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https://d.docs.live.net/869ed37ab3447cba/KDID/The Ghost/Banana_Banana/สอนทำไฟล์ Template ล่าสุด_27072021/"/>
    </mc:Choice>
  </mc:AlternateContent>
  <xr:revisionPtr revIDLastSave="91" documentId="13_ncr:1_{D693EFCE-D661-4345-9114-C9D6E10ACB70}" xr6:coauthVersionLast="47" xr6:coauthVersionMax="47" xr10:uidLastSave="{369B92D7-549B-4683-BAAA-9A88A655251E}"/>
  <bookViews>
    <workbookView xWindow="-120" yWindow="-120" windowWidth="20730" windowHeight="11160" firstSheet="5" activeTab="14" xr2:uid="{00000000-000D-0000-FFFF-FFFF00000000}"/>
  </bookViews>
  <sheets>
    <sheet name="Problem" sheetId="31" r:id="rId1"/>
    <sheet name="Price" sheetId="12" r:id="rId2"/>
    <sheet name="Concensus" sheetId="14" r:id="rId3"/>
    <sheet name="Form - Normal" sheetId="15" r:id="rId4"/>
    <sheet name="Form - Financial" sheetId="17" r:id="rId5"/>
    <sheet name="CPALL" sheetId="18" r:id="rId6"/>
    <sheet name="MAKRO" sheetId="19" r:id="rId7"/>
    <sheet name="MTC" sheetId="20" r:id="rId8"/>
    <sheet name="VGI" sheetId="22" r:id="rId9"/>
    <sheet name="CPN" sheetId="23" r:id="rId10"/>
    <sheet name="AEONTS" sheetId="25" r:id="rId11"/>
    <sheet name="SABINA" sheetId="26" r:id="rId12"/>
    <sheet name="TKN" sheetId="28" r:id="rId13"/>
    <sheet name="VERANDA" sheetId="30" r:id="rId14"/>
    <sheet name="SNC" sheetId="33" r:id="rId15"/>
  </sheets>
  <definedNames>
    <definedName name="ExternalData_1" localSheetId="2" hidden="1">Concensus!$A$1:$N$261</definedName>
    <definedName name="ExternalData_1" localSheetId="1" hidden="1">Price!$A$1:$X$766</definedName>
  </definedNames>
  <calcPr calcId="191029"/>
</workbook>
</file>

<file path=xl/calcChain.xml><?xml version="1.0" encoding="utf-8"?>
<calcChain xmlns="http://schemas.openxmlformats.org/spreadsheetml/2006/main">
  <c r="G369" i="17" l="1"/>
  <c r="H366" i="17" l="1"/>
  <c r="O365" i="17"/>
  <c r="O366" i="17" s="1"/>
  <c r="N365" i="17"/>
  <c r="N366" i="17" s="1"/>
  <c r="M365" i="17"/>
  <c r="M366" i="17" s="1"/>
  <c r="L365" i="17"/>
  <c r="L366" i="17" s="1"/>
  <c r="K365" i="17"/>
  <c r="K366" i="17" s="1"/>
  <c r="J365" i="17"/>
  <c r="J366" i="17" s="1"/>
  <c r="I365" i="17"/>
  <c r="I366" i="17" s="1"/>
  <c r="H365" i="17"/>
  <c r="G365" i="17"/>
  <c r="G366" i="17" s="1"/>
  <c r="F365" i="17"/>
  <c r="F366" i="17" s="1"/>
  <c r="E365" i="17"/>
  <c r="E366" i="17" s="1"/>
  <c r="D365" i="17"/>
  <c r="D366" i="17" s="1"/>
  <c r="C365" i="17"/>
  <c r="C366" i="17" s="1"/>
  <c r="B365" i="17"/>
  <c r="B366" i="17" s="1"/>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N360" i="17"/>
  <c r="M360" i="17"/>
  <c r="F360" i="17"/>
  <c r="E360" i="17"/>
  <c r="O359" i="17"/>
  <c r="O360" i="17" s="1"/>
  <c r="N359" i="17"/>
  <c r="M359" i="17"/>
  <c r="L359" i="17"/>
  <c r="L360" i="17" s="1"/>
  <c r="K359" i="17"/>
  <c r="K360" i="17" s="1"/>
  <c r="J359" i="17"/>
  <c r="J360" i="17" s="1"/>
  <c r="I359" i="17"/>
  <c r="I360" i="17" s="1"/>
  <c r="H359" i="17"/>
  <c r="H360" i="17" s="1"/>
  <c r="G359" i="17"/>
  <c r="G360" i="17" s="1"/>
  <c r="F359" i="17"/>
  <c r="E359" i="17"/>
  <c r="D359" i="17"/>
  <c r="D360" i="17" s="1"/>
  <c r="C359" i="17"/>
  <c r="C360" i="17" s="1"/>
  <c r="B359" i="17"/>
  <c r="B360" i="17" s="1"/>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M354" i="17"/>
  <c r="L354" i="17"/>
  <c r="K354" i="17"/>
  <c r="J354" i="17"/>
  <c r="E354" i="17"/>
  <c r="D354" i="17"/>
  <c r="C354" i="17"/>
  <c r="B354" i="17"/>
  <c r="O353" i="17"/>
  <c r="O354" i="17" s="1"/>
  <c r="N353" i="17"/>
  <c r="N354" i="17" s="1"/>
  <c r="M353" i="17"/>
  <c r="L353" i="17"/>
  <c r="K353" i="17"/>
  <c r="J353" i="17"/>
  <c r="I353" i="17"/>
  <c r="I354" i="17" s="1"/>
  <c r="H353" i="17"/>
  <c r="H354" i="17" s="1"/>
  <c r="G353" i="17"/>
  <c r="G354" i="17" s="1"/>
  <c r="F353" i="17"/>
  <c r="F354" i="17" s="1"/>
  <c r="E353" i="17"/>
  <c r="D353" i="17"/>
  <c r="C353" i="17"/>
  <c r="B353" i="17"/>
  <c r="O352" i="17"/>
  <c r="N352" i="17"/>
  <c r="M352" i="17"/>
  <c r="L352" i="17"/>
  <c r="K352" i="17"/>
  <c r="J352" i="17"/>
  <c r="I352" i="17"/>
  <c r="H352" i="17"/>
  <c r="G352" i="17"/>
  <c r="F352" i="17"/>
  <c r="E352" i="17"/>
  <c r="D352" i="17"/>
  <c r="C352" i="17"/>
  <c r="B352" i="17"/>
  <c r="O351" i="17"/>
  <c r="N351" i="17"/>
  <c r="M351" i="17"/>
  <c r="L351" i="17"/>
  <c r="K351" i="17"/>
  <c r="J351" i="17"/>
  <c r="I351" i="17"/>
  <c r="H351" i="17"/>
  <c r="G351" i="17"/>
  <c r="F351" i="17"/>
  <c r="E351" i="17"/>
  <c r="D351" i="17"/>
  <c r="C351" i="17"/>
  <c r="B351" i="17"/>
  <c r="O350" i="17"/>
  <c r="N350" i="17"/>
  <c r="M350" i="17"/>
  <c r="L350" i="17"/>
  <c r="K350" i="17"/>
  <c r="J350" i="17"/>
  <c r="I350" i="17"/>
  <c r="H350" i="17"/>
  <c r="G350" i="17"/>
  <c r="F350" i="17"/>
  <c r="E350" i="17"/>
  <c r="D350" i="17"/>
  <c r="C350" i="17"/>
  <c r="B350" i="17"/>
  <c r="H378" i="25" l="1"/>
  <c r="O377" i="25"/>
  <c r="O378" i="25" s="1"/>
  <c r="N377" i="25"/>
  <c r="N378" i="25" s="1"/>
  <c r="M377" i="25"/>
  <c r="M378" i="25" s="1"/>
  <c r="L377" i="25"/>
  <c r="L378" i="25" s="1"/>
  <c r="K377" i="25"/>
  <c r="K378" i="25" s="1"/>
  <c r="J377" i="25"/>
  <c r="J378" i="25" s="1"/>
  <c r="I377" i="25"/>
  <c r="I378" i="25" s="1"/>
  <c r="H377" i="25"/>
  <c r="G377" i="25"/>
  <c r="G378" i="25" s="1"/>
  <c r="F377" i="25"/>
  <c r="F378" i="25" s="1"/>
  <c r="E377" i="25"/>
  <c r="E378" i="25" s="1"/>
  <c r="D377" i="25"/>
  <c r="D378" i="25" s="1"/>
  <c r="C377" i="25"/>
  <c r="C378" i="25" s="1"/>
  <c r="B377" i="25"/>
  <c r="B378" i="25" s="1"/>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4" i="25"/>
  <c r="N374" i="25"/>
  <c r="M374" i="25"/>
  <c r="L374" i="25"/>
  <c r="K374" i="25"/>
  <c r="J374" i="25"/>
  <c r="I374" i="25"/>
  <c r="H374" i="25"/>
  <c r="G374" i="25"/>
  <c r="F374" i="25"/>
  <c r="E374" i="25"/>
  <c r="D374" i="25"/>
  <c r="C374" i="25"/>
  <c r="B374" i="25"/>
  <c r="O372" i="25"/>
  <c r="N372" i="25"/>
  <c r="K372" i="25"/>
  <c r="F372" i="25"/>
  <c r="C372" i="25"/>
  <c r="O371" i="25"/>
  <c r="N371" i="25"/>
  <c r="M371" i="25"/>
  <c r="M372" i="25" s="1"/>
  <c r="L371" i="25"/>
  <c r="L372" i="25" s="1"/>
  <c r="K371" i="25"/>
  <c r="J371" i="25"/>
  <c r="J372" i="25" s="1"/>
  <c r="I371" i="25"/>
  <c r="I372" i="25" s="1"/>
  <c r="H371" i="25"/>
  <c r="H372" i="25" s="1"/>
  <c r="G371" i="25"/>
  <c r="G372" i="25" s="1"/>
  <c r="F371" i="25"/>
  <c r="E371" i="25"/>
  <c r="E372" i="25" s="1"/>
  <c r="D371" i="25"/>
  <c r="D372" i="25" s="1"/>
  <c r="C371" i="25"/>
  <c r="B371" i="25"/>
  <c r="B372" i="25" s="1"/>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8" i="25"/>
  <c r="N368" i="25"/>
  <c r="M368" i="25"/>
  <c r="L368" i="25"/>
  <c r="K368" i="25"/>
  <c r="J368" i="25"/>
  <c r="I368" i="25"/>
  <c r="H368" i="25"/>
  <c r="G368" i="25"/>
  <c r="F368" i="25"/>
  <c r="E368" i="25"/>
  <c r="D368" i="25"/>
  <c r="C368" i="25"/>
  <c r="B368" i="25"/>
  <c r="L366" i="25"/>
  <c r="D366" i="25"/>
  <c r="O365" i="25"/>
  <c r="O366" i="25" s="1"/>
  <c r="N365" i="25"/>
  <c r="N366" i="25" s="1"/>
  <c r="M365" i="25"/>
  <c r="M366" i="25" s="1"/>
  <c r="L365" i="25"/>
  <c r="K365" i="25"/>
  <c r="K366" i="25" s="1"/>
  <c r="J365" i="25"/>
  <c r="J366" i="25" s="1"/>
  <c r="I365" i="25"/>
  <c r="I366" i="25" s="1"/>
  <c r="H365" i="25"/>
  <c r="H366" i="25" s="1"/>
  <c r="G365" i="25"/>
  <c r="G366" i="25" s="1"/>
  <c r="F365" i="25"/>
  <c r="F366" i="25" s="1"/>
  <c r="E365" i="25"/>
  <c r="E366" i="25" s="1"/>
  <c r="D365" i="25"/>
  <c r="C365" i="25"/>
  <c r="C366" i="25" s="1"/>
  <c r="B365" i="25"/>
  <c r="B366" i="25" s="1"/>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2" i="25"/>
  <c r="N362" i="25"/>
  <c r="M362" i="25"/>
  <c r="L362" i="25"/>
  <c r="K362" i="25"/>
  <c r="J362" i="25"/>
  <c r="I362" i="25"/>
  <c r="H362" i="25"/>
  <c r="G362" i="25"/>
  <c r="F362" i="25"/>
  <c r="E362" i="25"/>
  <c r="D362" i="25"/>
  <c r="C362" i="25"/>
  <c r="B362" i="25"/>
  <c r="O360" i="25"/>
  <c r="M360" i="25"/>
  <c r="L360" i="25"/>
  <c r="J360" i="25"/>
  <c r="G360" i="25"/>
  <c r="E360" i="25"/>
  <c r="D360" i="25"/>
  <c r="B360" i="25"/>
  <c r="O359" i="25"/>
  <c r="N359" i="25"/>
  <c r="N360" i="25" s="1"/>
  <c r="M359" i="25"/>
  <c r="L359" i="25"/>
  <c r="K359" i="25"/>
  <c r="K360" i="25" s="1"/>
  <c r="J359" i="25"/>
  <c r="I359" i="25"/>
  <c r="I360" i="25" s="1"/>
  <c r="H359" i="25"/>
  <c r="H360" i="25" s="1"/>
  <c r="G359" i="25"/>
  <c r="F359" i="25"/>
  <c r="F360" i="25" s="1"/>
  <c r="E359" i="25"/>
  <c r="D359" i="25"/>
  <c r="C359" i="25"/>
  <c r="C360" i="25" s="1"/>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6" i="25"/>
  <c r="N356" i="25"/>
  <c r="M356" i="25"/>
  <c r="L356" i="25"/>
  <c r="K356" i="25"/>
  <c r="J356" i="25"/>
  <c r="I356" i="25"/>
  <c r="H356" i="25"/>
  <c r="G356" i="25"/>
  <c r="F356" i="25"/>
  <c r="E356" i="25"/>
  <c r="D356" i="25"/>
  <c r="C356" i="25"/>
  <c r="B356" i="25"/>
  <c r="M354" i="25"/>
  <c r="K354" i="25"/>
  <c r="J354" i="25"/>
  <c r="H354" i="25"/>
  <c r="E354" i="25"/>
  <c r="C354" i="25"/>
  <c r="B354" i="25"/>
  <c r="O353" i="25"/>
  <c r="O354" i="25" s="1"/>
  <c r="N353" i="25"/>
  <c r="N354" i="25" s="1"/>
  <c r="M353" i="25"/>
  <c r="L353" i="25"/>
  <c r="L354" i="25" s="1"/>
  <c r="K353" i="25"/>
  <c r="J353" i="25"/>
  <c r="I353" i="25"/>
  <c r="I354" i="25" s="1"/>
  <c r="H353" i="25"/>
  <c r="G353" i="25"/>
  <c r="G354" i="25" s="1"/>
  <c r="F353" i="25"/>
  <c r="F354" i="25" s="1"/>
  <c r="E353" i="25"/>
  <c r="D353" i="25"/>
  <c r="D354" i="25" s="1"/>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O350" i="25"/>
  <c r="N350" i="25"/>
  <c r="M350" i="25"/>
  <c r="L350" i="25"/>
  <c r="K350" i="25"/>
  <c r="J350" i="25"/>
  <c r="I350" i="25"/>
  <c r="H350" i="25"/>
  <c r="G350" i="25"/>
  <c r="F350" i="25"/>
  <c r="E350" i="25"/>
  <c r="D350" i="25"/>
  <c r="C350" i="25"/>
  <c r="B350" i="25"/>
  <c r="B362" i="20"/>
  <c r="C362" i="20"/>
  <c r="D362" i="20"/>
  <c r="E362" i="20"/>
  <c r="F362" i="20"/>
  <c r="G362" i="20"/>
  <c r="H362" i="20"/>
  <c r="I362" i="20"/>
  <c r="J362" i="20"/>
  <c r="K362" i="20"/>
  <c r="L362" i="20"/>
  <c r="B363" i="20"/>
  <c r="C363" i="20"/>
  <c r="D363" i="20"/>
  <c r="E363" i="20"/>
  <c r="F363" i="20"/>
  <c r="G363" i="20"/>
  <c r="H363" i="20"/>
  <c r="I363" i="20"/>
  <c r="J363" i="20"/>
  <c r="K363" i="20"/>
  <c r="L363" i="20"/>
  <c r="B364" i="20"/>
  <c r="C364" i="20"/>
  <c r="D364" i="20"/>
  <c r="E364" i="20"/>
  <c r="F364" i="20"/>
  <c r="G364" i="20"/>
  <c r="H364" i="20"/>
  <c r="I364" i="20"/>
  <c r="J364" i="20"/>
  <c r="K364" i="20"/>
  <c r="L364" i="20"/>
  <c r="B365" i="20"/>
  <c r="C365" i="20"/>
  <c r="D365" i="20"/>
  <c r="E365" i="20"/>
  <c r="F365" i="20"/>
  <c r="G365" i="20"/>
  <c r="H365" i="20"/>
  <c r="I365" i="20"/>
  <c r="J365" i="20"/>
  <c r="K365" i="20"/>
  <c r="L365" i="20"/>
  <c r="M362" i="20"/>
  <c r="M363" i="20"/>
  <c r="M364" i="20"/>
  <c r="M365" i="20"/>
  <c r="N365" i="20"/>
  <c r="N364" i="20"/>
  <c r="N363" i="20"/>
  <c r="N362" i="20"/>
  <c r="N356" i="20"/>
  <c r="O365" i="20"/>
  <c r="O366" i="20" s="1"/>
  <c r="B356" i="20"/>
  <c r="C356" i="20"/>
  <c r="D356" i="20"/>
  <c r="E356" i="20"/>
  <c r="F356" i="20"/>
  <c r="G356" i="20"/>
  <c r="H356" i="20"/>
  <c r="I356" i="20"/>
  <c r="J356" i="20"/>
  <c r="K356" i="20"/>
  <c r="L356" i="20"/>
  <c r="B357" i="20"/>
  <c r="C357" i="20"/>
  <c r="D357" i="20"/>
  <c r="E357" i="20"/>
  <c r="F357" i="20"/>
  <c r="G357" i="20"/>
  <c r="H357" i="20"/>
  <c r="I357" i="20"/>
  <c r="J357" i="20"/>
  <c r="K357" i="20"/>
  <c r="L357" i="20"/>
  <c r="B358" i="20"/>
  <c r="C358" i="20"/>
  <c r="D358" i="20"/>
  <c r="E358" i="20"/>
  <c r="F358" i="20"/>
  <c r="G358" i="20"/>
  <c r="H358" i="20"/>
  <c r="I358" i="20"/>
  <c r="J358" i="20"/>
  <c r="K358" i="20"/>
  <c r="L358" i="20"/>
  <c r="B359" i="20"/>
  <c r="C359" i="20"/>
  <c r="D359" i="20"/>
  <c r="E359" i="20"/>
  <c r="F359" i="20"/>
  <c r="G359" i="20"/>
  <c r="H359" i="20"/>
  <c r="I359" i="20"/>
  <c r="J359" i="20"/>
  <c r="K359" i="20"/>
  <c r="L359" i="20"/>
  <c r="O358" i="20"/>
  <c r="O357" i="20"/>
  <c r="O356" i="20"/>
  <c r="N360" i="20"/>
  <c r="N358" i="20"/>
  <c r="N359" i="20"/>
  <c r="N357" i="20"/>
  <c r="M359" i="20"/>
  <c r="M358" i="20"/>
  <c r="M357" i="20"/>
  <c r="M356" i="20"/>
  <c r="O364" i="20"/>
  <c r="O363" i="20"/>
  <c r="O362" i="20"/>
  <c r="O360" i="15"/>
  <c r="O359" i="15"/>
  <c r="O358" i="15"/>
  <c r="O357" i="15"/>
  <c r="O360" i="18"/>
  <c r="O359" i="18"/>
  <c r="O358" i="18"/>
  <c r="O357" i="18"/>
  <c r="O357" i="19"/>
  <c r="O358" i="19"/>
  <c r="O359" i="19"/>
  <c r="O360" i="19"/>
  <c r="O376" i="22"/>
  <c r="O377" i="22"/>
  <c r="O378" i="22"/>
  <c r="O379" i="22"/>
  <c r="O360" i="33"/>
  <c r="O359" i="33"/>
  <c r="O358" i="33"/>
  <c r="O357" i="33"/>
  <c r="O360" i="30"/>
  <c r="O359" i="30"/>
  <c r="O358" i="30"/>
  <c r="O357" i="30"/>
  <c r="O360" i="28"/>
  <c r="O359" i="28"/>
  <c r="O358" i="28"/>
  <c r="O357" i="28"/>
  <c r="O360" i="26"/>
  <c r="O359" i="26"/>
  <c r="O358" i="26"/>
  <c r="O357" i="26"/>
  <c r="O361" i="23"/>
  <c r="O360" i="23"/>
  <c r="O359" i="23"/>
  <c r="O358" i="23"/>
  <c r="O357" i="23"/>
  <c r="O385" i="22"/>
  <c r="O383" i="22"/>
  <c r="O382" i="22"/>
  <c r="O380" i="22"/>
  <c r="O359" i="20"/>
  <c r="O360" i="20" s="1"/>
  <c r="O587" i="33"/>
  <c r="N587" i="33"/>
  <c r="M587" i="33"/>
  <c r="L587" i="33"/>
  <c r="K587" i="33"/>
  <c r="J587" i="33"/>
  <c r="I587" i="33"/>
  <c r="H587" i="33"/>
  <c r="G587" i="33"/>
  <c r="F587" i="33"/>
  <c r="E587" i="33"/>
  <c r="D587" i="33"/>
  <c r="C587" i="33"/>
  <c r="B587" i="33"/>
  <c r="O586" i="33"/>
  <c r="N586" i="33"/>
  <c r="M586" i="33"/>
  <c r="L586" i="33"/>
  <c r="K586" i="33"/>
  <c r="J586" i="33"/>
  <c r="I586" i="33"/>
  <c r="H586" i="33"/>
  <c r="G586" i="33"/>
  <c r="F586" i="33"/>
  <c r="E586" i="33"/>
  <c r="D586" i="33"/>
  <c r="C586" i="33"/>
  <c r="B586" i="33"/>
  <c r="O585" i="33"/>
  <c r="O588" i="33" s="1"/>
  <c r="N585" i="33"/>
  <c r="M585" i="33"/>
  <c r="L585" i="33"/>
  <c r="K585" i="33"/>
  <c r="J585" i="33"/>
  <c r="I585" i="33"/>
  <c r="H585" i="33"/>
  <c r="G585" i="33"/>
  <c r="F585" i="33"/>
  <c r="E585" i="33"/>
  <c r="D585" i="33"/>
  <c r="C585" i="33"/>
  <c r="B585" i="33"/>
  <c r="O584" i="33"/>
  <c r="N584" i="33"/>
  <c r="M584" i="33"/>
  <c r="L584" i="33"/>
  <c r="K584" i="33"/>
  <c r="K588" i="33" s="1"/>
  <c r="J584" i="33"/>
  <c r="J588" i="33" s="1"/>
  <c r="I584" i="33"/>
  <c r="H584" i="33"/>
  <c r="H588" i="33" s="1"/>
  <c r="G584" i="33"/>
  <c r="F584" i="33"/>
  <c r="E584" i="33"/>
  <c r="D584" i="33"/>
  <c r="C584" i="33"/>
  <c r="C588" i="33" s="1"/>
  <c r="B584" i="33"/>
  <c r="B588" i="33" s="1"/>
  <c r="B589" i="33" s="1"/>
  <c r="N721" i="33"/>
  <c r="O720" i="33"/>
  <c r="M717" i="33"/>
  <c r="N716" i="33"/>
  <c r="N717" i="33" s="1"/>
  <c r="M713" i="33"/>
  <c r="L713" i="33"/>
  <c r="M712" i="33"/>
  <c r="N712" i="33" s="1"/>
  <c r="K709" i="33"/>
  <c r="L708" i="33"/>
  <c r="L709" i="33" s="1"/>
  <c r="L711" i="33" s="1"/>
  <c r="J705" i="33"/>
  <c r="K704" i="33"/>
  <c r="L704" i="33" s="1"/>
  <c r="M704" i="33" s="1"/>
  <c r="I701" i="33"/>
  <c r="K700" i="33"/>
  <c r="L700" i="33" s="1"/>
  <c r="J700" i="33"/>
  <c r="J701" i="33" s="1"/>
  <c r="H697" i="33"/>
  <c r="I696" i="33"/>
  <c r="J696" i="33" s="1"/>
  <c r="G693" i="33"/>
  <c r="H692" i="33"/>
  <c r="H689" i="33"/>
  <c r="H691" i="33" s="1"/>
  <c r="F689" i="33"/>
  <c r="H688" i="33"/>
  <c r="I688" i="33" s="1"/>
  <c r="G688" i="33"/>
  <c r="G689" i="33" s="1"/>
  <c r="F685" i="33"/>
  <c r="F687" i="33" s="1"/>
  <c r="E685" i="33"/>
  <c r="F684" i="33"/>
  <c r="G684" i="33" s="1"/>
  <c r="G685" i="33" s="1"/>
  <c r="G687" i="33" s="1"/>
  <c r="D681" i="33"/>
  <c r="E680" i="33"/>
  <c r="C677" i="33"/>
  <c r="D676" i="33"/>
  <c r="E676" i="33" s="1"/>
  <c r="F676" i="33" s="1"/>
  <c r="B673" i="33"/>
  <c r="C672" i="33"/>
  <c r="C673" i="33" s="1"/>
  <c r="N669" i="33"/>
  <c r="O664" i="33"/>
  <c r="O661" i="33"/>
  <c r="N654" i="33"/>
  <c r="M654" i="33"/>
  <c r="L654" i="33"/>
  <c r="K654" i="33"/>
  <c r="J654" i="33"/>
  <c r="I654" i="33"/>
  <c r="H654" i="33"/>
  <c r="G654" i="33"/>
  <c r="F654" i="33"/>
  <c r="E654" i="33"/>
  <c r="D654" i="33"/>
  <c r="C654" i="33"/>
  <c r="B654" i="33"/>
  <c r="N652" i="33"/>
  <c r="M652" i="33"/>
  <c r="L652" i="33"/>
  <c r="K652" i="33"/>
  <c r="J652" i="33"/>
  <c r="I652" i="33"/>
  <c r="H652" i="33"/>
  <c r="G652" i="33"/>
  <c r="F652" i="33"/>
  <c r="E652" i="33"/>
  <c r="D652" i="33"/>
  <c r="C652" i="33"/>
  <c r="B652" i="33"/>
  <c r="O629" i="33"/>
  <c r="N629" i="33"/>
  <c r="M629" i="33"/>
  <c r="L629" i="33"/>
  <c r="K629" i="33"/>
  <c r="J629" i="33"/>
  <c r="I629" i="33"/>
  <c r="H629" i="33"/>
  <c r="G629" i="33"/>
  <c r="F629" i="33"/>
  <c r="E629" i="33"/>
  <c r="D629" i="33"/>
  <c r="C629" i="33"/>
  <c r="B629" i="33"/>
  <c r="O628" i="33"/>
  <c r="N628" i="33"/>
  <c r="M628" i="33"/>
  <c r="L628" i="33"/>
  <c r="K628" i="33"/>
  <c r="J628" i="33"/>
  <c r="I628" i="33"/>
  <c r="H628" i="33"/>
  <c r="G628" i="33"/>
  <c r="F628" i="33"/>
  <c r="E628" i="33"/>
  <c r="D628" i="33"/>
  <c r="C628" i="33"/>
  <c r="B628" i="33"/>
  <c r="O627" i="33"/>
  <c r="N627" i="33"/>
  <c r="M627" i="33"/>
  <c r="L627" i="33"/>
  <c r="K627" i="33"/>
  <c r="J627" i="33"/>
  <c r="I627" i="33"/>
  <c r="H627" i="33"/>
  <c r="G627" i="33"/>
  <c r="F627" i="33"/>
  <c r="E627" i="33"/>
  <c r="D627" i="33"/>
  <c r="C627" i="33"/>
  <c r="B627" i="33"/>
  <c r="O626" i="33"/>
  <c r="N626" i="33"/>
  <c r="M626" i="33"/>
  <c r="L626" i="33"/>
  <c r="K626" i="33"/>
  <c r="J626" i="33"/>
  <c r="I626" i="33"/>
  <c r="H626" i="33"/>
  <c r="G626" i="33"/>
  <c r="F626" i="33"/>
  <c r="E626" i="33"/>
  <c r="D626" i="33"/>
  <c r="C626" i="33"/>
  <c r="B626" i="33"/>
  <c r="O624" i="33"/>
  <c r="N624" i="33"/>
  <c r="M624" i="33"/>
  <c r="L624" i="33"/>
  <c r="K624" i="33"/>
  <c r="J624" i="33"/>
  <c r="I624" i="33"/>
  <c r="H624" i="33"/>
  <c r="G624" i="33"/>
  <c r="F624" i="33"/>
  <c r="E624" i="33"/>
  <c r="D624" i="33"/>
  <c r="C624" i="33"/>
  <c r="B624" i="33"/>
  <c r="O623" i="33"/>
  <c r="N623" i="33"/>
  <c r="M623" i="33"/>
  <c r="L623" i="33"/>
  <c r="K623" i="33"/>
  <c r="J623" i="33"/>
  <c r="I623" i="33"/>
  <c r="H623" i="33"/>
  <c r="G623" i="33"/>
  <c r="F623" i="33"/>
  <c r="E623" i="33"/>
  <c r="D623" i="33"/>
  <c r="C623" i="33"/>
  <c r="B623" i="33"/>
  <c r="O622" i="33"/>
  <c r="N622" i="33"/>
  <c r="M622" i="33"/>
  <c r="L622" i="33"/>
  <c r="K622" i="33"/>
  <c r="J622" i="33"/>
  <c r="I622" i="33"/>
  <c r="H622" i="33"/>
  <c r="G622" i="33"/>
  <c r="F622" i="33"/>
  <c r="E622" i="33"/>
  <c r="D622" i="33"/>
  <c r="C622" i="33"/>
  <c r="B622" i="33"/>
  <c r="O621" i="33"/>
  <c r="N621" i="33"/>
  <c r="M621" i="33"/>
  <c r="L621" i="33"/>
  <c r="K621" i="33"/>
  <c r="J621" i="33"/>
  <c r="I621" i="33"/>
  <c r="H621" i="33"/>
  <c r="G621" i="33"/>
  <c r="F621" i="33"/>
  <c r="E621" i="33"/>
  <c r="D621" i="33"/>
  <c r="C621" i="33"/>
  <c r="B621" i="33"/>
  <c r="O619" i="33"/>
  <c r="N619" i="33"/>
  <c r="M619" i="33"/>
  <c r="L619" i="33"/>
  <c r="K619" i="33"/>
  <c r="J619" i="33"/>
  <c r="I619" i="33"/>
  <c r="H619" i="33"/>
  <c r="G619" i="33"/>
  <c r="F619" i="33"/>
  <c r="E619" i="33"/>
  <c r="D619" i="33"/>
  <c r="C619" i="33"/>
  <c r="B619" i="33"/>
  <c r="O618" i="33"/>
  <c r="N618" i="33"/>
  <c r="M618" i="33"/>
  <c r="L618" i="33"/>
  <c r="K618" i="33"/>
  <c r="J618" i="33"/>
  <c r="I618" i="33"/>
  <c r="H618" i="33"/>
  <c r="G618" i="33"/>
  <c r="F618" i="33"/>
  <c r="E618" i="33"/>
  <c r="D618" i="33"/>
  <c r="C618" i="33"/>
  <c r="B618" i="33"/>
  <c r="O617" i="33"/>
  <c r="N617" i="33"/>
  <c r="M617" i="33"/>
  <c r="L617" i="33"/>
  <c r="K617" i="33"/>
  <c r="J617" i="33"/>
  <c r="I617" i="33"/>
  <c r="H617" i="33"/>
  <c r="G617" i="33"/>
  <c r="F617" i="33"/>
  <c r="E617" i="33"/>
  <c r="D617" i="33"/>
  <c r="C617" i="33"/>
  <c r="B617" i="33"/>
  <c r="O616" i="33"/>
  <c r="N616" i="33"/>
  <c r="M616" i="33"/>
  <c r="L616" i="33"/>
  <c r="K616" i="33"/>
  <c r="J616" i="33"/>
  <c r="I616" i="33"/>
  <c r="H616" i="33"/>
  <c r="G616" i="33"/>
  <c r="F616" i="33"/>
  <c r="E616" i="33"/>
  <c r="D616" i="33"/>
  <c r="C616" i="33"/>
  <c r="B616" i="33"/>
  <c r="O614" i="33"/>
  <c r="N614" i="33"/>
  <c r="M614" i="33"/>
  <c r="L614" i="33"/>
  <c r="K614" i="33"/>
  <c r="J614" i="33"/>
  <c r="I614" i="33"/>
  <c r="H614" i="33"/>
  <c r="G614" i="33"/>
  <c r="F614" i="33"/>
  <c r="E614" i="33"/>
  <c r="D614" i="33"/>
  <c r="C614" i="33"/>
  <c r="B614" i="33"/>
  <c r="O613" i="33"/>
  <c r="N613" i="33"/>
  <c r="M613" i="33"/>
  <c r="L613" i="33"/>
  <c r="K613" i="33"/>
  <c r="J613" i="33"/>
  <c r="I613" i="33"/>
  <c r="H613" i="33"/>
  <c r="G613" i="33"/>
  <c r="F613" i="33"/>
  <c r="E613" i="33"/>
  <c r="D613" i="33"/>
  <c r="C613" i="33"/>
  <c r="B613" i="33"/>
  <c r="O612" i="33"/>
  <c r="N612" i="33"/>
  <c r="M612" i="33"/>
  <c r="L612" i="33"/>
  <c r="K612" i="33"/>
  <c r="J612" i="33"/>
  <c r="I612" i="33"/>
  <c r="H612" i="33"/>
  <c r="G612" i="33"/>
  <c r="F612" i="33"/>
  <c r="E612" i="33"/>
  <c r="D612" i="33"/>
  <c r="C612" i="33"/>
  <c r="B612" i="33"/>
  <c r="O611" i="33"/>
  <c r="N611" i="33"/>
  <c r="M611" i="33"/>
  <c r="L611" i="33"/>
  <c r="K611" i="33"/>
  <c r="J611" i="33"/>
  <c r="I611" i="33"/>
  <c r="H611" i="33"/>
  <c r="G611" i="33"/>
  <c r="F611" i="33"/>
  <c r="E611" i="33"/>
  <c r="D611" i="33"/>
  <c r="C611" i="33"/>
  <c r="B611" i="33"/>
  <c r="O602" i="33"/>
  <c r="N602" i="33"/>
  <c r="M602" i="33"/>
  <c r="M608" i="33" s="1"/>
  <c r="L602" i="33"/>
  <c r="L608" i="33" s="1"/>
  <c r="K602" i="33"/>
  <c r="J602" i="33"/>
  <c r="I602" i="33"/>
  <c r="H602" i="33"/>
  <c r="G602" i="33"/>
  <c r="F602" i="33"/>
  <c r="E602" i="33"/>
  <c r="E608" i="33" s="1"/>
  <c r="D602" i="33"/>
  <c r="D608" i="33" s="1"/>
  <c r="C602" i="33"/>
  <c r="B602" i="33"/>
  <c r="O601" i="33"/>
  <c r="N601" i="33"/>
  <c r="M601" i="33"/>
  <c r="M607" i="33" s="1"/>
  <c r="L601" i="33"/>
  <c r="K601" i="33"/>
  <c r="J601" i="33"/>
  <c r="J607" i="33" s="1"/>
  <c r="I601" i="33"/>
  <c r="H601" i="33"/>
  <c r="G601" i="33"/>
  <c r="F601" i="33"/>
  <c r="E601" i="33"/>
  <c r="D601" i="33"/>
  <c r="C601" i="33"/>
  <c r="B601" i="33"/>
  <c r="B607" i="33" s="1"/>
  <c r="O600" i="33"/>
  <c r="N600" i="33"/>
  <c r="M600" i="33"/>
  <c r="L600" i="33"/>
  <c r="K600" i="33"/>
  <c r="K606" i="33" s="1"/>
  <c r="J600" i="33"/>
  <c r="I600" i="33"/>
  <c r="I606" i="33" s="1"/>
  <c r="H600" i="33"/>
  <c r="H606" i="33" s="1"/>
  <c r="G600" i="33"/>
  <c r="F600" i="33"/>
  <c r="E600" i="33"/>
  <c r="D600" i="33"/>
  <c r="C600" i="33"/>
  <c r="B600" i="33"/>
  <c r="O599" i="33"/>
  <c r="O605" i="33" s="1"/>
  <c r="N599" i="33"/>
  <c r="N605" i="33" s="1"/>
  <c r="M599" i="33"/>
  <c r="L599" i="33"/>
  <c r="K599" i="33"/>
  <c r="J599" i="33"/>
  <c r="I599" i="33"/>
  <c r="I605" i="33" s="1"/>
  <c r="H599" i="33"/>
  <c r="G599" i="33"/>
  <c r="F599" i="33"/>
  <c r="F605" i="33" s="1"/>
  <c r="E599" i="33"/>
  <c r="E605" i="33" s="1"/>
  <c r="D599" i="33"/>
  <c r="C599" i="33"/>
  <c r="B599" i="33"/>
  <c r="O596" i="33"/>
  <c r="N596" i="33"/>
  <c r="M596" i="33"/>
  <c r="L596" i="33"/>
  <c r="K596" i="33"/>
  <c r="J596" i="33"/>
  <c r="I596" i="33"/>
  <c r="H596" i="33"/>
  <c r="G596" i="33"/>
  <c r="F596" i="33"/>
  <c r="E596" i="33"/>
  <c r="D596" i="33"/>
  <c r="C596" i="33"/>
  <c r="B596" i="33"/>
  <c r="O595" i="33"/>
  <c r="N595" i="33"/>
  <c r="M595" i="33"/>
  <c r="L595" i="33"/>
  <c r="K595" i="33"/>
  <c r="J595" i="33"/>
  <c r="I595" i="33"/>
  <c r="H595" i="33"/>
  <c r="G595" i="33"/>
  <c r="F595" i="33"/>
  <c r="E595" i="33"/>
  <c r="D595" i="33"/>
  <c r="C595" i="33"/>
  <c r="B595" i="33"/>
  <c r="O594" i="33"/>
  <c r="N594" i="33"/>
  <c r="M594" i="33"/>
  <c r="L594" i="33"/>
  <c r="K594" i="33"/>
  <c r="J594" i="33"/>
  <c r="I594" i="33"/>
  <c r="H594" i="33"/>
  <c r="G594" i="33"/>
  <c r="F594" i="33"/>
  <c r="E594" i="33"/>
  <c r="D594" i="33"/>
  <c r="C594" i="33"/>
  <c r="B594" i="33"/>
  <c r="O593" i="33"/>
  <c r="N593" i="33"/>
  <c r="M593" i="33"/>
  <c r="L593" i="33"/>
  <c r="K593" i="33"/>
  <c r="J593" i="33"/>
  <c r="I593" i="33"/>
  <c r="H593" i="33"/>
  <c r="G593" i="33"/>
  <c r="F593" i="33"/>
  <c r="E593" i="33"/>
  <c r="D593" i="33"/>
  <c r="C593" i="33"/>
  <c r="B593" i="33"/>
  <c r="O580" i="33"/>
  <c r="N580" i="33"/>
  <c r="M580" i="33"/>
  <c r="L580" i="33"/>
  <c r="K580" i="33"/>
  <c r="J580" i="33"/>
  <c r="I580" i="33"/>
  <c r="H580" i="33"/>
  <c r="G580" i="33"/>
  <c r="F580" i="33"/>
  <c r="E580" i="33"/>
  <c r="D580" i="33"/>
  <c r="C580" i="33"/>
  <c r="B580" i="33"/>
  <c r="O579" i="33"/>
  <c r="N579" i="33"/>
  <c r="M579" i="33"/>
  <c r="L579" i="33"/>
  <c r="K579" i="33"/>
  <c r="J579" i="33"/>
  <c r="I579" i="33"/>
  <c r="H579" i="33"/>
  <c r="G579" i="33"/>
  <c r="F579" i="33"/>
  <c r="E579" i="33"/>
  <c r="D579" i="33"/>
  <c r="C579" i="33"/>
  <c r="B579" i="33"/>
  <c r="O578" i="33"/>
  <c r="N578" i="33"/>
  <c r="M578" i="33"/>
  <c r="L578" i="33"/>
  <c r="K578" i="33"/>
  <c r="J578" i="33"/>
  <c r="I578" i="33"/>
  <c r="H578" i="33"/>
  <c r="G578" i="33"/>
  <c r="F578" i="33"/>
  <c r="E578" i="33"/>
  <c r="D578" i="33"/>
  <c r="C578" i="33"/>
  <c r="B578" i="33"/>
  <c r="O577" i="33"/>
  <c r="N577" i="33"/>
  <c r="M577" i="33"/>
  <c r="L577" i="33"/>
  <c r="K577" i="33"/>
  <c r="J577" i="33"/>
  <c r="I577" i="33"/>
  <c r="H577" i="33"/>
  <c r="G577" i="33"/>
  <c r="F577" i="33"/>
  <c r="E577" i="33"/>
  <c r="D577" i="33"/>
  <c r="C577" i="33"/>
  <c r="B577" i="33"/>
  <c r="O566" i="33"/>
  <c r="N566" i="33"/>
  <c r="M566" i="33"/>
  <c r="L566" i="33"/>
  <c r="K566" i="33"/>
  <c r="J566" i="33"/>
  <c r="I566" i="33"/>
  <c r="H566" i="33"/>
  <c r="G566" i="33"/>
  <c r="F566" i="33"/>
  <c r="E566" i="33"/>
  <c r="D566" i="33"/>
  <c r="C566" i="33"/>
  <c r="B566" i="33"/>
  <c r="O565" i="33"/>
  <c r="N565" i="33"/>
  <c r="M565" i="33"/>
  <c r="L565" i="33"/>
  <c r="K565" i="33"/>
  <c r="J565" i="33"/>
  <c r="I565" i="33"/>
  <c r="H565" i="33"/>
  <c r="G565" i="33"/>
  <c r="F565" i="33"/>
  <c r="E565" i="33"/>
  <c r="D565" i="33"/>
  <c r="C565" i="33"/>
  <c r="B565" i="33"/>
  <c r="O564" i="33"/>
  <c r="N564" i="33"/>
  <c r="M564" i="33"/>
  <c r="L564" i="33"/>
  <c r="K564" i="33"/>
  <c r="J564" i="33"/>
  <c r="I564" i="33"/>
  <c r="H564" i="33"/>
  <c r="G564" i="33"/>
  <c r="F564" i="33"/>
  <c r="E564" i="33"/>
  <c r="D564" i="33"/>
  <c r="C564" i="33"/>
  <c r="B564" i="33"/>
  <c r="O563" i="33"/>
  <c r="N563" i="33"/>
  <c r="M563" i="33"/>
  <c r="L563" i="33"/>
  <c r="K563" i="33"/>
  <c r="J563" i="33"/>
  <c r="I563" i="33"/>
  <c r="H563" i="33"/>
  <c r="G563" i="33"/>
  <c r="F563" i="33"/>
  <c r="E563" i="33"/>
  <c r="D563" i="33"/>
  <c r="C563" i="33"/>
  <c r="B563" i="33"/>
  <c r="O543" i="33"/>
  <c r="O542" i="33"/>
  <c r="O541" i="33"/>
  <c r="O535" i="33"/>
  <c r="N535" i="33"/>
  <c r="M535" i="33"/>
  <c r="L535" i="33"/>
  <c r="K535" i="33"/>
  <c r="J535" i="33"/>
  <c r="I535" i="33"/>
  <c r="H535" i="33"/>
  <c r="G535" i="33"/>
  <c r="F535" i="33"/>
  <c r="E535" i="33"/>
  <c r="D535" i="33"/>
  <c r="C535" i="33"/>
  <c r="B535" i="33"/>
  <c r="O534" i="33"/>
  <c r="N534" i="33"/>
  <c r="M534" i="33"/>
  <c r="L534" i="33"/>
  <c r="K534" i="33"/>
  <c r="J534" i="33"/>
  <c r="I534" i="33"/>
  <c r="H534" i="33"/>
  <c r="G534" i="33"/>
  <c r="F534" i="33"/>
  <c r="E534" i="33"/>
  <c r="D534" i="33"/>
  <c r="C534" i="33"/>
  <c r="B534" i="33"/>
  <c r="O533" i="33"/>
  <c r="O536" i="33" s="1"/>
  <c r="N533" i="33"/>
  <c r="M533" i="33"/>
  <c r="L533" i="33"/>
  <c r="K533" i="33"/>
  <c r="J533" i="33"/>
  <c r="I533" i="33"/>
  <c r="H533" i="33"/>
  <c r="G533" i="33"/>
  <c r="F533" i="33"/>
  <c r="E533" i="33"/>
  <c r="D533" i="33"/>
  <c r="C533" i="33"/>
  <c r="B533" i="33"/>
  <c r="O532" i="33"/>
  <c r="N532" i="33"/>
  <c r="M532" i="33"/>
  <c r="L532" i="33"/>
  <c r="K532" i="33"/>
  <c r="J532" i="33"/>
  <c r="I532" i="33"/>
  <c r="H532" i="33"/>
  <c r="G532" i="33"/>
  <c r="F532" i="33"/>
  <c r="E532" i="33"/>
  <c r="D532" i="33"/>
  <c r="C532" i="33"/>
  <c r="B532" i="33"/>
  <c r="O527" i="33"/>
  <c r="N527" i="33"/>
  <c r="M527" i="33"/>
  <c r="L527" i="33"/>
  <c r="K527" i="33"/>
  <c r="J527" i="33"/>
  <c r="I527" i="33"/>
  <c r="H527" i="33"/>
  <c r="G527" i="33"/>
  <c r="F527" i="33"/>
  <c r="E527" i="33"/>
  <c r="D527" i="33"/>
  <c r="C527" i="33"/>
  <c r="B527" i="33"/>
  <c r="O526" i="33"/>
  <c r="N526" i="33"/>
  <c r="M526" i="33"/>
  <c r="L526" i="33"/>
  <c r="K526" i="33"/>
  <c r="J526" i="33"/>
  <c r="I526" i="33"/>
  <c r="H526" i="33"/>
  <c r="G526" i="33"/>
  <c r="F526" i="33"/>
  <c r="E526" i="33"/>
  <c r="D526" i="33"/>
  <c r="C526" i="33"/>
  <c r="B526" i="33"/>
  <c r="O525" i="33"/>
  <c r="O528" i="33" s="1"/>
  <c r="N525" i="33"/>
  <c r="M525" i="33"/>
  <c r="L525" i="33"/>
  <c r="K525" i="33"/>
  <c r="J525" i="33"/>
  <c r="I525" i="33"/>
  <c r="H525" i="33"/>
  <c r="G525" i="33"/>
  <c r="F525" i="33"/>
  <c r="E525" i="33"/>
  <c r="D525" i="33"/>
  <c r="C525" i="33"/>
  <c r="B525" i="33"/>
  <c r="O524" i="33"/>
  <c r="N524" i="33"/>
  <c r="M524" i="33"/>
  <c r="L524" i="33"/>
  <c r="K524" i="33"/>
  <c r="J524" i="33"/>
  <c r="I524" i="33"/>
  <c r="H524" i="33"/>
  <c r="G524" i="33"/>
  <c r="F524" i="33"/>
  <c r="E524" i="33"/>
  <c r="D524" i="33"/>
  <c r="C524" i="33"/>
  <c r="B524" i="33"/>
  <c r="O519" i="33"/>
  <c r="N519" i="33"/>
  <c r="M519" i="33"/>
  <c r="L519" i="33"/>
  <c r="K519" i="33"/>
  <c r="J519" i="33"/>
  <c r="I519" i="33"/>
  <c r="H519" i="33"/>
  <c r="G519" i="33"/>
  <c r="F519" i="33"/>
  <c r="E519" i="33"/>
  <c r="D519" i="33"/>
  <c r="C519" i="33"/>
  <c r="B519" i="33"/>
  <c r="O518" i="33"/>
  <c r="N518" i="33"/>
  <c r="M518" i="33"/>
  <c r="L518" i="33"/>
  <c r="K518" i="33"/>
  <c r="J518" i="33"/>
  <c r="I518" i="33"/>
  <c r="H518" i="33"/>
  <c r="G518" i="33"/>
  <c r="F518" i="33"/>
  <c r="E518" i="33"/>
  <c r="D518" i="33"/>
  <c r="C518" i="33"/>
  <c r="B518" i="33"/>
  <c r="O517" i="33"/>
  <c r="O520" i="33" s="1"/>
  <c r="N517" i="33"/>
  <c r="M517" i="33"/>
  <c r="L517" i="33"/>
  <c r="K517" i="33"/>
  <c r="J517" i="33"/>
  <c r="I517" i="33"/>
  <c r="H517" i="33"/>
  <c r="G517" i="33"/>
  <c r="F517" i="33"/>
  <c r="E517" i="33"/>
  <c r="D517" i="33"/>
  <c r="C517" i="33"/>
  <c r="B517" i="33"/>
  <c r="O516" i="33"/>
  <c r="N516" i="33"/>
  <c r="M516" i="33"/>
  <c r="L516" i="33"/>
  <c r="K516" i="33"/>
  <c r="J516" i="33"/>
  <c r="I516" i="33"/>
  <c r="H516" i="33"/>
  <c r="G516" i="33"/>
  <c r="F516" i="33"/>
  <c r="E516" i="33"/>
  <c r="D516" i="33"/>
  <c r="C516" i="33"/>
  <c r="B516" i="33"/>
  <c r="O502" i="33"/>
  <c r="N502" i="33"/>
  <c r="M502" i="33"/>
  <c r="L502" i="33"/>
  <c r="K502" i="33"/>
  <c r="J502" i="33"/>
  <c r="I502" i="33"/>
  <c r="H502" i="33"/>
  <c r="G502" i="33"/>
  <c r="F502" i="33"/>
  <c r="E502" i="33"/>
  <c r="D502" i="33"/>
  <c r="C502" i="33"/>
  <c r="B502" i="33"/>
  <c r="O501" i="33"/>
  <c r="N501" i="33"/>
  <c r="M501" i="33"/>
  <c r="L501" i="33"/>
  <c r="K501" i="33"/>
  <c r="J501" i="33"/>
  <c r="I501" i="33"/>
  <c r="H501" i="33"/>
  <c r="G501" i="33"/>
  <c r="F501" i="33"/>
  <c r="E501" i="33"/>
  <c r="D501" i="33"/>
  <c r="C501" i="33"/>
  <c r="B501" i="33"/>
  <c r="O500" i="33"/>
  <c r="N500" i="33"/>
  <c r="M500" i="33"/>
  <c r="L500" i="33"/>
  <c r="K500" i="33"/>
  <c r="J500" i="33"/>
  <c r="I500" i="33"/>
  <c r="H500" i="33"/>
  <c r="G500" i="33"/>
  <c r="F500" i="33"/>
  <c r="E500" i="33"/>
  <c r="D500" i="33"/>
  <c r="C500" i="33"/>
  <c r="B500" i="33"/>
  <c r="O499" i="33"/>
  <c r="N499" i="33"/>
  <c r="M499" i="33"/>
  <c r="L499" i="33"/>
  <c r="K499" i="33"/>
  <c r="J499" i="33"/>
  <c r="I499" i="33"/>
  <c r="H499" i="33"/>
  <c r="G499" i="33"/>
  <c r="F499" i="33"/>
  <c r="E499" i="33"/>
  <c r="D499" i="33"/>
  <c r="C499" i="33"/>
  <c r="B499" i="33"/>
  <c r="O495" i="33"/>
  <c r="N495" i="33"/>
  <c r="M495" i="33"/>
  <c r="L495" i="33"/>
  <c r="K495" i="33"/>
  <c r="J495" i="33"/>
  <c r="I495" i="33"/>
  <c r="H495" i="33"/>
  <c r="G495" i="33"/>
  <c r="F495" i="33"/>
  <c r="E495" i="33"/>
  <c r="D495" i="33"/>
  <c r="C495" i="33"/>
  <c r="B495" i="33"/>
  <c r="O494" i="33"/>
  <c r="N494" i="33"/>
  <c r="M494" i="33"/>
  <c r="L494" i="33"/>
  <c r="K494" i="33"/>
  <c r="J494" i="33"/>
  <c r="I494" i="33"/>
  <c r="H494" i="33"/>
  <c r="G494" i="33"/>
  <c r="F494" i="33"/>
  <c r="E494" i="33"/>
  <c r="D494" i="33"/>
  <c r="C494" i="33"/>
  <c r="B494" i="33"/>
  <c r="O493" i="33"/>
  <c r="N493" i="33"/>
  <c r="M493" i="33"/>
  <c r="L493" i="33"/>
  <c r="K493" i="33"/>
  <c r="J493" i="33"/>
  <c r="I493" i="33"/>
  <c r="H493" i="33"/>
  <c r="G493" i="33"/>
  <c r="F493" i="33"/>
  <c r="E493" i="33"/>
  <c r="D493" i="33"/>
  <c r="C493" i="33"/>
  <c r="B493" i="33"/>
  <c r="O492" i="33"/>
  <c r="N492" i="33"/>
  <c r="M492" i="33"/>
  <c r="L492" i="33"/>
  <c r="K492" i="33"/>
  <c r="J492" i="33"/>
  <c r="I492" i="33"/>
  <c r="H492" i="33"/>
  <c r="G492" i="33"/>
  <c r="F492" i="33"/>
  <c r="E492" i="33"/>
  <c r="D492" i="33"/>
  <c r="C492" i="33"/>
  <c r="B492" i="33"/>
  <c r="O489" i="33"/>
  <c r="N489" i="33"/>
  <c r="M489" i="33"/>
  <c r="L489" i="33"/>
  <c r="K489" i="33"/>
  <c r="J489" i="33"/>
  <c r="I489" i="33"/>
  <c r="H489" i="33"/>
  <c r="G489" i="33"/>
  <c r="F489" i="33"/>
  <c r="E489" i="33"/>
  <c r="D489" i="33"/>
  <c r="C489" i="33"/>
  <c r="B489" i="33"/>
  <c r="O488" i="33"/>
  <c r="N488" i="33"/>
  <c r="M488" i="33"/>
  <c r="L488" i="33"/>
  <c r="K488" i="33"/>
  <c r="J488" i="33"/>
  <c r="I488" i="33"/>
  <c r="H488" i="33"/>
  <c r="G488" i="33"/>
  <c r="F488" i="33"/>
  <c r="E488" i="33"/>
  <c r="D488" i="33"/>
  <c r="C488" i="33"/>
  <c r="B488" i="33"/>
  <c r="O487" i="33"/>
  <c r="N487" i="33"/>
  <c r="M487" i="33"/>
  <c r="L487" i="33"/>
  <c r="K487" i="33"/>
  <c r="J487" i="33"/>
  <c r="I487" i="33"/>
  <c r="H487" i="33"/>
  <c r="G487" i="33"/>
  <c r="F487" i="33"/>
  <c r="E487" i="33"/>
  <c r="D487" i="33"/>
  <c r="C487" i="33"/>
  <c r="B487" i="33"/>
  <c r="O486" i="33"/>
  <c r="N486" i="33"/>
  <c r="M486" i="33"/>
  <c r="L486" i="33"/>
  <c r="K486" i="33"/>
  <c r="J486" i="33"/>
  <c r="I486" i="33"/>
  <c r="H486" i="33"/>
  <c r="G486" i="33"/>
  <c r="F486" i="33"/>
  <c r="E486" i="33"/>
  <c r="D486" i="33"/>
  <c r="C486" i="33"/>
  <c r="B486" i="33"/>
  <c r="O483" i="33"/>
  <c r="N483" i="33"/>
  <c r="M483" i="33"/>
  <c r="L483" i="33"/>
  <c r="K483" i="33"/>
  <c r="J483" i="33"/>
  <c r="I483" i="33"/>
  <c r="H483" i="33"/>
  <c r="G483" i="33"/>
  <c r="F483" i="33"/>
  <c r="E483" i="33"/>
  <c r="D483" i="33"/>
  <c r="C483" i="33"/>
  <c r="B483" i="33"/>
  <c r="O482" i="33"/>
  <c r="N482" i="33"/>
  <c r="M482" i="33"/>
  <c r="L482" i="33"/>
  <c r="K482" i="33"/>
  <c r="J482" i="33"/>
  <c r="I482" i="33"/>
  <c r="H482" i="33"/>
  <c r="G482" i="33"/>
  <c r="F482" i="33"/>
  <c r="E482" i="33"/>
  <c r="D482" i="33"/>
  <c r="C482" i="33"/>
  <c r="B482" i="33"/>
  <c r="O481" i="33"/>
  <c r="N481" i="33"/>
  <c r="M481" i="33"/>
  <c r="L481" i="33"/>
  <c r="K481" i="33"/>
  <c r="J481" i="33"/>
  <c r="I481" i="33"/>
  <c r="H481" i="33"/>
  <c r="G481" i="33"/>
  <c r="F481" i="33"/>
  <c r="E481" i="33"/>
  <c r="D481" i="33"/>
  <c r="C481" i="33"/>
  <c r="B481" i="33"/>
  <c r="O480" i="33"/>
  <c r="N480" i="33"/>
  <c r="M480" i="33"/>
  <c r="L480" i="33"/>
  <c r="K480" i="33"/>
  <c r="J480" i="33"/>
  <c r="I480" i="33"/>
  <c r="H480" i="33"/>
  <c r="G480" i="33"/>
  <c r="F480" i="33"/>
  <c r="E480" i="33"/>
  <c r="D480" i="33"/>
  <c r="C480" i="33"/>
  <c r="B480" i="33"/>
  <c r="O477" i="33"/>
  <c r="N477" i="33"/>
  <c r="M477" i="33"/>
  <c r="L477" i="33"/>
  <c r="K477" i="33"/>
  <c r="J477" i="33"/>
  <c r="I477" i="33"/>
  <c r="H477" i="33"/>
  <c r="G477" i="33"/>
  <c r="F477" i="33"/>
  <c r="E477" i="33"/>
  <c r="D477" i="33"/>
  <c r="C477" i="33"/>
  <c r="B477" i="33"/>
  <c r="O476" i="33"/>
  <c r="N476" i="33"/>
  <c r="M476" i="33"/>
  <c r="L476" i="33"/>
  <c r="K476" i="33"/>
  <c r="J476" i="33"/>
  <c r="I476" i="33"/>
  <c r="H476" i="33"/>
  <c r="G476" i="33"/>
  <c r="F476" i="33"/>
  <c r="E476" i="33"/>
  <c r="D476" i="33"/>
  <c r="C476" i="33"/>
  <c r="B476" i="33"/>
  <c r="O475" i="33"/>
  <c r="N475" i="33"/>
  <c r="M475" i="33"/>
  <c r="L475" i="33"/>
  <c r="K475" i="33"/>
  <c r="J475" i="33"/>
  <c r="I475" i="33"/>
  <c r="H475" i="33"/>
  <c r="G475" i="33"/>
  <c r="F475" i="33"/>
  <c r="E475" i="33"/>
  <c r="D475" i="33"/>
  <c r="C475" i="33"/>
  <c r="B475" i="33"/>
  <c r="O474" i="33"/>
  <c r="N474" i="33"/>
  <c r="M474" i="33"/>
  <c r="L474" i="33"/>
  <c r="K474" i="33"/>
  <c r="J474" i="33"/>
  <c r="I474" i="33"/>
  <c r="H474" i="33"/>
  <c r="G474" i="33"/>
  <c r="F474" i="33"/>
  <c r="E474" i="33"/>
  <c r="D474" i="33"/>
  <c r="C474" i="33"/>
  <c r="B474" i="33"/>
  <c r="O471" i="33"/>
  <c r="N471" i="33"/>
  <c r="M471" i="33"/>
  <c r="L471" i="33"/>
  <c r="K471" i="33"/>
  <c r="J471" i="33"/>
  <c r="I471" i="33"/>
  <c r="H471" i="33"/>
  <c r="G471" i="33"/>
  <c r="F471" i="33"/>
  <c r="E471" i="33"/>
  <c r="D471" i="33"/>
  <c r="C471" i="33"/>
  <c r="B471" i="33"/>
  <c r="O470" i="33"/>
  <c r="N470" i="33"/>
  <c r="M470" i="33"/>
  <c r="L470" i="33"/>
  <c r="K470" i="33"/>
  <c r="J470" i="33"/>
  <c r="I470" i="33"/>
  <c r="H470" i="33"/>
  <c r="G470" i="33"/>
  <c r="F470" i="33"/>
  <c r="E470" i="33"/>
  <c r="D470" i="33"/>
  <c r="C470" i="33"/>
  <c r="B470" i="33"/>
  <c r="O469" i="33"/>
  <c r="N469" i="33"/>
  <c r="M469" i="33"/>
  <c r="L469" i="33"/>
  <c r="K469" i="33"/>
  <c r="J469" i="33"/>
  <c r="I469" i="33"/>
  <c r="H469" i="33"/>
  <c r="G469" i="33"/>
  <c r="F469" i="33"/>
  <c r="E469" i="33"/>
  <c r="D469" i="33"/>
  <c r="C469" i="33"/>
  <c r="B469" i="33"/>
  <c r="O468" i="33"/>
  <c r="N468" i="33"/>
  <c r="M468" i="33"/>
  <c r="L468" i="33"/>
  <c r="K468" i="33"/>
  <c r="J468" i="33"/>
  <c r="I468" i="33"/>
  <c r="H468" i="33"/>
  <c r="G468" i="33"/>
  <c r="F468" i="33"/>
  <c r="E468" i="33"/>
  <c r="D468" i="33"/>
  <c r="C468" i="33"/>
  <c r="B468" i="33"/>
  <c r="O464" i="33"/>
  <c r="O510" i="33" s="1"/>
  <c r="N464" i="33"/>
  <c r="N510" i="33" s="1"/>
  <c r="M464" i="33"/>
  <c r="L464" i="33"/>
  <c r="L510" i="33" s="1"/>
  <c r="K464" i="33"/>
  <c r="K510" i="33" s="1"/>
  <c r="J464" i="33"/>
  <c r="J510" i="33" s="1"/>
  <c r="I464" i="33"/>
  <c r="I510" i="33" s="1"/>
  <c r="H464" i="33"/>
  <c r="H510" i="33" s="1"/>
  <c r="G464" i="33"/>
  <c r="G510" i="33" s="1"/>
  <c r="F464" i="33"/>
  <c r="F510" i="33" s="1"/>
  <c r="E464" i="33"/>
  <c r="E510" i="33" s="1"/>
  <c r="D464" i="33"/>
  <c r="D510" i="33" s="1"/>
  <c r="C464" i="33"/>
  <c r="C510" i="33" s="1"/>
  <c r="B464" i="33"/>
  <c r="B510" i="33" s="1"/>
  <c r="O463" i="33"/>
  <c r="O509" i="33" s="1"/>
  <c r="N463" i="33"/>
  <c r="N509" i="33" s="1"/>
  <c r="M463" i="33"/>
  <c r="M509" i="33" s="1"/>
  <c r="L463" i="33"/>
  <c r="L509" i="33" s="1"/>
  <c r="K463" i="33"/>
  <c r="K509" i="33" s="1"/>
  <c r="J463" i="33"/>
  <c r="J509" i="33" s="1"/>
  <c r="I463" i="33"/>
  <c r="I509" i="33" s="1"/>
  <c r="H463" i="33"/>
  <c r="H509" i="33" s="1"/>
  <c r="G463" i="33"/>
  <c r="G509" i="33" s="1"/>
  <c r="F463" i="33"/>
  <c r="F509" i="33" s="1"/>
  <c r="E463" i="33"/>
  <c r="E509" i="33" s="1"/>
  <c r="D463" i="33"/>
  <c r="D509" i="33" s="1"/>
  <c r="C463" i="33"/>
  <c r="C509" i="33" s="1"/>
  <c r="B463" i="33"/>
  <c r="B509" i="33" s="1"/>
  <c r="O462" i="33"/>
  <c r="O508" i="33" s="1"/>
  <c r="N462" i="33"/>
  <c r="N508" i="33" s="1"/>
  <c r="M462" i="33"/>
  <c r="M508" i="33" s="1"/>
  <c r="L462" i="33"/>
  <c r="L508" i="33" s="1"/>
  <c r="K462" i="33"/>
  <c r="K508" i="33" s="1"/>
  <c r="J462" i="33"/>
  <c r="J508" i="33" s="1"/>
  <c r="I462" i="33"/>
  <c r="I508" i="33" s="1"/>
  <c r="H462" i="33"/>
  <c r="H508" i="33" s="1"/>
  <c r="G462" i="33"/>
  <c r="G508" i="33" s="1"/>
  <c r="F462" i="33"/>
  <c r="F508" i="33" s="1"/>
  <c r="E462" i="33"/>
  <c r="E508" i="33" s="1"/>
  <c r="D462" i="33"/>
  <c r="D508" i="33" s="1"/>
  <c r="C462" i="33"/>
  <c r="C508" i="33" s="1"/>
  <c r="B462" i="33"/>
  <c r="B508" i="33" s="1"/>
  <c r="O461" i="33"/>
  <c r="N461" i="33"/>
  <c r="N507" i="33" s="1"/>
  <c r="M461" i="33"/>
  <c r="M507" i="33" s="1"/>
  <c r="L461" i="33"/>
  <c r="L507" i="33" s="1"/>
  <c r="K461" i="33"/>
  <c r="K507" i="33" s="1"/>
  <c r="J461" i="33"/>
  <c r="J507" i="33" s="1"/>
  <c r="I461" i="33"/>
  <c r="H461" i="33"/>
  <c r="G461" i="33"/>
  <c r="F461" i="33"/>
  <c r="F507" i="33" s="1"/>
  <c r="E461" i="33"/>
  <c r="E507" i="33" s="1"/>
  <c r="D461" i="33"/>
  <c r="D507" i="33" s="1"/>
  <c r="C461" i="33"/>
  <c r="C507" i="33" s="1"/>
  <c r="B461" i="33"/>
  <c r="B507" i="33" s="1"/>
  <c r="O457" i="33"/>
  <c r="O648" i="33" s="1"/>
  <c r="N457" i="33"/>
  <c r="N648" i="33" s="1"/>
  <c r="N655" i="33" s="1"/>
  <c r="M457" i="33"/>
  <c r="M648" i="33" s="1"/>
  <c r="M655" i="33" s="1"/>
  <c r="L457" i="33"/>
  <c r="L648" i="33" s="1"/>
  <c r="L655" i="33" s="1"/>
  <c r="K457" i="33"/>
  <c r="K648" i="33" s="1"/>
  <c r="K655" i="33" s="1"/>
  <c r="J457" i="33"/>
  <c r="J648" i="33" s="1"/>
  <c r="J655" i="33" s="1"/>
  <c r="I457" i="33"/>
  <c r="I648" i="33" s="1"/>
  <c r="I655" i="33" s="1"/>
  <c r="H457" i="33"/>
  <c r="H648" i="33" s="1"/>
  <c r="H655" i="33" s="1"/>
  <c r="G457" i="33"/>
  <c r="G648" i="33" s="1"/>
  <c r="G655" i="33" s="1"/>
  <c r="F457" i="33"/>
  <c r="F648" i="33" s="1"/>
  <c r="F655" i="33" s="1"/>
  <c r="E457" i="33"/>
  <c r="E648" i="33" s="1"/>
  <c r="E655" i="33" s="1"/>
  <c r="D457" i="33"/>
  <c r="D648" i="33" s="1"/>
  <c r="D655" i="33" s="1"/>
  <c r="C457" i="33"/>
  <c r="C648" i="33" s="1"/>
  <c r="C655" i="33" s="1"/>
  <c r="B457" i="33"/>
  <c r="B648" i="33" s="1"/>
  <c r="B655" i="33" s="1"/>
  <c r="O456" i="33"/>
  <c r="N456" i="33"/>
  <c r="M456" i="33"/>
  <c r="L456" i="33"/>
  <c r="K456" i="33"/>
  <c r="J456" i="33"/>
  <c r="I456" i="33"/>
  <c r="H456" i="33"/>
  <c r="G456" i="33"/>
  <c r="F456" i="33"/>
  <c r="E456" i="33"/>
  <c r="D456" i="33"/>
  <c r="C456" i="33"/>
  <c r="B456" i="33"/>
  <c r="O455" i="33"/>
  <c r="N455" i="33"/>
  <c r="M455" i="33"/>
  <c r="L455" i="33"/>
  <c r="K455" i="33"/>
  <c r="J455" i="33"/>
  <c r="I455" i="33"/>
  <c r="H455" i="33"/>
  <c r="G455" i="33"/>
  <c r="F455" i="33"/>
  <c r="E455" i="33"/>
  <c r="D455" i="33"/>
  <c r="C455" i="33"/>
  <c r="B455" i="33"/>
  <c r="O454" i="33"/>
  <c r="N454" i="33"/>
  <c r="M454" i="33"/>
  <c r="L454" i="33"/>
  <c r="K454" i="33"/>
  <c r="J454" i="33"/>
  <c r="I454" i="33"/>
  <c r="H454" i="33"/>
  <c r="G454" i="33"/>
  <c r="F454" i="33"/>
  <c r="E454" i="33"/>
  <c r="D454" i="33"/>
  <c r="C454" i="33"/>
  <c r="B454" i="33"/>
  <c r="O451" i="33"/>
  <c r="N451" i="33"/>
  <c r="M451" i="33"/>
  <c r="L451" i="33"/>
  <c r="K451" i="33"/>
  <c r="J451" i="33"/>
  <c r="I451" i="33"/>
  <c r="H451" i="33"/>
  <c r="G451" i="33"/>
  <c r="F451" i="33"/>
  <c r="E451" i="33"/>
  <c r="D451" i="33"/>
  <c r="C451" i="33"/>
  <c r="B451" i="33"/>
  <c r="O450" i="33"/>
  <c r="N450" i="33"/>
  <c r="M450" i="33"/>
  <c r="L450" i="33"/>
  <c r="K450" i="33"/>
  <c r="J450" i="33"/>
  <c r="I450" i="33"/>
  <c r="H450" i="33"/>
  <c r="G450" i="33"/>
  <c r="F450" i="33"/>
  <c r="E450" i="33"/>
  <c r="D450" i="33"/>
  <c r="C450" i="33"/>
  <c r="B450" i="33"/>
  <c r="O449" i="33"/>
  <c r="N449" i="33"/>
  <c r="M449" i="33"/>
  <c r="L449" i="33"/>
  <c r="K449" i="33"/>
  <c r="J449" i="33"/>
  <c r="I449" i="33"/>
  <c r="H449" i="33"/>
  <c r="G449" i="33"/>
  <c r="F449" i="33"/>
  <c r="E449" i="33"/>
  <c r="D449" i="33"/>
  <c r="C449" i="33"/>
  <c r="B449" i="33"/>
  <c r="O448" i="33"/>
  <c r="N448" i="33"/>
  <c r="M448" i="33"/>
  <c r="L448" i="33"/>
  <c r="K448" i="33"/>
  <c r="J448" i="33"/>
  <c r="I448" i="33"/>
  <c r="H448" i="33"/>
  <c r="G448" i="33"/>
  <c r="F448" i="33"/>
  <c r="E448" i="33"/>
  <c r="D448" i="33"/>
  <c r="C448" i="33"/>
  <c r="B448" i="33"/>
  <c r="O444" i="33"/>
  <c r="N444" i="33"/>
  <c r="M444" i="33"/>
  <c r="L444" i="33"/>
  <c r="K444" i="33"/>
  <c r="J444" i="33"/>
  <c r="I444" i="33"/>
  <c r="H444" i="33"/>
  <c r="G444" i="33"/>
  <c r="F444" i="33"/>
  <c r="E444" i="33"/>
  <c r="D444" i="33"/>
  <c r="C444" i="33"/>
  <c r="B444" i="33"/>
  <c r="O443" i="33"/>
  <c r="N443" i="33"/>
  <c r="M443" i="33"/>
  <c r="L443" i="33"/>
  <c r="K443" i="33"/>
  <c r="J443" i="33"/>
  <c r="I443" i="33"/>
  <c r="H443" i="33"/>
  <c r="G443" i="33"/>
  <c r="F443" i="33"/>
  <c r="E443" i="33"/>
  <c r="D443" i="33"/>
  <c r="C443" i="33"/>
  <c r="B443" i="33"/>
  <c r="O442" i="33"/>
  <c r="N442" i="33"/>
  <c r="M442" i="33"/>
  <c r="L442" i="33"/>
  <c r="K442" i="33"/>
  <c r="J442" i="33"/>
  <c r="I442" i="33"/>
  <c r="H442" i="33"/>
  <c r="G442" i="33"/>
  <c r="F442" i="33"/>
  <c r="E442" i="33"/>
  <c r="D442" i="33"/>
  <c r="C442" i="33"/>
  <c r="B442" i="33"/>
  <c r="O441" i="33"/>
  <c r="N441" i="33"/>
  <c r="M441" i="33"/>
  <c r="L441" i="33"/>
  <c r="K441" i="33"/>
  <c r="J441" i="33"/>
  <c r="I441" i="33"/>
  <c r="H441" i="33"/>
  <c r="G441" i="33"/>
  <c r="F441" i="33"/>
  <c r="E441" i="33"/>
  <c r="D441" i="33"/>
  <c r="C441" i="33"/>
  <c r="B441" i="33"/>
  <c r="O438" i="33"/>
  <c r="N438" i="33"/>
  <c r="M438" i="33"/>
  <c r="L438" i="33"/>
  <c r="K438" i="33"/>
  <c r="J438" i="33"/>
  <c r="I438" i="33"/>
  <c r="H438" i="33"/>
  <c r="G438" i="33"/>
  <c r="F438" i="33"/>
  <c r="E438" i="33"/>
  <c r="D438" i="33"/>
  <c r="C438" i="33"/>
  <c r="B438" i="33"/>
  <c r="O437" i="33"/>
  <c r="N437" i="33"/>
  <c r="M437" i="33"/>
  <c r="L437" i="33"/>
  <c r="K437" i="33"/>
  <c r="J437" i="33"/>
  <c r="I437" i="33"/>
  <c r="H437" i="33"/>
  <c r="G437" i="33"/>
  <c r="F437" i="33"/>
  <c r="E437" i="33"/>
  <c r="D437" i="33"/>
  <c r="C437" i="33"/>
  <c r="B437" i="33"/>
  <c r="O436" i="33"/>
  <c r="N436" i="33"/>
  <c r="M436" i="33"/>
  <c r="L436" i="33"/>
  <c r="K436" i="33"/>
  <c r="J436" i="33"/>
  <c r="I436" i="33"/>
  <c r="H436" i="33"/>
  <c r="G436" i="33"/>
  <c r="F436" i="33"/>
  <c r="E436" i="33"/>
  <c r="D436" i="33"/>
  <c r="C436" i="33"/>
  <c r="B436" i="33"/>
  <c r="O435" i="33"/>
  <c r="N435" i="33"/>
  <c r="M435" i="33"/>
  <c r="L435" i="33"/>
  <c r="K435" i="33"/>
  <c r="J435" i="33"/>
  <c r="I435" i="33"/>
  <c r="H435" i="33"/>
  <c r="G435" i="33"/>
  <c r="F435" i="33"/>
  <c r="E435" i="33"/>
  <c r="D435" i="33"/>
  <c r="C435" i="33"/>
  <c r="B435" i="33"/>
  <c r="J432" i="33"/>
  <c r="J433" i="33" s="1"/>
  <c r="B432" i="33"/>
  <c r="B433" i="33" s="1"/>
  <c r="O431" i="33"/>
  <c r="H431" i="33"/>
  <c r="O430" i="33"/>
  <c r="L429" i="33"/>
  <c r="D429" i="33"/>
  <c r="O425" i="33"/>
  <c r="I425" i="33"/>
  <c r="O424" i="33"/>
  <c r="M423" i="33"/>
  <c r="E423" i="33"/>
  <c r="O419" i="33"/>
  <c r="O418" i="33"/>
  <c r="O417" i="33"/>
  <c r="G417" i="33"/>
  <c r="C415" i="33"/>
  <c r="O414" i="33"/>
  <c r="N414" i="33"/>
  <c r="M414" i="33"/>
  <c r="L414" i="33"/>
  <c r="K414" i="33"/>
  <c r="J414" i="33"/>
  <c r="I414" i="33"/>
  <c r="I415" i="33" s="1"/>
  <c r="H414" i="33"/>
  <c r="G414" i="33"/>
  <c r="G415" i="33" s="1"/>
  <c r="F414" i="33"/>
  <c r="E414" i="33"/>
  <c r="D414" i="33"/>
  <c r="C414" i="33"/>
  <c r="B414" i="33"/>
  <c r="O413" i="33"/>
  <c r="N413" i="33"/>
  <c r="M413" i="33"/>
  <c r="L413" i="33"/>
  <c r="K413" i="33"/>
  <c r="J413" i="33"/>
  <c r="I413" i="33"/>
  <c r="H413" i="33"/>
  <c r="G413" i="33"/>
  <c r="F413" i="33"/>
  <c r="E413" i="33"/>
  <c r="D413" i="33"/>
  <c r="C413" i="33"/>
  <c r="B413" i="33"/>
  <c r="O412" i="33"/>
  <c r="N412" i="33"/>
  <c r="M412" i="33"/>
  <c r="L412" i="33"/>
  <c r="K412" i="33"/>
  <c r="J412" i="33"/>
  <c r="I412" i="33"/>
  <c r="H412" i="33"/>
  <c r="G412" i="33"/>
  <c r="F412" i="33"/>
  <c r="E412" i="33"/>
  <c r="D412" i="33"/>
  <c r="C412" i="33"/>
  <c r="B412" i="33"/>
  <c r="O411" i="33"/>
  <c r="N411" i="33"/>
  <c r="M411" i="33"/>
  <c r="L411" i="33"/>
  <c r="K411" i="33"/>
  <c r="J411" i="33"/>
  <c r="I411" i="33"/>
  <c r="H411" i="33"/>
  <c r="G411" i="33"/>
  <c r="F411" i="33"/>
  <c r="E411" i="33"/>
  <c r="D411" i="33"/>
  <c r="C411" i="33"/>
  <c r="B411" i="33"/>
  <c r="I409" i="33"/>
  <c r="O408" i="33"/>
  <c r="N408" i="33"/>
  <c r="N409" i="33" s="1"/>
  <c r="M408" i="33"/>
  <c r="L408" i="33"/>
  <c r="L409" i="33" s="1"/>
  <c r="K408" i="33"/>
  <c r="J408" i="33"/>
  <c r="I408" i="33"/>
  <c r="H408" i="33"/>
  <c r="H409" i="33" s="1"/>
  <c r="G408" i="33"/>
  <c r="F408" i="33"/>
  <c r="F409" i="33" s="1"/>
  <c r="E408" i="33"/>
  <c r="D408" i="33"/>
  <c r="D409" i="33" s="1"/>
  <c r="C408" i="33"/>
  <c r="B408" i="33"/>
  <c r="O407" i="33"/>
  <c r="N407" i="33"/>
  <c r="M407" i="33"/>
  <c r="L407" i="33"/>
  <c r="K407" i="33"/>
  <c r="J407" i="33"/>
  <c r="I407" i="33"/>
  <c r="H407" i="33"/>
  <c r="G407" i="33"/>
  <c r="F407" i="33"/>
  <c r="E407" i="33"/>
  <c r="D407" i="33"/>
  <c r="C407" i="33"/>
  <c r="B407" i="33"/>
  <c r="O406" i="33"/>
  <c r="N406" i="33"/>
  <c r="M406" i="33"/>
  <c r="L406" i="33"/>
  <c r="K406" i="33"/>
  <c r="J406" i="33"/>
  <c r="I406" i="33"/>
  <c r="H406" i="33"/>
  <c r="G406" i="33"/>
  <c r="F406" i="33"/>
  <c r="E406" i="33"/>
  <c r="D406" i="33"/>
  <c r="C406" i="33"/>
  <c r="B406" i="33"/>
  <c r="O405" i="33"/>
  <c r="N405" i="33"/>
  <c r="M405" i="33"/>
  <c r="L405" i="33"/>
  <c r="K405" i="33"/>
  <c r="J405" i="33"/>
  <c r="I405" i="33"/>
  <c r="H405" i="33"/>
  <c r="G405" i="33"/>
  <c r="F405" i="33"/>
  <c r="E405" i="33"/>
  <c r="D405" i="33"/>
  <c r="C405" i="33"/>
  <c r="B405" i="33"/>
  <c r="O402" i="33"/>
  <c r="O452" i="33" s="1"/>
  <c r="N402" i="33"/>
  <c r="N355" i="33" s="1"/>
  <c r="M402" i="33"/>
  <c r="M458" i="33" s="1"/>
  <c r="L402" i="33"/>
  <c r="K402" i="33"/>
  <c r="K452" i="33" s="1"/>
  <c r="J402" i="33"/>
  <c r="J439" i="33" s="1"/>
  <c r="I402" i="33"/>
  <c r="H402" i="33"/>
  <c r="H458" i="33" s="1"/>
  <c r="G402" i="33"/>
  <c r="G452" i="33" s="1"/>
  <c r="F402" i="33"/>
  <c r="F385" i="33" s="1"/>
  <c r="E402" i="33"/>
  <c r="E458" i="33" s="1"/>
  <c r="D402" i="33"/>
  <c r="C402" i="33"/>
  <c r="C452" i="33" s="1"/>
  <c r="B402" i="33"/>
  <c r="B439" i="33" s="1"/>
  <c r="O401" i="33"/>
  <c r="N401" i="33"/>
  <c r="M401" i="33"/>
  <c r="L401" i="33"/>
  <c r="K401" i="33"/>
  <c r="J401" i="33"/>
  <c r="I401" i="33"/>
  <c r="H401" i="33"/>
  <c r="G401" i="33"/>
  <c r="F401" i="33"/>
  <c r="E401" i="33"/>
  <c r="D401" i="33"/>
  <c r="C401" i="33"/>
  <c r="B401" i="33"/>
  <c r="O400" i="33"/>
  <c r="N400" i="33"/>
  <c r="M400" i="33"/>
  <c r="L400" i="33"/>
  <c r="K400" i="33"/>
  <c r="J400" i="33"/>
  <c r="I400" i="33"/>
  <c r="H400" i="33"/>
  <c r="G400" i="33"/>
  <c r="F400" i="33"/>
  <c r="E400" i="33"/>
  <c r="D400" i="33"/>
  <c r="C400" i="33"/>
  <c r="B400" i="33"/>
  <c r="O399" i="33"/>
  <c r="N399" i="33"/>
  <c r="M399" i="33"/>
  <c r="L399" i="33"/>
  <c r="K399" i="33"/>
  <c r="J399" i="33"/>
  <c r="I399" i="33"/>
  <c r="H399" i="33"/>
  <c r="G399" i="33"/>
  <c r="F399" i="33"/>
  <c r="E399" i="33"/>
  <c r="D399" i="33"/>
  <c r="C399" i="33"/>
  <c r="B399" i="33"/>
  <c r="L397" i="33"/>
  <c r="J397" i="33"/>
  <c r="B397" i="33"/>
  <c r="O396" i="33"/>
  <c r="O397" i="33" s="1"/>
  <c r="N396" i="33"/>
  <c r="N397" i="33" s="1"/>
  <c r="M396" i="33"/>
  <c r="M397" i="33" s="1"/>
  <c r="L396" i="33"/>
  <c r="K396" i="33"/>
  <c r="K397" i="33" s="1"/>
  <c r="J396" i="33"/>
  <c r="I396" i="33"/>
  <c r="I397" i="33" s="1"/>
  <c r="H396" i="33"/>
  <c r="H397" i="33" s="1"/>
  <c r="G396" i="33"/>
  <c r="G397" i="33" s="1"/>
  <c r="F396" i="33"/>
  <c r="F397" i="33" s="1"/>
  <c r="E396" i="33"/>
  <c r="E397" i="33" s="1"/>
  <c r="D396" i="33"/>
  <c r="D397" i="33" s="1"/>
  <c r="C396" i="33"/>
  <c r="C397" i="33" s="1"/>
  <c r="B396" i="33"/>
  <c r="O395" i="33"/>
  <c r="N395" i="33"/>
  <c r="M395" i="33"/>
  <c r="L395" i="33"/>
  <c r="K395" i="33"/>
  <c r="J395" i="33"/>
  <c r="I395" i="33"/>
  <c r="H395" i="33"/>
  <c r="G395" i="33"/>
  <c r="F395" i="33"/>
  <c r="E395" i="33"/>
  <c r="D395" i="33"/>
  <c r="C395" i="33"/>
  <c r="B395" i="33"/>
  <c r="O394" i="33"/>
  <c r="N394" i="33"/>
  <c r="M394" i="33"/>
  <c r="L394" i="33"/>
  <c r="K394" i="33"/>
  <c r="J394" i="33"/>
  <c r="I394" i="33"/>
  <c r="H394" i="33"/>
  <c r="G394" i="33"/>
  <c r="F394" i="33"/>
  <c r="E394" i="33"/>
  <c r="D394" i="33"/>
  <c r="C394" i="33"/>
  <c r="B394" i="33"/>
  <c r="O393" i="33"/>
  <c r="N393" i="33"/>
  <c r="M393" i="33"/>
  <c r="L393" i="33"/>
  <c r="K393" i="33"/>
  <c r="J393" i="33"/>
  <c r="I393" i="33"/>
  <c r="H393" i="33"/>
  <c r="G393" i="33"/>
  <c r="F393" i="33"/>
  <c r="E393" i="33"/>
  <c r="D393" i="33"/>
  <c r="C393" i="33"/>
  <c r="B393" i="33"/>
  <c r="M391" i="33"/>
  <c r="L391" i="33"/>
  <c r="H391" i="33"/>
  <c r="O390" i="33"/>
  <c r="O391" i="33" s="1"/>
  <c r="N390" i="33"/>
  <c r="M390" i="33"/>
  <c r="L390" i="33"/>
  <c r="K390" i="33"/>
  <c r="K391" i="33" s="1"/>
  <c r="J390" i="33"/>
  <c r="I390" i="33"/>
  <c r="I391" i="33" s="1"/>
  <c r="H390" i="33"/>
  <c r="G390" i="33"/>
  <c r="G391" i="33" s="1"/>
  <c r="F390" i="33"/>
  <c r="E390" i="33"/>
  <c r="E391" i="33" s="1"/>
  <c r="D390" i="33"/>
  <c r="D391" i="33" s="1"/>
  <c r="C390" i="33"/>
  <c r="C391" i="33" s="1"/>
  <c r="B390" i="33"/>
  <c r="O389" i="33"/>
  <c r="N389" i="33"/>
  <c r="M389" i="33"/>
  <c r="L389" i="33"/>
  <c r="K389" i="33"/>
  <c r="J389" i="33"/>
  <c r="I389" i="33"/>
  <c r="H389" i="33"/>
  <c r="G389" i="33"/>
  <c r="F389" i="33"/>
  <c r="E389" i="33"/>
  <c r="D389" i="33"/>
  <c r="C389" i="33"/>
  <c r="B389" i="33"/>
  <c r="O388" i="33"/>
  <c r="N388" i="33"/>
  <c r="M388" i="33"/>
  <c r="L388" i="33"/>
  <c r="K388" i="33"/>
  <c r="J388" i="33"/>
  <c r="I388" i="33"/>
  <c r="H388" i="33"/>
  <c r="G388" i="33"/>
  <c r="F388" i="33"/>
  <c r="E388" i="33"/>
  <c r="D388" i="33"/>
  <c r="C388" i="33"/>
  <c r="B388" i="33"/>
  <c r="O387" i="33"/>
  <c r="N387" i="33"/>
  <c r="M387" i="33"/>
  <c r="L387" i="33"/>
  <c r="K387" i="33"/>
  <c r="J387" i="33"/>
  <c r="I387" i="33"/>
  <c r="H387" i="33"/>
  <c r="G387" i="33"/>
  <c r="F387" i="33"/>
  <c r="E387" i="33"/>
  <c r="D387" i="33"/>
  <c r="C387" i="33"/>
  <c r="B387" i="33"/>
  <c r="C385" i="33"/>
  <c r="O384" i="33"/>
  <c r="O385" i="33" s="1"/>
  <c r="N384" i="33"/>
  <c r="N385" i="33" s="1"/>
  <c r="M384" i="33"/>
  <c r="M385" i="33" s="1"/>
  <c r="L384" i="33"/>
  <c r="L385" i="33" s="1"/>
  <c r="K384" i="33"/>
  <c r="K385" i="33" s="1"/>
  <c r="J384" i="33"/>
  <c r="I384" i="33"/>
  <c r="I385" i="33" s="1"/>
  <c r="H384" i="33"/>
  <c r="H385" i="33" s="1"/>
  <c r="G384" i="33"/>
  <c r="G385" i="33" s="1"/>
  <c r="F384" i="33"/>
  <c r="E384" i="33"/>
  <c r="E385" i="33" s="1"/>
  <c r="D384" i="33"/>
  <c r="D385" i="33" s="1"/>
  <c r="C384" i="33"/>
  <c r="B384" i="33"/>
  <c r="O383" i="33"/>
  <c r="N383" i="33"/>
  <c r="M383" i="33"/>
  <c r="L383" i="33"/>
  <c r="K383" i="33"/>
  <c r="J383" i="33"/>
  <c r="I383" i="33"/>
  <c r="H383" i="33"/>
  <c r="G383" i="33"/>
  <c r="F383" i="33"/>
  <c r="E383" i="33"/>
  <c r="D383" i="33"/>
  <c r="C383" i="33"/>
  <c r="B383" i="33"/>
  <c r="O382" i="33"/>
  <c r="N382" i="33"/>
  <c r="M382" i="33"/>
  <c r="L382" i="33"/>
  <c r="K382" i="33"/>
  <c r="J382" i="33"/>
  <c r="I382" i="33"/>
  <c r="H382" i="33"/>
  <c r="G382" i="33"/>
  <c r="F382" i="33"/>
  <c r="E382" i="33"/>
  <c r="D382" i="33"/>
  <c r="C382" i="33"/>
  <c r="B382" i="33"/>
  <c r="O381" i="33"/>
  <c r="N381" i="33"/>
  <c r="M381" i="33"/>
  <c r="L381" i="33"/>
  <c r="K381" i="33"/>
  <c r="J381" i="33"/>
  <c r="I381" i="33"/>
  <c r="H381" i="33"/>
  <c r="G381" i="33"/>
  <c r="F381" i="33"/>
  <c r="E381" i="33"/>
  <c r="D381" i="33"/>
  <c r="C381" i="33"/>
  <c r="B381" i="33"/>
  <c r="L379" i="33"/>
  <c r="J379" i="33"/>
  <c r="D379" i="33"/>
  <c r="B379" i="33"/>
  <c r="O378" i="33"/>
  <c r="O379" i="33" s="1"/>
  <c r="N378" i="33"/>
  <c r="N379" i="33" s="1"/>
  <c r="M378" i="33"/>
  <c r="M379" i="33" s="1"/>
  <c r="L378" i="33"/>
  <c r="K378" i="33"/>
  <c r="K379" i="33" s="1"/>
  <c r="J378" i="33"/>
  <c r="I378" i="33"/>
  <c r="I379" i="33" s="1"/>
  <c r="H378" i="33"/>
  <c r="G378" i="33"/>
  <c r="G379" i="33" s="1"/>
  <c r="F378" i="33"/>
  <c r="F379" i="33" s="1"/>
  <c r="E378" i="33"/>
  <c r="E379" i="33" s="1"/>
  <c r="D378" i="33"/>
  <c r="C378" i="33"/>
  <c r="C379" i="33" s="1"/>
  <c r="B378" i="33"/>
  <c r="O377" i="33"/>
  <c r="N377" i="33"/>
  <c r="M377" i="33"/>
  <c r="L377" i="33"/>
  <c r="K377" i="33"/>
  <c r="J377" i="33"/>
  <c r="I377" i="33"/>
  <c r="H377" i="33"/>
  <c r="G377" i="33"/>
  <c r="F377" i="33"/>
  <c r="E377" i="33"/>
  <c r="D377" i="33"/>
  <c r="C377" i="33"/>
  <c r="B377" i="33"/>
  <c r="O376" i="33"/>
  <c r="N376" i="33"/>
  <c r="M376" i="33"/>
  <c r="L376" i="33"/>
  <c r="K376" i="33"/>
  <c r="J376" i="33"/>
  <c r="I376" i="33"/>
  <c r="H376" i="33"/>
  <c r="G376" i="33"/>
  <c r="F376" i="33"/>
  <c r="E376" i="33"/>
  <c r="D376" i="33"/>
  <c r="C376" i="33"/>
  <c r="B376" i="33"/>
  <c r="O375" i="33"/>
  <c r="N375" i="33"/>
  <c r="M375" i="33"/>
  <c r="L375" i="33"/>
  <c r="K375" i="33"/>
  <c r="J375" i="33"/>
  <c r="I375" i="33"/>
  <c r="H375" i="33"/>
  <c r="G375" i="33"/>
  <c r="F375" i="33"/>
  <c r="E375" i="33"/>
  <c r="D375" i="33"/>
  <c r="C375" i="33"/>
  <c r="B375" i="33"/>
  <c r="O373" i="33"/>
  <c r="L373" i="33"/>
  <c r="J373" i="33"/>
  <c r="B373" i="33"/>
  <c r="O372" i="33"/>
  <c r="N372" i="33"/>
  <c r="N373" i="33" s="1"/>
  <c r="M372" i="33"/>
  <c r="M373" i="33" s="1"/>
  <c r="L372" i="33"/>
  <c r="K372" i="33"/>
  <c r="K373" i="33" s="1"/>
  <c r="J372" i="33"/>
  <c r="I372" i="33"/>
  <c r="I373" i="33" s="1"/>
  <c r="H372" i="33"/>
  <c r="H373" i="33" s="1"/>
  <c r="G372" i="33"/>
  <c r="G373" i="33" s="1"/>
  <c r="F372" i="33"/>
  <c r="F373" i="33" s="1"/>
  <c r="E372" i="33"/>
  <c r="E373" i="33" s="1"/>
  <c r="D372" i="33"/>
  <c r="D373" i="33" s="1"/>
  <c r="C372" i="33"/>
  <c r="C373" i="33" s="1"/>
  <c r="B372" i="33"/>
  <c r="O371" i="33"/>
  <c r="N371" i="33"/>
  <c r="M371" i="33"/>
  <c r="L371" i="33"/>
  <c r="K371" i="33"/>
  <c r="J371" i="33"/>
  <c r="I371" i="33"/>
  <c r="H371" i="33"/>
  <c r="G371" i="33"/>
  <c r="F371" i="33"/>
  <c r="E371" i="33"/>
  <c r="D371" i="33"/>
  <c r="C371" i="33"/>
  <c r="B371" i="33"/>
  <c r="O370" i="33"/>
  <c r="N370" i="33"/>
  <c r="M370" i="33"/>
  <c r="L370" i="33"/>
  <c r="K370" i="33"/>
  <c r="J370" i="33"/>
  <c r="I370" i="33"/>
  <c r="H370" i="33"/>
  <c r="G370" i="33"/>
  <c r="F370" i="33"/>
  <c r="E370" i="33"/>
  <c r="D370" i="33"/>
  <c r="C370" i="33"/>
  <c r="B370" i="33"/>
  <c r="O369" i="33"/>
  <c r="N369" i="33"/>
  <c r="M369" i="33"/>
  <c r="L369" i="33"/>
  <c r="K369" i="33"/>
  <c r="J369" i="33"/>
  <c r="I369" i="33"/>
  <c r="H369" i="33"/>
  <c r="G369" i="33"/>
  <c r="F369" i="33"/>
  <c r="E369" i="33"/>
  <c r="D369" i="33"/>
  <c r="C369" i="33"/>
  <c r="B369" i="33"/>
  <c r="M367" i="33"/>
  <c r="H367" i="33"/>
  <c r="O366" i="33"/>
  <c r="O367" i="33" s="1"/>
  <c r="N366" i="33"/>
  <c r="M366" i="33"/>
  <c r="L366" i="33"/>
  <c r="L367" i="33" s="1"/>
  <c r="K366" i="33"/>
  <c r="K367" i="33" s="1"/>
  <c r="J366" i="33"/>
  <c r="I366" i="33"/>
  <c r="I367" i="33" s="1"/>
  <c r="H366" i="33"/>
  <c r="G366" i="33"/>
  <c r="G367" i="33" s="1"/>
  <c r="F366" i="33"/>
  <c r="E366" i="33"/>
  <c r="E367" i="33" s="1"/>
  <c r="D366" i="33"/>
  <c r="D367" i="33" s="1"/>
  <c r="C366" i="33"/>
  <c r="C367" i="33" s="1"/>
  <c r="B366" i="33"/>
  <c r="O365" i="33"/>
  <c r="N365" i="33"/>
  <c r="M365" i="33"/>
  <c r="L365" i="33"/>
  <c r="K365" i="33"/>
  <c r="J365" i="33"/>
  <c r="I365" i="33"/>
  <c r="H365" i="33"/>
  <c r="G365" i="33"/>
  <c r="F365" i="33"/>
  <c r="E365" i="33"/>
  <c r="D365" i="33"/>
  <c r="C365" i="33"/>
  <c r="B365" i="33"/>
  <c r="O364" i="33"/>
  <c r="N364" i="33"/>
  <c r="M364" i="33"/>
  <c r="L364" i="33"/>
  <c r="K364" i="33"/>
  <c r="J364" i="33"/>
  <c r="I364" i="33"/>
  <c r="H364" i="33"/>
  <c r="G364" i="33"/>
  <c r="F364" i="33"/>
  <c r="E364" i="33"/>
  <c r="D364" i="33"/>
  <c r="C364" i="33"/>
  <c r="B364" i="33"/>
  <c r="O363" i="33"/>
  <c r="N363" i="33"/>
  <c r="M363" i="33"/>
  <c r="L363" i="33"/>
  <c r="K363" i="33"/>
  <c r="J363" i="33"/>
  <c r="I363" i="33"/>
  <c r="H363" i="33"/>
  <c r="G363" i="33"/>
  <c r="F363" i="33"/>
  <c r="E363" i="33"/>
  <c r="D363" i="33"/>
  <c r="C363" i="33"/>
  <c r="B363" i="33"/>
  <c r="H361" i="33"/>
  <c r="F361" i="33"/>
  <c r="D361" i="33"/>
  <c r="O361" i="33"/>
  <c r="N360" i="33"/>
  <c r="N361" i="33" s="1"/>
  <c r="M360" i="33"/>
  <c r="M361" i="33" s="1"/>
  <c r="L360" i="33"/>
  <c r="L361" i="33" s="1"/>
  <c r="K360" i="33"/>
  <c r="K361" i="33" s="1"/>
  <c r="J360" i="33"/>
  <c r="J361" i="33" s="1"/>
  <c r="I360" i="33"/>
  <c r="I361" i="33" s="1"/>
  <c r="H360" i="33"/>
  <c r="G360" i="33"/>
  <c r="G361" i="33" s="1"/>
  <c r="F360" i="33"/>
  <c r="E360" i="33"/>
  <c r="E361" i="33" s="1"/>
  <c r="D360" i="33"/>
  <c r="C360" i="33"/>
  <c r="C361" i="33" s="1"/>
  <c r="B360" i="33"/>
  <c r="B361" i="33" s="1"/>
  <c r="N359" i="33"/>
  <c r="M359" i="33"/>
  <c r="L359" i="33"/>
  <c r="K359" i="33"/>
  <c r="J359" i="33"/>
  <c r="I359" i="33"/>
  <c r="H359" i="33"/>
  <c r="G359" i="33"/>
  <c r="F359" i="33"/>
  <c r="E359" i="33"/>
  <c r="D359" i="33"/>
  <c r="C359" i="33"/>
  <c r="B359" i="33"/>
  <c r="N358" i="33"/>
  <c r="M358" i="33"/>
  <c r="L358" i="33"/>
  <c r="K358" i="33"/>
  <c r="J358" i="33"/>
  <c r="I358" i="33"/>
  <c r="H358" i="33"/>
  <c r="G358" i="33"/>
  <c r="F358" i="33"/>
  <c r="E358" i="33"/>
  <c r="D358" i="33"/>
  <c r="C358" i="33"/>
  <c r="B358" i="33"/>
  <c r="N357" i="33"/>
  <c r="M357" i="33"/>
  <c r="L357" i="33"/>
  <c r="K357" i="33"/>
  <c r="J357" i="33"/>
  <c r="I357" i="33"/>
  <c r="H357" i="33"/>
  <c r="G357" i="33"/>
  <c r="F357" i="33"/>
  <c r="E357" i="33"/>
  <c r="D357" i="33"/>
  <c r="C357" i="33"/>
  <c r="B357" i="33"/>
  <c r="I355" i="33"/>
  <c r="F355" i="33"/>
  <c r="E355" i="33"/>
  <c r="O354" i="33"/>
  <c r="O355" i="33" s="1"/>
  <c r="N354" i="33"/>
  <c r="M354" i="33"/>
  <c r="M355" i="33" s="1"/>
  <c r="L354" i="33"/>
  <c r="L355" i="33" s="1"/>
  <c r="K354" i="33"/>
  <c r="K355" i="33" s="1"/>
  <c r="J354" i="33"/>
  <c r="J355" i="33" s="1"/>
  <c r="I354" i="33"/>
  <c r="H354" i="33"/>
  <c r="H355" i="33" s="1"/>
  <c r="G354" i="33"/>
  <c r="G355" i="33" s="1"/>
  <c r="F354" i="33"/>
  <c r="E354" i="33"/>
  <c r="D354" i="33"/>
  <c r="D355" i="33" s="1"/>
  <c r="C354" i="33"/>
  <c r="C355" i="33" s="1"/>
  <c r="B354" i="33"/>
  <c r="B355" i="33" s="1"/>
  <c r="O353" i="33"/>
  <c r="N353" i="33"/>
  <c r="M353" i="33"/>
  <c r="L353" i="33"/>
  <c r="K353" i="33"/>
  <c r="J353" i="33"/>
  <c r="I353" i="33"/>
  <c r="H353" i="33"/>
  <c r="G353" i="33"/>
  <c r="F353" i="33"/>
  <c r="E353" i="33"/>
  <c r="D353" i="33"/>
  <c r="C353" i="33"/>
  <c r="B353" i="33"/>
  <c r="O352" i="33"/>
  <c r="N352" i="33"/>
  <c r="M352" i="33"/>
  <c r="L352" i="33"/>
  <c r="K352" i="33"/>
  <c r="J352" i="33"/>
  <c r="I352" i="33"/>
  <c r="H352" i="33"/>
  <c r="G352" i="33"/>
  <c r="F352" i="33"/>
  <c r="E352" i="33"/>
  <c r="D352" i="33"/>
  <c r="C352" i="33"/>
  <c r="B352" i="33"/>
  <c r="O351" i="33"/>
  <c r="N351" i="33"/>
  <c r="M351" i="33"/>
  <c r="L351" i="33"/>
  <c r="K351" i="33"/>
  <c r="J351" i="33"/>
  <c r="I351" i="33"/>
  <c r="H351" i="33"/>
  <c r="G351" i="33"/>
  <c r="F351" i="33"/>
  <c r="E351" i="33"/>
  <c r="D351" i="33"/>
  <c r="C351" i="33"/>
  <c r="B351" i="33"/>
  <c r="BL213" i="33"/>
  <c r="BL215" i="33" s="1"/>
  <c r="BK213" i="33"/>
  <c r="BK215" i="33" s="1"/>
  <c r="BJ213" i="33"/>
  <c r="BJ215" i="33" s="1"/>
  <c r="BI213" i="33"/>
  <c r="BI215" i="33" s="1"/>
  <c r="BH213" i="33"/>
  <c r="BH215" i="33" s="1"/>
  <c r="BG213" i="33"/>
  <c r="BG215" i="33" s="1"/>
  <c r="BF213" i="33"/>
  <c r="BF215" i="33" s="1"/>
  <c r="BE213" i="33"/>
  <c r="BE215" i="33" s="1"/>
  <c r="BD213" i="33"/>
  <c r="BD215" i="33" s="1"/>
  <c r="BC213" i="33"/>
  <c r="BC215" i="33" s="1"/>
  <c r="BB213" i="33"/>
  <c r="BB215" i="33" s="1"/>
  <c r="B540" i="33" s="1"/>
  <c r="BA213" i="33"/>
  <c r="BA215" i="33" s="1"/>
  <c r="B541" i="33" s="1"/>
  <c r="AZ213" i="33"/>
  <c r="AZ215" i="33" s="1"/>
  <c r="B542" i="33" s="1"/>
  <c r="AY213" i="33"/>
  <c r="AY215" i="33" s="1"/>
  <c r="B543" i="33" s="1"/>
  <c r="AX213" i="33"/>
  <c r="AX215" i="33" s="1"/>
  <c r="C540" i="33" s="1"/>
  <c r="AW213" i="33"/>
  <c r="AW215" i="33" s="1"/>
  <c r="C541" i="33" s="1"/>
  <c r="AV213" i="33"/>
  <c r="AV215" i="33" s="1"/>
  <c r="C542" i="33" s="1"/>
  <c r="AU213" i="33"/>
  <c r="AU215" i="33" s="1"/>
  <c r="C543" i="33" s="1"/>
  <c r="AT213" i="33"/>
  <c r="AT215" i="33" s="1"/>
  <c r="D540" i="33" s="1"/>
  <c r="AS213" i="33"/>
  <c r="AS215" i="33" s="1"/>
  <c r="D541" i="33" s="1"/>
  <c r="AR213" i="33"/>
  <c r="AR215" i="33" s="1"/>
  <c r="D542" i="33" s="1"/>
  <c r="AQ213" i="33"/>
  <c r="AQ215" i="33" s="1"/>
  <c r="D543" i="33" s="1"/>
  <c r="AP213" i="33"/>
  <c r="AP215" i="33" s="1"/>
  <c r="E540" i="33" s="1"/>
  <c r="AO213" i="33"/>
  <c r="AO215" i="33" s="1"/>
  <c r="E541" i="33" s="1"/>
  <c r="AN213" i="33"/>
  <c r="AN215" i="33" s="1"/>
  <c r="E542" i="33" s="1"/>
  <c r="AM213" i="33"/>
  <c r="AM215" i="33" s="1"/>
  <c r="E543" i="33" s="1"/>
  <c r="AL213" i="33"/>
  <c r="AL215" i="33" s="1"/>
  <c r="F540" i="33" s="1"/>
  <c r="AK213" i="33"/>
  <c r="AK215" i="33" s="1"/>
  <c r="F541" i="33" s="1"/>
  <c r="AJ213" i="33"/>
  <c r="AJ215" i="33" s="1"/>
  <c r="F542" i="33" s="1"/>
  <c r="AI213" i="33"/>
  <c r="AI215" i="33" s="1"/>
  <c r="F543" i="33" s="1"/>
  <c r="AH213" i="33"/>
  <c r="AH215" i="33" s="1"/>
  <c r="G540" i="33" s="1"/>
  <c r="AG213" i="33"/>
  <c r="AG215" i="33" s="1"/>
  <c r="G541" i="33" s="1"/>
  <c r="AF213" i="33"/>
  <c r="AF215" i="33" s="1"/>
  <c r="G542" i="33" s="1"/>
  <c r="AE213" i="33"/>
  <c r="AE215" i="33" s="1"/>
  <c r="G543" i="33" s="1"/>
  <c r="AD213" i="33"/>
  <c r="AD215" i="33" s="1"/>
  <c r="H540" i="33" s="1"/>
  <c r="AC213" i="33"/>
  <c r="AC215" i="33" s="1"/>
  <c r="H541" i="33" s="1"/>
  <c r="AB213" i="33"/>
  <c r="AB215" i="33" s="1"/>
  <c r="H542" i="33" s="1"/>
  <c r="AA213" i="33"/>
  <c r="AA215" i="33" s="1"/>
  <c r="H543" i="33" s="1"/>
  <c r="Z213" i="33"/>
  <c r="Z215" i="33" s="1"/>
  <c r="I540" i="33" s="1"/>
  <c r="Y213" i="33"/>
  <c r="Y215" i="33" s="1"/>
  <c r="I541" i="33" s="1"/>
  <c r="X213" i="33"/>
  <c r="X215" i="33" s="1"/>
  <c r="I542" i="33" s="1"/>
  <c r="W213" i="33"/>
  <c r="W215" i="33" s="1"/>
  <c r="I543" i="33" s="1"/>
  <c r="V213" i="33"/>
  <c r="V215" i="33" s="1"/>
  <c r="J540" i="33" s="1"/>
  <c r="U213" i="33"/>
  <c r="U215" i="33" s="1"/>
  <c r="J541" i="33" s="1"/>
  <c r="T213" i="33"/>
  <c r="T215" i="33" s="1"/>
  <c r="J542" i="33" s="1"/>
  <c r="S213" i="33"/>
  <c r="S215" i="33" s="1"/>
  <c r="J543" i="33" s="1"/>
  <c r="R213" i="33"/>
  <c r="R215" i="33" s="1"/>
  <c r="K540" i="33" s="1"/>
  <c r="Q213" i="33"/>
  <c r="Q215" i="33" s="1"/>
  <c r="K541" i="33" s="1"/>
  <c r="P213" i="33"/>
  <c r="P215" i="33" s="1"/>
  <c r="K542" i="33" s="1"/>
  <c r="O213" i="33"/>
  <c r="O215" i="33" s="1"/>
  <c r="K543" i="33" s="1"/>
  <c r="N213" i="33"/>
  <c r="N215" i="33" s="1"/>
  <c r="L540" i="33" s="1"/>
  <c r="M213" i="33"/>
  <c r="M215" i="33" s="1"/>
  <c r="L541" i="33" s="1"/>
  <c r="L213" i="33"/>
  <c r="L215" i="33" s="1"/>
  <c r="L542" i="33" s="1"/>
  <c r="K213" i="33"/>
  <c r="K215" i="33" s="1"/>
  <c r="L543" i="33" s="1"/>
  <c r="J213" i="33"/>
  <c r="J215" i="33" s="1"/>
  <c r="M540" i="33" s="1"/>
  <c r="I213" i="33"/>
  <c r="I215" i="33" s="1"/>
  <c r="M541" i="33" s="1"/>
  <c r="H213" i="33"/>
  <c r="H215" i="33" s="1"/>
  <c r="M542" i="33" s="1"/>
  <c r="G213" i="33"/>
  <c r="G215" i="33" s="1"/>
  <c r="M543" i="33" s="1"/>
  <c r="F213" i="33"/>
  <c r="F215" i="33" s="1"/>
  <c r="N540" i="33" s="1"/>
  <c r="E213" i="33"/>
  <c r="E215" i="33" s="1"/>
  <c r="N541" i="33" s="1"/>
  <c r="D213" i="33"/>
  <c r="D215" i="33" s="1"/>
  <c r="N542" i="33" s="1"/>
  <c r="C213" i="33"/>
  <c r="C215" i="33" s="1"/>
  <c r="N543" i="33" s="1"/>
  <c r="B213" i="33"/>
  <c r="B215" i="33" s="1"/>
  <c r="O540" i="33" s="1"/>
  <c r="BE124" i="33"/>
  <c r="BE125" i="33" s="1"/>
  <c r="BC124" i="33"/>
  <c r="BB124" i="33"/>
  <c r="B423" i="33" s="1"/>
  <c r="AO124" i="33"/>
  <c r="E424" i="33" s="1"/>
  <c r="AM124" i="33"/>
  <c r="E426" i="33" s="1"/>
  <c r="E427" i="33" s="1"/>
  <c r="AL124" i="33"/>
  <c r="F423" i="33" s="1"/>
  <c r="Y124" i="33"/>
  <c r="I424" i="33" s="1"/>
  <c r="W124" i="33"/>
  <c r="I426" i="33" s="1"/>
  <c r="I427" i="33" s="1"/>
  <c r="V124" i="33"/>
  <c r="J423" i="33" s="1"/>
  <c r="I124" i="33"/>
  <c r="M424" i="33" s="1"/>
  <c r="G124" i="33"/>
  <c r="M426" i="33" s="1"/>
  <c r="M427" i="33" s="1"/>
  <c r="F124" i="33"/>
  <c r="N423" i="33" s="1"/>
  <c r="BK123" i="33"/>
  <c r="BJ123" i="33"/>
  <c r="BI123" i="33"/>
  <c r="BH123" i="33"/>
  <c r="BG123" i="33"/>
  <c r="BF123" i="33"/>
  <c r="BE123" i="33"/>
  <c r="BD123" i="33"/>
  <c r="BC123" i="33"/>
  <c r="BK122" i="33"/>
  <c r="BK124" i="33" s="1"/>
  <c r="BJ122" i="33"/>
  <c r="BJ124" i="33" s="1"/>
  <c r="BJ125" i="33" s="1"/>
  <c r="BI122" i="33"/>
  <c r="BI124" i="33" s="1"/>
  <c r="BH122" i="33"/>
  <c r="BH124" i="33" s="1"/>
  <c r="BG122" i="33"/>
  <c r="BG124" i="33" s="1"/>
  <c r="BG125" i="33" s="1"/>
  <c r="BF122" i="33"/>
  <c r="BF124" i="33" s="1"/>
  <c r="BE122" i="33"/>
  <c r="BD122" i="33"/>
  <c r="BD124" i="33" s="1"/>
  <c r="BD125" i="33" s="1"/>
  <c r="BC122" i="33"/>
  <c r="BB122" i="33"/>
  <c r="BA122" i="33"/>
  <c r="BA124" i="33" s="1"/>
  <c r="B424" i="33" s="1"/>
  <c r="AZ122" i="33"/>
  <c r="AZ124" i="33" s="1"/>
  <c r="B425" i="33" s="1"/>
  <c r="AY122" i="33"/>
  <c r="AY124" i="33" s="1"/>
  <c r="B426" i="33" s="1"/>
  <c r="AX122" i="33"/>
  <c r="AX124" i="33" s="1"/>
  <c r="C423" i="33" s="1"/>
  <c r="AW122" i="33"/>
  <c r="AW124" i="33" s="1"/>
  <c r="C424" i="33" s="1"/>
  <c r="AV122" i="33"/>
  <c r="AV124" i="33" s="1"/>
  <c r="C425" i="33" s="1"/>
  <c r="AU122" i="33"/>
  <c r="AU124" i="33" s="1"/>
  <c r="C426" i="33" s="1"/>
  <c r="AT122" i="33"/>
  <c r="AT124" i="33" s="1"/>
  <c r="D423" i="33" s="1"/>
  <c r="AS122" i="33"/>
  <c r="AS124" i="33" s="1"/>
  <c r="D424" i="33" s="1"/>
  <c r="AR122" i="33"/>
  <c r="AR124" i="33" s="1"/>
  <c r="D425" i="33" s="1"/>
  <c r="AQ122" i="33"/>
  <c r="AQ124" i="33" s="1"/>
  <c r="D426" i="33" s="1"/>
  <c r="AP122" i="33"/>
  <c r="AP124" i="33" s="1"/>
  <c r="AO122" i="33"/>
  <c r="AN122" i="33"/>
  <c r="AN124" i="33" s="1"/>
  <c r="E425" i="33" s="1"/>
  <c r="AM122" i="33"/>
  <c r="AL122" i="33"/>
  <c r="AK122" i="33"/>
  <c r="AK124" i="33" s="1"/>
  <c r="F424" i="33" s="1"/>
  <c r="AJ122" i="33"/>
  <c r="AJ124" i="33" s="1"/>
  <c r="F425" i="33" s="1"/>
  <c r="AI122" i="33"/>
  <c r="AI124" i="33" s="1"/>
  <c r="F426" i="33" s="1"/>
  <c r="AH122" i="33"/>
  <c r="AH124" i="33" s="1"/>
  <c r="G423" i="33" s="1"/>
  <c r="AG122" i="33"/>
  <c r="AG124" i="33" s="1"/>
  <c r="G424" i="33" s="1"/>
  <c r="AF122" i="33"/>
  <c r="AF124" i="33" s="1"/>
  <c r="G425" i="33" s="1"/>
  <c r="AE122" i="33"/>
  <c r="AE124" i="33" s="1"/>
  <c r="G426" i="33" s="1"/>
  <c r="G427" i="33" s="1"/>
  <c r="AD122" i="33"/>
  <c r="AD124" i="33" s="1"/>
  <c r="H423" i="33" s="1"/>
  <c r="AC122" i="33"/>
  <c r="AC124" i="33" s="1"/>
  <c r="H424" i="33" s="1"/>
  <c r="AB122" i="33"/>
  <c r="AB124" i="33" s="1"/>
  <c r="H425" i="33" s="1"/>
  <c r="AA122" i="33"/>
  <c r="AA124" i="33" s="1"/>
  <c r="H426" i="33" s="1"/>
  <c r="H427" i="33" s="1"/>
  <c r="Z122" i="33"/>
  <c r="Z124" i="33" s="1"/>
  <c r="I423" i="33" s="1"/>
  <c r="Y122" i="33"/>
  <c r="X122" i="33"/>
  <c r="X124" i="33" s="1"/>
  <c r="W122" i="33"/>
  <c r="V122" i="33"/>
  <c r="U122" i="33"/>
  <c r="U124" i="33" s="1"/>
  <c r="J424" i="33" s="1"/>
  <c r="T122" i="33"/>
  <c r="T124" i="33" s="1"/>
  <c r="J425" i="33" s="1"/>
  <c r="S122" i="33"/>
  <c r="S124" i="33" s="1"/>
  <c r="J426" i="33" s="1"/>
  <c r="R122" i="33"/>
  <c r="R124" i="33" s="1"/>
  <c r="K423" i="33" s="1"/>
  <c r="Q122" i="33"/>
  <c r="Q124" i="33" s="1"/>
  <c r="K424" i="33" s="1"/>
  <c r="P122" i="33"/>
  <c r="P124" i="33" s="1"/>
  <c r="K425" i="33" s="1"/>
  <c r="O122" i="33"/>
  <c r="O124" i="33" s="1"/>
  <c r="K426" i="33" s="1"/>
  <c r="K427" i="33" s="1"/>
  <c r="N122" i="33"/>
  <c r="N124" i="33" s="1"/>
  <c r="L423" i="33" s="1"/>
  <c r="M122" i="33"/>
  <c r="M124" i="33" s="1"/>
  <c r="L424" i="33" s="1"/>
  <c r="L122" i="33"/>
  <c r="L124" i="33" s="1"/>
  <c r="L425" i="33" s="1"/>
  <c r="K122" i="33"/>
  <c r="K124" i="33" s="1"/>
  <c r="L426" i="33" s="1"/>
  <c r="J122" i="33"/>
  <c r="J124" i="33" s="1"/>
  <c r="I122" i="33"/>
  <c r="H122" i="33"/>
  <c r="H124" i="33" s="1"/>
  <c r="M425" i="33" s="1"/>
  <c r="G122" i="33"/>
  <c r="F122" i="33"/>
  <c r="E122" i="33"/>
  <c r="E124" i="33" s="1"/>
  <c r="N424" i="33" s="1"/>
  <c r="D122" i="33"/>
  <c r="D124" i="33" s="1"/>
  <c r="N425" i="33" s="1"/>
  <c r="C122" i="33"/>
  <c r="C124" i="33" s="1"/>
  <c r="N426" i="33" s="1"/>
  <c r="B122" i="33"/>
  <c r="B124" i="33" s="1"/>
  <c r="O426" i="33" s="1"/>
  <c r="O427" i="33" s="1"/>
  <c r="BK121" i="33"/>
  <c r="BJ121" i="33"/>
  <c r="BI121" i="33"/>
  <c r="BH121" i="33"/>
  <c r="BG121" i="33"/>
  <c r="BF121" i="33"/>
  <c r="BE121" i="33"/>
  <c r="BD121" i="33"/>
  <c r="BC121" i="33"/>
  <c r="BB121" i="33"/>
  <c r="BA121" i="33"/>
  <c r="AZ121" i="33"/>
  <c r="AY121" i="33"/>
  <c r="AX121" i="33"/>
  <c r="AW121" i="33"/>
  <c r="AV121" i="33"/>
  <c r="AU121" i="33"/>
  <c r="AT121" i="33"/>
  <c r="AS121" i="33"/>
  <c r="AR121" i="33"/>
  <c r="AQ121" i="33"/>
  <c r="AP121" i="33"/>
  <c r="AO121" i="33"/>
  <c r="AN121" i="33"/>
  <c r="AM121" i="33"/>
  <c r="AL121" i="33"/>
  <c r="AK121" i="33"/>
  <c r="AJ121" i="33"/>
  <c r="AI121" i="33"/>
  <c r="AH121" i="33"/>
  <c r="AG121" i="33"/>
  <c r="AF121" i="33"/>
  <c r="AE121" i="33"/>
  <c r="AD121" i="33"/>
  <c r="AC121" i="33"/>
  <c r="AB121" i="33"/>
  <c r="AA121" i="33"/>
  <c r="Z121" i="33"/>
  <c r="Y121" i="33"/>
  <c r="X121" i="33"/>
  <c r="W121" i="33"/>
  <c r="V121" i="33"/>
  <c r="U121" i="33"/>
  <c r="T121" i="33"/>
  <c r="S121" i="33"/>
  <c r="R121" i="33"/>
  <c r="Q121" i="33"/>
  <c r="P121" i="33"/>
  <c r="O121" i="33"/>
  <c r="N121" i="33"/>
  <c r="M121" i="33"/>
  <c r="L121" i="33"/>
  <c r="K121" i="33"/>
  <c r="J121" i="33"/>
  <c r="I121" i="33"/>
  <c r="H121" i="33"/>
  <c r="G121" i="33"/>
  <c r="F121" i="33"/>
  <c r="E121" i="33"/>
  <c r="D121" i="33"/>
  <c r="C121" i="33"/>
  <c r="B121" i="33"/>
  <c r="BK120" i="33"/>
  <c r="BJ120" i="33"/>
  <c r="BI120" i="33"/>
  <c r="BH120" i="33"/>
  <c r="BG120" i="33"/>
  <c r="BF120" i="33"/>
  <c r="BE120" i="33"/>
  <c r="BD120" i="33"/>
  <c r="BC120" i="33"/>
  <c r="BB120" i="33"/>
  <c r="BA120" i="33"/>
  <c r="AZ120" i="33"/>
  <c r="AY120" i="33"/>
  <c r="AX120" i="33"/>
  <c r="AW120" i="33"/>
  <c r="AV120" i="33"/>
  <c r="AU120" i="33"/>
  <c r="AT120" i="33"/>
  <c r="AS120" i="33"/>
  <c r="AR120" i="33"/>
  <c r="AQ120" i="33"/>
  <c r="AP120" i="33"/>
  <c r="AO120" i="33"/>
  <c r="AN120" i="33"/>
  <c r="AM120" i="33"/>
  <c r="AL120" i="33"/>
  <c r="AK120" i="33"/>
  <c r="AJ120" i="33"/>
  <c r="AI120" i="33"/>
  <c r="AH120" i="33"/>
  <c r="AG120" i="33"/>
  <c r="AF120" i="33"/>
  <c r="AE120" i="33"/>
  <c r="AD120" i="33"/>
  <c r="AC120" i="33"/>
  <c r="AB120" i="33"/>
  <c r="AA120" i="33"/>
  <c r="Z120" i="33"/>
  <c r="Y120" i="33"/>
  <c r="X120" i="33"/>
  <c r="W120" i="33"/>
  <c r="V120" i="33"/>
  <c r="U120" i="33"/>
  <c r="T120" i="33"/>
  <c r="S120" i="33"/>
  <c r="R120" i="33"/>
  <c r="Q120" i="33"/>
  <c r="P120" i="33"/>
  <c r="O120" i="33"/>
  <c r="N120" i="33"/>
  <c r="M120" i="33"/>
  <c r="L120" i="33"/>
  <c r="K120" i="33"/>
  <c r="J120" i="33"/>
  <c r="I120" i="33"/>
  <c r="H120" i="33"/>
  <c r="G120" i="33"/>
  <c r="F120" i="33"/>
  <c r="E120" i="33"/>
  <c r="D120" i="33"/>
  <c r="C120" i="33"/>
  <c r="B120" i="33"/>
  <c r="BK119" i="33"/>
  <c r="BJ119" i="33"/>
  <c r="BI119" i="33"/>
  <c r="BH119" i="33"/>
  <c r="BG119" i="33"/>
  <c r="BF119" i="33"/>
  <c r="BE119" i="33"/>
  <c r="BD119" i="33"/>
  <c r="BC119" i="33"/>
  <c r="BB119" i="33"/>
  <c r="BB123" i="33" s="1"/>
  <c r="BB125" i="33" s="1"/>
  <c r="B429" i="33" s="1"/>
  <c r="BA119" i="33"/>
  <c r="BA123" i="33" s="1"/>
  <c r="BA125" i="33" s="1"/>
  <c r="B430" i="33" s="1"/>
  <c r="AZ119" i="33"/>
  <c r="AZ123" i="33" s="1"/>
  <c r="AZ125" i="33" s="1"/>
  <c r="B431" i="33" s="1"/>
  <c r="AY119" i="33"/>
  <c r="AY123" i="33" s="1"/>
  <c r="AY125" i="33" s="1"/>
  <c r="AX119" i="33"/>
  <c r="AX123" i="33" s="1"/>
  <c r="AX125" i="33" s="1"/>
  <c r="C429" i="33" s="1"/>
  <c r="AW119" i="33"/>
  <c r="AV119" i="33"/>
  <c r="AU119" i="33"/>
  <c r="AT119" i="33"/>
  <c r="AT123" i="33" s="1"/>
  <c r="AT125" i="33" s="1"/>
  <c r="AS119" i="33"/>
  <c r="AS123" i="33" s="1"/>
  <c r="AS125" i="33" s="1"/>
  <c r="D430" i="33" s="1"/>
  <c r="AR119" i="33"/>
  <c r="AR123" i="33" s="1"/>
  <c r="AR125" i="33" s="1"/>
  <c r="D431" i="33" s="1"/>
  <c r="AQ119" i="33"/>
  <c r="AQ123" i="33" s="1"/>
  <c r="AQ125" i="33" s="1"/>
  <c r="D432" i="33" s="1"/>
  <c r="AP119" i="33"/>
  <c r="AP123" i="33" s="1"/>
  <c r="AP125" i="33" s="1"/>
  <c r="E429" i="33" s="1"/>
  <c r="AO119" i="33"/>
  <c r="AN119" i="33"/>
  <c r="AM119" i="33"/>
  <c r="AL119" i="33"/>
  <c r="AL123" i="33" s="1"/>
  <c r="AL125" i="33" s="1"/>
  <c r="F429" i="33" s="1"/>
  <c r="AK119" i="33"/>
  <c r="AK123" i="33" s="1"/>
  <c r="AK125" i="33" s="1"/>
  <c r="F430" i="33" s="1"/>
  <c r="AJ119" i="33"/>
  <c r="AJ123" i="33" s="1"/>
  <c r="AJ125" i="33" s="1"/>
  <c r="F431" i="33" s="1"/>
  <c r="AI119" i="33"/>
  <c r="AI123" i="33" s="1"/>
  <c r="AI125" i="33" s="1"/>
  <c r="F432" i="33" s="1"/>
  <c r="F433" i="33" s="1"/>
  <c r="AH119" i="33"/>
  <c r="AH123" i="33" s="1"/>
  <c r="AH125" i="33" s="1"/>
  <c r="G429" i="33" s="1"/>
  <c r="AG119" i="33"/>
  <c r="AF119" i="33"/>
  <c r="AE119" i="33"/>
  <c r="AD119" i="33"/>
  <c r="AD123" i="33" s="1"/>
  <c r="AD125" i="33" s="1"/>
  <c r="H429" i="33" s="1"/>
  <c r="AC119" i="33"/>
  <c r="AC123" i="33" s="1"/>
  <c r="AC125" i="33" s="1"/>
  <c r="H430" i="33" s="1"/>
  <c r="AB119" i="33"/>
  <c r="AB123" i="33" s="1"/>
  <c r="AB125" i="33" s="1"/>
  <c r="AA119" i="33"/>
  <c r="AA123" i="33" s="1"/>
  <c r="AA125" i="33" s="1"/>
  <c r="H432" i="33" s="1"/>
  <c r="H433" i="33" s="1"/>
  <c r="Z119" i="33"/>
  <c r="Z123" i="33" s="1"/>
  <c r="Z125" i="33" s="1"/>
  <c r="I429" i="33" s="1"/>
  <c r="Y119" i="33"/>
  <c r="X119" i="33"/>
  <c r="W119" i="33"/>
  <c r="V119" i="33"/>
  <c r="V123" i="33" s="1"/>
  <c r="V125" i="33" s="1"/>
  <c r="J429" i="33" s="1"/>
  <c r="U119" i="33"/>
  <c r="U123" i="33" s="1"/>
  <c r="U125" i="33" s="1"/>
  <c r="J430" i="33" s="1"/>
  <c r="T119" i="33"/>
  <c r="T123" i="33" s="1"/>
  <c r="T125" i="33" s="1"/>
  <c r="J431" i="33" s="1"/>
  <c r="S119" i="33"/>
  <c r="S123" i="33" s="1"/>
  <c r="S125" i="33" s="1"/>
  <c r="R119" i="33"/>
  <c r="R123" i="33" s="1"/>
  <c r="R125" i="33" s="1"/>
  <c r="K429" i="33" s="1"/>
  <c r="Q119" i="33"/>
  <c r="P119" i="33"/>
  <c r="O119" i="33"/>
  <c r="N119" i="33"/>
  <c r="N123" i="33" s="1"/>
  <c r="N125" i="33" s="1"/>
  <c r="M119" i="33"/>
  <c r="M123" i="33" s="1"/>
  <c r="M125" i="33" s="1"/>
  <c r="L430" i="33" s="1"/>
  <c r="L119" i="33"/>
  <c r="L123" i="33" s="1"/>
  <c r="L125" i="33" s="1"/>
  <c r="L431" i="33" s="1"/>
  <c r="K119" i="33"/>
  <c r="K123" i="33" s="1"/>
  <c r="K125" i="33" s="1"/>
  <c r="L432" i="33" s="1"/>
  <c r="J119" i="33"/>
  <c r="J123" i="33" s="1"/>
  <c r="J125" i="33" s="1"/>
  <c r="M429" i="33" s="1"/>
  <c r="I119" i="33"/>
  <c r="H119" i="33"/>
  <c r="G119" i="33"/>
  <c r="F119" i="33"/>
  <c r="F123" i="33" s="1"/>
  <c r="F125" i="33" s="1"/>
  <c r="N429" i="33" s="1"/>
  <c r="E119" i="33"/>
  <c r="E123" i="33" s="1"/>
  <c r="E125" i="33" s="1"/>
  <c r="N430" i="33" s="1"/>
  <c r="D119" i="33"/>
  <c r="D123" i="33" s="1"/>
  <c r="D125" i="33" s="1"/>
  <c r="N431" i="33" s="1"/>
  <c r="C119" i="33"/>
  <c r="C123" i="33" s="1"/>
  <c r="C125" i="33" s="1"/>
  <c r="N432" i="33" s="1"/>
  <c r="N433" i="33" s="1"/>
  <c r="B119" i="33"/>
  <c r="B123" i="33" s="1"/>
  <c r="B125" i="33" s="1"/>
  <c r="O432" i="33" s="1"/>
  <c r="N721" i="30"/>
  <c r="O720" i="30"/>
  <c r="M717" i="30"/>
  <c r="N716" i="30"/>
  <c r="O716" i="30" s="1"/>
  <c r="L713" i="30"/>
  <c r="M712" i="30"/>
  <c r="K709" i="30"/>
  <c r="L708" i="30"/>
  <c r="L709" i="30" s="1"/>
  <c r="J705" i="30"/>
  <c r="L704" i="30"/>
  <c r="M704" i="30" s="1"/>
  <c r="K704" i="30"/>
  <c r="K705" i="30" s="1"/>
  <c r="I701" i="30"/>
  <c r="J700" i="30"/>
  <c r="J701" i="30" s="1"/>
  <c r="H697" i="30"/>
  <c r="I696" i="30"/>
  <c r="J696" i="30" s="1"/>
  <c r="J697" i="30" s="1"/>
  <c r="I693" i="30"/>
  <c r="I695" i="30" s="1"/>
  <c r="G693" i="30"/>
  <c r="I692" i="30"/>
  <c r="J692" i="30" s="1"/>
  <c r="J693" i="30" s="1"/>
  <c r="J695" i="30" s="1"/>
  <c r="H692" i="30"/>
  <c r="H693" i="30" s="1"/>
  <c r="H695" i="30" s="1"/>
  <c r="F689" i="30"/>
  <c r="H688" i="30"/>
  <c r="G688" i="30"/>
  <c r="G689" i="30" s="1"/>
  <c r="E685" i="30"/>
  <c r="F684" i="30"/>
  <c r="F685" i="30" s="1"/>
  <c r="F687" i="30" s="1"/>
  <c r="E681" i="30"/>
  <c r="D681" i="30"/>
  <c r="G680" i="30"/>
  <c r="H680" i="30" s="1"/>
  <c r="H681" i="30" s="1"/>
  <c r="F680" i="30"/>
  <c r="F681" i="30" s="1"/>
  <c r="F683" i="30" s="1"/>
  <c r="E680" i="30"/>
  <c r="C677" i="30"/>
  <c r="D676" i="30"/>
  <c r="E676" i="30" s="1"/>
  <c r="E677" i="30" s="1"/>
  <c r="B673" i="30"/>
  <c r="C672" i="30"/>
  <c r="C673" i="30" s="1"/>
  <c r="N669" i="30"/>
  <c r="O664" i="30"/>
  <c r="O661"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M608" i="30" s="1"/>
  <c r="L614" i="30"/>
  <c r="K614" i="30"/>
  <c r="J614" i="30"/>
  <c r="I614" i="30"/>
  <c r="H614" i="30"/>
  <c r="G614" i="30"/>
  <c r="F614" i="30"/>
  <c r="E614" i="30"/>
  <c r="D614" i="30"/>
  <c r="C614" i="30"/>
  <c r="B614" i="30"/>
  <c r="O613" i="30"/>
  <c r="N613" i="30"/>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C612" i="30"/>
  <c r="B612" i="30"/>
  <c r="O611" i="30"/>
  <c r="N611" i="30"/>
  <c r="M611" i="30"/>
  <c r="L611" i="30"/>
  <c r="K611" i="30"/>
  <c r="J611" i="30"/>
  <c r="I611" i="30"/>
  <c r="H611" i="30"/>
  <c r="G611" i="30"/>
  <c r="F611" i="30"/>
  <c r="E611" i="30"/>
  <c r="D611" i="30"/>
  <c r="C611" i="30"/>
  <c r="B611" i="30"/>
  <c r="K607" i="30"/>
  <c r="K605" i="30"/>
  <c r="O602" i="30"/>
  <c r="O608" i="30" s="1"/>
  <c r="N602" i="30"/>
  <c r="N608" i="30" s="1"/>
  <c r="M602" i="30"/>
  <c r="L602" i="30"/>
  <c r="K602" i="30"/>
  <c r="K608" i="30" s="1"/>
  <c r="J602" i="30"/>
  <c r="J608" i="30" s="1"/>
  <c r="I602" i="30"/>
  <c r="I608" i="30" s="1"/>
  <c r="H602" i="30"/>
  <c r="H608" i="30" s="1"/>
  <c r="G602" i="30"/>
  <c r="G608" i="30" s="1"/>
  <c r="F602" i="30"/>
  <c r="F608" i="30" s="1"/>
  <c r="E602" i="30"/>
  <c r="D602" i="30"/>
  <c r="C602" i="30"/>
  <c r="C608" i="30" s="1"/>
  <c r="B602" i="30"/>
  <c r="B608" i="30" s="1"/>
  <c r="O601" i="30"/>
  <c r="O607" i="30" s="1"/>
  <c r="N601" i="30"/>
  <c r="N607" i="30" s="1"/>
  <c r="M601" i="30"/>
  <c r="M607" i="30" s="1"/>
  <c r="L601" i="30"/>
  <c r="L607" i="30" s="1"/>
  <c r="K601" i="30"/>
  <c r="J601" i="30"/>
  <c r="I601" i="30"/>
  <c r="I607" i="30" s="1"/>
  <c r="H601" i="30"/>
  <c r="H607" i="30" s="1"/>
  <c r="G601" i="30"/>
  <c r="G607" i="30" s="1"/>
  <c r="F601" i="30"/>
  <c r="F607" i="30" s="1"/>
  <c r="E601" i="30"/>
  <c r="E607" i="30" s="1"/>
  <c r="D601" i="30"/>
  <c r="D607" i="30" s="1"/>
  <c r="C601" i="30"/>
  <c r="B601" i="30"/>
  <c r="B607" i="30" s="1"/>
  <c r="O600" i="30"/>
  <c r="O606" i="30" s="1"/>
  <c r="N600" i="30"/>
  <c r="N606" i="30" s="1"/>
  <c r="M600" i="30"/>
  <c r="M606" i="30" s="1"/>
  <c r="L600" i="30"/>
  <c r="L606" i="30" s="1"/>
  <c r="K600" i="30"/>
  <c r="K606" i="30" s="1"/>
  <c r="J600" i="30"/>
  <c r="J606" i="30" s="1"/>
  <c r="I600" i="30"/>
  <c r="H600" i="30"/>
  <c r="G600" i="30"/>
  <c r="G606" i="30" s="1"/>
  <c r="F600" i="30"/>
  <c r="F606" i="30" s="1"/>
  <c r="E600" i="30"/>
  <c r="E606" i="30" s="1"/>
  <c r="D600" i="30"/>
  <c r="D606" i="30" s="1"/>
  <c r="C600" i="30"/>
  <c r="B600" i="30"/>
  <c r="B606" i="30" s="1"/>
  <c r="O599" i="30"/>
  <c r="N599" i="30"/>
  <c r="M599" i="30"/>
  <c r="M605" i="30" s="1"/>
  <c r="L599" i="30"/>
  <c r="L605" i="30" s="1"/>
  <c r="K599" i="30"/>
  <c r="J599" i="30"/>
  <c r="J605" i="30" s="1"/>
  <c r="I599" i="30"/>
  <c r="H599" i="30"/>
  <c r="H605" i="30" s="1"/>
  <c r="G599" i="30"/>
  <c r="F599" i="30"/>
  <c r="E599" i="30"/>
  <c r="E605" i="30" s="1"/>
  <c r="D599" i="30"/>
  <c r="D605" i="30" s="1"/>
  <c r="C599" i="30"/>
  <c r="C605" i="30" s="1"/>
  <c r="B599" i="30"/>
  <c r="B605" i="30" s="1"/>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N588" i="30" s="1"/>
  <c r="M585" i="30"/>
  <c r="L585" i="30"/>
  <c r="K585" i="30"/>
  <c r="J585" i="30"/>
  <c r="I585" i="30"/>
  <c r="H585" i="30"/>
  <c r="G585" i="30"/>
  <c r="F585" i="30"/>
  <c r="E585" i="30"/>
  <c r="D585" i="30"/>
  <c r="C585" i="30"/>
  <c r="B585" i="30"/>
  <c r="O584" i="30"/>
  <c r="O588" i="30" s="1"/>
  <c r="N584" i="30"/>
  <c r="M584" i="30"/>
  <c r="L584" i="30"/>
  <c r="K584" i="30"/>
  <c r="J584" i="30"/>
  <c r="I584" i="30"/>
  <c r="H584" i="30"/>
  <c r="G584" i="30"/>
  <c r="G588" i="30" s="1"/>
  <c r="F584" i="30"/>
  <c r="E584" i="30"/>
  <c r="D584" i="30"/>
  <c r="C584" i="30"/>
  <c r="B584" i="30"/>
  <c r="B588" i="30" s="1"/>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E579" i="30"/>
  <c r="D579" i="30"/>
  <c r="C579" i="30"/>
  <c r="B579" i="30"/>
  <c r="O578" i="30"/>
  <c r="N578" i="30"/>
  <c r="M578" i="30"/>
  <c r="L578" i="30"/>
  <c r="K578" i="30"/>
  <c r="J578" i="30"/>
  <c r="I578" i="30"/>
  <c r="H578" i="30"/>
  <c r="G578" i="30"/>
  <c r="F578" i="30"/>
  <c r="E578" i="30"/>
  <c r="D578" i="30"/>
  <c r="C578" i="30"/>
  <c r="B578" i="30"/>
  <c r="O577" i="30"/>
  <c r="N577" i="30"/>
  <c r="M577" i="30"/>
  <c r="L577" i="30"/>
  <c r="K577" i="30"/>
  <c r="J577" i="30"/>
  <c r="J581" i="30" s="1"/>
  <c r="I577" i="30"/>
  <c r="H577" i="30"/>
  <c r="G577" i="30"/>
  <c r="G581" i="30" s="1"/>
  <c r="F577" i="30"/>
  <c r="E577" i="30"/>
  <c r="D577" i="30"/>
  <c r="C577" i="30"/>
  <c r="B577" i="30"/>
  <c r="B581" i="30" s="1"/>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J563" i="30"/>
  <c r="J567" i="30" s="1"/>
  <c r="I563" i="30"/>
  <c r="H563" i="30"/>
  <c r="G563" i="30"/>
  <c r="F563" i="30"/>
  <c r="E563" i="30"/>
  <c r="D563" i="30"/>
  <c r="C563" i="30"/>
  <c r="B563" i="30"/>
  <c r="B567" i="30" s="1"/>
  <c r="O543" i="30"/>
  <c r="M543" i="30"/>
  <c r="K543" i="30"/>
  <c r="J543" i="30"/>
  <c r="I543" i="30"/>
  <c r="H543" i="30"/>
  <c r="G543" i="30"/>
  <c r="F543" i="30"/>
  <c r="E543" i="30"/>
  <c r="D543" i="30"/>
  <c r="C543" i="30"/>
  <c r="B543" i="30"/>
  <c r="O542" i="30"/>
  <c r="M542" i="30"/>
  <c r="L542" i="30"/>
  <c r="K542" i="30"/>
  <c r="J542" i="30"/>
  <c r="I542" i="30"/>
  <c r="H542" i="30"/>
  <c r="G542" i="30"/>
  <c r="F542" i="30"/>
  <c r="E542" i="30"/>
  <c r="D542" i="30"/>
  <c r="C542" i="30"/>
  <c r="B542" i="30"/>
  <c r="O541" i="30"/>
  <c r="L541" i="30"/>
  <c r="K541" i="30"/>
  <c r="J541" i="30"/>
  <c r="I541" i="30"/>
  <c r="H541" i="30"/>
  <c r="G541" i="30"/>
  <c r="F541" i="30"/>
  <c r="E541" i="30"/>
  <c r="D541" i="30"/>
  <c r="C541" i="30"/>
  <c r="B541" i="30"/>
  <c r="O540" i="30"/>
  <c r="O544" i="30" s="1"/>
  <c r="L540" i="30"/>
  <c r="K540" i="30"/>
  <c r="J540" i="30"/>
  <c r="J544" i="30" s="1"/>
  <c r="I540" i="30"/>
  <c r="H540" i="30"/>
  <c r="G540" i="30"/>
  <c r="F540" i="30"/>
  <c r="E540" i="30"/>
  <c r="D540" i="30"/>
  <c r="C540" i="30"/>
  <c r="B540" i="30"/>
  <c r="B544" i="30" s="1"/>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O536" i="30" s="1"/>
  <c r="N533" i="30"/>
  <c r="M533" i="30"/>
  <c r="L533" i="30"/>
  <c r="K533" i="30"/>
  <c r="J533" i="30"/>
  <c r="I533" i="30"/>
  <c r="H533" i="30"/>
  <c r="G533" i="30"/>
  <c r="F533" i="30"/>
  <c r="E533" i="30"/>
  <c r="D533" i="30"/>
  <c r="C533" i="30"/>
  <c r="B533" i="30"/>
  <c r="O532" i="30"/>
  <c r="N532" i="30"/>
  <c r="M532" i="30"/>
  <c r="L532" i="30"/>
  <c r="K532" i="30"/>
  <c r="K536" i="30" s="1"/>
  <c r="J532" i="30"/>
  <c r="I532" i="30"/>
  <c r="H532" i="30"/>
  <c r="H536" i="30" s="1"/>
  <c r="G532" i="30"/>
  <c r="F532" i="30"/>
  <c r="E532" i="30"/>
  <c r="D532" i="30"/>
  <c r="C532" i="30"/>
  <c r="C536" i="30" s="1"/>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O528" i="30" s="1"/>
  <c r="N525" i="30"/>
  <c r="M525" i="30"/>
  <c r="M528" i="30" s="1"/>
  <c r="L525" i="30"/>
  <c r="K525" i="30"/>
  <c r="J525" i="30"/>
  <c r="I525" i="30"/>
  <c r="H525" i="30"/>
  <c r="G525" i="30"/>
  <c r="F525" i="30"/>
  <c r="E525" i="30"/>
  <c r="D525" i="30"/>
  <c r="C525" i="30"/>
  <c r="B525" i="30"/>
  <c r="O524" i="30"/>
  <c r="N524" i="30"/>
  <c r="M524" i="30"/>
  <c r="L524" i="30"/>
  <c r="K524" i="30"/>
  <c r="K528" i="30" s="1"/>
  <c r="J524" i="30"/>
  <c r="I524" i="30"/>
  <c r="H524" i="30"/>
  <c r="H528" i="30" s="1"/>
  <c r="G524" i="30"/>
  <c r="F524" i="30"/>
  <c r="E524" i="30"/>
  <c r="D524" i="30"/>
  <c r="C524" i="30"/>
  <c r="C528" i="30" s="1"/>
  <c r="B524" i="30"/>
  <c r="O519" i="30"/>
  <c r="N519" i="30"/>
  <c r="M519" i="30"/>
  <c r="L519" i="30"/>
  <c r="K519" i="30"/>
  <c r="J519" i="30"/>
  <c r="I519" i="30"/>
  <c r="H519" i="30"/>
  <c r="G519" i="30"/>
  <c r="F519" i="30"/>
  <c r="E519" i="30"/>
  <c r="D519" i="30"/>
  <c r="C519" i="30"/>
  <c r="B519" i="30"/>
  <c r="O518" i="30"/>
  <c r="N518" i="30"/>
  <c r="M518" i="30"/>
  <c r="L518" i="30"/>
  <c r="K518" i="30"/>
  <c r="J518" i="30"/>
  <c r="I518" i="30"/>
  <c r="H518" i="30"/>
  <c r="G518" i="30"/>
  <c r="F518" i="30"/>
  <c r="E518" i="30"/>
  <c r="D518" i="30"/>
  <c r="C518" i="30"/>
  <c r="B518" i="30"/>
  <c r="O517" i="30"/>
  <c r="O520" i="30" s="1"/>
  <c r="N517" i="30"/>
  <c r="M517" i="30"/>
  <c r="L517" i="30"/>
  <c r="K517" i="30"/>
  <c r="J517" i="30"/>
  <c r="I517" i="30"/>
  <c r="H517" i="30"/>
  <c r="G517" i="30"/>
  <c r="F517" i="30"/>
  <c r="E517" i="30"/>
  <c r="D517" i="30"/>
  <c r="C517" i="30"/>
  <c r="B517" i="30"/>
  <c r="O516" i="30"/>
  <c r="N516" i="30"/>
  <c r="M516" i="30"/>
  <c r="L516" i="30"/>
  <c r="K516" i="30"/>
  <c r="K520" i="30" s="1"/>
  <c r="J516" i="30"/>
  <c r="I516" i="30"/>
  <c r="H516" i="30"/>
  <c r="H520" i="30" s="1"/>
  <c r="G516" i="30"/>
  <c r="F516" i="30"/>
  <c r="E516" i="30"/>
  <c r="D516" i="30"/>
  <c r="C516" i="30"/>
  <c r="C520" i="30" s="1"/>
  <c r="B516"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E501" i="30"/>
  <c r="D501" i="30"/>
  <c r="C501" i="30"/>
  <c r="B501" i="30"/>
  <c r="O500" i="30"/>
  <c r="N500" i="30"/>
  <c r="M500" i="30"/>
  <c r="L500" i="30"/>
  <c r="K500" i="30"/>
  <c r="J500" i="30"/>
  <c r="I500" i="30"/>
  <c r="H500" i="30"/>
  <c r="G500" i="30"/>
  <c r="F500" i="30"/>
  <c r="E500" i="30"/>
  <c r="D500" i="30"/>
  <c r="C500" i="30"/>
  <c r="B500" i="30"/>
  <c r="O499" i="30"/>
  <c r="N499" i="30"/>
  <c r="M499" i="30"/>
  <c r="L499" i="30"/>
  <c r="K499" i="30"/>
  <c r="K503" i="30" s="1"/>
  <c r="J499" i="30"/>
  <c r="I499" i="30"/>
  <c r="H499" i="30"/>
  <c r="H503" i="30" s="1"/>
  <c r="G499" i="30"/>
  <c r="F499" i="30"/>
  <c r="E499" i="30"/>
  <c r="D499" i="30"/>
  <c r="C499" i="30"/>
  <c r="C503" i="30" s="1"/>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O496" i="30" s="1"/>
  <c r="N493" i="30"/>
  <c r="M493" i="30"/>
  <c r="L493" i="30"/>
  <c r="K493" i="30"/>
  <c r="J493" i="30"/>
  <c r="I493" i="30"/>
  <c r="H493" i="30"/>
  <c r="G493" i="30"/>
  <c r="F493" i="30"/>
  <c r="E493" i="30"/>
  <c r="D493" i="30"/>
  <c r="C493" i="30"/>
  <c r="B493" i="30"/>
  <c r="O492" i="30"/>
  <c r="N492" i="30"/>
  <c r="M492" i="30"/>
  <c r="L492" i="30"/>
  <c r="K492" i="30"/>
  <c r="K496" i="30" s="1"/>
  <c r="J492" i="30"/>
  <c r="I492" i="30"/>
  <c r="H492" i="30"/>
  <c r="H496" i="30" s="1"/>
  <c r="G492" i="30"/>
  <c r="F492" i="30"/>
  <c r="E492" i="30"/>
  <c r="D492" i="30"/>
  <c r="C492" i="30"/>
  <c r="C496" i="30" s="1"/>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N490" i="30" s="1"/>
  <c r="M487" i="30"/>
  <c r="L487" i="30"/>
  <c r="K487" i="30"/>
  <c r="J487" i="30"/>
  <c r="I487" i="30"/>
  <c r="H487" i="30"/>
  <c r="G487" i="30"/>
  <c r="F487" i="30"/>
  <c r="E487" i="30"/>
  <c r="D487" i="30"/>
  <c r="C487" i="30"/>
  <c r="B487" i="30"/>
  <c r="O486" i="30"/>
  <c r="N486" i="30"/>
  <c r="M486" i="30"/>
  <c r="L486" i="30"/>
  <c r="K486" i="30"/>
  <c r="K490" i="30" s="1"/>
  <c r="J486" i="30"/>
  <c r="I486" i="30"/>
  <c r="H486" i="30"/>
  <c r="H490" i="30" s="1"/>
  <c r="G486" i="30"/>
  <c r="F486" i="30"/>
  <c r="E486" i="30"/>
  <c r="D486" i="30"/>
  <c r="C486" i="30"/>
  <c r="C490" i="30" s="1"/>
  <c r="B486" i="30"/>
  <c r="O483" i="30"/>
  <c r="N483" i="30"/>
  <c r="M483" i="30"/>
  <c r="L483" i="30"/>
  <c r="K483" i="30"/>
  <c r="J483" i="30"/>
  <c r="I483" i="30"/>
  <c r="H483" i="30"/>
  <c r="G483" i="30"/>
  <c r="F483" i="30"/>
  <c r="E483" i="30"/>
  <c r="D483" i="30"/>
  <c r="C483" i="30"/>
  <c r="B483" i="30"/>
  <c r="O482" i="30"/>
  <c r="N482" i="30"/>
  <c r="M482" i="30"/>
  <c r="L482" i="30"/>
  <c r="K482" i="30"/>
  <c r="J482" i="30"/>
  <c r="I482" i="30"/>
  <c r="H482" i="30"/>
  <c r="G482" i="30"/>
  <c r="F482" i="30"/>
  <c r="E482" i="30"/>
  <c r="D482" i="30"/>
  <c r="C482" i="30"/>
  <c r="B482" i="30"/>
  <c r="O481" i="30"/>
  <c r="O484" i="30" s="1"/>
  <c r="N481" i="30"/>
  <c r="M481" i="30"/>
  <c r="L481" i="30"/>
  <c r="K481" i="30"/>
  <c r="J481" i="30"/>
  <c r="I481" i="30"/>
  <c r="H481" i="30"/>
  <c r="G481" i="30"/>
  <c r="F481" i="30"/>
  <c r="E481" i="30"/>
  <c r="D481" i="30"/>
  <c r="C481" i="30"/>
  <c r="B481" i="30"/>
  <c r="O480" i="30"/>
  <c r="N480" i="30"/>
  <c r="M480" i="30"/>
  <c r="L480" i="30"/>
  <c r="K480" i="30"/>
  <c r="K484" i="30" s="1"/>
  <c r="J480" i="30"/>
  <c r="I480" i="30"/>
  <c r="H480" i="30"/>
  <c r="H484" i="30" s="1"/>
  <c r="G480" i="30"/>
  <c r="F480" i="30"/>
  <c r="E480" i="30"/>
  <c r="D480" i="30"/>
  <c r="C480" i="30"/>
  <c r="C484" i="30" s="1"/>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N475" i="30"/>
  <c r="M475" i="30"/>
  <c r="L475" i="30"/>
  <c r="K475" i="30"/>
  <c r="J475" i="30"/>
  <c r="I475" i="30"/>
  <c r="H475" i="30"/>
  <c r="G475" i="30"/>
  <c r="F475" i="30"/>
  <c r="E475" i="30"/>
  <c r="D475" i="30"/>
  <c r="C475" i="30"/>
  <c r="B475" i="30"/>
  <c r="O474" i="30"/>
  <c r="N474" i="30"/>
  <c r="M474" i="30"/>
  <c r="L474" i="30"/>
  <c r="K474" i="30"/>
  <c r="K478" i="30" s="1"/>
  <c r="J474" i="30"/>
  <c r="I474" i="30"/>
  <c r="H474" i="30"/>
  <c r="H478" i="30" s="1"/>
  <c r="G474" i="30"/>
  <c r="F474" i="30"/>
  <c r="E474" i="30"/>
  <c r="D474" i="30"/>
  <c r="C474" i="30"/>
  <c r="C478" i="30" s="1"/>
  <c r="B474" i="30"/>
  <c r="O471" i="30"/>
  <c r="N471" i="30"/>
  <c r="M471" i="30"/>
  <c r="L471" i="30"/>
  <c r="K471" i="30"/>
  <c r="J471" i="30"/>
  <c r="I471" i="30"/>
  <c r="H471" i="30"/>
  <c r="G471" i="30"/>
  <c r="F471" i="30"/>
  <c r="E471" i="30"/>
  <c r="D471" i="30"/>
  <c r="C471" i="30"/>
  <c r="B471" i="30"/>
  <c r="O470" i="30"/>
  <c r="N470" i="30"/>
  <c r="M470" i="30"/>
  <c r="L470" i="30"/>
  <c r="K470" i="30"/>
  <c r="J470" i="30"/>
  <c r="I470" i="30"/>
  <c r="H470" i="30"/>
  <c r="G470" i="30"/>
  <c r="F470" i="30"/>
  <c r="E470" i="30"/>
  <c r="D470" i="30"/>
  <c r="C470" i="30"/>
  <c r="B470" i="30"/>
  <c r="O469" i="30"/>
  <c r="O472" i="30" s="1"/>
  <c r="N469" i="30"/>
  <c r="M469" i="30"/>
  <c r="L469" i="30"/>
  <c r="K469" i="30"/>
  <c r="J469" i="30"/>
  <c r="I469" i="30"/>
  <c r="H469" i="30"/>
  <c r="G469" i="30"/>
  <c r="F469" i="30"/>
  <c r="E469" i="30"/>
  <c r="D469" i="30"/>
  <c r="C469" i="30"/>
  <c r="B469" i="30"/>
  <c r="O468" i="30"/>
  <c r="N468" i="30"/>
  <c r="M468" i="30"/>
  <c r="L468" i="30"/>
  <c r="K468" i="30"/>
  <c r="K472" i="30" s="1"/>
  <c r="J468" i="30"/>
  <c r="I468" i="30"/>
  <c r="H468" i="30"/>
  <c r="H472" i="30" s="1"/>
  <c r="G468" i="30"/>
  <c r="F468" i="30"/>
  <c r="E468" i="30"/>
  <c r="D468" i="30"/>
  <c r="C468" i="30"/>
  <c r="C472" i="30" s="1"/>
  <c r="B468" i="30"/>
  <c r="O464" i="30"/>
  <c r="O510" i="30" s="1"/>
  <c r="O550" i="30" s="1"/>
  <c r="N464" i="30"/>
  <c r="N510" i="30" s="1"/>
  <c r="M464" i="30"/>
  <c r="M510" i="30" s="1"/>
  <c r="L464" i="30"/>
  <c r="L510" i="30" s="1"/>
  <c r="K464" i="30"/>
  <c r="K510" i="30" s="1"/>
  <c r="K550" i="30" s="1"/>
  <c r="J464" i="30"/>
  <c r="J510" i="30" s="1"/>
  <c r="I464" i="30"/>
  <c r="I510" i="30" s="1"/>
  <c r="I550" i="30" s="1"/>
  <c r="H464" i="30"/>
  <c r="H510" i="30" s="1"/>
  <c r="G464" i="30"/>
  <c r="G510" i="30" s="1"/>
  <c r="G550" i="30" s="1"/>
  <c r="F464" i="30"/>
  <c r="F510" i="30" s="1"/>
  <c r="F550" i="30" s="1"/>
  <c r="E464" i="30"/>
  <c r="E510" i="30" s="1"/>
  <c r="D464" i="30"/>
  <c r="D510" i="30" s="1"/>
  <c r="D550" i="30" s="1"/>
  <c r="C464" i="30"/>
  <c r="C510" i="30" s="1"/>
  <c r="C550" i="30" s="1"/>
  <c r="B464" i="30"/>
  <c r="B510" i="30" s="1"/>
  <c r="O463" i="30"/>
  <c r="O509" i="30" s="1"/>
  <c r="O549" i="30" s="1"/>
  <c r="N463" i="30"/>
  <c r="N509" i="30" s="1"/>
  <c r="M463" i="30"/>
  <c r="M509" i="30" s="1"/>
  <c r="M549" i="30" s="1"/>
  <c r="L463" i="30"/>
  <c r="L509" i="30" s="1"/>
  <c r="L549" i="30" s="1"/>
  <c r="K463" i="30"/>
  <c r="K509" i="30" s="1"/>
  <c r="J463" i="30"/>
  <c r="J509" i="30" s="1"/>
  <c r="J549" i="30" s="1"/>
  <c r="I463" i="30"/>
  <c r="I509" i="30" s="1"/>
  <c r="I549" i="30" s="1"/>
  <c r="H463" i="30"/>
  <c r="H509" i="30" s="1"/>
  <c r="G463" i="30"/>
  <c r="G509" i="30" s="1"/>
  <c r="G549" i="30" s="1"/>
  <c r="F463" i="30"/>
  <c r="F509" i="30" s="1"/>
  <c r="E463" i="30"/>
  <c r="E509" i="30" s="1"/>
  <c r="E549" i="30" s="1"/>
  <c r="D463" i="30"/>
  <c r="D509" i="30" s="1"/>
  <c r="D549" i="30" s="1"/>
  <c r="C463" i="30"/>
  <c r="C509" i="30" s="1"/>
  <c r="B463" i="30"/>
  <c r="B509" i="30" s="1"/>
  <c r="B549" i="30" s="1"/>
  <c r="O462" i="30"/>
  <c r="O508" i="30" s="1"/>
  <c r="O548" i="30" s="1"/>
  <c r="N462" i="30"/>
  <c r="N508" i="30" s="1"/>
  <c r="M462" i="30"/>
  <c r="M508" i="30" s="1"/>
  <c r="L462" i="30"/>
  <c r="L508" i="30" s="1"/>
  <c r="K462" i="30"/>
  <c r="K508" i="30" s="1"/>
  <c r="K548" i="30" s="1"/>
  <c r="J462" i="30"/>
  <c r="J508" i="30" s="1"/>
  <c r="J548" i="30" s="1"/>
  <c r="I462" i="30"/>
  <c r="I508" i="30" s="1"/>
  <c r="H462" i="30"/>
  <c r="H508" i="30" s="1"/>
  <c r="H548" i="30" s="1"/>
  <c r="G462" i="30"/>
  <c r="G508" i="30" s="1"/>
  <c r="G548" i="30" s="1"/>
  <c r="F462" i="30"/>
  <c r="F508" i="30" s="1"/>
  <c r="E462" i="30"/>
  <c r="E508" i="30" s="1"/>
  <c r="E548" i="30" s="1"/>
  <c r="D462" i="30"/>
  <c r="D508" i="30" s="1"/>
  <c r="C462" i="30"/>
  <c r="C508" i="30" s="1"/>
  <c r="C548" i="30" s="1"/>
  <c r="B462" i="30"/>
  <c r="B508" i="30" s="1"/>
  <c r="B548" i="30" s="1"/>
  <c r="O461" i="30"/>
  <c r="O507" i="30" s="1"/>
  <c r="N461" i="30"/>
  <c r="N507" i="30" s="1"/>
  <c r="M461" i="30"/>
  <c r="M507" i="30" s="1"/>
  <c r="L461" i="30"/>
  <c r="L507" i="30" s="1"/>
  <c r="K461" i="30"/>
  <c r="K507" i="30" s="1"/>
  <c r="K547" i="30" s="1"/>
  <c r="J461" i="30"/>
  <c r="J507" i="30" s="1"/>
  <c r="I461" i="30"/>
  <c r="H461" i="30"/>
  <c r="H465" i="30" s="1"/>
  <c r="G461" i="30"/>
  <c r="G507" i="30" s="1"/>
  <c r="F461" i="30"/>
  <c r="F507" i="30" s="1"/>
  <c r="F547" i="30" s="1"/>
  <c r="E461" i="30"/>
  <c r="E507" i="30" s="1"/>
  <c r="E547" i="30" s="1"/>
  <c r="D461" i="30"/>
  <c r="D507" i="30" s="1"/>
  <c r="C461" i="30"/>
  <c r="C507" i="30" s="1"/>
  <c r="C547" i="30" s="1"/>
  <c r="B461" i="30"/>
  <c r="B507" i="30" s="1"/>
  <c r="O457" i="30"/>
  <c r="O648" i="30" s="1"/>
  <c r="N457" i="30"/>
  <c r="N648" i="30" s="1"/>
  <c r="N655" i="30" s="1"/>
  <c r="M457" i="30"/>
  <c r="M648" i="30" s="1"/>
  <c r="M655" i="30" s="1"/>
  <c r="L457" i="30"/>
  <c r="L648" i="30" s="1"/>
  <c r="L655" i="30" s="1"/>
  <c r="K457" i="30"/>
  <c r="K648" i="30" s="1"/>
  <c r="K655" i="30" s="1"/>
  <c r="J457" i="30"/>
  <c r="J648" i="30" s="1"/>
  <c r="J655" i="30" s="1"/>
  <c r="I457" i="30"/>
  <c r="I648" i="30" s="1"/>
  <c r="I655" i="30" s="1"/>
  <c r="H457" i="30"/>
  <c r="H648" i="30" s="1"/>
  <c r="H655" i="30" s="1"/>
  <c r="G457" i="30"/>
  <c r="G648" i="30" s="1"/>
  <c r="G655" i="30" s="1"/>
  <c r="F457" i="30"/>
  <c r="F648" i="30" s="1"/>
  <c r="F655" i="30" s="1"/>
  <c r="E457" i="30"/>
  <c r="E648" i="30" s="1"/>
  <c r="E655" i="30" s="1"/>
  <c r="D457" i="30"/>
  <c r="D648" i="30" s="1"/>
  <c r="D655" i="30" s="1"/>
  <c r="C457" i="30"/>
  <c r="C648" i="30" s="1"/>
  <c r="C655" i="30" s="1"/>
  <c r="B457" i="30"/>
  <c r="B648" i="30" s="1"/>
  <c r="B655" i="30" s="1"/>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O452" i="30" s="1"/>
  <c r="N451" i="30"/>
  <c r="M451" i="30"/>
  <c r="L451" i="30"/>
  <c r="K451" i="30"/>
  <c r="J451" i="30"/>
  <c r="I451" i="30"/>
  <c r="H451" i="30"/>
  <c r="G451" i="30"/>
  <c r="G452" i="30" s="1"/>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O445" i="30" s="1"/>
  <c r="N444" i="30"/>
  <c r="M444" i="30"/>
  <c r="L444" i="30"/>
  <c r="K444" i="30"/>
  <c r="J444" i="30"/>
  <c r="I444" i="30"/>
  <c r="H444" i="30"/>
  <c r="G444" i="30"/>
  <c r="G445" i="30" s="1"/>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K438" i="30"/>
  <c r="J438" i="30"/>
  <c r="I438" i="30"/>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F433" i="30"/>
  <c r="K432" i="30"/>
  <c r="K433" i="30" s="1"/>
  <c r="J432" i="30"/>
  <c r="J433" i="30" s="1"/>
  <c r="I432" i="30"/>
  <c r="I433" i="30" s="1"/>
  <c r="H432" i="30"/>
  <c r="H433" i="30" s="1"/>
  <c r="G432" i="30"/>
  <c r="G433" i="30" s="1"/>
  <c r="F432" i="30"/>
  <c r="E432" i="30"/>
  <c r="E433" i="30" s="1"/>
  <c r="D432" i="30"/>
  <c r="D433" i="30" s="1"/>
  <c r="C432" i="30"/>
  <c r="C433" i="30" s="1"/>
  <c r="B432" i="30"/>
  <c r="B433" i="30" s="1"/>
  <c r="O431" i="30"/>
  <c r="L431" i="30"/>
  <c r="K431" i="30"/>
  <c r="J431" i="30"/>
  <c r="I431" i="30"/>
  <c r="H431" i="30"/>
  <c r="G431" i="30"/>
  <c r="F431" i="30"/>
  <c r="E431" i="30"/>
  <c r="D431" i="30"/>
  <c r="C431" i="30"/>
  <c r="B431" i="30"/>
  <c r="O430" i="30"/>
  <c r="L430" i="30"/>
  <c r="K430" i="30"/>
  <c r="J430" i="30"/>
  <c r="I430" i="30"/>
  <c r="H430" i="30"/>
  <c r="G430" i="30"/>
  <c r="F430" i="30"/>
  <c r="E430" i="30"/>
  <c r="D430" i="30"/>
  <c r="C430" i="30"/>
  <c r="B430" i="30"/>
  <c r="L429" i="30"/>
  <c r="K429" i="30"/>
  <c r="J429" i="30"/>
  <c r="I429" i="30"/>
  <c r="H429" i="30"/>
  <c r="G429" i="30"/>
  <c r="F429" i="30"/>
  <c r="E429" i="30"/>
  <c r="D429" i="30"/>
  <c r="C429" i="30"/>
  <c r="B429" i="30"/>
  <c r="O426" i="30"/>
  <c r="O427" i="30" s="1"/>
  <c r="K426" i="30"/>
  <c r="J426" i="30"/>
  <c r="I426" i="30"/>
  <c r="H426" i="30"/>
  <c r="G426" i="30"/>
  <c r="G427" i="30" s="1"/>
  <c r="F426" i="30"/>
  <c r="E426" i="30"/>
  <c r="D426" i="30"/>
  <c r="C426" i="30"/>
  <c r="B426" i="30"/>
  <c r="O425" i="30"/>
  <c r="M425" i="30"/>
  <c r="L425" i="30"/>
  <c r="K425" i="30"/>
  <c r="J425" i="30"/>
  <c r="I425" i="30"/>
  <c r="H425" i="30"/>
  <c r="G425" i="30"/>
  <c r="F425" i="30"/>
  <c r="E425" i="30"/>
  <c r="D425" i="30"/>
  <c r="C425" i="30"/>
  <c r="B425" i="30"/>
  <c r="O424" i="30"/>
  <c r="L424" i="30"/>
  <c r="K424" i="30"/>
  <c r="J424" i="30"/>
  <c r="I424" i="30"/>
  <c r="H424" i="30"/>
  <c r="G424" i="30"/>
  <c r="F424" i="30"/>
  <c r="E424" i="30"/>
  <c r="D424" i="30"/>
  <c r="C424" i="30"/>
  <c r="B424" i="30"/>
  <c r="L423" i="30"/>
  <c r="K423" i="30"/>
  <c r="J423" i="30"/>
  <c r="I423" i="30"/>
  <c r="H423" i="30"/>
  <c r="G423" i="30"/>
  <c r="F423" i="30"/>
  <c r="E423" i="30"/>
  <c r="D423" i="30"/>
  <c r="C423" i="30"/>
  <c r="B423" i="30"/>
  <c r="K420" i="30"/>
  <c r="J420" i="30"/>
  <c r="I420" i="30"/>
  <c r="H420" i="30"/>
  <c r="G420" i="30"/>
  <c r="G421" i="30" s="1"/>
  <c r="F420" i="30"/>
  <c r="E420" i="30"/>
  <c r="D420" i="30"/>
  <c r="C420" i="30"/>
  <c r="B420" i="30"/>
  <c r="O419" i="30"/>
  <c r="L419" i="30"/>
  <c r="K419" i="30"/>
  <c r="J419" i="30"/>
  <c r="I419" i="30"/>
  <c r="H419" i="30"/>
  <c r="G419" i="30"/>
  <c r="F419" i="30"/>
  <c r="E419" i="30"/>
  <c r="D419" i="30"/>
  <c r="C419" i="30"/>
  <c r="B419" i="30"/>
  <c r="O418" i="30"/>
  <c r="L418" i="30"/>
  <c r="K418" i="30"/>
  <c r="J418" i="30"/>
  <c r="I418" i="30"/>
  <c r="H418" i="30"/>
  <c r="G418" i="30"/>
  <c r="F418" i="30"/>
  <c r="E418" i="30"/>
  <c r="D418" i="30"/>
  <c r="C418" i="30"/>
  <c r="B418" i="30"/>
  <c r="L417" i="30"/>
  <c r="K417" i="30"/>
  <c r="J417" i="30"/>
  <c r="I417" i="30"/>
  <c r="H417" i="30"/>
  <c r="G417" i="30"/>
  <c r="F417" i="30"/>
  <c r="E417" i="30"/>
  <c r="D417" i="30"/>
  <c r="C417" i="30"/>
  <c r="B417" i="30"/>
  <c r="O414" i="30"/>
  <c r="N414" i="30"/>
  <c r="M414" i="30"/>
  <c r="L414" i="30"/>
  <c r="K414" i="30"/>
  <c r="J414" i="30"/>
  <c r="I414" i="30"/>
  <c r="H414" i="30"/>
  <c r="G414" i="30"/>
  <c r="F414" i="30"/>
  <c r="E414" i="30"/>
  <c r="D414" i="30"/>
  <c r="C414" i="30"/>
  <c r="B414" i="30"/>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N409" i="30"/>
  <c r="F409" i="30"/>
  <c r="O408" i="30"/>
  <c r="N408" i="30"/>
  <c r="M408" i="30"/>
  <c r="L408" i="30"/>
  <c r="K408" i="30"/>
  <c r="J408" i="30"/>
  <c r="J409" i="30" s="1"/>
  <c r="I408" i="30"/>
  <c r="H408" i="30"/>
  <c r="G408" i="30"/>
  <c r="F408" i="30"/>
  <c r="E408" i="30"/>
  <c r="D408" i="30"/>
  <c r="C408" i="30"/>
  <c r="B408" i="30"/>
  <c r="B409" i="30" s="1"/>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O409" i="30" s="1"/>
  <c r="N402" i="30"/>
  <c r="N458" i="30" s="1"/>
  <c r="M402" i="30"/>
  <c r="L402" i="30"/>
  <c r="L452" i="30" s="1"/>
  <c r="K402" i="30"/>
  <c r="K421" i="30" s="1"/>
  <c r="J402" i="30"/>
  <c r="J421" i="30" s="1"/>
  <c r="I402" i="30"/>
  <c r="I439" i="30" s="1"/>
  <c r="H402" i="30"/>
  <c r="H439" i="30" s="1"/>
  <c r="G402" i="30"/>
  <c r="G409" i="30" s="1"/>
  <c r="F402" i="30"/>
  <c r="F458" i="30" s="1"/>
  <c r="E402" i="30"/>
  <c r="E427" i="30" s="1"/>
  <c r="D402" i="30"/>
  <c r="D452" i="30" s="1"/>
  <c r="C402" i="30"/>
  <c r="C421" i="30" s="1"/>
  <c r="B402" i="30"/>
  <c r="B421"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M397" i="30"/>
  <c r="E397" i="30"/>
  <c r="O396" i="30"/>
  <c r="N396" i="30"/>
  <c r="N397" i="30" s="1"/>
  <c r="M396" i="30"/>
  <c r="L396" i="30"/>
  <c r="L397" i="30" s="1"/>
  <c r="K396" i="30"/>
  <c r="K397" i="30" s="1"/>
  <c r="J396" i="30"/>
  <c r="J397" i="30" s="1"/>
  <c r="I396" i="30"/>
  <c r="H396" i="30"/>
  <c r="H397" i="30" s="1"/>
  <c r="G396" i="30"/>
  <c r="F396" i="30"/>
  <c r="F397" i="30" s="1"/>
  <c r="E396" i="30"/>
  <c r="D396" i="30"/>
  <c r="D397" i="30" s="1"/>
  <c r="C396" i="30"/>
  <c r="B396" i="30"/>
  <c r="B397" i="30" s="1"/>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F391" i="30"/>
  <c r="C391" i="30"/>
  <c r="O390" i="30"/>
  <c r="O391" i="30" s="1"/>
  <c r="N390" i="30"/>
  <c r="N391" i="30" s="1"/>
  <c r="M390" i="30"/>
  <c r="M391" i="30" s="1"/>
  <c r="L390" i="30"/>
  <c r="L391" i="30" s="1"/>
  <c r="K390" i="30"/>
  <c r="J390" i="30"/>
  <c r="J391" i="30" s="1"/>
  <c r="I390" i="30"/>
  <c r="I391" i="30" s="1"/>
  <c r="H390" i="30"/>
  <c r="H391" i="30" s="1"/>
  <c r="G390" i="30"/>
  <c r="G391" i="30" s="1"/>
  <c r="F390" i="30"/>
  <c r="E390" i="30"/>
  <c r="E391" i="30" s="1"/>
  <c r="D390" i="30"/>
  <c r="D391" i="30" s="1"/>
  <c r="C390" i="30"/>
  <c r="B390" i="30"/>
  <c r="B391" i="30" s="1"/>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L385" i="30"/>
  <c r="H385" i="30"/>
  <c r="D385" i="30"/>
  <c r="O384" i="30"/>
  <c r="O385" i="30" s="1"/>
  <c r="N384" i="30"/>
  <c r="N385" i="30" s="1"/>
  <c r="M384" i="30"/>
  <c r="M385" i="30" s="1"/>
  <c r="L384" i="30"/>
  <c r="K384" i="30"/>
  <c r="J384" i="30"/>
  <c r="J385" i="30" s="1"/>
  <c r="I384" i="30"/>
  <c r="I385" i="30" s="1"/>
  <c r="H384" i="30"/>
  <c r="G384" i="30"/>
  <c r="G385" i="30" s="1"/>
  <c r="F384" i="30"/>
  <c r="F385" i="30" s="1"/>
  <c r="E384" i="30"/>
  <c r="E385" i="30" s="1"/>
  <c r="D384" i="30"/>
  <c r="C384" i="30"/>
  <c r="B384" i="30"/>
  <c r="B385" i="30" s="1"/>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K379" i="30"/>
  <c r="F379" i="30"/>
  <c r="O378" i="30"/>
  <c r="O379" i="30" s="1"/>
  <c r="N378" i="30"/>
  <c r="N379" i="30" s="1"/>
  <c r="M378" i="30"/>
  <c r="M379" i="30" s="1"/>
  <c r="L378" i="30"/>
  <c r="K378" i="30"/>
  <c r="J378" i="30"/>
  <c r="J379" i="30" s="1"/>
  <c r="I378" i="30"/>
  <c r="H378" i="30"/>
  <c r="G378" i="30"/>
  <c r="G379" i="30" s="1"/>
  <c r="F378" i="30"/>
  <c r="E378" i="30"/>
  <c r="E379" i="30" s="1"/>
  <c r="D378" i="30"/>
  <c r="C378" i="30"/>
  <c r="B378" i="30"/>
  <c r="B379" i="30" s="1"/>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H373" i="30"/>
  <c r="F373" i="30"/>
  <c r="O372" i="30"/>
  <c r="O373" i="30" s="1"/>
  <c r="N372" i="30"/>
  <c r="N373" i="30" s="1"/>
  <c r="M372" i="30"/>
  <c r="M373" i="30" s="1"/>
  <c r="L372" i="30"/>
  <c r="L373" i="30" s="1"/>
  <c r="K372" i="30"/>
  <c r="J372" i="30"/>
  <c r="J373" i="30" s="1"/>
  <c r="I372" i="30"/>
  <c r="I373" i="30" s="1"/>
  <c r="H372" i="30"/>
  <c r="G372" i="30"/>
  <c r="G373" i="30" s="1"/>
  <c r="F372" i="30"/>
  <c r="E372" i="30"/>
  <c r="E373" i="30" s="1"/>
  <c r="D372" i="30"/>
  <c r="D373" i="30" s="1"/>
  <c r="C372" i="30"/>
  <c r="B372" i="30"/>
  <c r="B373" i="30" s="1"/>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N367" i="30"/>
  <c r="F367" i="30"/>
  <c r="O366" i="30"/>
  <c r="O367" i="30" s="1"/>
  <c r="N366" i="30"/>
  <c r="M366" i="30"/>
  <c r="M367" i="30" s="1"/>
  <c r="L366" i="30"/>
  <c r="L367" i="30" s="1"/>
  <c r="K366" i="30"/>
  <c r="K367" i="30" s="1"/>
  <c r="J366" i="30"/>
  <c r="J367" i="30" s="1"/>
  <c r="I366" i="30"/>
  <c r="I367" i="30" s="1"/>
  <c r="H366" i="30"/>
  <c r="H367" i="30" s="1"/>
  <c r="G366" i="30"/>
  <c r="G367" i="30" s="1"/>
  <c r="F366" i="30"/>
  <c r="E366" i="30"/>
  <c r="E367" i="30" s="1"/>
  <c r="D366" i="30"/>
  <c r="D367" i="30" s="1"/>
  <c r="C366" i="30"/>
  <c r="B366" i="30"/>
  <c r="B367" i="30" s="1"/>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H361" i="30"/>
  <c r="O361" i="30"/>
  <c r="N360" i="30"/>
  <c r="N361" i="30" s="1"/>
  <c r="M360" i="30"/>
  <c r="M361" i="30" s="1"/>
  <c r="L360" i="30"/>
  <c r="L361" i="30" s="1"/>
  <c r="K360" i="30"/>
  <c r="K361" i="30" s="1"/>
  <c r="J360" i="30"/>
  <c r="J361" i="30" s="1"/>
  <c r="I360" i="30"/>
  <c r="I361" i="30" s="1"/>
  <c r="H360" i="30"/>
  <c r="G360" i="30"/>
  <c r="G361" i="30" s="1"/>
  <c r="F360" i="30"/>
  <c r="F361" i="30" s="1"/>
  <c r="E360" i="30"/>
  <c r="E361" i="30" s="1"/>
  <c r="D360" i="30"/>
  <c r="D361" i="30" s="1"/>
  <c r="C360" i="30"/>
  <c r="B360" i="30"/>
  <c r="B361" i="30" s="1"/>
  <c r="N359" i="30"/>
  <c r="M359" i="30"/>
  <c r="L359" i="30"/>
  <c r="K359" i="30"/>
  <c r="J359" i="30"/>
  <c r="I359" i="30"/>
  <c r="H359" i="30"/>
  <c r="G359" i="30"/>
  <c r="F359" i="30"/>
  <c r="E359" i="30"/>
  <c r="D359" i="30"/>
  <c r="C359" i="30"/>
  <c r="B359" i="30"/>
  <c r="N358" i="30"/>
  <c r="M358" i="30"/>
  <c r="L358" i="30"/>
  <c r="K358" i="30"/>
  <c r="J358" i="30"/>
  <c r="I358" i="30"/>
  <c r="H358" i="30"/>
  <c r="G358" i="30"/>
  <c r="F358" i="30"/>
  <c r="E358" i="30"/>
  <c r="D358" i="30"/>
  <c r="C358" i="30"/>
  <c r="B358" i="30"/>
  <c r="N357" i="30"/>
  <c r="M357" i="30"/>
  <c r="L357" i="30"/>
  <c r="K357" i="30"/>
  <c r="J357" i="30"/>
  <c r="I357" i="30"/>
  <c r="H357" i="30"/>
  <c r="G357" i="30"/>
  <c r="F357" i="30"/>
  <c r="E357" i="30"/>
  <c r="D357" i="30"/>
  <c r="C357" i="30"/>
  <c r="B357" i="30"/>
  <c r="N355" i="30"/>
  <c r="J355" i="30"/>
  <c r="F355" i="30"/>
  <c r="O354" i="30"/>
  <c r="O355" i="30" s="1"/>
  <c r="N354" i="30"/>
  <c r="M354" i="30"/>
  <c r="M355" i="30" s="1"/>
  <c r="L354" i="30"/>
  <c r="L355" i="30" s="1"/>
  <c r="K354" i="30"/>
  <c r="J354" i="30"/>
  <c r="I354" i="30"/>
  <c r="I355" i="30" s="1"/>
  <c r="H354" i="30"/>
  <c r="H355" i="30" s="1"/>
  <c r="G354" i="30"/>
  <c r="G355" i="30" s="1"/>
  <c r="F354" i="30"/>
  <c r="E354" i="30"/>
  <c r="E355" i="30" s="1"/>
  <c r="D354" i="30"/>
  <c r="D355" i="30" s="1"/>
  <c r="C354" i="30"/>
  <c r="B354" i="30"/>
  <c r="B355" i="30" s="1"/>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L215" i="30"/>
  <c r="BJ215" i="30"/>
  <c r="AX215" i="30"/>
  <c r="AT215" i="30"/>
  <c r="AH215" i="30"/>
  <c r="AD215" i="30"/>
  <c r="M215" i="30"/>
  <c r="E215" i="30"/>
  <c r="N541" i="30" s="1"/>
  <c r="BL213" i="30"/>
  <c r="BK213" i="30"/>
  <c r="BK215" i="30" s="1"/>
  <c r="BJ213" i="30"/>
  <c r="BI213" i="30"/>
  <c r="BI215" i="30" s="1"/>
  <c r="BH213" i="30"/>
  <c r="BH215" i="30" s="1"/>
  <c r="BG213" i="30"/>
  <c r="BG215" i="30" s="1"/>
  <c r="BF213" i="30"/>
  <c r="BF215" i="30" s="1"/>
  <c r="BE213" i="30"/>
  <c r="BE215" i="30" s="1"/>
  <c r="BD213" i="30"/>
  <c r="BD215" i="30" s="1"/>
  <c r="BC213" i="30"/>
  <c r="BC215" i="30" s="1"/>
  <c r="BB213" i="30"/>
  <c r="BB215" i="30" s="1"/>
  <c r="BA213" i="30"/>
  <c r="BA215" i="30" s="1"/>
  <c r="AZ213" i="30"/>
  <c r="AZ215" i="30" s="1"/>
  <c r="AY213" i="30"/>
  <c r="AY215" i="30" s="1"/>
  <c r="AX213" i="30"/>
  <c r="AW213" i="30"/>
  <c r="AW215" i="30" s="1"/>
  <c r="AV213" i="30"/>
  <c r="AV215" i="30" s="1"/>
  <c r="AU213" i="30"/>
  <c r="AU215" i="30" s="1"/>
  <c r="AT213" i="30"/>
  <c r="AS213" i="30"/>
  <c r="AS215" i="30" s="1"/>
  <c r="AR213" i="30"/>
  <c r="AR215" i="30" s="1"/>
  <c r="AQ213" i="30"/>
  <c r="AQ215" i="30" s="1"/>
  <c r="AP213" i="30"/>
  <c r="AP215" i="30" s="1"/>
  <c r="AO213" i="30"/>
  <c r="AO215" i="30" s="1"/>
  <c r="AN213" i="30"/>
  <c r="AN215" i="30" s="1"/>
  <c r="AM213" i="30"/>
  <c r="AM215" i="30" s="1"/>
  <c r="AL213" i="30"/>
  <c r="AL215" i="30" s="1"/>
  <c r="AK213" i="30"/>
  <c r="AK215" i="30" s="1"/>
  <c r="AJ213" i="30"/>
  <c r="AJ215" i="30" s="1"/>
  <c r="AI213" i="30"/>
  <c r="AI215" i="30" s="1"/>
  <c r="AH213" i="30"/>
  <c r="AG213" i="30"/>
  <c r="AG215" i="30" s="1"/>
  <c r="AF213" i="30"/>
  <c r="AF215" i="30" s="1"/>
  <c r="AE213" i="30"/>
  <c r="AE215" i="30" s="1"/>
  <c r="AD213" i="30"/>
  <c r="AC213" i="30"/>
  <c r="AC215" i="30" s="1"/>
  <c r="AB213" i="30"/>
  <c r="AB215" i="30" s="1"/>
  <c r="AA213" i="30"/>
  <c r="AA215" i="30" s="1"/>
  <c r="Z213" i="30"/>
  <c r="Z215" i="30" s="1"/>
  <c r="Y213" i="30"/>
  <c r="Y215" i="30" s="1"/>
  <c r="X213" i="30"/>
  <c r="X215" i="30" s="1"/>
  <c r="W213" i="30"/>
  <c r="W215" i="30" s="1"/>
  <c r="V213" i="30"/>
  <c r="V215" i="30" s="1"/>
  <c r="U213" i="30"/>
  <c r="U215" i="30" s="1"/>
  <c r="T213" i="30"/>
  <c r="T215" i="30" s="1"/>
  <c r="S213" i="30"/>
  <c r="S215" i="30" s="1"/>
  <c r="R213" i="30"/>
  <c r="R215" i="30" s="1"/>
  <c r="Q213" i="30"/>
  <c r="Q215" i="30" s="1"/>
  <c r="P213" i="30"/>
  <c r="P215" i="30" s="1"/>
  <c r="O213" i="30"/>
  <c r="O215" i="30" s="1"/>
  <c r="N213" i="30"/>
  <c r="N215" i="30" s="1"/>
  <c r="M213" i="30"/>
  <c r="L213" i="30"/>
  <c r="L215" i="30" s="1"/>
  <c r="K213" i="30"/>
  <c r="K215" i="30" s="1"/>
  <c r="L543" i="30" s="1"/>
  <c r="J213" i="30"/>
  <c r="J215" i="30" s="1"/>
  <c r="M540" i="30" s="1"/>
  <c r="I213" i="30"/>
  <c r="I215" i="30" s="1"/>
  <c r="M541" i="30" s="1"/>
  <c r="H213" i="30"/>
  <c r="H215" i="30" s="1"/>
  <c r="G213" i="30"/>
  <c r="G215" i="30" s="1"/>
  <c r="F213" i="30"/>
  <c r="F215" i="30" s="1"/>
  <c r="N540" i="30" s="1"/>
  <c r="N544" i="30" s="1"/>
  <c r="E213" i="30"/>
  <c r="D213" i="30"/>
  <c r="D215" i="30" s="1"/>
  <c r="N542" i="30" s="1"/>
  <c r="C213" i="30"/>
  <c r="C215" i="30" s="1"/>
  <c r="N543" i="30" s="1"/>
  <c r="B213" i="30"/>
  <c r="B215" i="30" s="1"/>
  <c r="BG124" i="30"/>
  <c r="BG125" i="30" s="1"/>
  <c r="BE124" i="30"/>
  <c r="BD124" i="30"/>
  <c r="AW124" i="30"/>
  <c r="AQ124" i="30"/>
  <c r="AO124" i="30"/>
  <c r="AI124" i="30"/>
  <c r="AG124" i="30"/>
  <c r="Q124" i="30"/>
  <c r="BK123" i="30"/>
  <c r="BJ123" i="30"/>
  <c r="BI123" i="30"/>
  <c r="BH123" i="30"/>
  <c r="BG123" i="30"/>
  <c r="BF123" i="30"/>
  <c r="BE123" i="30"/>
  <c r="BE125" i="30" s="1"/>
  <c r="BD123" i="30"/>
  <c r="BC123" i="30"/>
  <c r="BK122" i="30"/>
  <c r="BK124" i="30" s="1"/>
  <c r="BJ122" i="30"/>
  <c r="BJ124" i="30" s="1"/>
  <c r="BI122" i="30"/>
  <c r="BI124" i="30" s="1"/>
  <c r="BI125" i="30" s="1"/>
  <c r="BH122" i="30"/>
  <c r="BH124" i="30" s="1"/>
  <c r="BH125" i="30" s="1"/>
  <c r="BG122" i="30"/>
  <c r="BF122" i="30"/>
  <c r="BF124" i="30" s="1"/>
  <c r="BF125" i="30" s="1"/>
  <c r="BE122" i="30"/>
  <c r="BD122" i="30"/>
  <c r="BC122" i="30"/>
  <c r="BC124" i="30" s="1"/>
  <c r="BB122" i="30"/>
  <c r="BB124" i="30" s="1"/>
  <c r="BA122" i="30"/>
  <c r="BA124" i="30" s="1"/>
  <c r="AZ122" i="30"/>
  <c r="AZ124" i="30" s="1"/>
  <c r="AY122" i="30"/>
  <c r="AY124" i="30" s="1"/>
  <c r="AX122" i="30"/>
  <c r="AX124" i="30" s="1"/>
  <c r="AW122" i="30"/>
  <c r="AV122" i="30"/>
  <c r="AV124" i="30" s="1"/>
  <c r="AU122" i="30"/>
  <c r="AU124" i="30" s="1"/>
  <c r="AT122" i="30"/>
  <c r="AT124" i="30" s="1"/>
  <c r="AS122" i="30"/>
  <c r="AS124" i="30" s="1"/>
  <c r="AR122" i="30"/>
  <c r="AR124" i="30" s="1"/>
  <c r="AQ122" i="30"/>
  <c r="AP122" i="30"/>
  <c r="AP124" i="30" s="1"/>
  <c r="AO122" i="30"/>
  <c r="AN122" i="30"/>
  <c r="AN124" i="30" s="1"/>
  <c r="AM122" i="30"/>
  <c r="AM124" i="30" s="1"/>
  <c r="AL122" i="30"/>
  <c r="AL124" i="30" s="1"/>
  <c r="AK122" i="30"/>
  <c r="AK124" i="30" s="1"/>
  <c r="AJ122" i="30"/>
  <c r="AJ124" i="30" s="1"/>
  <c r="AI122" i="30"/>
  <c r="AH122" i="30"/>
  <c r="AH124" i="30" s="1"/>
  <c r="AG122" i="30"/>
  <c r="AF122" i="30"/>
  <c r="AF124" i="30" s="1"/>
  <c r="AE122" i="30"/>
  <c r="AE124" i="30" s="1"/>
  <c r="AD122" i="30"/>
  <c r="AD124" i="30" s="1"/>
  <c r="AC122" i="30"/>
  <c r="AC124" i="30" s="1"/>
  <c r="AB122" i="30"/>
  <c r="AB124" i="30" s="1"/>
  <c r="AA122" i="30"/>
  <c r="AA124" i="30" s="1"/>
  <c r="Z122" i="30"/>
  <c r="Z124" i="30" s="1"/>
  <c r="Y122" i="30"/>
  <c r="Y124" i="30" s="1"/>
  <c r="X122" i="30"/>
  <c r="X124" i="30" s="1"/>
  <c r="W122" i="30"/>
  <c r="W124" i="30" s="1"/>
  <c r="V122" i="30"/>
  <c r="V124" i="30" s="1"/>
  <c r="U122" i="30"/>
  <c r="U124" i="30" s="1"/>
  <c r="T122" i="30"/>
  <c r="T124" i="30" s="1"/>
  <c r="S122" i="30"/>
  <c r="S124" i="30" s="1"/>
  <c r="R122" i="30"/>
  <c r="R124" i="30" s="1"/>
  <c r="Q122" i="30"/>
  <c r="P122" i="30"/>
  <c r="P124" i="30" s="1"/>
  <c r="O122" i="30"/>
  <c r="O124" i="30" s="1"/>
  <c r="N122" i="30"/>
  <c r="N124" i="30" s="1"/>
  <c r="M122" i="30"/>
  <c r="M124" i="30" s="1"/>
  <c r="L122" i="30"/>
  <c r="L124" i="30" s="1"/>
  <c r="K122" i="30"/>
  <c r="K124" i="30" s="1"/>
  <c r="L426" i="30" s="1"/>
  <c r="J122" i="30"/>
  <c r="J124" i="30" s="1"/>
  <c r="M423" i="30" s="1"/>
  <c r="I122" i="30"/>
  <c r="I124" i="30" s="1"/>
  <c r="M424" i="30" s="1"/>
  <c r="H122" i="30"/>
  <c r="H124" i="30" s="1"/>
  <c r="G122" i="30"/>
  <c r="G124" i="30" s="1"/>
  <c r="M426" i="30" s="1"/>
  <c r="F122" i="30"/>
  <c r="F124" i="30" s="1"/>
  <c r="N423" i="30" s="1"/>
  <c r="E122" i="30"/>
  <c r="E124" i="30" s="1"/>
  <c r="N424" i="30" s="1"/>
  <c r="D122" i="30"/>
  <c r="D124" i="30" s="1"/>
  <c r="N425" i="30" s="1"/>
  <c r="C122" i="30"/>
  <c r="C124" i="30" s="1"/>
  <c r="N426" i="30" s="1"/>
  <c r="N427" i="30" s="1"/>
  <c r="B122" i="30"/>
  <c r="B124" i="30" s="1"/>
  <c r="O423" i="30" s="1"/>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K119" i="30"/>
  <c r="BJ119" i="30"/>
  <c r="BI119" i="30"/>
  <c r="BH119" i="30"/>
  <c r="BG119" i="30"/>
  <c r="BF119" i="30"/>
  <c r="BE119" i="30"/>
  <c r="BD119" i="30"/>
  <c r="BC119" i="30"/>
  <c r="BB119" i="30"/>
  <c r="BB123" i="30" s="1"/>
  <c r="BB125" i="30" s="1"/>
  <c r="BA119" i="30"/>
  <c r="BA123" i="30" s="1"/>
  <c r="BA125" i="30" s="1"/>
  <c r="AZ119" i="30"/>
  <c r="AZ123" i="30" s="1"/>
  <c r="AZ125" i="30" s="1"/>
  <c r="AY119" i="30"/>
  <c r="AX119" i="30"/>
  <c r="AW119" i="30"/>
  <c r="AW123" i="30" s="1"/>
  <c r="AW125" i="30" s="1"/>
  <c r="AV119" i="30"/>
  <c r="AU119" i="30"/>
  <c r="AU123" i="30" s="1"/>
  <c r="AU125" i="30" s="1"/>
  <c r="AT119" i="30"/>
  <c r="AT123" i="30" s="1"/>
  <c r="AT125" i="30" s="1"/>
  <c r="AS119" i="30"/>
  <c r="AS123" i="30" s="1"/>
  <c r="AS125" i="30" s="1"/>
  <c r="AR119" i="30"/>
  <c r="AR123" i="30" s="1"/>
  <c r="AR125" i="30" s="1"/>
  <c r="AQ119" i="30"/>
  <c r="AP119" i="30"/>
  <c r="AO119" i="30"/>
  <c r="AO123" i="30" s="1"/>
  <c r="AO125" i="30" s="1"/>
  <c r="AN119" i="30"/>
  <c r="AM119" i="30"/>
  <c r="AM123" i="30" s="1"/>
  <c r="AM125" i="30" s="1"/>
  <c r="AL119" i="30"/>
  <c r="AL123" i="30" s="1"/>
  <c r="AL125" i="30" s="1"/>
  <c r="AK119" i="30"/>
  <c r="AK123" i="30" s="1"/>
  <c r="AK125" i="30" s="1"/>
  <c r="AJ119" i="30"/>
  <c r="AJ123" i="30" s="1"/>
  <c r="AJ125" i="30" s="1"/>
  <c r="AI119" i="30"/>
  <c r="AH119" i="30"/>
  <c r="AG119" i="30"/>
  <c r="AG123" i="30" s="1"/>
  <c r="AG125" i="30" s="1"/>
  <c r="AF119" i="30"/>
  <c r="AE119" i="30"/>
  <c r="AE123" i="30" s="1"/>
  <c r="AE125" i="30" s="1"/>
  <c r="AD119" i="30"/>
  <c r="AD123" i="30" s="1"/>
  <c r="AD125" i="30" s="1"/>
  <c r="AC119" i="30"/>
  <c r="AC123" i="30" s="1"/>
  <c r="AC125" i="30" s="1"/>
  <c r="AB119" i="30"/>
  <c r="AB123" i="30" s="1"/>
  <c r="AB125" i="30" s="1"/>
  <c r="AA119" i="30"/>
  <c r="Z119" i="30"/>
  <c r="Y119" i="30"/>
  <c r="Y123" i="30" s="1"/>
  <c r="Y125" i="30" s="1"/>
  <c r="X119" i="30"/>
  <c r="W119" i="30"/>
  <c r="W123" i="30" s="1"/>
  <c r="W125" i="30" s="1"/>
  <c r="V119" i="30"/>
  <c r="V123" i="30" s="1"/>
  <c r="V125" i="30" s="1"/>
  <c r="U119" i="30"/>
  <c r="U123" i="30" s="1"/>
  <c r="U125" i="30" s="1"/>
  <c r="T119" i="30"/>
  <c r="T123" i="30" s="1"/>
  <c r="T125" i="30" s="1"/>
  <c r="S119" i="30"/>
  <c r="R119" i="30"/>
  <c r="Q119" i="30"/>
  <c r="Q123" i="30" s="1"/>
  <c r="Q125" i="30" s="1"/>
  <c r="P119" i="30"/>
  <c r="O119" i="30"/>
  <c r="O123" i="30" s="1"/>
  <c r="O125" i="30" s="1"/>
  <c r="N119" i="30"/>
  <c r="N123" i="30" s="1"/>
  <c r="N125" i="30" s="1"/>
  <c r="M119" i="30"/>
  <c r="M123" i="30" s="1"/>
  <c r="M125" i="30" s="1"/>
  <c r="L119" i="30"/>
  <c r="L123" i="30" s="1"/>
  <c r="L125" i="30" s="1"/>
  <c r="K119" i="30"/>
  <c r="J119" i="30"/>
  <c r="I119" i="30"/>
  <c r="I123" i="30" s="1"/>
  <c r="I125" i="30" s="1"/>
  <c r="M430" i="30" s="1"/>
  <c r="H119" i="30"/>
  <c r="G119" i="30"/>
  <c r="G123" i="30" s="1"/>
  <c r="G125" i="30" s="1"/>
  <c r="M432" i="30" s="1"/>
  <c r="M433" i="30" s="1"/>
  <c r="F119" i="30"/>
  <c r="F123" i="30" s="1"/>
  <c r="F125" i="30" s="1"/>
  <c r="N429" i="30" s="1"/>
  <c r="E119" i="30"/>
  <c r="E123" i="30" s="1"/>
  <c r="E125" i="30" s="1"/>
  <c r="N430" i="30" s="1"/>
  <c r="D119" i="30"/>
  <c r="D123" i="30" s="1"/>
  <c r="D125" i="30" s="1"/>
  <c r="N431" i="30" s="1"/>
  <c r="C119" i="30"/>
  <c r="B119" i="30"/>
  <c r="H587" i="28"/>
  <c r="M584" i="28"/>
  <c r="N721" i="28"/>
  <c r="O720" i="28"/>
  <c r="M717" i="28"/>
  <c r="N716" i="28"/>
  <c r="N717" i="28" s="1"/>
  <c r="L713" i="28"/>
  <c r="M712" i="28"/>
  <c r="K709" i="28"/>
  <c r="L708" i="28"/>
  <c r="J705" i="28"/>
  <c r="K704" i="28"/>
  <c r="K705" i="28" s="1"/>
  <c r="I701" i="28"/>
  <c r="K700" i="28"/>
  <c r="L700" i="28" s="1"/>
  <c r="L701" i="28" s="1"/>
  <c r="J700" i="28"/>
  <c r="J701" i="28" s="1"/>
  <c r="H697" i="28"/>
  <c r="I696" i="28"/>
  <c r="J696" i="28" s="1"/>
  <c r="J697" i="28" s="1"/>
  <c r="G693" i="28"/>
  <c r="H692" i="28"/>
  <c r="H693" i="28" s="1"/>
  <c r="F689" i="28"/>
  <c r="G688" i="28"/>
  <c r="G689" i="28" s="1"/>
  <c r="E685" i="28"/>
  <c r="F684" i="28"/>
  <c r="F685" i="28" s="1"/>
  <c r="E681" i="28"/>
  <c r="D681" i="28"/>
  <c r="E680" i="28"/>
  <c r="F680" i="28" s="1"/>
  <c r="C677" i="28"/>
  <c r="D676" i="28"/>
  <c r="E676" i="28" s="1"/>
  <c r="E677" i="28" s="1"/>
  <c r="B673" i="28"/>
  <c r="C672" i="28"/>
  <c r="D672" i="28" s="1"/>
  <c r="N669" i="28"/>
  <c r="O664" i="28"/>
  <c r="O661"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M606" i="28" s="1"/>
  <c r="L612" i="28"/>
  <c r="K612" i="28"/>
  <c r="J612" i="28"/>
  <c r="I612" i="28"/>
  <c r="H612" i="28"/>
  <c r="G612" i="28"/>
  <c r="F612" i="28"/>
  <c r="E612" i="28"/>
  <c r="D612" i="28"/>
  <c r="C612" i="28"/>
  <c r="B612" i="28"/>
  <c r="O611" i="28"/>
  <c r="N611" i="28"/>
  <c r="M611" i="28"/>
  <c r="L611" i="28"/>
  <c r="K611" i="28"/>
  <c r="J611" i="28"/>
  <c r="I611" i="28"/>
  <c r="H611" i="28"/>
  <c r="G611" i="28"/>
  <c r="F611" i="28"/>
  <c r="E611" i="28"/>
  <c r="D611" i="28"/>
  <c r="C611" i="28"/>
  <c r="B611" i="28"/>
  <c r="O608" i="28"/>
  <c r="K605" i="28"/>
  <c r="O602" i="28"/>
  <c r="N602" i="28"/>
  <c r="N608" i="28" s="1"/>
  <c r="M602" i="28"/>
  <c r="L602" i="28"/>
  <c r="K602" i="28"/>
  <c r="K608" i="28" s="1"/>
  <c r="J602" i="28"/>
  <c r="I602" i="28"/>
  <c r="I608" i="28" s="1"/>
  <c r="H602" i="28"/>
  <c r="G602" i="28"/>
  <c r="F602" i="28"/>
  <c r="F608" i="28" s="1"/>
  <c r="E602" i="28"/>
  <c r="D602" i="28"/>
  <c r="D608" i="28" s="1"/>
  <c r="C602" i="28"/>
  <c r="B602" i="28"/>
  <c r="B608" i="28" s="1"/>
  <c r="O601" i="28"/>
  <c r="N601" i="28"/>
  <c r="M601" i="28"/>
  <c r="L601" i="28"/>
  <c r="L607" i="28" s="1"/>
  <c r="K601" i="28"/>
  <c r="K607" i="28" s="1"/>
  <c r="J601" i="28"/>
  <c r="J607" i="28" s="1"/>
  <c r="I601" i="28"/>
  <c r="I607" i="28" s="1"/>
  <c r="H601" i="28"/>
  <c r="G601" i="28"/>
  <c r="F601" i="28"/>
  <c r="E601" i="28"/>
  <c r="D601" i="28"/>
  <c r="D607" i="28" s="1"/>
  <c r="C601" i="28"/>
  <c r="C607" i="28" s="1"/>
  <c r="B601" i="28"/>
  <c r="B607" i="28" s="1"/>
  <c r="O600" i="28"/>
  <c r="O606" i="28" s="1"/>
  <c r="N600" i="28"/>
  <c r="M600" i="28"/>
  <c r="L600" i="28"/>
  <c r="K600" i="28"/>
  <c r="J600" i="28"/>
  <c r="J606" i="28" s="1"/>
  <c r="I600" i="28"/>
  <c r="I606" i="28" s="1"/>
  <c r="H600" i="28"/>
  <c r="H606" i="28" s="1"/>
  <c r="G600" i="28"/>
  <c r="G606" i="28" s="1"/>
  <c r="F600" i="28"/>
  <c r="F606" i="28" s="1"/>
  <c r="E600" i="28"/>
  <c r="D600" i="28"/>
  <c r="C600" i="28"/>
  <c r="B600" i="28"/>
  <c r="B606" i="28" s="1"/>
  <c r="O599" i="28"/>
  <c r="O605" i="28" s="1"/>
  <c r="N599" i="28"/>
  <c r="N605" i="28" s="1"/>
  <c r="M599" i="28"/>
  <c r="M605" i="28" s="1"/>
  <c r="L599" i="28"/>
  <c r="K599" i="28"/>
  <c r="J599" i="28"/>
  <c r="I599" i="28"/>
  <c r="H599" i="28"/>
  <c r="H605" i="28" s="1"/>
  <c r="G599" i="28"/>
  <c r="G605" i="28" s="1"/>
  <c r="F599" i="28"/>
  <c r="F605" i="28" s="1"/>
  <c r="E599" i="28"/>
  <c r="E605" i="28" s="1"/>
  <c r="D599" i="28"/>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L584" i="28"/>
  <c r="K584" i="28"/>
  <c r="J584" i="28"/>
  <c r="I584" i="28"/>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K563" i="28"/>
  <c r="J563" i="28"/>
  <c r="I563" i="28"/>
  <c r="H563" i="28"/>
  <c r="G563" i="28"/>
  <c r="F563" i="28"/>
  <c r="E563" i="28"/>
  <c r="D563" i="28"/>
  <c r="C563" i="28"/>
  <c r="B563" i="28"/>
  <c r="O543" i="28"/>
  <c r="G543" i="28"/>
  <c r="F543" i="28"/>
  <c r="E543" i="28"/>
  <c r="D543" i="28"/>
  <c r="C543" i="28"/>
  <c r="B543" i="28"/>
  <c r="O542" i="28"/>
  <c r="H542" i="28"/>
  <c r="G542" i="28"/>
  <c r="F542" i="28"/>
  <c r="E542" i="28"/>
  <c r="D542" i="28"/>
  <c r="C542" i="28"/>
  <c r="B542" i="28"/>
  <c r="O541" i="28"/>
  <c r="I541" i="28"/>
  <c r="H541" i="28"/>
  <c r="G541" i="28"/>
  <c r="F541" i="28"/>
  <c r="E541" i="28"/>
  <c r="D541" i="28"/>
  <c r="C541" i="28"/>
  <c r="B541" i="28"/>
  <c r="I540" i="28"/>
  <c r="H540" i="28"/>
  <c r="G540" i="28"/>
  <c r="F540" i="28"/>
  <c r="E540" i="28"/>
  <c r="D540" i="28"/>
  <c r="C540" i="28"/>
  <c r="B540"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F516" i="28"/>
  <c r="E516" i="28"/>
  <c r="D516" i="28"/>
  <c r="C516" i="28"/>
  <c r="B516" i="28"/>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M487" i="28"/>
  <c r="L487" i="28"/>
  <c r="K487" i="28"/>
  <c r="J487" i="28"/>
  <c r="I487" i="28"/>
  <c r="H487" i="28"/>
  <c r="G487" i="28"/>
  <c r="F487" i="28"/>
  <c r="E487" i="28"/>
  <c r="D487" i="28"/>
  <c r="C487" i="28"/>
  <c r="B487" i="28"/>
  <c r="O486" i="28"/>
  <c r="N486" i="28"/>
  <c r="M486" i="28"/>
  <c r="L486" i="28"/>
  <c r="K486" i="28"/>
  <c r="J486" i="28"/>
  <c r="I486" i="28"/>
  <c r="H486" i="28"/>
  <c r="G486" i="28"/>
  <c r="F486" i="28"/>
  <c r="E486" i="28"/>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L480" i="28"/>
  <c r="K480" i="28"/>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M474" i="28"/>
  <c r="L474" i="28"/>
  <c r="K474" i="28"/>
  <c r="J474" i="28"/>
  <c r="I474" i="28"/>
  <c r="H474" i="28"/>
  <c r="G474" i="28"/>
  <c r="F474" i="28"/>
  <c r="E474" i="28"/>
  <c r="D474" i="28"/>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I468" i="28"/>
  <c r="H468" i="28"/>
  <c r="G468" i="28"/>
  <c r="F468" i="28"/>
  <c r="E468" i="28"/>
  <c r="D468" i="28"/>
  <c r="C468" i="28"/>
  <c r="B468" i="28"/>
  <c r="O464" i="28"/>
  <c r="O510" i="28" s="1"/>
  <c r="N464" i="28"/>
  <c r="M464" i="28"/>
  <c r="M510" i="28" s="1"/>
  <c r="L464" i="28"/>
  <c r="L510" i="28" s="1"/>
  <c r="K464" i="28"/>
  <c r="K510" i="28" s="1"/>
  <c r="J464" i="28"/>
  <c r="J510" i="28" s="1"/>
  <c r="I464" i="28"/>
  <c r="H464" i="28"/>
  <c r="H510" i="28" s="1"/>
  <c r="G464" i="28"/>
  <c r="G510" i="28" s="1"/>
  <c r="F464" i="28"/>
  <c r="E464" i="28"/>
  <c r="E510" i="28" s="1"/>
  <c r="D464" i="28"/>
  <c r="D510" i="28" s="1"/>
  <c r="C464" i="28"/>
  <c r="C510" i="28" s="1"/>
  <c r="C550" i="28" s="1"/>
  <c r="B464" i="28"/>
  <c r="B510" i="28" s="1"/>
  <c r="B550" i="28" s="1"/>
  <c r="O463" i="28"/>
  <c r="N463" i="28"/>
  <c r="N509" i="28" s="1"/>
  <c r="M463" i="28"/>
  <c r="M509" i="28" s="1"/>
  <c r="L463" i="28"/>
  <c r="K463" i="28"/>
  <c r="J463" i="28"/>
  <c r="J509" i="28" s="1"/>
  <c r="I463" i="28"/>
  <c r="I509" i="28" s="1"/>
  <c r="H463" i="28"/>
  <c r="H509" i="28" s="1"/>
  <c r="H549" i="28" s="1"/>
  <c r="G463" i="28"/>
  <c r="F463" i="28"/>
  <c r="F509" i="28" s="1"/>
  <c r="E463" i="28"/>
  <c r="E509" i="28" s="1"/>
  <c r="D463" i="28"/>
  <c r="C463" i="28"/>
  <c r="C509" i="28" s="1"/>
  <c r="B463" i="28"/>
  <c r="B509" i="28" s="1"/>
  <c r="B549" i="28" s="1"/>
  <c r="B557" i="28" s="1"/>
  <c r="O462" i="28"/>
  <c r="N462" i="28"/>
  <c r="M462" i="28"/>
  <c r="L462" i="28"/>
  <c r="L508" i="28" s="1"/>
  <c r="K462" i="28"/>
  <c r="K508" i="28" s="1"/>
  <c r="J462" i="28"/>
  <c r="I462" i="28"/>
  <c r="I508" i="28" s="1"/>
  <c r="H462" i="28"/>
  <c r="H508" i="28" s="1"/>
  <c r="G462" i="28"/>
  <c r="G508" i="28" s="1"/>
  <c r="G548" i="28" s="1"/>
  <c r="F462" i="28"/>
  <c r="F508" i="28" s="1"/>
  <c r="E462" i="28"/>
  <c r="D462" i="28"/>
  <c r="D508" i="28" s="1"/>
  <c r="C462" i="28"/>
  <c r="C508" i="28" s="1"/>
  <c r="B462" i="28"/>
  <c r="O461" i="28"/>
  <c r="O507" i="28" s="1"/>
  <c r="N461" i="28"/>
  <c r="N507" i="28" s="1"/>
  <c r="M461" i="28"/>
  <c r="M507" i="28" s="1"/>
  <c r="L461" i="28"/>
  <c r="L507" i="28" s="1"/>
  <c r="K461" i="28"/>
  <c r="J461" i="28"/>
  <c r="J507" i="28" s="1"/>
  <c r="I461" i="28"/>
  <c r="I507" i="28" s="1"/>
  <c r="H461" i="28"/>
  <c r="G461" i="28"/>
  <c r="F461" i="28"/>
  <c r="F507" i="28" s="1"/>
  <c r="F547" i="28" s="1"/>
  <c r="E461" i="28"/>
  <c r="E507" i="28" s="1"/>
  <c r="E547" i="28" s="1"/>
  <c r="D461" i="28"/>
  <c r="D507" i="28" s="1"/>
  <c r="D547" i="28" s="1"/>
  <c r="C461" i="28"/>
  <c r="B461" i="28"/>
  <c r="B507" i="28" s="1"/>
  <c r="O457" i="28"/>
  <c r="N457" i="28"/>
  <c r="N648" i="28" s="1"/>
  <c r="N655" i="28" s="1"/>
  <c r="M457" i="28"/>
  <c r="M648" i="28" s="1"/>
  <c r="M655" i="28" s="1"/>
  <c r="L457" i="28"/>
  <c r="K457" i="28"/>
  <c r="K648" i="28" s="1"/>
  <c r="K655" i="28" s="1"/>
  <c r="J457" i="28"/>
  <c r="J648" i="28" s="1"/>
  <c r="J655" i="28" s="1"/>
  <c r="I457" i="28"/>
  <c r="I648" i="28" s="1"/>
  <c r="I655" i="28" s="1"/>
  <c r="H457" i="28"/>
  <c r="G457" i="28"/>
  <c r="F457" i="28"/>
  <c r="F648" i="28" s="1"/>
  <c r="F655" i="28" s="1"/>
  <c r="E457" i="28"/>
  <c r="E648" i="28" s="1"/>
  <c r="E655" i="28" s="1"/>
  <c r="D457" i="28"/>
  <c r="D648" i="28" s="1"/>
  <c r="D655" i="28" s="1"/>
  <c r="C457" i="28"/>
  <c r="C648" i="28" s="1"/>
  <c r="C655" i="28" s="1"/>
  <c r="B457" i="28"/>
  <c r="B648" i="28" s="1"/>
  <c r="B655" i="28" s="1"/>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H452" i="28" s="1"/>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O445" i="28" s="1"/>
  <c r="N444" i="28"/>
  <c r="M444" i="28"/>
  <c r="L444" i="28"/>
  <c r="K444" i="28"/>
  <c r="J444" i="28"/>
  <c r="I444" i="28"/>
  <c r="H444" i="28"/>
  <c r="G444" i="28"/>
  <c r="G445" i="28" s="1"/>
  <c r="F444" i="28"/>
  <c r="F445" i="28" s="1"/>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L439" i="28"/>
  <c r="O438" i="28"/>
  <c r="N438" i="28"/>
  <c r="M438" i="28"/>
  <c r="L438" i="28"/>
  <c r="K438" i="28"/>
  <c r="J438" i="28"/>
  <c r="J439" i="28" s="1"/>
  <c r="I438" i="28"/>
  <c r="H438" i="28"/>
  <c r="G438" i="28"/>
  <c r="F438" i="28"/>
  <c r="E438" i="28"/>
  <c r="D438" i="28"/>
  <c r="C438" i="28"/>
  <c r="B438" i="28"/>
  <c r="B439" i="28" s="1"/>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D433" i="28"/>
  <c r="G432" i="28"/>
  <c r="G433" i="28" s="1"/>
  <c r="F432" i="28"/>
  <c r="F433" i="28" s="1"/>
  <c r="E432" i="28"/>
  <c r="E433" i="28" s="1"/>
  <c r="D432" i="28"/>
  <c r="C432" i="28"/>
  <c r="C433" i="28" s="1"/>
  <c r="B432" i="28"/>
  <c r="O431" i="28"/>
  <c r="H431" i="28"/>
  <c r="G431" i="28"/>
  <c r="F431" i="28"/>
  <c r="E431" i="28"/>
  <c r="D431" i="28"/>
  <c r="C431" i="28"/>
  <c r="B431" i="28"/>
  <c r="O430" i="28"/>
  <c r="I430" i="28"/>
  <c r="H430" i="28"/>
  <c r="G430" i="28"/>
  <c r="F430" i="28"/>
  <c r="E430" i="28"/>
  <c r="D430" i="28"/>
  <c r="C430" i="28"/>
  <c r="B430" i="28"/>
  <c r="I429" i="28"/>
  <c r="H429" i="28"/>
  <c r="G429" i="28"/>
  <c r="F429" i="28"/>
  <c r="E429" i="28"/>
  <c r="D429" i="28"/>
  <c r="C429" i="28"/>
  <c r="B429" i="28"/>
  <c r="N426" i="28"/>
  <c r="G426" i="28"/>
  <c r="F426" i="28"/>
  <c r="E426" i="28"/>
  <c r="D426" i="28"/>
  <c r="C426" i="28"/>
  <c r="B426" i="28"/>
  <c r="O425" i="28"/>
  <c r="H425" i="28"/>
  <c r="G425" i="28"/>
  <c r="F425" i="28"/>
  <c r="E425" i="28"/>
  <c r="D425" i="28"/>
  <c r="C425" i="28"/>
  <c r="B425" i="28"/>
  <c r="O424" i="28"/>
  <c r="J424" i="28"/>
  <c r="I424" i="28"/>
  <c r="H424" i="28"/>
  <c r="G424" i="28"/>
  <c r="F424" i="28"/>
  <c r="E424" i="28"/>
  <c r="D424" i="28"/>
  <c r="C424" i="28"/>
  <c r="B424" i="28"/>
  <c r="J423" i="28"/>
  <c r="I423" i="28"/>
  <c r="H423" i="28"/>
  <c r="G423" i="28"/>
  <c r="F423" i="28"/>
  <c r="E423" i="28"/>
  <c r="D423" i="28"/>
  <c r="C423" i="28"/>
  <c r="B423" i="28"/>
  <c r="G420" i="28"/>
  <c r="F420" i="28"/>
  <c r="F421" i="28" s="1"/>
  <c r="E420" i="28"/>
  <c r="E421" i="28" s="1"/>
  <c r="D420" i="28"/>
  <c r="C420" i="28"/>
  <c r="C421" i="28" s="1"/>
  <c r="B420" i="28"/>
  <c r="B421" i="28" s="1"/>
  <c r="O419" i="28"/>
  <c r="H419" i="28"/>
  <c r="G419" i="28"/>
  <c r="F419" i="28"/>
  <c r="E419" i="28"/>
  <c r="D419" i="28"/>
  <c r="C419" i="28"/>
  <c r="B419" i="28"/>
  <c r="O418" i="28"/>
  <c r="I418" i="28"/>
  <c r="H418" i="28"/>
  <c r="G418" i="28"/>
  <c r="F418" i="28"/>
  <c r="E418" i="28"/>
  <c r="D418" i="28"/>
  <c r="C418" i="28"/>
  <c r="B418" i="28"/>
  <c r="I417" i="28"/>
  <c r="H417" i="28"/>
  <c r="G417" i="28"/>
  <c r="F417" i="28"/>
  <c r="E417" i="28"/>
  <c r="D417" i="28"/>
  <c r="C417" i="28"/>
  <c r="B417" i="28"/>
  <c r="K415" i="28"/>
  <c r="D415" i="28"/>
  <c r="O414" i="28"/>
  <c r="N414" i="28"/>
  <c r="M414" i="28"/>
  <c r="L414" i="28"/>
  <c r="K414" i="28"/>
  <c r="J414" i="28"/>
  <c r="J415" i="28" s="1"/>
  <c r="I414" i="28"/>
  <c r="I415" i="28" s="1"/>
  <c r="H414" i="28"/>
  <c r="G414" i="28"/>
  <c r="F414" i="28"/>
  <c r="E414" i="28"/>
  <c r="D414" i="28"/>
  <c r="C414" i="28"/>
  <c r="C415" i="28" s="1"/>
  <c r="B414" i="28"/>
  <c r="B415" i="28" s="1"/>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M409" i="28"/>
  <c r="L409" i="28"/>
  <c r="D409" i="28"/>
  <c r="B409" i="28"/>
  <c r="O408" i="28"/>
  <c r="N408" i="28"/>
  <c r="M408" i="28"/>
  <c r="L408" i="28"/>
  <c r="K408" i="28"/>
  <c r="J408" i="28"/>
  <c r="J409" i="28" s="1"/>
  <c r="I408" i="28"/>
  <c r="I409" i="28" s="1"/>
  <c r="H408" i="28"/>
  <c r="G408" i="28"/>
  <c r="F408" i="28"/>
  <c r="E408" i="28"/>
  <c r="E409" i="28" s="1"/>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O452" i="28" s="1"/>
  <c r="N402" i="28"/>
  <c r="N439" i="28" s="1"/>
  <c r="M402" i="28"/>
  <c r="L402" i="28"/>
  <c r="L415" i="28" s="1"/>
  <c r="K402" i="28"/>
  <c r="K439" i="28" s="1"/>
  <c r="J402" i="28"/>
  <c r="I402" i="28"/>
  <c r="I458" i="28" s="1"/>
  <c r="H402" i="28"/>
  <c r="G402" i="28"/>
  <c r="G452" i="28" s="1"/>
  <c r="F402" i="28"/>
  <c r="F439" i="28" s="1"/>
  <c r="E402" i="28"/>
  <c r="D402" i="28"/>
  <c r="D458" i="28" s="1"/>
  <c r="C402" i="28"/>
  <c r="C439" i="28" s="1"/>
  <c r="B402" i="28"/>
  <c r="B452" i="28" s="1"/>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K397" i="28"/>
  <c r="J397" i="28"/>
  <c r="B397" i="28"/>
  <c r="O396" i="28"/>
  <c r="O397" i="28" s="1"/>
  <c r="N396" i="28"/>
  <c r="M396" i="28"/>
  <c r="M397" i="28" s="1"/>
  <c r="L396" i="28"/>
  <c r="L397" i="28" s="1"/>
  <c r="K396" i="28"/>
  <c r="J396" i="28"/>
  <c r="I396" i="28"/>
  <c r="H396" i="28"/>
  <c r="H397" i="28" s="1"/>
  <c r="G396" i="28"/>
  <c r="G397" i="28" s="1"/>
  <c r="F396" i="28"/>
  <c r="E396" i="28"/>
  <c r="E397" i="28" s="1"/>
  <c r="D396" i="28"/>
  <c r="D397" i="28" s="1"/>
  <c r="C396" i="28"/>
  <c r="C397" i="28" s="1"/>
  <c r="B396" i="28"/>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I391" i="28"/>
  <c r="O390" i="28"/>
  <c r="N390" i="28"/>
  <c r="M390" i="28"/>
  <c r="M391" i="28" s="1"/>
  <c r="L390" i="28"/>
  <c r="L391" i="28" s="1"/>
  <c r="K390" i="28"/>
  <c r="K391" i="28" s="1"/>
  <c r="J390" i="28"/>
  <c r="J391" i="28" s="1"/>
  <c r="I390" i="28"/>
  <c r="H390" i="28"/>
  <c r="G390" i="28"/>
  <c r="F390" i="28"/>
  <c r="E390" i="28"/>
  <c r="E391" i="28" s="1"/>
  <c r="D390" i="28"/>
  <c r="D391" i="28" s="1"/>
  <c r="C390" i="28"/>
  <c r="C391" i="28" s="1"/>
  <c r="B390" i="28"/>
  <c r="B391" i="28" s="1"/>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D385" i="28"/>
  <c r="C385" i="28"/>
  <c r="O384" i="28"/>
  <c r="N384" i="28"/>
  <c r="M384" i="28"/>
  <c r="L384" i="28"/>
  <c r="L385" i="28" s="1"/>
  <c r="K384" i="28"/>
  <c r="K385" i="28" s="1"/>
  <c r="J384" i="28"/>
  <c r="J385" i="28" s="1"/>
  <c r="I384" i="28"/>
  <c r="I385" i="28" s="1"/>
  <c r="H384" i="28"/>
  <c r="G384" i="28"/>
  <c r="F384" i="28"/>
  <c r="E384" i="28"/>
  <c r="D384" i="28"/>
  <c r="C384" i="28"/>
  <c r="B384" i="28"/>
  <c r="B385" i="28" s="1"/>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M379" i="28"/>
  <c r="L379" i="28"/>
  <c r="D379" i="28"/>
  <c r="B379" i="28"/>
  <c r="O378" i="28"/>
  <c r="N378" i="28"/>
  <c r="M378" i="28"/>
  <c r="L378" i="28"/>
  <c r="K378" i="28"/>
  <c r="J378" i="28"/>
  <c r="J379" i="28" s="1"/>
  <c r="I378" i="28"/>
  <c r="I379" i="28" s="1"/>
  <c r="H378" i="28"/>
  <c r="H379" i="28" s="1"/>
  <c r="G378" i="28"/>
  <c r="F378" i="28"/>
  <c r="E378" i="28"/>
  <c r="E379" i="28" s="1"/>
  <c r="D378" i="28"/>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N373" i="28"/>
  <c r="K373" i="28"/>
  <c r="J373" i="28"/>
  <c r="C373" i="28"/>
  <c r="B373" i="28"/>
  <c r="O372" i="28"/>
  <c r="O373" i="28" s="1"/>
  <c r="N372" i="28"/>
  <c r="M372" i="28"/>
  <c r="M373" i="28" s="1"/>
  <c r="L372" i="28"/>
  <c r="L373" i="28" s="1"/>
  <c r="K372" i="28"/>
  <c r="J372" i="28"/>
  <c r="I372" i="28"/>
  <c r="H372" i="28"/>
  <c r="G372" i="28"/>
  <c r="G373" i="28" s="1"/>
  <c r="F372" i="28"/>
  <c r="E372" i="28"/>
  <c r="E373" i="28" s="1"/>
  <c r="D372" i="28"/>
  <c r="D373" i="28" s="1"/>
  <c r="C372" i="28"/>
  <c r="B372" i="28"/>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I367" i="28"/>
  <c r="O366" i="28"/>
  <c r="O367" i="28" s="1"/>
  <c r="N366" i="28"/>
  <c r="M366" i="28"/>
  <c r="M367" i="28" s="1"/>
  <c r="L366" i="28"/>
  <c r="L367" i="28" s="1"/>
  <c r="K366" i="28"/>
  <c r="K367" i="28" s="1"/>
  <c r="J366" i="28"/>
  <c r="J367" i="28" s="1"/>
  <c r="I366" i="28"/>
  <c r="H366" i="28"/>
  <c r="G366" i="28"/>
  <c r="G367" i="28" s="1"/>
  <c r="F366" i="28"/>
  <c r="E366" i="28"/>
  <c r="E367" i="28" s="1"/>
  <c r="D366" i="28"/>
  <c r="D367" i="28" s="1"/>
  <c r="C366" i="28"/>
  <c r="C367" i="28" s="1"/>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J361" i="28"/>
  <c r="B361" i="28"/>
  <c r="O361" i="28"/>
  <c r="N360" i="28"/>
  <c r="N361" i="28" s="1"/>
  <c r="M360" i="28"/>
  <c r="M361" i="28" s="1"/>
  <c r="L360" i="28"/>
  <c r="L361" i="28" s="1"/>
  <c r="K360" i="28"/>
  <c r="K361" i="28" s="1"/>
  <c r="J360" i="28"/>
  <c r="I360" i="28"/>
  <c r="H360" i="28"/>
  <c r="G360" i="28"/>
  <c r="G361" i="28" s="1"/>
  <c r="F360" i="28"/>
  <c r="F361" i="28" s="1"/>
  <c r="E360" i="28"/>
  <c r="E361" i="28" s="1"/>
  <c r="D360" i="28"/>
  <c r="D361" i="28" s="1"/>
  <c r="C360" i="28"/>
  <c r="C361" i="28" s="1"/>
  <c r="B360" i="28"/>
  <c r="N359" i="28"/>
  <c r="M359" i="28"/>
  <c r="L359" i="28"/>
  <c r="K359" i="28"/>
  <c r="J359" i="28"/>
  <c r="I359" i="28"/>
  <c r="H359" i="28"/>
  <c r="G359" i="28"/>
  <c r="F359" i="28"/>
  <c r="E359" i="28"/>
  <c r="D359" i="28"/>
  <c r="C359" i="28"/>
  <c r="B359" i="28"/>
  <c r="N358" i="28"/>
  <c r="M358" i="28"/>
  <c r="L358" i="28"/>
  <c r="K358" i="28"/>
  <c r="J358" i="28"/>
  <c r="I358" i="28"/>
  <c r="H358" i="28"/>
  <c r="G358" i="28"/>
  <c r="F358" i="28"/>
  <c r="E358" i="28"/>
  <c r="D358" i="28"/>
  <c r="C358" i="28"/>
  <c r="B358" i="28"/>
  <c r="N357" i="28"/>
  <c r="M357" i="28"/>
  <c r="L357" i="28"/>
  <c r="K357" i="28"/>
  <c r="J357" i="28"/>
  <c r="I357" i="28"/>
  <c r="H357" i="28"/>
  <c r="G357" i="28"/>
  <c r="F357" i="28"/>
  <c r="E357" i="28"/>
  <c r="D357" i="28"/>
  <c r="C357" i="28"/>
  <c r="B357" i="28"/>
  <c r="L355" i="28"/>
  <c r="D355" i="28"/>
  <c r="O354" i="28"/>
  <c r="O355" i="28" s="1"/>
  <c r="N354" i="28"/>
  <c r="M354" i="28"/>
  <c r="M355" i="28" s="1"/>
  <c r="L354" i="28"/>
  <c r="K354" i="28"/>
  <c r="K355" i="28" s="1"/>
  <c r="J354" i="28"/>
  <c r="J355" i="28" s="1"/>
  <c r="I354" i="28"/>
  <c r="I355" i="28" s="1"/>
  <c r="H354" i="28"/>
  <c r="G354" i="28"/>
  <c r="G355" i="28" s="1"/>
  <c r="F354" i="28"/>
  <c r="E354" i="28"/>
  <c r="E355" i="28" s="1"/>
  <c r="D354" i="28"/>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E215" i="28"/>
  <c r="AN215" i="28"/>
  <c r="BL215" i="28"/>
  <c r="BK215" i="28"/>
  <c r="BJ215" i="28"/>
  <c r="BI215" i="28"/>
  <c r="BH215" i="28"/>
  <c r="BG215" i="28"/>
  <c r="BF215" i="28"/>
  <c r="BD215" i="28"/>
  <c r="BC215" i="28"/>
  <c r="BB215" i="28"/>
  <c r="BA215" i="28"/>
  <c r="AZ215" i="28"/>
  <c r="AY215" i="28"/>
  <c r="AX215" i="28"/>
  <c r="AW215" i="28"/>
  <c r="AV215" i="28"/>
  <c r="AU215" i="28"/>
  <c r="AT215" i="28"/>
  <c r="AS215" i="28"/>
  <c r="AR215" i="28"/>
  <c r="AQ215" i="28"/>
  <c r="AP215" i="28"/>
  <c r="AO215" i="28"/>
  <c r="AM215" i="28"/>
  <c r="AL215" i="28"/>
  <c r="AK215" i="28"/>
  <c r="AJ215" i="28"/>
  <c r="AI215" i="28"/>
  <c r="AH215" i="28"/>
  <c r="AG215" i="28"/>
  <c r="AF215" i="28"/>
  <c r="AE215" i="28"/>
  <c r="AD215" i="28"/>
  <c r="AC215" i="28"/>
  <c r="AB215" i="28"/>
  <c r="AA215" i="28"/>
  <c r="Z215" i="28"/>
  <c r="Y215" i="28"/>
  <c r="H543" i="28" s="1"/>
  <c r="X215" i="28"/>
  <c r="I542" i="28" s="1"/>
  <c r="W215" i="28"/>
  <c r="I543" i="28" s="1"/>
  <c r="V215" i="28"/>
  <c r="J540" i="28" s="1"/>
  <c r="U215" i="28"/>
  <c r="J541" i="28" s="1"/>
  <c r="T215" i="28"/>
  <c r="J542" i="28" s="1"/>
  <c r="S215" i="28"/>
  <c r="J543" i="28" s="1"/>
  <c r="R215" i="28"/>
  <c r="K540" i="28" s="1"/>
  <c r="Q215" i="28"/>
  <c r="K541" i="28" s="1"/>
  <c r="P215" i="28"/>
  <c r="K542" i="28" s="1"/>
  <c r="O215" i="28"/>
  <c r="K543" i="28" s="1"/>
  <c r="N215" i="28"/>
  <c r="L540" i="28" s="1"/>
  <c r="M215" i="28"/>
  <c r="L541" i="28" s="1"/>
  <c r="L215" i="28"/>
  <c r="L542" i="28" s="1"/>
  <c r="K215" i="28"/>
  <c r="L543" i="28" s="1"/>
  <c r="J215" i="28"/>
  <c r="M540" i="28" s="1"/>
  <c r="I215" i="28"/>
  <c r="M541" i="28" s="1"/>
  <c r="H215" i="28"/>
  <c r="M542" i="28" s="1"/>
  <c r="G215" i="28"/>
  <c r="M543" i="28" s="1"/>
  <c r="F215" i="28"/>
  <c r="N540" i="28" s="1"/>
  <c r="E215" i="28"/>
  <c r="N541" i="28" s="1"/>
  <c r="D215" i="28"/>
  <c r="N542" i="28" s="1"/>
  <c r="C215" i="28"/>
  <c r="N543" i="28" s="1"/>
  <c r="B215" i="28"/>
  <c r="O540" i="28" s="1"/>
  <c r="O544" i="28" s="1"/>
  <c r="BK124" i="28"/>
  <c r="BJ124" i="28"/>
  <c r="BJ125" i="28" s="1"/>
  <c r="BF124" i="28"/>
  <c r="BC124" i="28"/>
  <c r="AZ124" i="28"/>
  <c r="AU124" i="28"/>
  <c r="AH124" i="28"/>
  <c r="AE124" i="28"/>
  <c r="AD124" i="28"/>
  <c r="Z124" i="28"/>
  <c r="W124" i="28"/>
  <c r="I426" i="28" s="1"/>
  <c r="I427" i="28" s="1"/>
  <c r="J124" i="28"/>
  <c r="M423" i="28" s="1"/>
  <c r="D124" i="28"/>
  <c r="N425" i="28" s="1"/>
  <c r="BK123" i="28"/>
  <c r="BJ123" i="28"/>
  <c r="BI123" i="28"/>
  <c r="BH123" i="28"/>
  <c r="BG123" i="28"/>
  <c r="BF123" i="28"/>
  <c r="BE123" i="28"/>
  <c r="BD123" i="28"/>
  <c r="BC123" i="28"/>
  <c r="BK122" i="28"/>
  <c r="BJ122" i="28"/>
  <c r="BI122" i="28"/>
  <c r="BI124" i="28" s="1"/>
  <c r="BH122" i="28"/>
  <c r="BH124" i="28" s="1"/>
  <c r="BH125" i="28" s="1"/>
  <c r="BG122" i="28"/>
  <c r="BG124" i="28" s="1"/>
  <c r="BG125" i="28" s="1"/>
  <c r="BF122" i="28"/>
  <c r="BE122" i="28"/>
  <c r="BE124" i="28" s="1"/>
  <c r="BE125" i="28" s="1"/>
  <c r="BD122" i="28"/>
  <c r="BD124" i="28" s="1"/>
  <c r="BC122" i="28"/>
  <c r="BB122" i="28"/>
  <c r="BB124" i="28" s="1"/>
  <c r="BA122" i="28"/>
  <c r="BA124" i="28" s="1"/>
  <c r="AZ122" i="28"/>
  <c r="AY122" i="28"/>
  <c r="AY124" i="28" s="1"/>
  <c r="AX122" i="28"/>
  <c r="AX124" i="28" s="1"/>
  <c r="AW122" i="28"/>
  <c r="AW124" i="28" s="1"/>
  <c r="AV122" i="28"/>
  <c r="AV124" i="28" s="1"/>
  <c r="AU122" i="28"/>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G122" i="28"/>
  <c r="AG124" i="28" s="1"/>
  <c r="AF122" i="28"/>
  <c r="AF124" i="28" s="1"/>
  <c r="AE122" i="28"/>
  <c r="AD122" i="28"/>
  <c r="AC122" i="28"/>
  <c r="AC124" i="28" s="1"/>
  <c r="AB122" i="28"/>
  <c r="AB124" i="28" s="1"/>
  <c r="AA122" i="28"/>
  <c r="AA124" i="28" s="1"/>
  <c r="Z122" i="28"/>
  <c r="Y122" i="28"/>
  <c r="Y124" i="28" s="1"/>
  <c r="H426" i="28" s="1"/>
  <c r="X122" i="28"/>
  <c r="X124" i="28" s="1"/>
  <c r="I425" i="28" s="1"/>
  <c r="W122" i="28"/>
  <c r="V122" i="28"/>
  <c r="V124" i="28" s="1"/>
  <c r="U122" i="28"/>
  <c r="U124" i="28" s="1"/>
  <c r="T122" i="28"/>
  <c r="T124" i="28" s="1"/>
  <c r="J425" i="28" s="1"/>
  <c r="S122" i="28"/>
  <c r="S124" i="28" s="1"/>
  <c r="J426" i="28" s="1"/>
  <c r="R122" i="28"/>
  <c r="R124" i="28" s="1"/>
  <c r="K423" i="28" s="1"/>
  <c r="Q122" i="28"/>
  <c r="Q124" i="28" s="1"/>
  <c r="K424" i="28" s="1"/>
  <c r="P122" i="28"/>
  <c r="P124" i="28" s="1"/>
  <c r="K425" i="28" s="1"/>
  <c r="O122" i="28"/>
  <c r="O124" i="28" s="1"/>
  <c r="K426" i="28" s="1"/>
  <c r="N122" i="28"/>
  <c r="N124" i="28" s="1"/>
  <c r="L423" i="28" s="1"/>
  <c r="M122" i="28"/>
  <c r="M124" i="28" s="1"/>
  <c r="L424" i="28" s="1"/>
  <c r="L122" i="28"/>
  <c r="L124" i="28" s="1"/>
  <c r="L425" i="28" s="1"/>
  <c r="K122" i="28"/>
  <c r="K124" i="28" s="1"/>
  <c r="L426" i="28" s="1"/>
  <c r="L427" i="28" s="1"/>
  <c r="J122" i="28"/>
  <c r="I122" i="28"/>
  <c r="I124" i="28" s="1"/>
  <c r="M424" i="28" s="1"/>
  <c r="H122" i="28"/>
  <c r="H124" i="28" s="1"/>
  <c r="M425" i="28" s="1"/>
  <c r="G122" i="28"/>
  <c r="G124" i="28" s="1"/>
  <c r="M426" i="28" s="1"/>
  <c r="M427" i="28" s="1"/>
  <c r="F122" i="28"/>
  <c r="F124" i="28" s="1"/>
  <c r="N423" i="28" s="1"/>
  <c r="E122" i="28"/>
  <c r="E124" i="28" s="1"/>
  <c r="N424" i="28" s="1"/>
  <c r="D122" i="28"/>
  <c r="C122" i="28"/>
  <c r="C124" i="28" s="1"/>
  <c r="B122" i="28"/>
  <c r="B124" i="28" s="1"/>
  <c r="BK121" i="28"/>
  <c r="BJ121" i="28"/>
  <c r="BI121" i="28"/>
  <c r="BH121" i="28"/>
  <c r="BG121" i="28"/>
  <c r="BF121" i="28"/>
  <c r="BE121" i="28"/>
  <c r="BD121" i="28"/>
  <c r="BC121" i="28"/>
  <c r="BB121" i="28"/>
  <c r="BA121" i="28"/>
  <c r="AZ121" i="28"/>
  <c r="AY121" i="28"/>
  <c r="AX121" i="28"/>
  <c r="AW121" i="28"/>
  <c r="AV121" i="28"/>
  <c r="AU121" i="28"/>
  <c r="AT121" i="28"/>
  <c r="AT123" i="28" s="1"/>
  <c r="AT125" i="28" s="1"/>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A119" i="28"/>
  <c r="AZ119" i="28"/>
  <c r="AY119" i="28"/>
  <c r="AY123" i="28" s="1"/>
  <c r="AY125" i="28" s="1"/>
  <c r="AX119" i="28"/>
  <c r="AX123" i="28" s="1"/>
  <c r="AX125" i="28" s="1"/>
  <c r="AW119" i="28"/>
  <c r="AV119" i="28"/>
  <c r="AU119" i="28"/>
  <c r="AT119" i="28"/>
  <c r="AS119" i="28"/>
  <c r="AR119" i="28"/>
  <c r="AQ119" i="28"/>
  <c r="AQ123" i="28" s="1"/>
  <c r="AQ125" i="28" s="1"/>
  <c r="AP119" i="28"/>
  <c r="AP123" i="28" s="1"/>
  <c r="AO119" i="28"/>
  <c r="AN119" i="28"/>
  <c r="AM119" i="28"/>
  <c r="AL119" i="28"/>
  <c r="AK119" i="28"/>
  <c r="AJ119" i="28"/>
  <c r="AI119" i="28"/>
  <c r="AI123" i="28" s="1"/>
  <c r="AI125" i="28" s="1"/>
  <c r="AH119" i="28"/>
  <c r="AH123" i="28" s="1"/>
  <c r="AH125" i="28" s="1"/>
  <c r="AG119" i="28"/>
  <c r="AF119" i="28"/>
  <c r="AE119" i="28"/>
  <c r="AD119" i="28"/>
  <c r="AC119" i="28"/>
  <c r="AB119" i="28"/>
  <c r="AA119" i="28"/>
  <c r="AA123" i="28" s="1"/>
  <c r="AA125" i="28" s="1"/>
  <c r="Z119" i="28"/>
  <c r="Z123" i="28" s="1"/>
  <c r="Y119" i="28"/>
  <c r="X119" i="28"/>
  <c r="W119" i="28"/>
  <c r="V119" i="28"/>
  <c r="U119" i="28"/>
  <c r="T119" i="28"/>
  <c r="S119" i="28"/>
  <c r="S123" i="28" s="1"/>
  <c r="S125" i="28" s="1"/>
  <c r="J432" i="28" s="1"/>
  <c r="J433" i="28" s="1"/>
  <c r="R119" i="28"/>
  <c r="R123" i="28" s="1"/>
  <c r="R125" i="28" s="1"/>
  <c r="K429" i="28" s="1"/>
  <c r="Q119" i="28"/>
  <c r="P119" i="28"/>
  <c r="O119" i="28"/>
  <c r="N119" i="28"/>
  <c r="M119" i="28"/>
  <c r="L119" i="28"/>
  <c r="K119" i="28"/>
  <c r="K123" i="28" s="1"/>
  <c r="K125" i="28" s="1"/>
  <c r="L432" i="28" s="1"/>
  <c r="L433" i="28" s="1"/>
  <c r="J119" i="28"/>
  <c r="J123" i="28" s="1"/>
  <c r="J125" i="28" s="1"/>
  <c r="M429" i="28" s="1"/>
  <c r="I119" i="28"/>
  <c r="H119" i="28"/>
  <c r="G119" i="28"/>
  <c r="F119" i="28"/>
  <c r="E119" i="28"/>
  <c r="D119" i="28"/>
  <c r="C119" i="28"/>
  <c r="C123" i="28" s="1"/>
  <c r="C125" i="28" s="1"/>
  <c r="N432" i="28" s="1"/>
  <c r="N433" i="28" s="1"/>
  <c r="B119" i="28"/>
  <c r="B123" i="28" s="1"/>
  <c r="O420" i="28" s="1"/>
  <c r="O421" i="28" s="1"/>
  <c r="D588" i="33" l="1"/>
  <c r="D590" i="33" s="1"/>
  <c r="L588" i="33"/>
  <c r="N588" i="33"/>
  <c r="N649" i="33" s="1"/>
  <c r="E588" i="33"/>
  <c r="M588" i="33"/>
  <c r="F588" i="33"/>
  <c r="F590" i="33" s="1"/>
  <c r="G588" i="33"/>
  <c r="I588" i="33"/>
  <c r="I589" i="33" s="1"/>
  <c r="D589" i="33"/>
  <c r="L589" i="33"/>
  <c r="L590" i="33"/>
  <c r="N589" i="33"/>
  <c r="J589" i="33"/>
  <c r="C589" i="33"/>
  <c r="C590" i="33"/>
  <c r="E590" i="33"/>
  <c r="E589" i="33"/>
  <c r="M590" i="33"/>
  <c r="M589" i="33"/>
  <c r="O589" i="33"/>
  <c r="G589" i="33"/>
  <c r="H589" i="33"/>
  <c r="H590" i="33"/>
  <c r="K589" i="33"/>
  <c r="K590" i="33"/>
  <c r="D528" i="33"/>
  <c r="L528" i="33"/>
  <c r="N528" i="33"/>
  <c r="N530" i="33" s="1"/>
  <c r="D536" i="33"/>
  <c r="L536" i="33"/>
  <c r="G465" i="33"/>
  <c r="G642" i="33" s="1"/>
  <c r="O465" i="33"/>
  <c r="G472" i="33"/>
  <c r="G537" i="33" s="1"/>
  <c r="G478" i="33"/>
  <c r="O478" i="33"/>
  <c r="G484" i="33"/>
  <c r="O484" i="33"/>
  <c r="G490" i="33"/>
  <c r="G496" i="33"/>
  <c r="O496" i="33"/>
  <c r="G503" i="33"/>
  <c r="G643" i="33" s="1"/>
  <c r="E520" i="33"/>
  <c r="M520" i="33"/>
  <c r="F536" i="33"/>
  <c r="N536" i="33"/>
  <c r="M549" i="33"/>
  <c r="M557" i="33" s="1"/>
  <c r="E528" i="33"/>
  <c r="M528" i="33"/>
  <c r="E536" i="33"/>
  <c r="M536" i="33"/>
  <c r="O544" i="33"/>
  <c r="C548" i="33"/>
  <c r="C556" i="33" s="1"/>
  <c r="E549" i="33"/>
  <c r="E557" i="33" s="1"/>
  <c r="G550" i="33"/>
  <c r="G558" i="33" s="1"/>
  <c r="E567" i="33"/>
  <c r="M567" i="33"/>
  <c r="E581" i="33"/>
  <c r="M581" i="33"/>
  <c r="O581" i="33"/>
  <c r="I581" i="33"/>
  <c r="G544" i="33"/>
  <c r="G520" i="33"/>
  <c r="F567" i="33"/>
  <c r="F581" i="33"/>
  <c r="M544" i="33"/>
  <c r="H520" i="33"/>
  <c r="J520" i="33"/>
  <c r="K522" i="33" s="1"/>
  <c r="H536" i="33"/>
  <c r="O548" i="33"/>
  <c r="O556" i="33" s="1"/>
  <c r="O549" i="33"/>
  <c r="O557" i="33" s="1"/>
  <c r="F472" i="33"/>
  <c r="F478" i="33"/>
  <c r="N478" i="33"/>
  <c r="F484" i="33"/>
  <c r="F490" i="33"/>
  <c r="N490" i="33"/>
  <c r="F496" i="33"/>
  <c r="F503" i="33"/>
  <c r="F643" i="33" s="1"/>
  <c r="N503" i="33"/>
  <c r="N644" i="33" s="1"/>
  <c r="D607" i="33"/>
  <c r="B605" i="33"/>
  <c r="J605" i="33"/>
  <c r="D606" i="33"/>
  <c r="L606" i="33"/>
  <c r="F607" i="33"/>
  <c r="N607" i="33"/>
  <c r="I607" i="33"/>
  <c r="C608" i="33"/>
  <c r="K608" i="33"/>
  <c r="H605" i="33"/>
  <c r="B606" i="33"/>
  <c r="J606" i="33"/>
  <c r="L607" i="33"/>
  <c r="F608" i="33"/>
  <c r="N608" i="33"/>
  <c r="E649" i="33"/>
  <c r="M715" i="33"/>
  <c r="M705" i="33"/>
  <c r="N704" i="33"/>
  <c r="N705" i="33" s="1"/>
  <c r="N707" i="33" s="1"/>
  <c r="K705" i="33"/>
  <c r="O716" i="33"/>
  <c r="O717" i="33" s="1"/>
  <c r="N719" i="33"/>
  <c r="J703" i="33"/>
  <c r="D672" i="33"/>
  <c r="D605" i="33"/>
  <c r="L605" i="33"/>
  <c r="F606" i="33"/>
  <c r="N606" i="33"/>
  <c r="H607" i="33"/>
  <c r="B608" i="33"/>
  <c r="J608" i="33"/>
  <c r="C605" i="33"/>
  <c r="K605" i="33"/>
  <c r="M606" i="33"/>
  <c r="O607" i="33"/>
  <c r="M605" i="33"/>
  <c r="G606" i="33"/>
  <c r="O606" i="33"/>
  <c r="O608" i="33"/>
  <c r="G605" i="33"/>
  <c r="C607" i="33"/>
  <c r="K607" i="33"/>
  <c r="C606" i="33"/>
  <c r="E607" i="33"/>
  <c r="G608" i="33"/>
  <c r="L544" i="33"/>
  <c r="J544" i="33"/>
  <c r="H544" i="33"/>
  <c r="F544" i="33"/>
  <c r="D544" i="33"/>
  <c r="B544" i="33"/>
  <c r="E547" i="33"/>
  <c r="E555" i="33" s="1"/>
  <c r="M547" i="33"/>
  <c r="M555" i="33" s="1"/>
  <c r="I549" i="33"/>
  <c r="C550" i="33"/>
  <c r="C573" i="33" s="1"/>
  <c r="N544" i="33"/>
  <c r="E544" i="33"/>
  <c r="K544" i="33"/>
  <c r="C544" i="33"/>
  <c r="B549" i="33"/>
  <c r="B557" i="33" s="1"/>
  <c r="D550" i="33"/>
  <c r="D573" i="33" s="1"/>
  <c r="I544" i="33"/>
  <c r="E550" i="33"/>
  <c r="E558" i="33" s="1"/>
  <c r="H465" i="33"/>
  <c r="H642" i="33" s="1"/>
  <c r="B548" i="33"/>
  <c r="B571" i="33" s="1"/>
  <c r="J548" i="33"/>
  <c r="J571" i="33" s="1"/>
  <c r="D549" i="33"/>
  <c r="D572" i="33" s="1"/>
  <c r="L549" i="33"/>
  <c r="L572" i="33" s="1"/>
  <c r="F550" i="33"/>
  <c r="N550" i="33"/>
  <c r="H472" i="33"/>
  <c r="H478" i="33"/>
  <c r="H484" i="33"/>
  <c r="H490" i="33"/>
  <c r="H496" i="33"/>
  <c r="H503" i="33"/>
  <c r="H643" i="33" s="1"/>
  <c r="B520" i="33"/>
  <c r="F547" i="33"/>
  <c r="K549" i="33"/>
  <c r="K572" i="33" s="1"/>
  <c r="O550" i="33"/>
  <c r="O558" i="33" s="1"/>
  <c r="I465" i="33"/>
  <c r="I642" i="33" s="1"/>
  <c r="I484" i="33"/>
  <c r="I496" i="33"/>
  <c r="I503" i="33"/>
  <c r="I643" i="33" s="1"/>
  <c r="C520" i="33"/>
  <c r="C522" i="33" s="1"/>
  <c r="K520" i="33"/>
  <c r="G528" i="33"/>
  <c r="G529" i="33" s="1"/>
  <c r="G536" i="33"/>
  <c r="H567" i="33"/>
  <c r="H581" i="33"/>
  <c r="L550" i="33"/>
  <c r="L573" i="33" s="1"/>
  <c r="M510" i="33"/>
  <c r="M550" i="33" s="1"/>
  <c r="M558" i="33" s="1"/>
  <c r="B547" i="33"/>
  <c r="J547" i="33"/>
  <c r="J555" i="33" s="1"/>
  <c r="D548" i="33"/>
  <c r="D571" i="33" s="1"/>
  <c r="L548" i="33"/>
  <c r="L571" i="33" s="1"/>
  <c r="F549" i="33"/>
  <c r="F557" i="33" s="1"/>
  <c r="N549" i="33"/>
  <c r="N557" i="33" s="1"/>
  <c r="H550" i="33"/>
  <c r="H558" i="33" s="1"/>
  <c r="B472" i="33"/>
  <c r="J472" i="33"/>
  <c r="B478" i="33"/>
  <c r="J478" i="33"/>
  <c r="B484" i="33"/>
  <c r="J484" i="33"/>
  <c r="B490" i="33"/>
  <c r="J490" i="33"/>
  <c r="B496" i="33"/>
  <c r="J496" i="33"/>
  <c r="B503" i="33"/>
  <c r="J503" i="33"/>
  <c r="J643" i="33" s="1"/>
  <c r="D520" i="33"/>
  <c r="E522" i="33" s="1"/>
  <c r="L520" i="33"/>
  <c r="L522" i="33" s="1"/>
  <c r="N520" i="33"/>
  <c r="H528" i="33"/>
  <c r="I567" i="33"/>
  <c r="J549" i="33"/>
  <c r="K550" i="33"/>
  <c r="K558" i="33" s="1"/>
  <c r="C547" i="33"/>
  <c r="C555" i="33" s="1"/>
  <c r="K547" i="33"/>
  <c r="K555" i="33" s="1"/>
  <c r="E548" i="33"/>
  <c r="E556" i="33" s="1"/>
  <c r="M548" i="33"/>
  <c r="M571" i="33" s="1"/>
  <c r="G549" i="33"/>
  <c r="G557" i="33" s="1"/>
  <c r="I550" i="33"/>
  <c r="I573" i="33" s="1"/>
  <c r="C472" i="33"/>
  <c r="K472" i="33"/>
  <c r="C478" i="33"/>
  <c r="K478" i="33"/>
  <c r="C484" i="33"/>
  <c r="K484" i="33"/>
  <c r="C490" i="33"/>
  <c r="K490" i="33"/>
  <c r="C496" i="33"/>
  <c r="K496" i="33"/>
  <c r="C503" i="33"/>
  <c r="K503" i="33"/>
  <c r="K644" i="33" s="1"/>
  <c r="I507" i="33"/>
  <c r="I547" i="33" s="1"/>
  <c r="I555" i="33" s="1"/>
  <c r="I528" i="33"/>
  <c r="I536" i="33"/>
  <c r="B567" i="33"/>
  <c r="J567" i="33"/>
  <c r="B581" i="33"/>
  <c r="J581" i="33"/>
  <c r="B603" i="33"/>
  <c r="J603" i="33"/>
  <c r="H548" i="33"/>
  <c r="H571" i="33" s="1"/>
  <c r="C549" i="33"/>
  <c r="C557" i="33" s="1"/>
  <c r="K548" i="33"/>
  <c r="K571" i="33" s="1"/>
  <c r="I472" i="33"/>
  <c r="I478" i="33"/>
  <c r="I490" i="33"/>
  <c r="D547" i="33"/>
  <c r="L547" i="33"/>
  <c r="L570" i="33" s="1"/>
  <c r="F548" i="33"/>
  <c r="F571" i="33" s="1"/>
  <c r="N548" i="33"/>
  <c r="N556" i="33" s="1"/>
  <c r="H549" i="33"/>
  <c r="H557" i="33" s="1"/>
  <c r="B550" i="33"/>
  <c r="B558" i="33" s="1"/>
  <c r="J550" i="33"/>
  <c r="J573" i="33" s="1"/>
  <c r="D472" i="33"/>
  <c r="L472" i="33"/>
  <c r="N472" i="33"/>
  <c r="D478" i="33"/>
  <c r="L478" i="33"/>
  <c r="D484" i="33"/>
  <c r="L484" i="33"/>
  <c r="N484" i="33"/>
  <c r="D490" i="33"/>
  <c r="L490" i="33"/>
  <c r="D496" i="33"/>
  <c r="L496" i="33"/>
  <c r="N496" i="33"/>
  <c r="D503" i="33"/>
  <c r="D644" i="33" s="1"/>
  <c r="L503" i="33"/>
  <c r="F520" i="33"/>
  <c r="F522" i="33" s="1"/>
  <c r="B536" i="33"/>
  <c r="J536" i="33"/>
  <c r="C581" i="33"/>
  <c r="K581" i="33"/>
  <c r="N547" i="33"/>
  <c r="N570" i="33" s="1"/>
  <c r="G548" i="33"/>
  <c r="G556" i="33" s="1"/>
  <c r="I548" i="33"/>
  <c r="I556" i="33" s="1"/>
  <c r="E465" i="33"/>
  <c r="M465" i="33"/>
  <c r="E472" i="33"/>
  <c r="M472" i="33"/>
  <c r="O472" i="33"/>
  <c r="O529" i="33" s="1"/>
  <c r="E478" i="33"/>
  <c r="M478" i="33"/>
  <c r="E484" i="33"/>
  <c r="M484" i="33"/>
  <c r="E490" i="33"/>
  <c r="M490" i="33"/>
  <c r="O490" i="33"/>
  <c r="E496" i="33"/>
  <c r="M496" i="33"/>
  <c r="E503" i="33"/>
  <c r="E644" i="33" s="1"/>
  <c r="M503" i="33"/>
  <c r="M644" i="33" s="1"/>
  <c r="O503" i="33"/>
  <c r="O505" i="33" s="1"/>
  <c r="C528" i="33"/>
  <c r="D530" i="33" s="1"/>
  <c r="K528" i="33"/>
  <c r="L530" i="33" s="1"/>
  <c r="C536" i="33"/>
  <c r="D538" i="33" s="1"/>
  <c r="K536" i="33"/>
  <c r="L538" i="33" s="1"/>
  <c r="D567" i="33"/>
  <c r="L567" i="33"/>
  <c r="N567" i="33"/>
  <c r="D581" i="33"/>
  <c r="L581" i="33"/>
  <c r="N581" i="33"/>
  <c r="L603" i="33"/>
  <c r="F367" i="33"/>
  <c r="L427" i="33"/>
  <c r="F415" i="33"/>
  <c r="N415" i="33"/>
  <c r="E417" i="33"/>
  <c r="M417" i="33"/>
  <c r="E409" i="33"/>
  <c r="M409" i="33"/>
  <c r="O415" i="33"/>
  <c r="F417" i="33"/>
  <c r="N417" i="33"/>
  <c r="H418" i="33"/>
  <c r="B419" i="33"/>
  <c r="J419" i="33"/>
  <c r="D420" i="33"/>
  <c r="L420" i="33"/>
  <c r="L421" i="33" s="1"/>
  <c r="N367" i="33"/>
  <c r="G409" i="33"/>
  <c r="O409" i="33"/>
  <c r="H417" i="33"/>
  <c r="B418" i="33"/>
  <c r="J418" i="33"/>
  <c r="D419" i="33"/>
  <c r="L419" i="33"/>
  <c r="F420" i="33"/>
  <c r="F421" i="33" s="1"/>
  <c r="N420" i="33"/>
  <c r="N421" i="33" s="1"/>
  <c r="O439" i="33"/>
  <c r="G123" i="33"/>
  <c r="O123" i="33"/>
  <c r="W123" i="33"/>
  <c r="AE123" i="33"/>
  <c r="AU123" i="33"/>
  <c r="BH125" i="33"/>
  <c r="I417" i="33"/>
  <c r="O420" i="33"/>
  <c r="O423" i="33"/>
  <c r="AM123" i="33"/>
  <c r="H123" i="33"/>
  <c r="P123" i="33"/>
  <c r="X123" i="33"/>
  <c r="AF123" i="33"/>
  <c r="AN123" i="33"/>
  <c r="AV123" i="33"/>
  <c r="F391" i="33"/>
  <c r="N391" i="33"/>
  <c r="K415" i="33"/>
  <c r="B417" i="33"/>
  <c r="J417" i="33"/>
  <c r="D418" i="33"/>
  <c r="L418" i="33"/>
  <c r="F419" i="33"/>
  <c r="N419" i="33"/>
  <c r="H420" i="33"/>
  <c r="H421" i="33" s="1"/>
  <c r="O429" i="33"/>
  <c r="I439" i="33"/>
  <c r="I123" i="33"/>
  <c r="Q123" i="33"/>
  <c r="Y123" i="33"/>
  <c r="AG123" i="33"/>
  <c r="AO123" i="33"/>
  <c r="AW123" i="33"/>
  <c r="B409" i="33"/>
  <c r="J409" i="33"/>
  <c r="D415" i="33"/>
  <c r="L415" i="33"/>
  <c r="C417" i="33"/>
  <c r="K417" i="33"/>
  <c r="BC125" i="33"/>
  <c r="BK125" i="33"/>
  <c r="C409" i="33"/>
  <c r="K409" i="33"/>
  <c r="E415" i="33"/>
  <c r="D417" i="33"/>
  <c r="L417" i="33"/>
  <c r="F418" i="33"/>
  <c r="N418" i="33"/>
  <c r="H419" i="33"/>
  <c r="B420" i="33"/>
  <c r="B421" i="33" s="1"/>
  <c r="J420" i="33"/>
  <c r="J421" i="33" s="1"/>
  <c r="O669" i="33"/>
  <c r="BF125" i="33"/>
  <c r="BI125" i="33"/>
  <c r="H439" i="33"/>
  <c r="B452" i="33"/>
  <c r="J452" i="33"/>
  <c r="D570" i="33"/>
  <c r="D555" i="33"/>
  <c r="F556" i="33"/>
  <c r="N571" i="33"/>
  <c r="H572" i="33"/>
  <c r="B573" i="33"/>
  <c r="L644" i="33"/>
  <c r="L643" i="33"/>
  <c r="H637" i="33"/>
  <c r="H636" i="33"/>
  <c r="I636" i="33"/>
  <c r="I637" i="33"/>
  <c r="I445" i="33"/>
  <c r="I458" i="33"/>
  <c r="B636" i="33"/>
  <c r="B637" i="33"/>
  <c r="J636" i="33"/>
  <c r="J637" i="33"/>
  <c r="D639" i="33"/>
  <c r="D433" i="33"/>
  <c r="L639" i="33"/>
  <c r="L433" i="33"/>
  <c r="D439" i="33"/>
  <c r="L439" i="33"/>
  <c r="K439" i="33"/>
  <c r="F445" i="33"/>
  <c r="N445" i="33"/>
  <c r="F570" i="33"/>
  <c r="F555" i="33"/>
  <c r="J572" i="33"/>
  <c r="J557" i="33"/>
  <c r="N643" i="33"/>
  <c r="G571" i="33"/>
  <c r="N538" i="33"/>
  <c r="C637" i="33"/>
  <c r="C636" i="33"/>
  <c r="K637" i="33"/>
  <c r="K636" i="33"/>
  <c r="H415" i="33"/>
  <c r="E439" i="33"/>
  <c r="M439" i="33"/>
  <c r="G445" i="33"/>
  <c r="O445" i="33"/>
  <c r="E452" i="33"/>
  <c r="M452" i="33"/>
  <c r="O642" i="33"/>
  <c r="K556" i="33"/>
  <c r="M530" i="33"/>
  <c r="B367" i="33"/>
  <c r="J367" i="33"/>
  <c r="D636" i="33"/>
  <c r="D637" i="33"/>
  <c r="L636" i="33"/>
  <c r="L637" i="33"/>
  <c r="B391" i="33"/>
  <c r="J391" i="33"/>
  <c r="D452" i="33"/>
  <c r="D445" i="33"/>
  <c r="L452" i="33"/>
  <c r="L445" i="33"/>
  <c r="D421" i="33"/>
  <c r="O421" i="33"/>
  <c r="F439" i="33"/>
  <c r="N439" i="33"/>
  <c r="H445" i="33"/>
  <c r="E445" i="33"/>
  <c r="B556" i="33"/>
  <c r="F573" i="33"/>
  <c r="F558" i="33"/>
  <c r="N573" i="33"/>
  <c r="N558" i="33"/>
  <c r="E636" i="33"/>
  <c r="E637" i="33"/>
  <c r="M636" i="33"/>
  <c r="M637" i="33"/>
  <c r="J415" i="33"/>
  <c r="C427" i="33"/>
  <c r="O640" i="33"/>
  <c r="O639" i="33"/>
  <c r="O433" i="33"/>
  <c r="M445" i="33"/>
  <c r="F636" i="33"/>
  <c r="F637" i="33"/>
  <c r="N636" i="33"/>
  <c r="N637" i="33"/>
  <c r="H379" i="33"/>
  <c r="B385" i="33"/>
  <c r="J385" i="33"/>
  <c r="F458" i="33"/>
  <c r="F452" i="33"/>
  <c r="F427" i="33"/>
  <c r="N458" i="33"/>
  <c r="N452" i="33"/>
  <c r="N427" i="33"/>
  <c r="B415" i="33"/>
  <c r="D427" i="33"/>
  <c r="C439" i="33"/>
  <c r="B445" i="33"/>
  <c r="J445" i="33"/>
  <c r="H452" i="33"/>
  <c r="B570" i="33"/>
  <c r="B555" i="33"/>
  <c r="N572" i="33"/>
  <c r="I557" i="33"/>
  <c r="I572" i="33"/>
  <c r="I568" i="33"/>
  <c r="G637" i="33"/>
  <c r="G636" i="33"/>
  <c r="O637" i="33"/>
  <c r="O636" i="33"/>
  <c r="M415" i="33"/>
  <c r="B427" i="33"/>
  <c r="J427" i="33"/>
  <c r="G439" i="33"/>
  <c r="C445" i="33"/>
  <c r="K445" i="33"/>
  <c r="I452" i="33"/>
  <c r="I558" i="33"/>
  <c r="O521" i="33"/>
  <c r="G458" i="33"/>
  <c r="O458" i="33"/>
  <c r="G507" i="33"/>
  <c r="G547" i="33" s="1"/>
  <c r="O507" i="33"/>
  <c r="O547" i="33" s="1"/>
  <c r="G567" i="33"/>
  <c r="L632" i="33"/>
  <c r="F639" i="33"/>
  <c r="N639" i="33"/>
  <c r="N640" i="33"/>
  <c r="B465" i="33"/>
  <c r="J465" i="33"/>
  <c r="J568" i="33" s="1"/>
  <c r="H507" i="33"/>
  <c r="H547" i="33" s="1"/>
  <c r="M649" i="33"/>
  <c r="M634" i="33"/>
  <c r="O632" i="33"/>
  <c r="O649" i="33"/>
  <c r="O634" i="33"/>
  <c r="C465" i="33"/>
  <c r="C504" i="33" s="1"/>
  <c r="K465" i="33"/>
  <c r="M538" i="33"/>
  <c r="F649" i="33"/>
  <c r="F603" i="33"/>
  <c r="N632" i="33"/>
  <c r="N634" i="33"/>
  <c r="N603" i="33"/>
  <c r="H639" i="33"/>
  <c r="H640" i="33"/>
  <c r="B458" i="33"/>
  <c r="J458" i="33"/>
  <c r="D465" i="33"/>
  <c r="D658" i="33" s="1"/>
  <c r="L465" i="33"/>
  <c r="I520" i="33"/>
  <c r="J522" i="33" s="1"/>
  <c r="B528" i="33"/>
  <c r="J528" i="33"/>
  <c r="O538" i="33"/>
  <c r="C458" i="33"/>
  <c r="K458" i="33"/>
  <c r="C567" i="33"/>
  <c r="K567" i="33"/>
  <c r="G581" i="33"/>
  <c r="H632" i="33"/>
  <c r="H649" i="33"/>
  <c r="H634" i="33"/>
  <c r="H603" i="33"/>
  <c r="B639" i="33"/>
  <c r="J639" i="33"/>
  <c r="J640" i="33"/>
  <c r="D458" i="33"/>
  <c r="L458" i="33"/>
  <c r="F465" i="33"/>
  <c r="F658" i="33" s="1"/>
  <c r="N465" i="33"/>
  <c r="E606" i="33"/>
  <c r="G607" i="33"/>
  <c r="I608" i="33"/>
  <c r="E538" i="33"/>
  <c r="O567" i="33"/>
  <c r="J649" i="33"/>
  <c r="J634" i="33"/>
  <c r="J632" i="33"/>
  <c r="I603" i="33"/>
  <c r="H608" i="33"/>
  <c r="F528" i="33"/>
  <c r="E677" i="33"/>
  <c r="E679" i="33" s="1"/>
  <c r="H693" i="33"/>
  <c r="H695" i="33" s="1"/>
  <c r="I692" i="33"/>
  <c r="O704" i="33"/>
  <c r="O705" i="33" s="1"/>
  <c r="O706" i="33" s="1"/>
  <c r="N713" i="33"/>
  <c r="O712" i="33"/>
  <c r="O713" i="33" s="1"/>
  <c r="E603" i="33"/>
  <c r="M707" i="33"/>
  <c r="N715" i="33"/>
  <c r="I689" i="33"/>
  <c r="I691" i="33" s="1"/>
  <c r="J688" i="33"/>
  <c r="L701" i="33"/>
  <c r="L703" i="33" s="1"/>
  <c r="M700" i="33"/>
  <c r="G603" i="33"/>
  <c r="O603" i="33"/>
  <c r="F680" i="33"/>
  <c r="E681" i="33"/>
  <c r="E683" i="33" s="1"/>
  <c r="J697" i="33"/>
  <c r="J699" i="33" s="1"/>
  <c r="K696" i="33"/>
  <c r="F677" i="33"/>
  <c r="F679" i="33" s="1"/>
  <c r="G676" i="33"/>
  <c r="L705" i="33"/>
  <c r="L707" i="33" s="1"/>
  <c r="O654" i="33"/>
  <c r="C675" i="33"/>
  <c r="H684" i="33"/>
  <c r="D677" i="33"/>
  <c r="D679" i="33" s="1"/>
  <c r="G691" i="33"/>
  <c r="M708" i="33"/>
  <c r="O652" i="33"/>
  <c r="H658" i="33"/>
  <c r="K701" i="33"/>
  <c r="K703" i="33" s="1"/>
  <c r="K707" i="33"/>
  <c r="O721" i="33"/>
  <c r="O722" i="33" s="1"/>
  <c r="I697" i="33"/>
  <c r="I699" i="33" s="1"/>
  <c r="O655" i="33"/>
  <c r="P655" i="33" s="1"/>
  <c r="D672" i="30"/>
  <c r="E672" i="30" s="1"/>
  <c r="I680" i="30"/>
  <c r="K696" i="30"/>
  <c r="L696" i="30" s="1"/>
  <c r="N717" i="30"/>
  <c r="J699" i="30"/>
  <c r="L705" i="30"/>
  <c r="L707" i="30" s="1"/>
  <c r="O717" i="30"/>
  <c r="O718" i="30" s="1"/>
  <c r="G684" i="30"/>
  <c r="G685" i="30" s="1"/>
  <c r="G687" i="30" s="1"/>
  <c r="K700" i="30"/>
  <c r="L700" i="30" s="1"/>
  <c r="L701" i="30" s="1"/>
  <c r="L703" i="30" s="1"/>
  <c r="I605" i="30"/>
  <c r="C606" i="30"/>
  <c r="F605" i="30"/>
  <c r="N605" i="30"/>
  <c r="H606" i="30"/>
  <c r="J607" i="30"/>
  <c r="D608" i="30"/>
  <c r="L608" i="30"/>
  <c r="G605" i="30"/>
  <c r="O605" i="30"/>
  <c r="I606" i="30"/>
  <c r="C607" i="30"/>
  <c r="E608" i="30"/>
  <c r="I465" i="30"/>
  <c r="I472" i="30"/>
  <c r="I478" i="30"/>
  <c r="I484" i="30"/>
  <c r="I490" i="30"/>
  <c r="I496" i="30"/>
  <c r="I503" i="30"/>
  <c r="I520" i="30"/>
  <c r="I528" i="30"/>
  <c r="H567" i="30"/>
  <c r="H581" i="30"/>
  <c r="H588" i="30"/>
  <c r="N550" i="30"/>
  <c r="B547" i="30"/>
  <c r="J547" i="30"/>
  <c r="D548" i="30"/>
  <c r="L548" i="30"/>
  <c r="F549" i="30"/>
  <c r="N549" i="30"/>
  <c r="H550" i="30"/>
  <c r="B472" i="30"/>
  <c r="J472" i="30"/>
  <c r="B478" i="30"/>
  <c r="J478" i="30"/>
  <c r="B484" i="30"/>
  <c r="J484" i="30"/>
  <c r="B490" i="30"/>
  <c r="J490" i="30"/>
  <c r="B496" i="30"/>
  <c r="J496" i="30"/>
  <c r="B503" i="30"/>
  <c r="J503" i="30"/>
  <c r="B520" i="30"/>
  <c r="J520" i="30"/>
  <c r="B528" i="30"/>
  <c r="B536" i="30"/>
  <c r="J536" i="30"/>
  <c r="I544" i="30"/>
  <c r="C544" i="30"/>
  <c r="I581" i="30"/>
  <c r="I588" i="30"/>
  <c r="M548" i="30"/>
  <c r="J588" i="30"/>
  <c r="D547" i="30"/>
  <c r="L547" i="30"/>
  <c r="F548" i="30"/>
  <c r="N548" i="30"/>
  <c r="H549" i="30"/>
  <c r="B550" i="30"/>
  <c r="J550" i="30"/>
  <c r="D472" i="30"/>
  <c r="L472" i="30"/>
  <c r="N472" i="30"/>
  <c r="D478" i="30"/>
  <c r="L478" i="30"/>
  <c r="D484" i="30"/>
  <c r="L484" i="30"/>
  <c r="D490" i="30"/>
  <c r="L490" i="30"/>
  <c r="D496" i="30"/>
  <c r="L496" i="30"/>
  <c r="N496" i="30"/>
  <c r="D503" i="30"/>
  <c r="L503" i="30"/>
  <c r="D520" i="30"/>
  <c r="L520" i="30"/>
  <c r="N520" i="30"/>
  <c r="D528" i="30"/>
  <c r="L528" i="30"/>
  <c r="N528" i="30"/>
  <c r="D536" i="30"/>
  <c r="L536" i="30"/>
  <c r="N536" i="30"/>
  <c r="K544" i="30"/>
  <c r="C567" i="30"/>
  <c r="K567" i="30"/>
  <c r="C581" i="30"/>
  <c r="K581" i="30"/>
  <c r="C588" i="30"/>
  <c r="K588" i="30"/>
  <c r="M547" i="30"/>
  <c r="E472" i="30"/>
  <c r="M472" i="30"/>
  <c r="E478" i="30"/>
  <c r="M478" i="30"/>
  <c r="E484" i="30"/>
  <c r="M484" i="30"/>
  <c r="E490" i="30"/>
  <c r="M490" i="30"/>
  <c r="E496" i="30"/>
  <c r="M496" i="30"/>
  <c r="E503" i="30"/>
  <c r="M503" i="30"/>
  <c r="E520" i="30"/>
  <c r="M520" i="30"/>
  <c r="E528" i="30"/>
  <c r="E536" i="30"/>
  <c r="M536" i="30"/>
  <c r="G536" i="30"/>
  <c r="D544" i="30"/>
  <c r="L544" i="30"/>
  <c r="D567" i="30"/>
  <c r="L567" i="30"/>
  <c r="N567" i="30"/>
  <c r="D581" i="30"/>
  <c r="L581" i="30"/>
  <c r="N581" i="30"/>
  <c r="D588" i="30"/>
  <c r="L588" i="30"/>
  <c r="N547" i="30"/>
  <c r="L550" i="30"/>
  <c r="F472" i="30"/>
  <c r="F478" i="30"/>
  <c r="N478" i="30"/>
  <c r="F484" i="30"/>
  <c r="N484" i="30"/>
  <c r="F490" i="30"/>
  <c r="F496" i="30"/>
  <c r="F503" i="30"/>
  <c r="N503" i="30"/>
  <c r="F520" i="30"/>
  <c r="F528" i="30"/>
  <c r="O567" i="30"/>
  <c r="E581" i="30"/>
  <c r="M581" i="30"/>
  <c r="O581" i="30"/>
  <c r="E588" i="30"/>
  <c r="M588" i="30"/>
  <c r="G547" i="30"/>
  <c r="O547" i="30"/>
  <c r="I548" i="30"/>
  <c r="C549" i="30"/>
  <c r="K549" i="30"/>
  <c r="E550" i="30"/>
  <c r="M550" i="30"/>
  <c r="G472" i="30"/>
  <c r="G478" i="30"/>
  <c r="O478" i="30"/>
  <c r="G484" i="30"/>
  <c r="G490" i="30"/>
  <c r="O490" i="30"/>
  <c r="G496" i="30"/>
  <c r="G503" i="30"/>
  <c r="O503" i="30"/>
  <c r="G520" i="30"/>
  <c r="F544" i="30"/>
  <c r="F567" i="30"/>
  <c r="F581" i="30"/>
  <c r="F588" i="30"/>
  <c r="K409" i="30"/>
  <c r="D409" i="30"/>
  <c r="L409" i="30"/>
  <c r="N419" i="30"/>
  <c r="H421" i="30"/>
  <c r="H445" i="30"/>
  <c r="H123" i="30"/>
  <c r="P123" i="30"/>
  <c r="P125" i="30" s="1"/>
  <c r="X123" i="30"/>
  <c r="X125" i="30" s="1"/>
  <c r="AF123" i="30"/>
  <c r="AF125" i="30" s="1"/>
  <c r="AN123" i="30"/>
  <c r="AN125" i="30" s="1"/>
  <c r="AV123" i="30"/>
  <c r="AV125" i="30" s="1"/>
  <c r="C355" i="30"/>
  <c r="K355" i="30"/>
  <c r="C373" i="30"/>
  <c r="K373" i="30"/>
  <c r="M427" i="30"/>
  <c r="M418" i="30"/>
  <c r="I427" i="30"/>
  <c r="I452" i="30"/>
  <c r="B415" i="30"/>
  <c r="J415" i="30"/>
  <c r="N418" i="30"/>
  <c r="B427" i="30"/>
  <c r="J427" i="30"/>
  <c r="B439" i="30"/>
  <c r="J439" i="30"/>
  <c r="B445" i="30"/>
  <c r="J445" i="30"/>
  <c r="B452" i="30"/>
  <c r="J452" i="30"/>
  <c r="B123" i="30"/>
  <c r="J123" i="30"/>
  <c r="R123" i="30"/>
  <c r="R125" i="30" s="1"/>
  <c r="Z123" i="30"/>
  <c r="Z125" i="30" s="1"/>
  <c r="AP123" i="30"/>
  <c r="AP125" i="30" s="1"/>
  <c r="AX123" i="30"/>
  <c r="AX125" i="30" s="1"/>
  <c r="BC125" i="30"/>
  <c r="BK125" i="30"/>
  <c r="C361" i="30"/>
  <c r="C367" i="30"/>
  <c r="K391" i="30"/>
  <c r="C415" i="30"/>
  <c r="K415" i="30"/>
  <c r="C439" i="30"/>
  <c r="K439" i="30"/>
  <c r="C445" i="30"/>
  <c r="K445" i="30"/>
  <c r="C409" i="30"/>
  <c r="AH123" i="30"/>
  <c r="AH125" i="30" s="1"/>
  <c r="C123" i="30"/>
  <c r="K123" i="30"/>
  <c r="S123" i="30"/>
  <c r="S125" i="30" s="1"/>
  <c r="AA123" i="30"/>
  <c r="AA125" i="30" s="1"/>
  <c r="AI123" i="30"/>
  <c r="AI125" i="30" s="1"/>
  <c r="AQ123" i="30"/>
  <c r="AQ125" i="30" s="1"/>
  <c r="AY123" i="30"/>
  <c r="AY125" i="30" s="1"/>
  <c r="BD125" i="30"/>
  <c r="G397" i="30"/>
  <c r="O397" i="30"/>
  <c r="H409" i="30"/>
  <c r="N417" i="30"/>
  <c r="D421" i="30"/>
  <c r="D445" i="30"/>
  <c r="L445" i="30"/>
  <c r="C385" i="30"/>
  <c r="K385" i="30"/>
  <c r="C397" i="30"/>
  <c r="I409" i="30"/>
  <c r="E415" i="30"/>
  <c r="M415" i="30"/>
  <c r="E421" i="30"/>
  <c r="M420" i="30"/>
  <c r="M421" i="30" s="1"/>
  <c r="E439" i="30"/>
  <c r="M439" i="30"/>
  <c r="E445" i="30"/>
  <c r="M445" i="30"/>
  <c r="E452" i="30"/>
  <c r="M452" i="30"/>
  <c r="C379" i="30"/>
  <c r="I397" i="30"/>
  <c r="F415" i="30"/>
  <c r="N415" i="30"/>
  <c r="F427" i="30"/>
  <c r="F439" i="30"/>
  <c r="N439" i="30"/>
  <c r="F452" i="30"/>
  <c r="N452" i="30"/>
  <c r="O669" i="30"/>
  <c r="BJ125" i="30"/>
  <c r="I636" i="30"/>
  <c r="I637" i="30"/>
  <c r="F570" i="30"/>
  <c r="F555" i="30"/>
  <c r="N570" i="30"/>
  <c r="N555" i="30"/>
  <c r="H571" i="30"/>
  <c r="H556" i="30"/>
  <c r="B572" i="30"/>
  <c r="B557" i="30"/>
  <c r="J572" i="30"/>
  <c r="J557" i="30"/>
  <c r="D573" i="30"/>
  <c r="D558" i="30"/>
  <c r="L573" i="30"/>
  <c r="L558" i="30"/>
  <c r="F643" i="30"/>
  <c r="F644" i="30"/>
  <c r="F505" i="30"/>
  <c r="N643" i="30"/>
  <c r="N644" i="30"/>
  <c r="N505" i="30"/>
  <c r="F522" i="30"/>
  <c r="F530" i="30"/>
  <c r="G570" i="30"/>
  <c r="G555" i="30"/>
  <c r="O570" i="30"/>
  <c r="O555" i="30"/>
  <c r="I571" i="30"/>
  <c r="I556" i="30"/>
  <c r="C572" i="30"/>
  <c r="C557" i="30"/>
  <c r="K572" i="30"/>
  <c r="K557" i="30"/>
  <c r="E573" i="30"/>
  <c r="E558" i="30"/>
  <c r="M573" i="30"/>
  <c r="M558" i="30"/>
  <c r="G643" i="30"/>
  <c r="G644" i="30"/>
  <c r="G505" i="30"/>
  <c r="O643" i="30"/>
  <c r="O644" i="30"/>
  <c r="O505" i="30"/>
  <c r="G522" i="30"/>
  <c r="C636" i="30"/>
  <c r="C637" i="30"/>
  <c r="K636" i="30"/>
  <c r="K637" i="30"/>
  <c r="H658" i="30"/>
  <c r="H642" i="30"/>
  <c r="H597" i="30"/>
  <c r="H511" i="30"/>
  <c r="B571" i="30"/>
  <c r="B556" i="30"/>
  <c r="J571" i="30"/>
  <c r="J556" i="30"/>
  <c r="D572" i="30"/>
  <c r="D557" i="30"/>
  <c r="L572" i="30"/>
  <c r="L557" i="30"/>
  <c r="F573" i="30"/>
  <c r="F558" i="30"/>
  <c r="N573" i="30"/>
  <c r="N558" i="30"/>
  <c r="H643" i="30"/>
  <c r="H644" i="30"/>
  <c r="H504" i="30"/>
  <c r="H505" i="30"/>
  <c r="H521" i="30"/>
  <c r="H522" i="30"/>
  <c r="H529" i="30"/>
  <c r="H538" i="30"/>
  <c r="H537" i="30"/>
  <c r="D636" i="30"/>
  <c r="D637" i="30"/>
  <c r="D379" i="30"/>
  <c r="L636" i="30"/>
  <c r="L637" i="30"/>
  <c r="L379" i="30"/>
  <c r="I658" i="30"/>
  <c r="I642" i="30"/>
  <c r="I466" i="30"/>
  <c r="I511" i="30"/>
  <c r="C556" i="30"/>
  <c r="C571" i="30"/>
  <c r="K556" i="30"/>
  <c r="K571" i="30"/>
  <c r="E557" i="30"/>
  <c r="E572" i="30"/>
  <c r="M557" i="30"/>
  <c r="M572" i="30"/>
  <c r="G558" i="30"/>
  <c r="G573" i="30"/>
  <c r="O558" i="30"/>
  <c r="O573" i="30"/>
  <c r="I643" i="30"/>
  <c r="I644" i="30"/>
  <c r="I504" i="30"/>
  <c r="I505" i="30"/>
  <c r="I522" i="30"/>
  <c r="I521" i="30"/>
  <c r="I529" i="30"/>
  <c r="I530" i="30"/>
  <c r="E636" i="30"/>
  <c r="E637" i="30"/>
  <c r="M636" i="30"/>
  <c r="M637" i="30"/>
  <c r="I379" i="30"/>
  <c r="B555" i="30"/>
  <c r="B570" i="30"/>
  <c r="J555" i="30"/>
  <c r="J570" i="30"/>
  <c r="D556" i="30"/>
  <c r="D571" i="30"/>
  <c r="L556" i="30"/>
  <c r="L571" i="30"/>
  <c r="F557" i="30"/>
  <c r="F572" i="30"/>
  <c r="N557" i="30"/>
  <c r="N572" i="30"/>
  <c r="H558" i="30"/>
  <c r="H573" i="30"/>
  <c r="J643" i="30"/>
  <c r="J644" i="30"/>
  <c r="J505" i="30"/>
  <c r="J522" i="30"/>
  <c r="I545" i="30"/>
  <c r="C555" i="30"/>
  <c r="C570" i="30"/>
  <c r="K555" i="30"/>
  <c r="K570" i="30"/>
  <c r="E556" i="30"/>
  <c r="E571" i="30"/>
  <c r="M556" i="30"/>
  <c r="M571" i="30"/>
  <c r="G557" i="30"/>
  <c r="G572" i="30"/>
  <c r="O557" i="30"/>
  <c r="O572" i="30"/>
  <c r="I558" i="30"/>
  <c r="I573" i="30"/>
  <c r="C644" i="30"/>
  <c r="C643" i="30"/>
  <c r="C505" i="30"/>
  <c r="K644" i="30"/>
  <c r="K643" i="30"/>
  <c r="K505" i="30"/>
  <c r="C522" i="30"/>
  <c r="K522" i="30"/>
  <c r="C530" i="30"/>
  <c r="M530" i="30"/>
  <c r="C538" i="30"/>
  <c r="G637" i="30"/>
  <c r="G636" i="30"/>
  <c r="O637" i="30"/>
  <c r="O636" i="30"/>
  <c r="D570" i="30"/>
  <c r="D555" i="30"/>
  <c r="L570" i="30"/>
  <c r="L555" i="30"/>
  <c r="F571" i="30"/>
  <c r="F556" i="30"/>
  <c r="N571" i="30"/>
  <c r="N556" i="30"/>
  <c r="H572" i="30"/>
  <c r="H557" i="30"/>
  <c r="B573" i="30"/>
  <c r="B558" i="30"/>
  <c r="J573" i="30"/>
  <c r="J558" i="30"/>
  <c r="D644" i="30"/>
  <c r="D643" i="30"/>
  <c r="D505" i="30"/>
  <c r="L644" i="30"/>
  <c r="L643" i="30"/>
  <c r="L505" i="30"/>
  <c r="D522" i="30"/>
  <c r="L522" i="30"/>
  <c r="N522" i="30"/>
  <c r="D530" i="30"/>
  <c r="L530" i="30"/>
  <c r="N530" i="30"/>
  <c r="D538" i="30"/>
  <c r="L538" i="30"/>
  <c r="H637" i="30"/>
  <c r="H636" i="30"/>
  <c r="H379" i="30"/>
  <c r="E555" i="30"/>
  <c r="E570" i="30"/>
  <c r="M555" i="30"/>
  <c r="M570" i="30"/>
  <c r="G556" i="30"/>
  <c r="G571" i="30"/>
  <c r="O556" i="30"/>
  <c r="O571" i="30"/>
  <c r="I557" i="30"/>
  <c r="I572" i="30"/>
  <c r="C558" i="30"/>
  <c r="C573" i="30"/>
  <c r="K558" i="30"/>
  <c r="K573" i="30"/>
  <c r="E644" i="30"/>
  <c r="E643" i="30"/>
  <c r="E505" i="30"/>
  <c r="M644" i="30"/>
  <c r="M643" i="30"/>
  <c r="M505" i="30"/>
  <c r="E522" i="30"/>
  <c r="M522" i="30"/>
  <c r="O522" i="30"/>
  <c r="E530" i="30"/>
  <c r="E538" i="30"/>
  <c r="M538" i="30"/>
  <c r="O538" i="30"/>
  <c r="F636" i="30"/>
  <c r="F637" i="30"/>
  <c r="N636" i="30"/>
  <c r="N637" i="30"/>
  <c r="F639" i="30"/>
  <c r="F640" i="30"/>
  <c r="H458" i="30"/>
  <c r="B465" i="30"/>
  <c r="B511" i="30" s="1"/>
  <c r="J465" i="30"/>
  <c r="J521" i="30" s="1"/>
  <c r="H507" i="30"/>
  <c r="H547" i="30" s="1"/>
  <c r="E567" i="30"/>
  <c r="M567" i="30"/>
  <c r="E632" i="30"/>
  <c r="E590" i="30"/>
  <c r="E649" i="30"/>
  <c r="E603" i="30"/>
  <c r="E634" i="30"/>
  <c r="M632" i="30"/>
  <c r="M590" i="30"/>
  <c r="M649" i="30"/>
  <c r="M634" i="30"/>
  <c r="M603" i="30"/>
  <c r="G639" i="30"/>
  <c r="G640" i="30"/>
  <c r="I458" i="30"/>
  <c r="C465" i="30"/>
  <c r="C545" i="30" s="1"/>
  <c r="K465" i="30"/>
  <c r="K521" i="30" s="1"/>
  <c r="I507" i="30"/>
  <c r="I547" i="30" s="1"/>
  <c r="G528" i="30"/>
  <c r="E544" i="30"/>
  <c r="M544" i="30"/>
  <c r="F632" i="30"/>
  <c r="F649" i="30"/>
  <c r="F634" i="30"/>
  <c r="F590" i="30"/>
  <c r="D415" i="30"/>
  <c r="L415" i="30"/>
  <c r="F421" i="30"/>
  <c r="H427" i="30"/>
  <c r="H639" i="30"/>
  <c r="H640" i="30"/>
  <c r="D439" i="30"/>
  <c r="L439" i="30"/>
  <c r="F445" i="30"/>
  <c r="N445" i="30"/>
  <c r="H452" i="30"/>
  <c r="B458" i="30"/>
  <c r="J458" i="30"/>
  <c r="D465" i="30"/>
  <c r="D521" i="30" s="1"/>
  <c r="L465" i="30"/>
  <c r="L504" i="30" s="1"/>
  <c r="I536" i="30"/>
  <c r="J538" i="30" s="1"/>
  <c r="K538" i="30"/>
  <c r="G567" i="30"/>
  <c r="G632" i="30"/>
  <c r="G649" i="30"/>
  <c r="G634" i="30"/>
  <c r="G590" i="30"/>
  <c r="O632" i="30"/>
  <c r="O649" i="30"/>
  <c r="O634" i="30"/>
  <c r="O590" i="30"/>
  <c r="I639" i="30"/>
  <c r="I640" i="30"/>
  <c r="C458" i="30"/>
  <c r="K458" i="30"/>
  <c r="E465" i="30"/>
  <c r="E521" i="30" s="1"/>
  <c r="M465" i="30"/>
  <c r="M521" i="30" s="1"/>
  <c r="G544" i="30"/>
  <c r="H568" i="30"/>
  <c r="H632" i="30"/>
  <c r="H649" i="30"/>
  <c r="H634" i="30"/>
  <c r="H603" i="30"/>
  <c r="H589" i="30"/>
  <c r="H590" i="30"/>
  <c r="B636" i="30"/>
  <c r="B637" i="30"/>
  <c r="J636" i="30"/>
  <c r="J637" i="30"/>
  <c r="B639" i="30"/>
  <c r="B640" i="30"/>
  <c r="J639" i="30"/>
  <c r="J640" i="30"/>
  <c r="D458" i="30"/>
  <c r="L458" i="30"/>
  <c r="F465" i="30"/>
  <c r="F504" i="30" s="1"/>
  <c r="N465" i="30"/>
  <c r="N545" i="30" s="1"/>
  <c r="J528" i="30"/>
  <c r="K530" i="30" s="1"/>
  <c r="H544" i="30"/>
  <c r="H545" i="30" s="1"/>
  <c r="I567" i="30"/>
  <c r="I568" i="30" s="1"/>
  <c r="I649" i="30"/>
  <c r="I634" i="30"/>
  <c r="I632" i="30"/>
  <c r="I603" i="30"/>
  <c r="I589" i="30"/>
  <c r="I590" i="30"/>
  <c r="G597" i="30"/>
  <c r="O603" i="30"/>
  <c r="E409" i="30"/>
  <c r="M409" i="30"/>
  <c r="G415" i="30"/>
  <c r="O415" i="30"/>
  <c r="I421" i="30"/>
  <c r="C427" i="30"/>
  <c r="K427" i="30"/>
  <c r="C640" i="30"/>
  <c r="C639" i="30"/>
  <c r="K640" i="30"/>
  <c r="K639" i="30"/>
  <c r="G439" i="30"/>
  <c r="O439" i="30"/>
  <c r="I445" i="30"/>
  <c r="C452" i="30"/>
  <c r="K452" i="30"/>
  <c r="E458" i="30"/>
  <c r="M458" i="30"/>
  <c r="G465" i="30"/>
  <c r="G504" i="30" s="1"/>
  <c r="O465" i="30"/>
  <c r="O537" i="30" s="1"/>
  <c r="N538" i="30"/>
  <c r="B568" i="30"/>
  <c r="J568" i="30"/>
  <c r="B649" i="30"/>
  <c r="B634" i="30"/>
  <c r="B632" i="30"/>
  <c r="B603" i="30"/>
  <c r="J649" i="30"/>
  <c r="J634" i="30"/>
  <c r="J632" i="30"/>
  <c r="J590" i="30"/>
  <c r="J603" i="30"/>
  <c r="H415" i="30"/>
  <c r="D427" i="30"/>
  <c r="L427" i="30"/>
  <c r="D640" i="30"/>
  <c r="D639" i="30"/>
  <c r="B545" i="30"/>
  <c r="C568" i="30"/>
  <c r="K568" i="30"/>
  <c r="C649" i="30"/>
  <c r="C634" i="30"/>
  <c r="C632" i="30"/>
  <c r="C590" i="30"/>
  <c r="C589" i="30"/>
  <c r="K649" i="30"/>
  <c r="K634" i="30"/>
  <c r="K632" i="30"/>
  <c r="K590" i="30"/>
  <c r="K589" i="30"/>
  <c r="I597" i="30"/>
  <c r="I415" i="30"/>
  <c r="E639" i="30"/>
  <c r="E640" i="30"/>
  <c r="M639" i="30"/>
  <c r="M640" i="30"/>
  <c r="G458" i="30"/>
  <c r="O458" i="30"/>
  <c r="O530" i="30"/>
  <c r="F536" i="30"/>
  <c r="G538" i="30" s="1"/>
  <c r="D568" i="30"/>
  <c r="L568" i="30"/>
  <c r="N568" i="30"/>
  <c r="D649" i="30"/>
  <c r="D634" i="30"/>
  <c r="D632" i="30"/>
  <c r="D590" i="30"/>
  <c r="D589" i="30"/>
  <c r="L649" i="30"/>
  <c r="L634" i="30"/>
  <c r="L632" i="30"/>
  <c r="L590" i="30"/>
  <c r="L589" i="30"/>
  <c r="N632" i="30"/>
  <c r="N649" i="30"/>
  <c r="N634" i="30"/>
  <c r="N589" i="30"/>
  <c r="N590" i="30"/>
  <c r="B597" i="30"/>
  <c r="J597" i="30"/>
  <c r="F676" i="30"/>
  <c r="C603" i="30"/>
  <c r="K603" i="30"/>
  <c r="N658" i="30"/>
  <c r="I681" i="30"/>
  <c r="I683" i="30" s="1"/>
  <c r="J680" i="30"/>
  <c r="D603" i="30"/>
  <c r="L603" i="30"/>
  <c r="H683" i="30"/>
  <c r="M700" i="30"/>
  <c r="F603" i="30"/>
  <c r="N603" i="30"/>
  <c r="M696" i="30"/>
  <c r="L697" i="30"/>
  <c r="L699" i="30" s="1"/>
  <c r="G603" i="30"/>
  <c r="J658" i="30"/>
  <c r="H689" i="30"/>
  <c r="H691" i="30" s="1"/>
  <c r="I688" i="30"/>
  <c r="G691" i="30"/>
  <c r="K697" i="30"/>
  <c r="K699" i="30" s="1"/>
  <c r="H684" i="30"/>
  <c r="N704" i="30"/>
  <c r="M705" i="30"/>
  <c r="M707" i="30" s="1"/>
  <c r="M713" i="30"/>
  <c r="M715" i="30" s="1"/>
  <c r="N712" i="30"/>
  <c r="O654" i="30"/>
  <c r="D658" i="30"/>
  <c r="L658" i="30"/>
  <c r="C675" i="30"/>
  <c r="E679" i="30"/>
  <c r="N719" i="30"/>
  <c r="M658" i="30"/>
  <c r="G681" i="30"/>
  <c r="G683" i="30" s="1"/>
  <c r="D677" i="30"/>
  <c r="D679" i="30" s="1"/>
  <c r="J703" i="30"/>
  <c r="M708" i="30"/>
  <c r="D673" i="30"/>
  <c r="D675" i="30" s="1"/>
  <c r="E683" i="30"/>
  <c r="L711" i="30"/>
  <c r="O652" i="30"/>
  <c r="K701" i="30"/>
  <c r="K703" i="30" s="1"/>
  <c r="K707" i="30"/>
  <c r="O721" i="30"/>
  <c r="I697" i="30"/>
  <c r="I699" i="30" s="1"/>
  <c r="O655" i="30"/>
  <c r="P655" i="30" s="1"/>
  <c r="K692" i="30"/>
  <c r="O490" i="28"/>
  <c r="H496" i="28"/>
  <c r="H528" i="28"/>
  <c r="H548" i="28"/>
  <c r="D550" i="28"/>
  <c r="G520" i="28"/>
  <c r="O520" i="28"/>
  <c r="J544" i="28"/>
  <c r="G478" i="28"/>
  <c r="B478" i="28"/>
  <c r="L478" i="28"/>
  <c r="L544" i="28"/>
  <c r="C507" i="28"/>
  <c r="C547" i="28" s="1"/>
  <c r="K507" i="28"/>
  <c r="K547" i="28" s="1"/>
  <c r="K570" i="28" s="1"/>
  <c r="E508" i="28"/>
  <c r="E548" i="28" s="1"/>
  <c r="M508" i="28"/>
  <c r="M548" i="28" s="1"/>
  <c r="M571" i="28" s="1"/>
  <c r="G509" i="28"/>
  <c r="G549" i="28" s="1"/>
  <c r="G557" i="28" s="1"/>
  <c r="O509" i="28"/>
  <c r="O549" i="28" s="1"/>
  <c r="I510" i="28"/>
  <c r="I550" i="28" s="1"/>
  <c r="I573" i="28" s="1"/>
  <c r="K478" i="28"/>
  <c r="J490" i="28"/>
  <c r="G588" i="28"/>
  <c r="O588" i="28"/>
  <c r="O603" i="28" s="1"/>
  <c r="C484" i="28"/>
  <c r="K484" i="28"/>
  <c r="I484" i="28"/>
  <c r="B520" i="28"/>
  <c r="J520" i="28"/>
  <c r="D520" i="28"/>
  <c r="H581" i="28"/>
  <c r="M472" i="28"/>
  <c r="E478" i="28"/>
  <c r="M478" i="28"/>
  <c r="D496" i="28"/>
  <c r="D503" i="28"/>
  <c r="D644" i="28" s="1"/>
  <c r="L503" i="28"/>
  <c r="L644" i="28" s="1"/>
  <c r="N503" i="28"/>
  <c r="C528" i="28"/>
  <c r="C536" i="28"/>
  <c r="K536" i="28"/>
  <c r="C544" i="28"/>
  <c r="I581" i="28"/>
  <c r="E484" i="28"/>
  <c r="E496" i="28"/>
  <c r="M496" i="28"/>
  <c r="L520" i="28"/>
  <c r="B581" i="28"/>
  <c r="J581" i="28"/>
  <c r="B588" i="28"/>
  <c r="B649" i="28" s="1"/>
  <c r="J588" i="28"/>
  <c r="J640" i="28" s="1"/>
  <c r="N544" i="28"/>
  <c r="F548" i="28"/>
  <c r="F571" i="28" s="1"/>
  <c r="I548" i="28"/>
  <c r="I556" i="28" s="1"/>
  <c r="C549" i="28"/>
  <c r="C572" i="28" s="1"/>
  <c r="E550" i="28"/>
  <c r="E573" i="28" s="1"/>
  <c r="F490" i="28"/>
  <c r="N490" i="28"/>
  <c r="H490" i="28"/>
  <c r="O536" i="28"/>
  <c r="H507" i="28"/>
  <c r="B508" i="28"/>
  <c r="J508" i="28"/>
  <c r="D509" i="28"/>
  <c r="D549" i="28" s="1"/>
  <c r="L509" i="28"/>
  <c r="L549" i="28" s="1"/>
  <c r="F510" i="28"/>
  <c r="F550" i="28" s="1"/>
  <c r="N510" i="28"/>
  <c r="G503" i="28"/>
  <c r="G643" i="28" s="1"/>
  <c r="N536" i="28"/>
  <c r="D581" i="28"/>
  <c r="L581" i="28"/>
  <c r="D588" i="28"/>
  <c r="E590" i="28" s="1"/>
  <c r="L588" i="28"/>
  <c r="L590" i="28" s="1"/>
  <c r="H688" i="28"/>
  <c r="I688" i="28" s="1"/>
  <c r="I689" i="28" s="1"/>
  <c r="I691" i="28" s="1"/>
  <c r="L704" i="28"/>
  <c r="M704" i="28" s="1"/>
  <c r="G684" i="28"/>
  <c r="G685" i="28" s="1"/>
  <c r="G687" i="28" s="1"/>
  <c r="D605" i="28"/>
  <c r="L605" i="28"/>
  <c r="N606" i="28"/>
  <c r="H607" i="28"/>
  <c r="J608" i="28"/>
  <c r="J605" i="28"/>
  <c r="D606" i="28"/>
  <c r="L606" i="28"/>
  <c r="F607" i="28"/>
  <c r="N607" i="28"/>
  <c r="H608" i="28"/>
  <c r="E606" i="28"/>
  <c r="G607" i="28"/>
  <c r="O607" i="28"/>
  <c r="I605" i="28"/>
  <c r="E607" i="28"/>
  <c r="O669" i="28"/>
  <c r="I544" i="28"/>
  <c r="K544" i="28"/>
  <c r="H465" i="28"/>
  <c r="H642" i="28" s="1"/>
  <c r="I472" i="28"/>
  <c r="E472" i="28"/>
  <c r="H478" i="28"/>
  <c r="F484" i="28"/>
  <c r="H484" i="28"/>
  <c r="D490" i="28"/>
  <c r="L490" i="28"/>
  <c r="C496" i="28"/>
  <c r="K496" i="28"/>
  <c r="E520" i="28"/>
  <c r="M520" i="28"/>
  <c r="K528" i="28"/>
  <c r="I536" i="28"/>
  <c r="G581" i="28"/>
  <c r="E588" i="28"/>
  <c r="E640" i="28" s="1"/>
  <c r="M588" i="28"/>
  <c r="L547" i="28"/>
  <c r="L555" i="28" s="1"/>
  <c r="B472" i="28"/>
  <c r="J472" i="28"/>
  <c r="L472" i="28"/>
  <c r="M490" i="28"/>
  <c r="L496" i="28"/>
  <c r="N496" i="28"/>
  <c r="C503" i="28"/>
  <c r="C644" i="28" s="1"/>
  <c r="K503" i="28"/>
  <c r="K644" i="28" s="1"/>
  <c r="D528" i="28"/>
  <c r="L528" i="28"/>
  <c r="L530" i="28" s="1"/>
  <c r="B544" i="28"/>
  <c r="H567" i="28"/>
  <c r="I549" i="28"/>
  <c r="I572" i="28" s="1"/>
  <c r="K550" i="28"/>
  <c r="K573" i="28" s="1"/>
  <c r="D472" i="28"/>
  <c r="N472" i="28"/>
  <c r="C478" i="28"/>
  <c r="G490" i="28"/>
  <c r="E503" i="28"/>
  <c r="E644" i="28" s="1"/>
  <c r="M503" i="28"/>
  <c r="O503" i="28"/>
  <c r="O643" i="28" s="1"/>
  <c r="F528" i="28"/>
  <c r="N528" i="28"/>
  <c r="D544" i="28"/>
  <c r="B567" i="28"/>
  <c r="J567" i="28"/>
  <c r="M547" i="28"/>
  <c r="M570" i="28" s="1"/>
  <c r="N547" i="28"/>
  <c r="N570" i="28" s="1"/>
  <c r="J549" i="28"/>
  <c r="J557" i="28" s="1"/>
  <c r="L550" i="28"/>
  <c r="L573" i="28" s="1"/>
  <c r="D478" i="28"/>
  <c r="G496" i="28"/>
  <c r="O496" i="28"/>
  <c r="F503" i="28"/>
  <c r="F644" i="28" s="1"/>
  <c r="I520" i="28"/>
  <c r="G528" i="28"/>
  <c r="O528" i="28"/>
  <c r="E536" i="28"/>
  <c r="M536" i="28"/>
  <c r="C581" i="28"/>
  <c r="K581" i="28"/>
  <c r="I588" i="28"/>
  <c r="I632" i="28" s="1"/>
  <c r="O547" i="28"/>
  <c r="O570" i="28" s="1"/>
  <c r="M550" i="28"/>
  <c r="M558" i="28" s="1"/>
  <c r="N581" i="28"/>
  <c r="J550" i="28"/>
  <c r="J573" i="28" s="1"/>
  <c r="G472" i="28"/>
  <c r="O472" i="28"/>
  <c r="F478" i="28"/>
  <c r="N478" i="28"/>
  <c r="J478" i="28"/>
  <c r="D484" i="28"/>
  <c r="L484" i="28"/>
  <c r="B490" i="28"/>
  <c r="I496" i="28"/>
  <c r="C520" i="28"/>
  <c r="K520" i="28"/>
  <c r="I528" i="28"/>
  <c r="I530" i="28" s="1"/>
  <c r="G536" i="28"/>
  <c r="G544" i="28"/>
  <c r="E567" i="28"/>
  <c r="M567" i="28"/>
  <c r="O567" i="28"/>
  <c r="E581" i="28"/>
  <c r="M581" i="28"/>
  <c r="O581" i="28"/>
  <c r="C588" i="28"/>
  <c r="K588" i="28"/>
  <c r="O478" i="28"/>
  <c r="M484" i="28"/>
  <c r="O484" i="28"/>
  <c r="C490" i="28"/>
  <c r="K490" i="28"/>
  <c r="B496" i="28"/>
  <c r="J496" i="28"/>
  <c r="I503" i="28"/>
  <c r="I643" i="28" s="1"/>
  <c r="N520" i="28"/>
  <c r="N522" i="28" s="1"/>
  <c r="B528" i="28"/>
  <c r="J528" i="28"/>
  <c r="H536" i="28"/>
  <c r="N550" i="28"/>
  <c r="N558" i="28" s="1"/>
  <c r="F588" i="28"/>
  <c r="F632" i="28" s="1"/>
  <c r="N588" i="28"/>
  <c r="N640" i="28" s="1"/>
  <c r="O423" i="28"/>
  <c r="O426" i="28"/>
  <c r="D123" i="28"/>
  <c r="L123" i="28"/>
  <c r="T123" i="28"/>
  <c r="AB123" i="28"/>
  <c r="AB125" i="28" s="1"/>
  <c r="AJ123" i="28"/>
  <c r="AJ125" i="28" s="1"/>
  <c r="AR123" i="28"/>
  <c r="AR125" i="28" s="1"/>
  <c r="AZ123" i="28"/>
  <c r="AZ125" i="28" s="1"/>
  <c r="BD125" i="28"/>
  <c r="H355" i="28"/>
  <c r="F373" i="28"/>
  <c r="H385" i="28"/>
  <c r="F397" i="28"/>
  <c r="N397" i="28"/>
  <c r="G409" i="28"/>
  <c r="O409" i="28"/>
  <c r="D421" i="28"/>
  <c r="L420" i="28"/>
  <c r="L421" i="28" s="1"/>
  <c r="D439" i="28"/>
  <c r="D452" i="28"/>
  <c r="L452" i="28"/>
  <c r="AK123" i="28"/>
  <c r="AK125" i="28" s="1"/>
  <c r="N391" i="28"/>
  <c r="O417" i="28"/>
  <c r="B433" i="28"/>
  <c r="I439" i="28"/>
  <c r="E452" i="28"/>
  <c r="M452" i="28"/>
  <c r="N409" i="28"/>
  <c r="M417" i="28"/>
  <c r="N427" i="28"/>
  <c r="M123" i="28"/>
  <c r="BA123" i="28"/>
  <c r="BA125" i="28" s="1"/>
  <c r="F123" i="28"/>
  <c r="AL123" i="28"/>
  <c r="AL125" i="28" s="1"/>
  <c r="BF125" i="28"/>
  <c r="N420" i="28"/>
  <c r="N421" i="28" s="1"/>
  <c r="F452" i="28"/>
  <c r="N452" i="28"/>
  <c r="U123" i="28"/>
  <c r="N123" i="28"/>
  <c r="G123" i="28"/>
  <c r="W123" i="28"/>
  <c r="AM123" i="28"/>
  <c r="AM125" i="28" s="1"/>
  <c r="H361" i="28"/>
  <c r="I373" i="28"/>
  <c r="I397" i="28"/>
  <c r="J458" i="28"/>
  <c r="G421" i="28"/>
  <c r="N445" i="28"/>
  <c r="F409" i="28"/>
  <c r="AC123" i="28"/>
  <c r="AC125" i="28" s="1"/>
  <c r="V123" i="28"/>
  <c r="O123" i="28"/>
  <c r="AE123" i="28"/>
  <c r="AE125" i="28" s="1"/>
  <c r="AU123" i="28"/>
  <c r="AU125" i="28" s="1"/>
  <c r="H123" i="28"/>
  <c r="P123" i="28"/>
  <c r="X123" i="28"/>
  <c r="AF123" i="28"/>
  <c r="AF125" i="28" s="1"/>
  <c r="AN123" i="28"/>
  <c r="AN125" i="28" s="1"/>
  <c r="AV123" i="28"/>
  <c r="AV125" i="28" s="1"/>
  <c r="I361" i="28"/>
  <c r="G391" i="28"/>
  <c r="O391" i="28"/>
  <c r="C409" i="28"/>
  <c r="K409" i="28"/>
  <c r="B445" i="28"/>
  <c r="J445" i="28"/>
  <c r="F427" i="28"/>
  <c r="E123" i="28"/>
  <c r="AS123" i="28"/>
  <c r="AS125" i="28" s="1"/>
  <c r="N367" i="28"/>
  <c r="AD123" i="28"/>
  <c r="AD125" i="28" s="1"/>
  <c r="I123" i="28"/>
  <c r="Q123" i="28"/>
  <c r="Y123" i="28"/>
  <c r="AG123" i="28"/>
  <c r="AG125" i="28" s="1"/>
  <c r="AO123" i="28"/>
  <c r="AO125" i="28" s="1"/>
  <c r="AW123" i="28"/>
  <c r="AW125" i="28" s="1"/>
  <c r="BI125" i="28"/>
  <c r="E385" i="28"/>
  <c r="M385" i="28"/>
  <c r="E415" i="28"/>
  <c r="M415" i="28"/>
  <c r="K417" i="28"/>
  <c r="D427" i="28"/>
  <c r="E439" i="28"/>
  <c r="M439" i="28"/>
  <c r="C445" i="28"/>
  <c r="K445" i="28"/>
  <c r="I452" i="28"/>
  <c r="B458" i="28"/>
  <c r="B125" i="28"/>
  <c r="Z125" i="28"/>
  <c r="AP125" i="28"/>
  <c r="F355" i="28"/>
  <c r="N355" i="28"/>
  <c r="F367" i="28"/>
  <c r="F391" i="28"/>
  <c r="E445" i="28"/>
  <c r="M445" i="28"/>
  <c r="J420" i="28"/>
  <c r="J421" i="28" s="1"/>
  <c r="E427" i="28"/>
  <c r="D445" i="28"/>
  <c r="L445" i="28"/>
  <c r="K458" i="28"/>
  <c r="BB123" i="28"/>
  <c r="BB125" i="28" s="1"/>
  <c r="H415" i="28"/>
  <c r="B547" i="28"/>
  <c r="H472" i="28"/>
  <c r="N484" i="28"/>
  <c r="H445" i="28"/>
  <c r="H391" i="28"/>
  <c r="H367" i="28"/>
  <c r="H409" i="28"/>
  <c r="H427" i="28"/>
  <c r="H439" i="28"/>
  <c r="C465" i="28"/>
  <c r="H373" i="28"/>
  <c r="C636" i="28"/>
  <c r="C637" i="28"/>
  <c r="C379" i="28"/>
  <c r="K636" i="28"/>
  <c r="K637" i="28"/>
  <c r="K379" i="28"/>
  <c r="E570" i="28"/>
  <c r="E555" i="28"/>
  <c r="M465" i="28"/>
  <c r="G571" i="28"/>
  <c r="G556" i="28"/>
  <c r="O465" i="28"/>
  <c r="O589" i="28" s="1"/>
  <c r="F636" i="28"/>
  <c r="F637" i="28"/>
  <c r="F379" i="28"/>
  <c r="N636" i="28"/>
  <c r="N637" i="28"/>
  <c r="N379" i="28"/>
  <c r="G507" i="28"/>
  <c r="G547" i="28" s="1"/>
  <c r="G465" i="28"/>
  <c r="O555" i="28"/>
  <c r="I571" i="28"/>
  <c r="K509" i="28"/>
  <c r="K549" i="28" s="1"/>
  <c r="K465" i="28"/>
  <c r="M573" i="28"/>
  <c r="H637" i="28"/>
  <c r="H636" i="28"/>
  <c r="BC125" i="28"/>
  <c r="BK125" i="28"/>
  <c r="G637" i="28"/>
  <c r="G636" i="28"/>
  <c r="G379" i="28"/>
  <c r="O637" i="28"/>
  <c r="O636" i="28"/>
  <c r="O379" i="28"/>
  <c r="H648" i="28"/>
  <c r="H655" i="28" s="1"/>
  <c r="H458" i="28"/>
  <c r="F505" i="28"/>
  <c r="C573" i="28"/>
  <c r="C558" i="28"/>
  <c r="E634" i="28"/>
  <c r="I636" i="28"/>
  <c r="I637" i="28"/>
  <c r="C458" i="28"/>
  <c r="M458" i="28"/>
  <c r="H547" i="28"/>
  <c r="B548" i="28"/>
  <c r="J548" i="28"/>
  <c r="J465" i="28"/>
  <c r="J658" i="28" s="1"/>
  <c r="C472" i="28"/>
  <c r="C537" i="28" s="1"/>
  <c r="K472" i="28"/>
  <c r="I478" i="28"/>
  <c r="G484" i="28"/>
  <c r="H503" i="28"/>
  <c r="F520" i="28"/>
  <c r="B572" i="28"/>
  <c r="B636" i="28"/>
  <c r="B637" i="28"/>
  <c r="J636" i="28"/>
  <c r="J637" i="28"/>
  <c r="F385" i="28"/>
  <c r="N385" i="28"/>
  <c r="F415" i="28"/>
  <c r="N415" i="28"/>
  <c r="B427" i="28"/>
  <c r="J427" i="28"/>
  <c r="B639" i="28"/>
  <c r="J639" i="28"/>
  <c r="J452" i="28"/>
  <c r="N458" i="28"/>
  <c r="I547" i="28"/>
  <c r="C548" i="28"/>
  <c r="K548" i="28"/>
  <c r="E549" i="28"/>
  <c r="M549" i="28"/>
  <c r="G550" i="28"/>
  <c r="O550" i="28"/>
  <c r="D530" i="28"/>
  <c r="B536" i="28"/>
  <c r="J536" i="28"/>
  <c r="F544" i="28"/>
  <c r="G385" i="28"/>
  <c r="O385" i="28"/>
  <c r="G415" i="28"/>
  <c r="O415" i="28"/>
  <c r="C427" i="28"/>
  <c r="K427" i="28"/>
  <c r="C640" i="28"/>
  <c r="C639" i="28"/>
  <c r="G439" i="28"/>
  <c r="O439" i="28"/>
  <c r="I445" i="28"/>
  <c r="C452" i="28"/>
  <c r="K452" i="28"/>
  <c r="E458" i="28"/>
  <c r="J547" i="28"/>
  <c r="D548" i="28"/>
  <c r="L548" i="28"/>
  <c r="F549" i="28"/>
  <c r="N549" i="28"/>
  <c r="H550" i="28"/>
  <c r="B465" i="28"/>
  <c r="B658" i="28" s="1"/>
  <c r="L465" i="28"/>
  <c r="I490" i="28"/>
  <c r="F496" i="28"/>
  <c r="B503" i="28"/>
  <c r="J503" i="28"/>
  <c r="H520" i="28"/>
  <c r="E528" i="28"/>
  <c r="M528" i="28"/>
  <c r="D636" i="28"/>
  <c r="D637" i="28"/>
  <c r="L636" i="28"/>
  <c r="L637" i="28"/>
  <c r="D639" i="28"/>
  <c r="L639" i="28"/>
  <c r="L648" i="28"/>
  <c r="L655" i="28" s="1"/>
  <c r="L458" i="28"/>
  <c r="F458" i="28"/>
  <c r="F472" i="28"/>
  <c r="B484" i="28"/>
  <c r="J484" i="28"/>
  <c r="O508" i="28"/>
  <c r="O548" i="28" s="1"/>
  <c r="D536" i="28"/>
  <c r="L536" i="28"/>
  <c r="H544" i="28"/>
  <c r="E636" i="28"/>
  <c r="E637" i="28"/>
  <c r="M636" i="28"/>
  <c r="M637" i="28"/>
  <c r="E639" i="28"/>
  <c r="D555" i="28"/>
  <c r="D570" i="28"/>
  <c r="N508" i="28"/>
  <c r="N548" i="28" s="1"/>
  <c r="N465" i="28"/>
  <c r="N504" i="28" s="1"/>
  <c r="H557" i="28"/>
  <c r="H572" i="28"/>
  <c r="B573" i="28"/>
  <c r="B558" i="28"/>
  <c r="D465" i="28"/>
  <c r="C570" i="28"/>
  <c r="C555" i="28"/>
  <c r="F639" i="28"/>
  <c r="N639" i="28"/>
  <c r="E465" i="28"/>
  <c r="M644" i="28"/>
  <c r="M643" i="28"/>
  <c r="O644" i="28"/>
  <c r="O505" i="28"/>
  <c r="N643" i="28"/>
  <c r="N644" i="28"/>
  <c r="N505" i="28"/>
  <c r="F536" i="28"/>
  <c r="N555" i="28"/>
  <c r="G427" i="28"/>
  <c r="O427" i="28"/>
  <c r="G639" i="28"/>
  <c r="G640" i="28"/>
  <c r="G648" i="28"/>
  <c r="G655" i="28" s="1"/>
  <c r="G458" i="28"/>
  <c r="O648" i="28"/>
  <c r="O655" i="28" s="1"/>
  <c r="O458" i="28"/>
  <c r="F570" i="28"/>
  <c r="F555" i="28"/>
  <c r="H556" i="28"/>
  <c r="H571" i="28"/>
  <c r="D573" i="28"/>
  <c r="D558" i="28"/>
  <c r="E490" i="28"/>
  <c r="F465" i="28"/>
  <c r="F658" i="28" s="1"/>
  <c r="I567" i="28"/>
  <c r="E608" i="28"/>
  <c r="E603" i="28"/>
  <c r="M608" i="28"/>
  <c r="F581" i="28"/>
  <c r="G632" i="28"/>
  <c r="G649" i="28"/>
  <c r="G634" i="28"/>
  <c r="O649" i="28"/>
  <c r="E544" i="28"/>
  <c r="M544" i="28"/>
  <c r="C567" i="28"/>
  <c r="K567" i="28"/>
  <c r="H588" i="28"/>
  <c r="H603" i="28" s="1"/>
  <c r="C606" i="28"/>
  <c r="K606" i="28"/>
  <c r="M607" i="28"/>
  <c r="G608" i="28"/>
  <c r="I465" i="28"/>
  <c r="I597" i="28" s="1"/>
  <c r="D567" i="28"/>
  <c r="L567" i="28"/>
  <c r="N567" i="28"/>
  <c r="G603" i="28"/>
  <c r="J649" i="28"/>
  <c r="J632" i="28"/>
  <c r="F567" i="28"/>
  <c r="K634" i="28"/>
  <c r="K632" i="28"/>
  <c r="G567" i="28"/>
  <c r="C608" i="28"/>
  <c r="E672" i="28"/>
  <c r="D673" i="28"/>
  <c r="D675" i="28" s="1"/>
  <c r="L608" i="28"/>
  <c r="H684" i="28"/>
  <c r="L709" i="28"/>
  <c r="L711" i="28" s="1"/>
  <c r="M708" i="28"/>
  <c r="N719" i="28"/>
  <c r="F676" i="28"/>
  <c r="J688" i="28"/>
  <c r="K696" i="28"/>
  <c r="N704" i="28"/>
  <c r="M705" i="28"/>
  <c r="M707" i="28" s="1"/>
  <c r="G691" i="28"/>
  <c r="M700" i="28"/>
  <c r="M713" i="28"/>
  <c r="M715" i="28" s="1"/>
  <c r="N712" i="28"/>
  <c r="K603" i="28"/>
  <c r="G680" i="28"/>
  <c r="F681" i="28"/>
  <c r="F683" i="28" s="1"/>
  <c r="H689" i="28"/>
  <c r="H691" i="28" s="1"/>
  <c r="J699" i="28"/>
  <c r="L705" i="28"/>
  <c r="L707" i="28" s="1"/>
  <c r="O717" i="28"/>
  <c r="E679" i="28"/>
  <c r="O654" i="28"/>
  <c r="C673" i="28"/>
  <c r="C675" i="28" s="1"/>
  <c r="D677" i="28"/>
  <c r="D679" i="28" s="1"/>
  <c r="J703" i="28"/>
  <c r="E683" i="28"/>
  <c r="O716" i="28"/>
  <c r="O652" i="28"/>
  <c r="F687" i="28"/>
  <c r="I692" i="28"/>
  <c r="K701" i="28"/>
  <c r="K703" i="28" s="1"/>
  <c r="L703" i="28"/>
  <c r="K707" i="28"/>
  <c r="O721" i="28"/>
  <c r="H695" i="28"/>
  <c r="I697" i="28"/>
  <c r="I699" i="28" s="1"/>
  <c r="N721" i="26"/>
  <c r="O720" i="26"/>
  <c r="M717" i="26"/>
  <c r="N716" i="26"/>
  <c r="N717" i="26" s="1"/>
  <c r="L713" i="26"/>
  <c r="M712" i="26"/>
  <c r="K709" i="26"/>
  <c r="L708" i="26"/>
  <c r="J705" i="26"/>
  <c r="K704" i="26"/>
  <c r="K705" i="26" s="1"/>
  <c r="I701" i="26"/>
  <c r="K700" i="26"/>
  <c r="K701" i="26" s="1"/>
  <c r="J700" i="26"/>
  <c r="J701" i="26" s="1"/>
  <c r="H697" i="26"/>
  <c r="J696" i="26"/>
  <c r="J697" i="26" s="1"/>
  <c r="I696" i="26"/>
  <c r="I697" i="26" s="1"/>
  <c r="G693" i="26"/>
  <c r="H692" i="26"/>
  <c r="H693" i="26" s="1"/>
  <c r="F689" i="26"/>
  <c r="G688" i="26"/>
  <c r="G689" i="26" s="1"/>
  <c r="E685" i="26"/>
  <c r="F684" i="26"/>
  <c r="F685" i="26" s="1"/>
  <c r="E681" i="26"/>
  <c r="D681" i="26"/>
  <c r="E680" i="26"/>
  <c r="F680" i="26" s="1"/>
  <c r="C677" i="26"/>
  <c r="D676" i="26"/>
  <c r="D677" i="26" s="1"/>
  <c r="D679" i="26" s="1"/>
  <c r="C673" i="26"/>
  <c r="B673" i="26"/>
  <c r="D672" i="26"/>
  <c r="D673" i="26" s="1"/>
  <c r="D675" i="26" s="1"/>
  <c r="C672" i="26"/>
  <c r="N669" i="26"/>
  <c r="O664" i="26"/>
  <c r="O661"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F607" i="26"/>
  <c r="L606" i="26"/>
  <c r="O602" i="26"/>
  <c r="O608" i="26" s="1"/>
  <c r="N602" i="26"/>
  <c r="N608" i="26" s="1"/>
  <c r="M602" i="26"/>
  <c r="L602" i="26"/>
  <c r="K602" i="26"/>
  <c r="J602" i="26"/>
  <c r="J608" i="26" s="1"/>
  <c r="I602" i="26"/>
  <c r="H602" i="26"/>
  <c r="H608" i="26" s="1"/>
  <c r="G602" i="26"/>
  <c r="G608" i="26" s="1"/>
  <c r="F602" i="26"/>
  <c r="F608" i="26" s="1"/>
  <c r="E602" i="26"/>
  <c r="E608" i="26" s="1"/>
  <c r="D602" i="26"/>
  <c r="C602" i="26"/>
  <c r="B602" i="26"/>
  <c r="B608" i="26" s="1"/>
  <c r="O601" i="26"/>
  <c r="N601" i="26"/>
  <c r="N607" i="26" s="1"/>
  <c r="M601" i="26"/>
  <c r="M607" i="26" s="1"/>
  <c r="L601" i="26"/>
  <c r="L607" i="26" s="1"/>
  <c r="K601" i="26"/>
  <c r="K607" i="26" s="1"/>
  <c r="J601" i="26"/>
  <c r="I601" i="26"/>
  <c r="H601" i="26"/>
  <c r="H607" i="26" s="1"/>
  <c r="G601" i="26"/>
  <c r="F601" i="26"/>
  <c r="E601" i="26"/>
  <c r="E607" i="26" s="1"/>
  <c r="D601" i="26"/>
  <c r="C601" i="26"/>
  <c r="C607" i="26" s="1"/>
  <c r="B601" i="26"/>
  <c r="O600" i="26"/>
  <c r="N600" i="26"/>
  <c r="N606" i="26" s="1"/>
  <c r="M600" i="26"/>
  <c r="M606" i="26" s="1"/>
  <c r="L600" i="26"/>
  <c r="K600" i="26"/>
  <c r="K606" i="26" s="1"/>
  <c r="J600" i="26"/>
  <c r="J606" i="26" s="1"/>
  <c r="I600" i="26"/>
  <c r="I606" i="26" s="1"/>
  <c r="H600" i="26"/>
  <c r="G600" i="26"/>
  <c r="F600" i="26"/>
  <c r="F606" i="26" s="1"/>
  <c r="E600" i="26"/>
  <c r="E606" i="26" s="1"/>
  <c r="D600" i="26"/>
  <c r="D606" i="26" s="1"/>
  <c r="C600" i="26"/>
  <c r="C606" i="26" s="1"/>
  <c r="B600" i="26"/>
  <c r="O599" i="26"/>
  <c r="O605" i="26" s="1"/>
  <c r="N599" i="26"/>
  <c r="M599" i="26"/>
  <c r="L599" i="26"/>
  <c r="L605" i="26" s="1"/>
  <c r="K599" i="26"/>
  <c r="K605" i="26" s="1"/>
  <c r="J599" i="26"/>
  <c r="J605" i="26" s="1"/>
  <c r="I599" i="26"/>
  <c r="H599" i="26"/>
  <c r="G599" i="26"/>
  <c r="G605" i="26" s="1"/>
  <c r="F599" i="26"/>
  <c r="E599" i="26"/>
  <c r="D599" i="26"/>
  <c r="D605" i="26" s="1"/>
  <c r="C599" i="26"/>
  <c r="C605" i="26" s="1"/>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M588" i="26" s="1"/>
  <c r="L584" i="26"/>
  <c r="K584" i="26"/>
  <c r="J584" i="26"/>
  <c r="I584" i="26"/>
  <c r="H584" i="26"/>
  <c r="G584" i="26"/>
  <c r="F584" i="26"/>
  <c r="E584" i="26"/>
  <c r="E588" i="26" s="1"/>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M581" i="26" s="1"/>
  <c r="L577" i="26"/>
  <c r="K577" i="26"/>
  <c r="J577" i="26"/>
  <c r="I577" i="26"/>
  <c r="H577" i="26"/>
  <c r="H581" i="26" s="1"/>
  <c r="G577" i="26"/>
  <c r="F577" i="26"/>
  <c r="E577" i="26"/>
  <c r="E581" i="26" s="1"/>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O567" i="26" s="1"/>
  <c r="N564" i="26"/>
  <c r="M564" i="26"/>
  <c r="L564" i="26"/>
  <c r="K564" i="26"/>
  <c r="J564" i="26"/>
  <c r="I564" i="26"/>
  <c r="H564" i="26"/>
  <c r="G564" i="26"/>
  <c r="F564" i="26"/>
  <c r="E564" i="26"/>
  <c r="D564" i="26"/>
  <c r="C564" i="26"/>
  <c r="B564" i="26"/>
  <c r="O563" i="26"/>
  <c r="N563" i="26"/>
  <c r="M563" i="26"/>
  <c r="M567" i="26" s="1"/>
  <c r="L563" i="26"/>
  <c r="K563" i="26"/>
  <c r="K567" i="26" s="1"/>
  <c r="J563" i="26"/>
  <c r="I563" i="26"/>
  <c r="I567" i="26" s="1"/>
  <c r="H563" i="26"/>
  <c r="G563" i="26"/>
  <c r="F563" i="26"/>
  <c r="E563" i="26"/>
  <c r="E567" i="26" s="1"/>
  <c r="D563" i="26"/>
  <c r="C563" i="26"/>
  <c r="C567" i="26" s="1"/>
  <c r="B563" i="26"/>
  <c r="O543" i="26"/>
  <c r="M543" i="26"/>
  <c r="O542" i="26"/>
  <c r="B542" i="26"/>
  <c r="O541"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F536" i="26" s="1"/>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N528" i="26" s="1"/>
  <c r="M524" i="26"/>
  <c r="L524" i="26"/>
  <c r="K524" i="26"/>
  <c r="J524" i="26"/>
  <c r="I524" i="26"/>
  <c r="H524" i="26"/>
  <c r="G524" i="26"/>
  <c r="F524" i="26"/>
  <c r="F528" i="26" s="1"/>
  <c r="E524" i="26"/>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N520" i="26" s="1"/>
  <c r="M516" i="26"/>
  <c r="L516" i="26"/>
  <c r="K516" i="26"/>
  <c r="J516" i="26"/>
  <c r="I516" i="26"/>
  <c r="H516" i="26"/>
  <c r="G516" i="26"/>
  <c r="F516" i="26"/>
  <c r="F520" i="26" s="1"/>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N503" i="26" s="1"/>
  <c r="M499" i="26"/>
  <c r="M503" i="26" s="1"/>
  <c r="L499" i="26"/>
  <c r="K499" i="26"/>
  <c r="J499" i="26"/>
  <c r="I499" i="26"/>
  <c r="H499" i="26"/>
  <c r="G499" i="26"/>
  <c r="F499" i="26"/>
  <c r="F503" i="26" s="1"/>
  <c r="E499" i="26"/>
  <c r="E503" i="26" s="1"/>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N496" i="26" s="1"/>
  <c r="M492" i="26"/>
  <c r="M496" i="26" s="1"/>
  <c r="L492" i="26"/>
  <c r="K492" i="26"/>
  <c r="J492" i="26"/>
  <c r="I492" i="26"/>
  <c r="I496" i="26" s="1"/>
  <c r="H492" i="26"/>
  <c r="G492" i="26"/>
  <c r="F492" i="26"/>
  <c r="F496" i="26" s="1"/>
  <c r="E492" i="26"/>
  <c r="E496" i="26" s="1"/>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O490" i="26" s="1"/>
  <c r="N487" i="26"/>
  <c r="M487" i="26"/>
  <c r="L487" i="26"/>
  <c r="K487" i="26"/>
  <c r="J487" i="26"/>
  <c r="I487" i="26"/>
  <c r="H487" i="26"/>
  <c r="G487" i="26"/>
  <c r="F487" i="26"/>
  <c r="E487" i="26"/>
  <c r="D487" i="26"/>
  <c r="C487" i="26"/>
  <c r="B487" i="26"/>
  <c r="O486" i="26"/>
  <c r="N486" i="26"/>
  <c r="M486" i="26"/>
  <c r="L486" i="26"/>
  <c r="K486" i="26"/>
  <c r="J486" i="26"/>
  <c r="I486" i="26"/>
  <c r="I490" i="26" s="1"/>
  <c r="H486" i="26"/>
  <c r="G486" i="26"/>
  <c r="F486" i="26"/>
  <c r="F490" i="26" s="1"/>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O484" i="26" s="1"/>
  <c r="N481" i="26"/>
  <c r="M481" i="26"/>
  <c r="L481" i="26"/>
  <c r="K481" i="26"/>
  <c r="J481" i="26"/>
  <c r="I481" i="26"/>
  <c r="H481" i="26"/>
  <c r="G481" i="26"/>
  <c r="F481" i="26"/>
  <c r="E481" i="26"/>
  <c r="D481" i="26"/>
  <c r="C481" i="26"/>
  <c r="B481" i="26"/>
  <c r="O480" i="26"/>
  <c r="N480" i="26"/>
  <c r="N484" i="26" s="1"/>
  <c r="M480" i="26"/>
  <c r="L480" i="26"/>
  <c r="K480" i="26"/>
  <c r="J480" i="26"/>
  <c r="I480" i="26"/>
  <c r="I484" i="26" s="1"/>
  <c r="H480" i="26"/>
  <c r="G480" i="26"/>
  <c r="F480" i="26"/>
  <c r="F484" i="26" s="1"/>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O478" i="26" s="1"/>
  <c r="N475" i="26"/>
  <c r="M475" i="26"/>
  <c r="L475" i="26"/>
  <c r="K475" i="26"/>
  <c r="J475" i="26"/>
  <c r="I475" i="26"/>
  <c r="H475" i="26"/>
  <c r="G475" i="26"/>
  <c r="F475" i="26"/>
  <c r="E475" i="26"/>
  <c r="D475" i="26"/>
  <c r="C475" i="26"/>
  <c r="B475" i="26"/>
  <c r="O474" i="26"/>
  <c r="N474" i="26"/>
  <c r="N478" i="26" s="1"/>
  <c r="M474" i="26"/>
  <c r="L474" i="26"/>
  <c r="K474" i="26"/>
  <c r="J474" i="26"/>
  <c r="I474" i="26"/>
  <c r="I478" i="26" s="1"/>
  <c r="H474" i="26"/>
  <c r="G474" i="26"/>
  <c r="F474" i="26"/>
  <c r="F478" i="26" s="1"/>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N472" i="26" s="1"/>
  <c r="M468" i="26"/>
  <c r="L468" i="26"/>
  <c r="K468" i="26"/>
  <c r="J468" i="26"/>
  <c r="I468" i="26"/>
  <c r="I472" i="26" s="1"/>
  <c r="H468" i="26"/>
  <c r="G468" i="26"/>
  <c r="F468" i="26"/>
  <c r="F472" i="26" s="1"/>
  <c r="E468" i="26"/>
  <c r="D468" i="26"/>
  <c r="C468" i="26"/>
  <c r="B468" i="26"/>
  <c r="O464" i="26"/>
  <c r="O510" i="26" s="1"/>
  <c r="O550" i="26" s="1"/>
  <c r="N464" i="26"/>
  <c r="M464" i="26"/>
  <c r="M510" i="26" s="1"/>
  <c r="L464" i="26"/>
  <c r="L510" i="26" s="1"/>
  <c r="K464" i="26"/>
  <c r="K510" i="26" s="1"/>
  <c r="J464" i="26"/>
  <c r="J510" i="26" s="1"/>
  <c r="I464" i="26"/>
  <c r="I510" i="26" s="1"/>
  <c r="H464" i="26"/>
  <c r="H510" i="26" s="1"/>
  <c r="G464" i="26"/>
  <c r="G510" i="26" s="1"/>
  <c r="F464" i="26"/>
  <c r="E464" i="26"/>
  <c r="E510" i="26" s="1"/>
  <c r="D464" i="26"/>
  <c r="D510" i="26" s="1"/>
  <c r="C464" i="26"/>
  <c r="C510" i="26" s="1"/>
  <c r="B464" i="26"/>
  <c r="B510" i="26" s="1"/>
  <c r="O463" i="26"/>
  <c r="O509" i="26" s="1"/>
  <c r="O549" i="26" s="1"/>
  <c r="N463" i="26"/>
  <c r="N509" i="26" s="1"/>
  <c r="M463" i="26"/>
  <c r="M509" i="26" s="1"/>
  <c r="L463" i="26"/>
  <c r="K463" i="26"/>
  <c r="K509" i="26" s="1"/>
  <c r="J463" i="26"/>
  <c r="J509" i="26" s="1"/>
  <c r="I463" i="26"/>
  <c r="I509" i="26" s="1"/>
  <c r="H463" i="26"/>
  <c r="H509" i="26" s="1"/>
  <c r="G463" i="26"/>
  <c r="G509" i="26" s="1"/>
  <c r="F463" i="26"/>
  <c r="F509" i="26" s="1"/>
  <c r="E463" i="26"/>
  <c r="E509" i="26" s="1"/>
  <c r="D463" i="26"/>
  <c r="C463" i="26"/>
  <c r="C509" i="26" s="1"/>
  <c r="B463" i="26"/>
  <c r="B509" i="26" s="1"/>
  <c r="B549" i="26" s="1"/>
  <c r="O462" i="26"/>
  <c r="O508" i="26" s="1"/>
  <c r="N462" i="26"/>
  <c r="N508" i="26" s="1"/>
  <c r="M462" i="26"/>
  <c r="M508" i="26" s="1"/>
  <c r="L462" i="26"/>
  <c r="L508" i="26" s="1"/>
  <c r="K462" i="26"/>
  <c r="K508" i="26" s="1"/>
  <c r="J462" i="26"/>
  <c r="I462" i="26"/>
  <c r="I508" i="26" s="1"/>
  <c r="H462" i="26"/>
  <c r="H508" i="26" s="1"/>
  <c r="G462" i="26"/>
  <c r="G508" i="26" s="1"/>
  <c r="F462" i="26"/>
  <c r="F508" i="26" s="1"/>
  <c r="E462" i="26"/>
  <c r="E508" i="26" s="1"/>
  <c r="D462" i="26"/>
  <c r="D508" i="26" s="1"/>
  <c r="C462" i="26"/>
  <c r="C508" i="26" s="1"/>
  <c r="B462" i="26"/>
  <c r="O461" i="26"/>
  <c r="O507" i="26" s="1"/>
  <c r="N461" i="26"/>
  <c r="N507" i="26" s="1"/>
  <c r="M461" i="26"/>
  <c r="M507" i="26" s="1"/>
  <c r="L461" i="26"/>
  <c r="L507" i="26" s="1"/>
  <c r="K461" i="26"/>
  <c r="K507" i="26" s="1"/>
  <c r="J461" i="26"/>
  <c r="J507" i="26" s="1"/>
  <c r="I461" i="26"/>
  <c r="I507" i="26" s="1"/>
  <c r="H461" i="26"/>
  <c r="G461" i="26"/>
  <c r="G507" i="26" s="1"/>
  <c r="F461" i="26"/>
  <c r="F465" i="26" s="1"/>
  <c r="E461" i="26"/>
  <c r="E507" i="26" s="1"/>
  <c r="D461" i="26"/>
  <c r="D507" i="26" s="1"/>
  <c r="C461" i="26"/>
  <c r="C507" i="26" s="1"/>
  <c r="B461" i="26"/>
  <c r="B507" i="26" s="1"/>
  <c r="O457" i="26"/>
  <c r="O648" i="26" s="1"/>
  <c r="N457" i="26"/>
  <c r="N648" i="26" s="1"/>
  <c r="N655" i="26" s="1"/>
  <c r="M457" i="26"/>
  <c r="M648" i="26" s="1"/>
  <c r="M655" i="26" s="1"/>
  <c r="L457" i="26"/>
  <c r="L648" i="26" s="1"/>
  <c r="L655" i="26" s="1"/>
  <c r="K457" i="26"/>
  <c r="K648" i="26" s="1"/>
  <c r="K655" i="26" s="1"/>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D445" i="26" s="1"/>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L439" i="26" s="1"/>
  <c r="K438" i="26"/>
  <c r="J438" i="26"/>
  <c r="I438" i="26"/>
  <c r="H438" i="26"/>
  <c r="G438" i="26"/>
  <c r="F438" i="26"/>
  <c r="E438" i="26"/>
  <c r="D438" i="26"/>
  <c r="D439" i="26" s="1"/>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31" i="26"/>
  <c r="H431" i="26"/>
  <c r="O430" i="26"/>
  <c r="J426" i="26"/>
  <c r="B426" i="26"/>
  <c r="O425" i="26"/>
  <c r="O424" i="26"/>
  <c r="N424" i="26"/>
  <c r="F424" i="26"/>
  <c r="L423" i="26"/>
  <c r="D423" i="26"/>
  <c r="O419" i="26"/>
  <c r="H419" i="26"/>
  <c r="O418" i="26"/>
  <c r="O414" i="26"/>
  <c r="N414" i="26"/>
  <c r="M414" i="26"/>
  <c r="L414" i="26"/>
  <c r="K414" i="26"/>
  <c r="K415" i="26" s="1"/>
  <c r="J414" i="26"/>
  <c r="J415" i="26" s="1"/>
  <c r="I414" i="26"/>
  <c r="H414" i="26"/>
  <c r="G414" i="26"/>
  <c r="F414" i="26"/>
  <c r="E414" i="26"/>
  <c r="D414" i="26"/>
  <c r="C414" i="26"/>
  <c r="C415" i="26" s="1"/>
  <c r="B414" i="26"/>
  <c r="B415" i="26" s="1"/>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O409" i="26" s="1"/>
  <c r="N408" i="26"/>
  <c r="M408" i="26"/>
  <c r="L408" i="26"/>
  <c r="K408" i="26"/>
  <c r="J408" i="26"/>
  <c r="J409" i="26" s="1"/>
  <c r="I408" i="26"/>
  <c r="H408" i="26"/>
  <c r="G408" i="26"/>
  <c r="G409" i="26" s="1"/>
  <c r="F408" i="26"/>
  <c r="E408" i="26"/>
  <c r="D408" i="26"/>
  <c r="C408" i="26"/>
  <c r="B408" i="26"/>
  <c r="B409" i="26" s="1"/>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O458" i="26" s="1"/>
  <c r="N402" i="26"/>
  <c r="N452" i="26" s="1"/>
  <c r="M402" i="26"/>
  <c r="M452" i="26" s="1"/>
  <c r="L402" i="26"/>
  <c r="K402" i="26"/>
  <c r="J402" i="26"/>
  <c r="J452" i="26" s="1"/>
  <c r="I402" i="26"/>
  <c r="I415" i="26" s="1"/>
  <c r="H402" i="26"/>
  <c r="G402" i="26"/>
  <c r="G458" i="26" s="1"/>
  <c r="F402" i="26"/>
  <c r="F452" i="26" s="1"/>
  <c r="E402" i="26"/>
  <c r="E452" i="26" s="1"/>
  <c r="D402" i="26"/>
  <c r="C402" i="26"/>
  <c r="B402" i="26"/>
  <c r="B452"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M397" i="26"/>
  <c r="H397" i="26"/>
  <c r="E397" i="26"/>
  <c r="O396" i="26"/>
  <c r="N396" i="26"/>
  <c r="M396" i="26"/>
  <c r="L396" i="26"/>
  <c r="L397" i="26" s="1"/>
  <c r="K396" i="26"/>
  <c r="J396" i="26"/>
  <c r="J397" i="26" s="1"/>
  <c r="I396" i="26"/>
  <c r="I397" i="26" s="1"/>
  <c r="H396" i="26"/>
  <c r="G396" i="26"/>
  <c r="F396" i="26"/>
  <c r="E396" i="26"/>
  <c r="D396" i="26"/>
  <c r="D397" i="26" s="1"/>
  <c r="C396" i="26"/>
  <c r="B396" i="26"/>
  <c r="B397" i="26" s="1"/>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K391" i="26"/>
  <c r="O390" i="26"/>
  <c r="N390" i="26"/>
  <c r="M390" i="26"/>
  <c r="M391" i="26" s="1"/>
  <c r="L390" i="26"/>
  <c r="L391" i="26" s="1"/>
  <c r="K390" i="26"/>
  <c r="J390" i="26"/>
  <c r="J391" i="26" s="1"/>
  <c r="I390" i="26"/>
  <c r="I391" i="26" s="1"/>
  <c r="H390" i="26"/>
  <c r="H391" i="26" s="1"/>
  <c r="G390" i="26"/>
  <c r="F390" i="26"/>
  <c r="E390" i="26"/>
  <c r="E391" i="26" s="1"/>
  <c r="D390" i="26"/>
  <c r="D391" i="26" s="1"/>
  <c r="C390" i="26"/>
  <c r="C391" i="26" s="1"/>
  <c r="B390" i="26"/>
  <c r="B391" i="26" s="1"/>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F385" i="26"/>
  <c r="O384" i="26"/>
  <c r="N384" i="26"/>
  <c r="N385" i="26" s="1"/>
  <c r="M384" i="26"/>
  <c r="M385" i="26" s="1"/>
  <c r="L384" i="26"/>
  <c r="K384" i="26"/>
  <c r="K385" i="26" s="1"/>
  <c r="J384" i="26"/>
  <c r="J385" i="26" s="1"/>
  <c r="I384" i="26"/>
  <c r="I385" i="26" s="1"/>
  <c r="H384" i="26"/>
  <c r="H385" i="26" s="1"/>
  <c r="G384" i="26"/>
  <c r="F384" i="26"/>
  <c r="E384" i="26"/>
  <c r="E385" i="26" s="1"/>
  <c r="D384" i="26"/>
  <c r="C384" i="26"/>
  <c r="C385" i="26" s="1"/>
  <c r="B384" i="26"/>
  <c r="B385" i="26" s="1"/>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L379" i="26"/>
  <c r="H379" i="26"/>
  <c r="D379" i="26"/>
  <c r="O378" i="26"/>
  <c r="O379" i="26" s="1"/>
  <c r="N378" i="26"/>
  <c r="M378" i="26"/>
  <c r="M379" i="26" s="1"/>
  <c r="L378" i="26"/>
  <c r="K378" i="26"/>
  <c r="K379" i="26" s="1"/>
  <c r="J378" i="26"/>
  <c r="J379" i="26" s="1"/>
  <c r="I378" i="26"/>
  <c r="H378" i="26"/>
  <c r="G378" i="26"/>
  <c r="G379" i="26" s="1"/>
  <c r="F378" i="26"/>
  <c r="E378" i="26"/>
  <c r="E379" i="26" s="1"/>
  <c r="D378" i="26"/>
  <c r="C378" i="26"/>
  <c r="C379" i="26" s="1"/>
  <c r="B378" i="26"/>
  <c r="B379" i="26" s="1"/>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M373" i="26"/>
  <c r="J373" i="26"/>
  <c r="E373" i="26"/>
  <c r="B373" i="26"/>
  <c r="O372" i="26"/>
  <c r="N372" i="26"/>
  <c r="M372" i="26"/>
  <c r="L372" i="26"/>
  <c r="L373" i="26" s="1"/>
  <c r="K372" i="26"/>
  <c r="K373" i="26" s="1"/>
  <c r="J372" i="26"/>
  <c r="I372" i="26"/>
  <c r="I373" i="26" s="1"/>
  <c r="H372" i="26"/>
  <c r="H373" i="26" s="1"/>
  <c r="G372" i="26"/>
  <c r="F372" i="26"/>
  <c r="F373" i="26" s="1"/>
  <c r="E372" i="26"/>
  <c r="D372" i="26"/>
  <c r="D373" i="26" s="1"/>
  <c r="C372" i="26"/>
  <c r="C373" i="26" s="1"/>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D367" i="26"/>
  <c r="C367" i="26"/>
  <c r="O366" i="26"/>
  <c r="N366" i="26"/>
  <c r="M366" i="26"/>
  <c r="M367" i="26" s="1"/>
  <c r="L366" i="26"/>
  <c r="L367" i="26" s="1"/>
  <c r="K366" i="26"/>
  <c r="K367" i="26" s="1"/>
  <c r="J366" i="26"/>
  <c r="J367" i="26" s="1"/>
  <c r="I366" i="26"/>
  <c r="I367" i="26" s="1"/>
  <c r="H366" i="26"/>
  <c r="H367" i="26" s="1"/>
  <c r="G366" i="26"/>
  <c r="F366" i="26"/>
  <c r="E366" i="26"/>
  <c r="E367" i="26" s="1"/>
  <c r="D366" i="26"/>
  <c r="C366" i="26"/>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J361" i="26"/>
  <c r="N360" i="26"/>
  <c r="N361" i="26" s="1"/>
  <c r="M360" i="26"/>
  <c r="M361" i="26" s="1"/>
  <c r="L360" i="26"/>
  <c r="L361" i="26" s="1"/>
  <c r="K360" i="26"/>
  <c r="K361" i="26" s="1"/>
  <c r="J360" i="26"/>
  <c r="I360" i="26"/>
  <c r="I361" i="26" s="1"/>
  <c r="H360" i="26"/>
  <c r="H361" i="26" s="1"/>
  <c r="G360" i="26"/>
  <c r="F360" i="26"/>
  <c r="F361" i="26" s="1"/>
  <c r="E360" i="26"/>
  <c r="E361" i="26" s="1"/>
  <c r="D360" i="26"/>
  <c r="D361" i="26" s="1"/>
  <c r="C360" i="26"/>
  <c r="C361" i="26" s="1"/>
  <c r="B360" i="26"/>
  <c r="B361" i="26" s="1"/>
  <c r="N359" i="26"/>
  <c r="M359" i="26"/>
  <c r="L359" i="26"/>
  <c r="K359" i="26"/>
  <c r="J359" i="26"/>
  <c r="I359" i="26"/>
  <c r="H359" i="26"/>
  <c r="G359" i="26"/>
  <c r="F359" i="26"/>
  <c r="E359" i="26"/>
  <c r="D359" i="26"/>
  <c r="C359" i="26"/>
  <c r="B359" i="26"/>
  <c r="N358" i="26"/>
  <c r="M358" i="26"/>
  <c r="L358" i="26"/>
  <c r="K358" i="26"/>
  <c r="J358" i="26"/>
  <c r="I358" i="26"/>
  <c r="H358" i="26"/>
  <c r="G358" i="26"/>
  <c r="F358" i="26"/>
  <c r="E358" i="26"/>
  <c r="D358" i="26"/>
  <c r="C358" i="26"/>
  <c r="B358" i="26"/>
  <c r="N357" i="26"/>
  <c r="M357" i="26"/>
  <c r="L357" i="26"/>
  <c r="K357" i="26"/>
  <c r="J357" i="26"/>
  <c r="I357" i="26"/>
  <c r="H357" i="26"/>
  <c r="G357" i="26"/>
  <c r="F357" i="26"/>
  <c r="E357" i="26"/>
  <c r="D357" i="26"/>
  <c r="C357" i="26"/>
  <c r="B357" i="26"/>
  <c r="L355" i="26"/>
  <c r="H355" i="26"/>
  <c r="D355" i="26"/>
  <c r="O354" i="26"/>
  <c r="O355" i="26" s="1"/>
  <c r="N354" i="26"/>
  <c r="M354" i="26"/>
  <c r="M355" i="26" s="1"/>
  <c r="L354" i="26"/>
  <c r="K354" i="26"/>
  <c r="K355" i="26" s="1"/>
  <c r="J354" i="26"/>
  <c r="J355" i="26" s="1"/>
  <c r="I354" i="26"/>
  <c r="I355" i="26" s="1"/>
  <c r="H354" i="26"/>
  <c r="G354" i="26"/>
  <c r="G355" i="26" s="1"/>
  <c r="F354" i="26"/>
  <c r="E354" i="26"/>
  <c r="E355" i="26" s="1"/>
  <c r="D354" i="26"/>
  <c r="C354" i="26"/>
  <c r="C355" i="26" s="1"/>
  <c r="B354" i="26"/>
  <c r="B355" i="26" s="1"/>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K215" i="26"/>
  <c r="AU215" i="26"/>
  <c r="C543" i="26" s="1"/>
  <c r="AO215" i="26"/>
  <c r="E541" i="26" s="1"/>
  <c r="AM215" i="26"/>
  <c r="E543" i="26" s="1"/>
  <c r="AE215" i="26"/>
  <c r="G543" i="26" s="1"/>
  <c r="G215" i="26"/>
  <c r="BL213" i="26"/>
  <c r="BL215" i="26" s="1"/>
  <c r="BK213" i="26"/>
  <c r="BJ213" i="26"/>
  <c r="BJ215" i="26" s="1"/>
  <c r="BI213" i="26"/>
  <c r="BI215" i="26" s="1"/>
  <c r="BH213" i="26"/>
  <c r="BH215" i="26" s="1"/>
  <c r="BG213" i="26"/>
  <c r="BG215" i="26" s="1"/>
  <c r="BF213" i="26"/>
  <c r="BF215" i="26" s="1"/>
  <c r="BE213" i="26"/>
  <c r="BE215" i="26" s="1"/>
  <c r="BD213" i="26"/>
  <c r="BD215" i="26" s="1"/>
  <c r="BC213" i="26"/>
  <c r="BC215" i="26" s="1"/>
  <c r="BB213" i="26"/>
  <c r="BB215" i="26" s="1"/>
  <c r="B540" i="26" s="1"/>
  <c r="BA213" i="26"/>
  <c r="BA215" i="26" s="1"/>
  <c r="B541" i="26" s="1"/>
  <c r="AZ213" i="26"/>
  <c r="AZ215" i="26" s="1"/>
  <c r="AY213" i="26"/>
  <c r="AY215" i="26" s="1"/>
  <c r="B543" i="26" s="1"/>
  <c r="AX213" i="26"/>
  <c r="AX215" i="26" s="1"/>
  <c r="C540" i="26" s="1"/>
  <c r="AW213" i="26"/>
  <c r="AW215" i="26" s="1"/>
  <c r="C541" i="26" s="1"/>
  <c r="AV213" i="26"/>
  <c r="AV215" i="26" s="1"/>
  <c r="C542" i="26" s="1"/>
  <c r="AU213" i="26"/>
  <c r="AT213" i="26"/>
  <c r="AT215" i="26" s="1"/>
  <c r="D540" i="26" s="1"/>
  <c r="AS213" i="26"/>
  <c r="AS215" i="26" s="1"/>
  <c r="D541" i="26" s="1"/>
  <c r="AR213" i="26"/>
  <c r="AR215" i="26" s="1"/>
  <c r="D542" i="26" s="1"/>
  <c r="AQ213" i="26"/>
  <c r="AQ215" i="26" s="1"/>
  <c r="D543" i="26" s="1"/>
  <c r="AP213" i="26"/>
  <c r="AP215" i="26" s="1"/>
  <c r="E540" i="26" s="1"/>
  <c r="AO213" i="26"/>
  <c r="AN213" i="26"/>
  <c r="AN215" i="26" s="1"/>
  <c r="E542" i="26" s="1"/>
  <c r="AM213" i="26"/>
  <c r="AL213" i="26"/>
  <c r="AL215" i="26" s="1"/>
  <c r="F540" i="26" s="1"/>
  <c r="AK213" i="26"/>
  <c r="AK215" i="26" s="1"/>
  <c r="F541" i="26" s="1"/>
  <c r="AJ213" i="26"/>
  <c r="AJ215" i="26" s="1"/>
  <c r="F542" i="26" s="1"/>
  <c r="AI213" i="26"/>
  <c r="AI215" i="26" s="1"/>
  <c r="F543" i="26" s="1"/>
  <c r="AH213" i="26"/>
  <c r="AH215" i="26" s="1"/>
  <c r="G540" i="26" s="1"/>
  <c r="AG213" i="26"/>
  <c r="AG215" i="26" s="1"/>
  <c r="G541" i="26" s="1"/>
  <c r="AF213" i="26"/>
  <c r="AF215" i="26" s="1"/>
  <c r="G542" i="26" s="1"/>
  <c r="AE213" i="26"/>
  <c r="AD213" i="26"/>
  <c r="AD215" i="26" s="1"/>
  <c r="H540" i="26" s="1"/>
  <c r="AC213" i="26"/>
  <c r="AC215" i="26" s="1"/>
  <c r="H541" i="26" s="1"/>
  <c r="AB213" i="26"/>
  <c r="AB215" i="26" s="1"/>
  <c r="H542" i="26" s="1"/>
  <c r="AA213" i="26"/>
  <c r="AA215" i="26" s="1"/>
  <c r="H543" i="26" s="1"/>
  <c r="Z213" i="26"/>
  <c r="Z215" i="26" s="1"/>
  <c r="I540" i="26" s="1"/>
  <c r="Y213" i="26"/>
  <c r="Y215" i="26" s="1"/>
  <c r="I541" i="26" s="1"/>
  <c r="X213" i="26"/>
  <c r="X215" i="26" s="1"/>
  <c r="I542" i="26" s="1"/>
  <c r="W213" i="26"/>
  <c r="W215" i="26" s="1"/>
  <c r="I543" i="26" s="1"/>
  <c r="V213" i="26"/>
  <c r="V215" i="26" s="1"/>
  <c r="J540" i="26" s="1"/>
  <c r="U213" i="26"/>
  <c r="U215" i="26" s="1"/>
  <c r="J541" i="26" s="1"/>
  <c r="T213" i="26"/>
  <c r="T215" i="26" s="1"/>
  <c r="J542" i="26" s="1"/>
  <c r="S213" i="26"/>
  <c r="S215" i="26" s="1"/>
  <c r="J543" i="26" s="1"/>
  <c r="R213" i="26"/>
  <c r="R215" i="26" s="1"/>
  <c r="K540" i="26" s="1"/>
  <c r="Q213" i="26"/>
  <c r="Q215" i="26" s="1"/>
  <c r="K541" i="26" s="1"/>
  <c r="P213" i="26"/>
  <c r="P215" i="26" s="1"/>
  <c r="K542" i="26" s="1"/>
  <c r="O213" i="26"/>
  <c r="O215" i="26" s="1"/>
  <c r="K543" i="26" s="1"/>
  <c r="N213" i="26"/>
  <c r="N215" i="26" s="1"/>
  <c r="L540" i="26" s="1"/>
  <c r="M213" i="26"/>
  <c r="M215" i="26" s="1"/>
  <c r="L541" i="26" s="1"/>
  <c r="L213" i="26"/>
  <c r="L215" i="26" s="1"/>
  <c r="L542" i="26" s="1"/>
  <c r="K213" i="26"/>
  <c r="K215" i="26" s="1"/>
  <c r="L543" i="26" s="1"/>
  <c r="J213" i="26"/>
  <c r="J215" i="26" s="1"/>
  <c r="M540" i="26" s="1"/>
  <c r="I213" i="26"/>
  <c r="I215" i="26" s="1"/>
  <c r="M541" i="26" s="1"/>
  <c r="H213" i="26"/>
  <c r="H215" i="26" s="1"/>
  <c r="M542" i="26" s="1"/>
  <c r="G213" i="26"/>
  <c r="F213" i="26"/>
  <c r="F215" i="26" s="1"/>
  <c r="N540" i="26" s="1"/>
  <c r="E213" i="26"/>
  <c r="E215" i="26" s="1"/>
  <c r="N541" i="26" s="1"/>
  <c r="D213" i="26"/>
  <c r="D215" i="26" s="1"/>
  <c r="N542" i="26" s="1"/>
  <c r="C213" i="26"/>
  <c r="C215" i="26" s="1"/>
  <c r="N543" i="26" s="1"/>
  <c r="B213" i="26"/>
  <c r="B215" i="26" s="1"/>
  <c r="O540" i="26" s="1"/>
  <c r="O544" i="26" s="1"/>
  <c r="BJ124" i="26"/>
  <c r="BB124" i="26"/>
  <c r="B423" i="26" s="1"/>
  <c r="AT124" i="26"/>
  <c r="AG124" i="26"/>
  <c r="G424" i="26" s="1"/>
  <c r="AD124" i="26"/>
  <c r="H423" i="26" s="1"/>
  <c r="N124" i="26"/>
  <c r="F124" i="26"/>
  <c r="N423" i="26" s="1"/>
  <c r="BK123" i="26"/>
  <c r="BJ123" i="26"/>
  <c r="BI123" i="26"/>
  <c r="BH123" i="26"/>
  <c r="BG123" i="26"/>
  <c r="BF123" i="26"/>
  <c r="BE123" i="26"/>
  <c r="BD123" i="26"/>
  <c r="BC123" i="26"/>
  <c r="BK122" i="26"/>
  <c r="BK124" i="26" s="1"/>
  <c r="BJ122" i="26"/>
  <c r="BI122" i="26"/>
  <c r="BI124" i="26" s="1"/>
  <c r="BH122" i="26"/>
  <c r="BH124" i="26" s="1"/>
  <c r="BG122" i="26"/>
  <c r="BG124" i="26" s="1"/>
  <c r="BG125" i="26" s="1"/>
  <c r="BF122" i="26"/>
  <c r="BF124" i="26" s="1"/>
  <c r="BE122" i="26"/>
  <c r="BE124" i="26" s="1"/>
  <c r="BD122" i="26"/>
  <c r="BD124" i="26" s="1"/>
  <c r="BD125" i="26" s="1"/>
  <c r="BC122" i="26"/>
  <c r="BC124" i="26" s="1"/>
  <c r="BB122" i="26"/>
  <c r="BA122" i="26"/>
  <c r="BA124" i="26" s="1"/>
  <c r="B424" i="26" s="1"/>
  <c r="AZ122" i="26"/>
  <c r="AZ124" i="26" s="1"/>
  <c r="B425" i="26" s="1"/>
  <c r="AY122" i="26"/>
  <c r="AY124" i="26" s="1"/>
  <c r="AX122" i="26"/>
  <c r="AX124" i="26" s="1"/>
  <c r="C423" i="26" s="1"/>
  <c r="AW122" i="26"/>
  <c r="AW124" i="26" s="1"/>
  <c r="C424" i="26" s="1"/>
  <c r="AV122" i="26"/>
  <c r="AV124" i="26" s="1"/>
  <c r="C425" i="26" s="1"/>
  <c r="AU122" i="26"/>
  <c r="AU124" i="26" s="1"/>
  <c r="C426" i="26" s="1"/>
  <c r="C427" i="26" s="1"/>
  <c r="AT122" i="26"/>
  <c r="AS122" i="26"/>
  <c r="AS124" i="26" s="1"/>
  <c r="D424" i="26" s="1"/>
  <c r="AR122" i="26"/>
  <c r="AR124" i="26" s="1"/>
  <c r="D425" i="26" s="1"/>
  <c r="AQ122" i="26"/>
  <c r="AQ124" i="26" s="1"/>
  <c r="D426" i="26" s="1"/>
  <c r="AP122" i="26"/>
  <c r="AP124" i="26" s="1"/>
  <c r="E423" i="26" s="1"/>
  <c r="AO122" i="26"/>
  <c r="AO124" i="26" s="1"/>
  <c r="E424" i="26" s="1"/>
  <c r="AN122" i="26"/>
  <c r="AN124" i="26" s="1"/>
  <c r="E425" i="26" s="1"/>
  <c r="AM122" i="26"/>
  <c r="AM124" i="26" s="1"/>
  <c r="E426" i="26" s="1"/>
  <c r="AL122" i="26"/>
  <c r="AL124" i="26" s="1"/>
  <c r="F423" i="26" s="1"/>
  <c r="AK122" i="26"/>
  <c r="AK124" i="26" s="1"/>
  <c r="AJ122" i="26"/>
  <c r="AJ124" i="26" s="1"/>
  <c r="F425" i="26" s="1"/>
  <c r="AI122" i="26"/>
  <c r="AI124" i="26" s="1"/>
  <c r="F426" i="26" s="1"/>
  <c r="F427" i="26" s="1"/>
  <c r="AH122" i="26"/>
  <c r="AH124" i="26" s="1"/>
  <c r="G423" i="26" s="1"/>
  <c r="AG122" i="26"/>
  <c r="AF122" i="26"/>
  <c r="AF124" i="26" s="1"/>
  <c r="G425" i="26" s="1"/>
  <c r="AE122" i="26"/>
  <c r="AE124" i="26" s="1"/>
  <c r="G426" i="26" s="1"/>
  <c r="AD122" i="26"/>
  <c r="AC122" i="26"/>
  <c r="AC124" i="26" s="1"/>
  <c r="H424" i="26" s="1"/>
  <c r="AB122" i="26"/>
  <c r="AB124" i="26" s="1"/>
  <c r="H425" i="26" s="1"/>
  <c r="AA122" i="26"/>
  <c r="AA124" i="26" s="1"/>
  <c r="H426" i="26" s="1"/>
  <c r="Z122" i="26"/>
  <c r="Z124" i="26" s="1"/>
  <c r="I423" i="26" s="1"/>
  <c r="Y122" i="26"/>
  <c r="Y124" i="26" s="1"/>
  <c r="I424" i="26" s="1"/>
  <c r="X122" i="26"/>
  <c r="X124" i="26" s="1"/>
  <c r="I425" i="26" s="1"/>
  <c r="W122" i="26"/>
  <c r="W124" i="26" s="1"/>
  <c r="I426" i="26" s="1"/>
  <c r="V122" i="26"/>
  <c r="V124" i="26" s="1"/>
  <c r="J423" i="26" s="1"/>
  <c r="U122" i="26"/>
  <c r="U124" i="26" s="1"/>
  <c r="J424" i="26" s="1"/>
  <c r="T122" i="26"/>
  <c r="T124" i="26" s="1"/>
  <c r="J425" i="26" s="1"/>
  <c r="S122" i="26"/>
  <c r="S124" i="26" s="1"/>
  <c r="R122" i="26"/>
  <c r="R124" i="26" s="1"/>
  <c r="K423" i="26" s="1"/>
  <c r="Q122" i="26"/>
  <c r="Q124" i="26" s="1"/>
  <c r="K424" i="26" s="1"/>
  <c r="P122" i="26"/>
  <c r="P124" i="26" s="1"/>
  <c r="K425" i="26" s="1"/>
  <c r="O122" i="26"/>
  <c r="O124" i="26" s="1"/>
  <c r="K426" i="26" s="1"/>
  <c r="K427" i="26" s="1"/>
  <c r="N122" i="26"/>
  <c r="M122" i="26"/>
  <c r="M124" i="26" s="1"/>
  <c r="L424" i="26" s="1"/>
  <c r="L122" i="26"/>
  <c r="L124" i="26" s="1"/>
  <c r="L425" i="26" s="1"/>
  <c r="K122" i="26"/>
  <c r="K124" i="26" s="1"/>
  <c r="L426" i="26" s="1"/>
  <c r="J122" i="26"/>
  <c r="J124" i="26" s="1"/>
  <c r="M423" i="26" s="1"/>
  <c r="I122" i="26"/>
  <c r="I124" i="26" s="1"/>
  <c r="M424" i="26" s="1"/>
  <c r="H122" i="26"/>
  <c r="H124" i="26" s="1"/>
  <c r="M425" i="26" s="1"/>
  <c r="G122" i="26"/>
  <c r="G124" i="26" s="1"/>
  <c r="M426" i="26" s="1"/>
  <c r="F122" i="26"/>
  <c r="E122" i="26"/>
  <c r="E124" i="26" s="1"/>
  <c r="D122" i="26"/>
  <c r="D124" i="26" s="1"/>
  <c r="N425" i="26" s="1"/>
  <c r="C122" i="26"/>
  <c r="C124" i="26" s="1"/>
  <c r="N426" i="26" s="1"/>
  <c r="N427" i="26" s="1"/>
  <c r="B122" i="26"/>
  <c r="B124" i="26" s="1"/>
  <c r="O426"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B123" i="26" s="1"/>
  <c r="BB125" i="26" s="1"/>
  <c r="B429" i="26" s="1"/>
  <c r="BA119" i="26"/>
  <c r="AZ119" i="26"/>
  <c r="AZ123" i="26" s="1"/>
  <c r="AZ125" i="26" s="1"/>
  <c r="B431" i="26" s="1"/>
  <c r="AY119" i="26"/>
  <c r="AX119" i="26"/>
  <c r="AW119" i="26"/>
  <c r="AV119" i="26"/>
  <c r="AU119" i="26"/>
  <c r="AU123" i="26" s="1"/>
  <c r="AU125" i="26" s="1"/>
  <c r="C432" i="26" s="1"/>
  <c r="AT119" i="26"/>
  <c r="AT123" i="26" s="1"/>
  <c r="AT125" i="26" s="1"/>
  <c r="D429" i="26" s="1"/>
  <c r="AS119" i="26"/>
  <c r="AR119" i="26"/>
  <c r="AR123" i="26" s="1"/>
  <c r="AR125" i="26" s="1"/>
  <c r="D431" i="26" s="1"/>
  <c r="AQ119" i="26"/>
  <c r="AP119" i="26"/>
  <c r="AO119" i="26"/>
  <c r="AN119" i="26"/>
  <c r="AM119" i="26"/>
  <c r="AM123" i="26" s="1"/>
  <c r="AM125" i="26" s="1"/>
  <c r="E432" i="26" s="1"/>
  <c r="E433" i="26" s="1"/>
  <c r="AL119" i="26"/>
  <c r="AL123" i="26" s="1"/>
  <c r="AL125" i="26" s="1"/>
  <c r="F429" i="26" s="1"/>
  <c r="AK119" i="26"/>
  <c r="AJ119" i="26"/>
  <c r="AJ123" i="26" s="1"/>
  <c r="AJ125" i="26" s="1"/>
  <c r="F431" i="26" s="1"/>
  <c r="AI119" i="26"/>
  <c r="AH119" i="26"/>
  <c r="AG119" i="26"/>
  <c r="AF119" i="26"/>
  <c r="AE119" i="26"/>
  <c r="AE123" i="26" s="1"/>
  <c r="AE125" i="26" s="1"/>
  <c r="G432" i="26" s="1"/>
  <c r="G433" i="26" s="1"/>
  <c r="AD119" i="26"/>
  <c r="AD123" i="26" s="1"/>
  <c r="AD125" i="26" s="1"/>
  <c r="H429" i="26" s="1"/>
  <c r="AC119" i="26"/>
  <c r="AB119" i="26"/>
  <c r="AB123" i="26" s="1"/>
  <c r="AB125" i="26" s="1"/>
  <c r="AA119" i="26"/>
  <c r="Z119" i="26"/>
  <c r="Y119" i="26"/>
  <c r="X119" i="26"/>
  <c r="W119" i="26"/>
  <c r="W123" i="26" s="1"/>
  <c r="W125" i="26" s="1"/>
  <c r="I432" i="26" s="1"/>
  <c r="I433" i="26" s="1"/>
  <c r="V119" i="26"/>
  <c r="V123" i="26" s="1"/>
  <c r="V125" i="26" s="1"/>
  <c r="J429" i="26" s="1"/>
  <c r="U119" i="26"/>
  <c r="T119" i="26"/>
  <c r="T123" i="26" s="1"/>
  <c r="T125" i="26" s="1"/>
  <c r="J431" i="26" s="1"/>
  <c r="S119" i="26"/>
  <c r="R119" i="26"/>
  <c r="Q119" i="26"/>
  <c r="P119" i="26"/>
  <c r="O119" i="26"/>
  <c r="O123" i="26" s="1"/>
  <c r="O125" i="26" s="1"/>
  <c r="K432" i="26" s="1"/>
  <c r="N119" i="26"/>
  <c r="N123" i="26" s="1"/>
  <c r="N125" i="26" s="1"/>
  <c r="L429" i="26" s="1"/>
  <c r="M119" i="26"/>
  <c r="L119" i="26"/>
  <c r="L123" i="26" s="1"/>
  <c r="L125" i="26" s="1"/>
  <c r="L431" i="26" s="1"/>
  <c r="K119" i="26"/>
  <c r="J119" i="26"/>
  <c r="I119" i="26"/>
  <c r="H119" i="26"/>
  <c r="G119" i="26"/>
  <c r="G123" i="26" s="1"/>
  <c r="G125" i="26" s="1"/>
  <c r="M432" i="26" s="1"/>
  <c r="F119" i="26"/>
  <c r="F123" i="26" s="1"/>
  <c r="F125" i="26" s="1"/>
  <c r="N429" i="26" s="1"/>
  <c r="E119" i="26"/>
  <c r="D119" i="26"/>
  <c r="D123" i="26" s="1"/>
  <c r="D125" i="26" s="1"/>
  <c r="N431" i="26" s="1"/>
  <c r="C119" i="26"/>
  <c r="B119" i="26"/>
  <c r="M669" i="25"/>
  <c r="N668" i="25"/>
  <c r="N669" i="25" s="1"/>
  <c r="N670" i="25" s="1"/>
  <c r="M665" i="25"/>
  <c r="L665" i="25"/>
  <c r="M664" i="25"/>
  <c r="N664" i="25" s="1"/>
  <c r="O664" i="25" s="1"/>
  <c r="K661" i="25"/>
  <c r="L660" i="25"/>
  <c r="M660" i="25" s="1"/>
  <c r="L657" i="25"/>
  <c r="L659" i="25" s="1"/>
  <c r="K657" i="25"/>
  <c r="J657" i="25"/>
  <c r="L656" i="25"/>
  <c r="M656" i="25" s="1"/>
  <c r="K656" i="25"/>
  <c r="I653" i="25"/>
  <c r="K652" i="25"/>
  <c r="K653" i="25" s="1"/>
  <c r="J652" i="25"/>
  <c r="J653" i="25" s="1"/>
  <c r="H649" i="25"/>
  <c r="J648" i="25"/>
  <c r="J649" i="25" s="1"/>
  <c r="I648" i="25"/>
  <c r="I649" i="25" s="1"/>
  <c r="H645" i="25"/>
  <c r="G645" i="25"/>
  <c r="H647" i="25" s="1"/>
  <c r="H644" i="25"/>
  <c r="I644" i="25" s="1"/>
  <c r="I645" i="25" s="1"/>
  <c r="F641" i="25"/>
  <c r="G640" i="25"/>
  <c r="G641" i="25" s="1"/>
  <c r="G643" i="25" s="1"/>
  <c r="E637" i="25"/>
  <c r="F636" i="25"/>
  <c r="F637" i="25" s="1"/>
  <c r="D633" i="25"/>
  <c r="E632" i="25"/>
  <c r="E633" i="25" s="1"/>
  <c r="E635" i="25" s="1"/>
  <c r="C629" i="25"/>
  <c r="D628" i="25"/>
  <c r="B625" i="25"/>
  <c r="C624" i="25"/>
  <c r="D624" i="25" s="1"/>
  <c r="D625" i="25" s="1"/>
  <c r="N621" i="25"/>
  <c r="O617" i="25"/>
  <c r="O614" i="25"/>
  <c r="N608" i="25"/>
  <c r="M608" i="25"/>
  <c r="L608" i="25"/>
  <c r="K608" i="25"/>
  <c r="J608" i="25"/>
  <c r="I608" i="25"/>
  <c r="H608" i="25"/>
  <c r="G608" i="25"/>
  <c r="F608" i="25"/>
  <c r="E608" i="25"/>
  <c r="D608" i="25"/>
  <c r="C608" i="25"/>
  <c r="B608" i="25"/>
  <c r="N606" i="25"/>
  <c r="M606" i="25"/>
  <c r="L606" i="25"/>
  <c r="K606" i="25"/>
  <c r="J606" i="25"/>
  <c r="I606" i="25"/>
  <c r="H606" i="25"/>
  <c r="G606" i="25"/>
  <c r="F606" i="25"/>
  <c r="E606" i="25"/>
  <c r="D606" i="25"/>
  <c r="C606" i="25"/>
  <c r="B606" i="25"/>
  <c r="O592" i="25"/>
  <c r="N592" i="25"/>
  <c r="M592" i="25"/>
  <c r="L592" i="25"/>
  <c r="K592" i="25"/>
  <c r="J592" i="25"/>
  <c r="I592" i="25"/>
  <c r="H592" i="25"/>
  <c r="G592" i="25"/>
  <c r="F592" i="25"/>
  <c r="E592" i="25"/>
  <c r="D592" i="25"/>
  <c r="C592" i="25"/>
  <c r="B592" i="25"/>
  <c r="O591" i="25"/>
  <c r="N591" i="25"/>
  <c r="M591" i="25"/>
  <c r="L591" i="25"/>
  <c r="K591" i="25"/>
  <c r="J591" i="25"/>
  <c r="I591" i="25"/>
  <c r="H591" i="25"/>
  <c r="G591" i="25"/>
  <c r="F591" i="25"/>
  <c r="E591" i="25"/>
  <c r="D591" i="25"/>
  <c r="C591" i="25"/>
  <c r="B591" i="25"/>
  <c r="O590" i="25"/>
  <c r="N590" i="25"/>
  <c r="M590" i="25"/>
  <c r="L590" i="25"/>
  <c r="K590" i="25"/>
  <c r="J590" i="25"/>
  <c r="I590" i="25"/>
  <c r="H590" i="25"/>
  <c r="G590" i="25"/>
  <c r="F590" i="25"/>
  <c r="E590" i="25"/>
  <c r="D590" i="25"/>
  <c r="C590" i="25"/>
  <c r="B590" i="25"/>
  <c r="O589" i="25"/>
  <c r="N589" i="25"/>
  <c r="M589" i="25"/>
  <c r="L589" i="25"/>
  <c r="K589" i="25"/>
  <c r="J589" i="25"/>
  <c r="I589" i="25"/>
  <c r="H589" i="25"/>
  <c r="G589" i="25"/>
  <c r="F589" i="25"/>
  <c r="E589" i="25"/>
  <c r="D589" i="25"/>
  <c r="C589" i="25"/>
  <c r="B589"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B584" i="25"/>
  <c r="O582" i="25"/>
  <c r="N582" i="25"/>
  <c r="M582" i="25"/>
  <c r="L582" i="25"/>
  <c r="K582" i="25"/>
  <c r="J582" i="25"/>
  <c r="I582" i="25"/>
  <c r="H582" i="25"/>
  <c r="G582" i="25"/>
  <c r="F582" i="25"/>
  <c r="E582" i="25"/>
  <c r="D582" i="25"/>
  <c r="C582" i="25"/>
  <c r="B582" i="25"/>
  <c r="O581" i="25"/>
  <c r="N581" i="25"/>
  <c r="M581" i="25"/>
  <c r="L581" i="25"/>
  <c r="K581" i="25"/>
  <c r="J581" i="25"/>
  <c r="I581" i="25"/>
  <c r="H581" i="25"/>
  <c r="G581" i="25"/>
  <c r="F581" i="25"/>
  <c r="E581" i="25"/>
  <c r="D581" i="25"/>
  <c r="C581" i="25"/>
  <c r="B581"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7" i="25"/>
  <c r="N577" i="25"/>
  <c r="M577" i="25"/>
  <c r="L577" i="25"/>
  <c r="K577" i="25"/>
  <c r="J577" i="25"/>
  <c r="I577" i="25"/>
  <c r="H577" i="25"/>
  <c r="G577" i="25"/>
  <c r="F577" i="25"/>
  <c r="E577" i="25"/>
  <c r="D577" i="25"/>
  <c r="C577" i="25"/>
  <c r="B577" i="25"/>
  <c r="O576" i="25"/>
  <c r="N576" i="25"/>
  <c r="M576" i="25"/>
  <c r="L576" i="25"/>
  <c r="K576" i="25"/>
  <c r="J576" i="25"/>
  <c r="I576" i="25"/>
  <c r="H576" i="25"/>
  <c r="G576" i="25"/>
  <c r="F576" i="25"/>
  <c r="E576" i="25"/>
  <c r="D576" i="25"/>
  <c r="C576" i="25"/>
  <c r="B576" i="25"/>
  <c r="O575" i="25"/>
  <c r="N575" i="25"/>
  <c r="M575" i="25"/>
  <c r="L575" i="25"/>
  <c r="K575" i="25"/>
  <c r="J575" i="25"/>
  <c r="I575" i="25"/>
  <c r="H575" i="25"/>
  <c r="G575" i="25"/>
  <c r="F575" i="25"/>
  <c r="E575" i="25"/>
  <c r="D575" i="25"/>
  <c r="C575" i="25"/>
  <c r="B575" i="25"/>
  <c r="O574" i="25"/>
  <c r="N574" i="25"/>
  <c r="M574" i="25"/>
  <c r="L574" i="25"/>
  <c r="K574" i="25"/>
  <c r="J574" i="25"/>
  <c r="I574" i="25"/>
  <c r="H574" i="25"/>
  <c r="G574" i="25"/>
  <c r="F574" i="25"/>
  <c r="E574" i="25"/>
  <c r="D574" i="25"/>
  <c r="C574" i="25"/>
  <c r="B574" i="25"/>
  <c r="L569" i="25"/>
  <c r="D569" i="25"/>
  <c r="J568" i="25"/>
  <c r="O565" i="25"/>
  <c r="O571" i="25" s="1"/>
  <c r="N565" i="25"/>
  <c r="M565" i="25"/>
  <c r="L565" i="25"/>
  <c r="L571" i="25" s="1"/>
  <c r="K565" i="25"/>
  <c r="J565" i="25"/>
  <c r="J571" i="25" s="1"/>
  <c r="I565" i="25"/>
  <c r="H565" i="25"/>
  <c r="H571" i="25" s="1"/>
  <c r="G565" i="25"/>
  <c r="G571" i="25" s="1"/>
  <c r="F565" i="25"/>
  <c r="E565" i="25"/>
  <c r="D565" i="25"/>
  <c r="D571" i="25" s="1"/>
  <c r="C565" i="25"/>
  <c r="B565" i="25"/>
  <c r="B571" i="25" s="1"/>
  <c r="O564" i="25"/>
  <c r="N564" i="25"/>
  <c r="N570" i="25" s="1"/>
  <c r="M564" i="25"/>
  <c r="M570" i="25" s="1"/>
  <c r="L564" i="25"/>
  <c r="K564" i="25"/>
  <c r="K570" i="25" s="1"/>
  <c r="J564" i="25"/>
  <c r="J570" i="25" s="1"/>
  <c r="I564" i="25"/>
  <c r="I570" i="25" s="1"/>
  <c r="H564" i="25"/>
  <c r="H570" i="25" s="1"/>
  <c r="G564" i="25"/>
  <c r="F564" i="25"/>
  <c r="F570" i="25" s="1"/>
  <c r="E564" i="25"/>
  <c r="E570" i="25" s="1"/>
  <c r="D564" i="25"/>
  <c r="D570" i="25" s="1"/>
  <c r="C564" i="25"/>
  <c r="B564" i="25"/>
  <c r="B570" i="25" s="1"/>
  <c r="O563" i="25"/>
  <c r="O569" i="25" s="1"/>
  <c r="N563" i="25"/>
  <c r="N569" i="25" s="1"/>
  <c r="M563" i="25"/>
  <c r="L563" i="25"/>
  <c r="K563" i="25"/>
  <c r="K569" i="25" s="1"/>
  <c r="J563" i="25"/>
  <c r="J569" i="25" s="1"/>
  <c r="I563" i="25"/>
  <c r="I569" i="25" s="1"/>
  <c r="H563" i="25"/>
  <c r="H569" i="25" s="1"/>
  <c r="G563" i="25"/>
  <c r="G569" i="25" s="1"/>
  <c r="F563" i="25"/>
  <c r="F569" i="25" s="1"/>
  <c r="E563" i="25"/>
  <c r="D563" i="25"/>
  <c r="C563" i="25"/>
  <c r="C569" i="25" s="1"/>
  <c r="B563" i="25"/>
  <c r="B569" i="25" s="1"/>
  <c r="O562" i="25"/>
  <c r="N562" i="25"/>
  <c r="N568" i="25" s="1"/>
  <c r="M562" i="25"/>
  <c r="M568" i="25" s="1"/>
  <c r="L562" i="25"/>
  <c r="L568" i="25" s="1"/>
  <c r="K562" i="25"/>
  <c r="J562" i="25"/>
  <c r="I562" i="25"/>
  <c r="I568" i="25" s="1"/>
  <c r="H562" i="25"/>
  <c r="H568" i="25" s="1"/>
  <c r="G562" i="25"/>
  <c r="G568" i="25" s="1"/>
  <c r="F562" i="25"/>
  <c r="F568" i="25" s="1"/>
  <c r="E562" i="25"/>
  <c r="E568" i="25" s="1"/>
  <c r="D562" i="25"/>
  <c r="D568" i="25" s="1"/>
  <c r="C562" i="25"/>
  <c r="B562" i="25"/>
  <c r="B568" i="25" s="1"/>
  <c r="O559" i="25"/>
  <c r="N559" i="25"/>
  <c r="M559" i="25"/>
  <c r="L559" i="25"/>
  <c r="K559" i="25"/>
  <c r="J559" i="25"/>
  <c r="I559" i="25"/>
  <c r="H559" i="25"/>
  <c r="G559" i="25"/>
  <c r="F559" i="25"/>
  <c r="E559" i="25"/>
  <c r="D559" i="25"/>
  <c r="C559" i="25"/>
  <c r="B559" i="25"/>
  <c r="O558" i="25"/>
  <c r="N558" i="25"/>
  <c r="M558" i="25"/>
  <c r="L558" i="25"/>
  <c r="K558" i="25"/>
  <c r="J558" i="25"/>
  <c r="I558" i="25"/>
  <c r="H558" i="25"/>
  <c r="G558" i="25"/>
  <c r="F558" i="25"/>
  <c r="E558" i="25"/>
  <c r="D558" i="25"/>
  <c r="C558" i="25"/>
  <c r="B558" i="25"/>
  <c r="O557" i="25"/>
  <c r="N557" i="25"/>
  <c r="M557" i="25"/>
  <c r="L557" i="25"/>
  <c r="K557" i="25"/>
  <c r="J557" i="25"/>
  <c r="I557" i="25"/>
  <c r="H557" i="25"/>
  <c r="G557" i="25"/>
  <c r="F557" i="25"/>
  <c r="E557" i="25"/>
  <c r="D557" i="25"/>
  <c r="C557" i="25"/>
  <c r="B557" i="25"/>
  <c r="O556" i="25"/>
  <c r="N556" i="25"/>
  <c r="M556" i="25"/>
  <c r="L556" i="25"/>
  <c r="K556" i="25"/>
  <c r="J556" i="25"/>
  <c r="I556" i="25"/>
  <c r="H556" i="25"/>
  <c r="G556" i="25"/>
  <c r="F556" i="25"/>
  <c r="E556" i="25"/>
  <c r="D556" i="25"/>
  <c r="C556" i="25"/>
  <c r="B556" i="25"/>
  <c r="O550" i="25"/>
  <c r="N550" i="25"/>
  <c r="M550" i="25"/>
  <c r="L550" i="25"/>
  <c r="K550" i="25"/>
  <c r="J550" i="25"/>
  <c r="I550" i="25"/>
  <c r="H550" i="25"/>
  <c r="G550" i="25"/>
  <c r="F550" i="25"/>
  <c r="E550" i="25"/>
  <c r="D550" i="25"/>
  <c r="C550" i="25"/>
  <c r="B550" i="25"/>
  <c r="O549" i="25"/>
  <c r="N549" i="25"/>
  <c r="M549" i="25"/>
  <c r="L549" i="25"/>
  <c r="K549" i="25"/>
  <c r="J549" i="25"/>
  <c r="I549" i="25"/>
  <c r="H549" i="25"/>
  <c r="G549" i="25"/>
  <c r="F549" i="25"/>
  <c r="E549" i="25"/>
  <c r="D549" i="25"/>
  <c r="C549" i="25"/>
  <c r="B549" i="25"/>
  <c r="O548" i="25"/>
  <c r="N548" i="25"/>
  <c r="N551" i="25" s="1"/>
  <c r="M548" i="25"/>
  <c r="L548" i="25"/>
  <c r="K548" i="25"/>
  <c r="J548" i="25"/>
  <c r="I548" i="25"/>
  <c r="I551" i="25" s="1"/>
  <c r="H548" i="25"/>
  <c r="G548" i="25"/>
  <c r="F548" i="25"/>
  <c r="E548" i="25"/>
  <c r="D548" i="25"/>
  <c r="C548" i="25"/>
  <c r="B548" i="25"/>
  <c r="O547" i="25"/>
  <c r="N547" i="25"/>
  <c r="M547" i="25"/>
  <c r="L547" i="25"/>
  <c r="K547" i="25"/>
  <c r="J547" i="25"/>
  <c r="I547" i="25"/>
  <c r="H547" i="25"/>
  <c r="G547" i="25"/>
  <c r="F547" i="25"/>
  <c r="E547" i="25"/>
  <c r="E551" i="25" s="1"/>
  <c r="D547" i="25"/>
  <c r="C547" i="25"/>
  <c r="B547" i="25"/>
  <c r="O543" i="25"/>
  <c r="N543" i="25"/>
  <c r="M543" i="25"/>
  <c r="L543" i="25"/>
  <c r="K543" i="25"/>
  <c r="J543" i="25"/>
  <c r="I543" i="25"/>
  <c r="H543" i="25"/>
  <c r="G543" i="25"/>
  <c r="F543" i="25"/>
  <c r="E543" i="25"/>
  <c r="D543" i="25"/>
  <c r="C543" i="25"/>
  <c r="B543" i="25"/>
  <c r="O542" i="25"/>
  <c r="N542" i="25"/>
  <c r="M542" i="25"/>
  <c r="M544" i="25" s="1"/>
  <c r="L542" i="25"/>
  <c r="K542" i="25"/>
  <c r="J542" i="25"/>
  <c r="I542" i="25"/>
  <c r="H542" i="25"/>
  <c r="G542" i="25"/>
  <c r="F542" i="25"/>
  <c r="E542" i="25"/>
  <c r="D542" i="25"/>
  <c r="C542" i="25"/>
  <c r="B542" i="25"/>
  <c r="O541" i="25"/>
  <c r="O544" i="25" s="1"/>
  <c r="N541" i="25"/>
  <c r="M541" i="25"/>
  <c r="L541" i="25"/>
  <c r="K541" i="25"/>
  <c r="K544" i="25" s="1"/>
  <c r="J541" i="25"/>
  <c r="I541" i="25"/>
  <c r="H541" i="25"/>
  <c r="G541" i="25"/>
  <c r="F541" i="25"/>
  <c r="E541" i="25"/>
  <c r="D541" i="25"/>
  <c r="C541" i="25"/>
  <c r="B541" i="25"/>
  <c r="O540" i="25"/>
  <c r="N540" i="25"/>
  <c r="N544" i="25" s="1"/>
  <c r="M540" i="25"/>
  <c r="L540" i="25"/>
  <c r="K540" i="25"/>
  <c r="J540" i="25"/>
  <c r="I540" i="25"/>
  <c r="I544" i="25" s="1"/>
  <c r="H540" i="25"/>
  <c r="G540" i="25"/>
  <c r="F540" i="25"/>
  <c r="E540" i="25"/>
  <c r="D540" i="25"/>
  <c r="C540" i="25"/>
  <c r="B540" i="25"/>
  <c r="O528" i="25"/>
  <c r="N528" i="25"/>
  <c r="M528" i="25"/>
  <c r="L528" i="25"/>
  <c r="K528" i="25"/>
  <c r="J528" i="25"/>
  <c r="I528" i="25"/>
  <c r="H528" i="25"/>
  <c r="G528" i="25"/>
  <c r="F528" i="25"/>
  <c r="E528" i="25"/>
  <c r="D528" i="25"/>
  <c r="C528" i="25"/>
  <c r="B528"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J529" i="25" s="1"/>
  <c r="I525" i="25"/>
  <c r="I529" i="25" s="1"/>
  <c r="H525" i="25"/>
  <c r="G525" i="25"/>
  <c r="F525" i="25"/>
  <c r="E525" i="25"/>
  <c r="D525" i="25"/>
  <c r="C525" i="25"/>
  <c r="B525" i="25"/>
  <c r="B529" i="25" s="1"/>
  <c r="C521" i="25"/>
  <c r="O520" i="25"/>
  <c r="N520" i="25"/>
  <c r="M520" i="25"/>
  <c r="L520" i="25"/>
  <c r="K520" i="25"/>
  <c r="J520" i="25"/>
  <c r="I520" i="25"/>
  <c r="H520" i="25"/>
  <c r="G520" i="25"/>
  <c r="F520" i="25"/>
  <c r="E520" i="25"/>
  <c r="D520" i="25"/>
  <c r="C520" i="25"/>
  <c r="B520"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K521" i="25" s="1"/>
  <c r="J517" i="25"/>
  <c r="J521" i="25" s="1"/>
  <c r="I517" i="25"/>
  <c r="H517" i="25"/>
  <c r="G517" i="25"/>
  <c r="F517" i="25"/>
  <c r="E517" i="25"/>
  <c r="D517" i="25"/>
  <c r="C517" i="25"/>
  <c r="B517" i="25"/>
  <c r="B521" i="25" s="1"/>
  <c r="C511" i="25"/>
  <c r="G509" i="25"/>
  <c r="O504" i="25"/>
  <c r="N504" i="25"/>
  <c r="M504" i="25"/>
  <c r="L504" i="25"/>
  <c r="K504" i="25"/>
  <c r="J504" i="25"/>
  <c r="I504" i="25"/>
  <c r="H504" i="25"/>
  <c r="G504" i="25"/>
  <c r="F504" i="25"/>
  <c r="E504" i="25"/>
  <c r="D504" i="25"/>
  <c r="C504" i="25"/>
  <c r="B504" i="25"/>
  <c r="O503" i="25"/>
  <c r="N503" i="25"/>
  <c r="M503" i="25"/>
  <c r="L503" i="25"/>
  <c r="K503" i="25"/>
  <c r="J503" i="25"/>
  <c r="I503" i="25"/>
  <c r="H503" i="25"/>
  <c r="H511" i="25" s="1"/>
  <c r="G503" i="25"/>
  <c r="F503" i="25"/>
  <c r="E503" i="25"/>
  <c r="D503" i="25"/>
  <c r="C503" i="25"/>
  <c r="B503" i="25"/>
  <c r="O502" i="25"/>
  <c r="O505" i="25" s="1"/>
  <c r="N502" i="25"/>
  <c r="M502" i="25"/>
  <c r="L502" i="25"/>
  <c r="K502" i="25"/>
  <c r="J502" i="25"/>
  <c r="I502" i="25"/>
  <c r="H502" i="25"/>
  <c r="G502" i="25"/>
  <c r="F502" i="25"/>
  <c r="E502" i="25"/>
  <c r="D502" i="25"/>
  <c r="C502" i="25"/>
  <c r="B502" i="25"/>
  <c r="O501" i="25"/>
  <c r="N501" i="25"/>
  <c r="M501" i="25"/>
  <c r="M505" i="25" s="1"/>
  <c r="L501" i="25"/>
  <c r="K501" i="25"/>
  <c r="J501" i="25"/>
  <c r="I501" i="25"/>
  <c r="H501" i="25"/>
  <c r="G501" i="25"/>
  <c r="F501" i="25"/>
  <c r="F505" i="25" s="1"/>
  <c r="E501" i="25"/>
  <c r="E505" i="25" s="1"/>
  <c r="D501" i="25"/>
  <c r="D509" i="25" s="1"/>
  <c r="C501" i="25"/>
  <c r="B501"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O489" i="25" s="1"/>
  <c r="N486" i="25"/>
  <c r="M486" i="25"/>
  <c r="L486" i="25"/>
  <c r="K486" i="25"/>
  <c r="J486" i="25"/>
  <c r="I486" i="25"/>
  <c r="H486" i="25"/>
  <c r="G486" i="25"/>
  <c r="F486" i="25"/>
  <c r="E486" i="25"/>
  <c r="D486" i="25"/>
  <c r="C486" i="25"/>
  <c r="B486" i="25"/>
  <c r="O485" i="25"/>
  <c r="N485" i="25"/>
  <c r="N489" i="25" s="1"/>
  <c r="M485" i="25"/>
  <c r="L485" i="25"/>
  <c r="K485" i="25"/>
  <c r="J485" i="25"/>
  <c r="J489" i="25" s="1"/>
  <c r="I485" i="25"/>
  <c r="H485" i="25"/>
  <c r="G485" i="25"/>
  <c r="F485" i="25"/>
  <c r="E485" i="25"/>
  <c r="D485" i="25"/>
  <c r="C485" i="25"/>
  <c r="B485" i="25"/>
  <c r="B489" i="25" s="1"/>
  <c r="O481" i="25"/>
  <c r="O512" i="25" s="1"/>
  <c r="N481" i="25"/>
  <c r="N536" i="25" s="1"/>
  <c r="M481" i="25"/>
  <c r="M512" i="25" s="1"/>
  <c r="L481" i="25"/>
  <c r="K481" i="25"/>
  <c r="J481" i="25"/>
  <c r="I481" i="25"/>
  <c r="H481" i="25"/>
  <c r="G481" i="25"/>
  <c r="G512" i="25" s="1"/>
  <c r="F481" i="25"/>
  <c r="F536" i="25" s="1"/>
  <c r="E481" i="25"/>
  <c r="E512" i="25" s="1"/>
  <c r="D481" i="25"/>
  <c r="C481" i="25"/>
  <c r="B481" i="25"/>
  <c r="O480" i="25"/>
  <c r="N480" i="25"/>
  <c r="M480" i="25"/>
  <c r="M511" i="25" s="1"/>
  <c r="L480" i="25"/>
  <c r="L535" i="25" s="1"/>
  <c r="K480" i="25"/>
  <c r="K511" i="25" s="1"/>
  <c r="J480" i="25"/>
  <c r="I480" i="25"/>
  <c r="I511" i="25" s="1"/>
  <c r="H480" i="25"/>
  <c r="G480" i="25"/>
  <c r="F480" i="25"/>
  <c r="E480" i="25"/>
  <c r="E511" i="25" s="1"/>
  <c r="D480" i="25"/>
  <c r="D535" i="25" s="1"/>
  <c r="C480" i="25"/>
  <c r="B480" i="25"/>
  <c r="O479" i="25"/>
  <c r="N479" i="25"/>
  <c r="M479" i="25"/>
  <c r="L479" i="25"/>
  <c r="K479" i="25"/>
  <c r="K510" i="25" s="1"/>
  <c r="J479" i="25"/>
  <c r="J534" i="25" s="1"/>
  <c r="I479" i="25"/>
  <c r="I510" i="25" s="1"/>
  <c r="H479" i="25"/>
  <c r="G479" i="25"/>
  <c r="F479" i="25"/>
  <c r="E479" i="25"/>
  <c r="D479" i="25"/>
  <c r="C479" i="25"/>
  <c r="C510" i="25" s="1"/>
  <c r="B479" i="25"/>
  <c r="B534" i="25" s="1"/>
  <c r="O478" i="25"/>
  <c r="O509" i="25" s="1"/>
  <c r="N478" i="25"/>
  <c r="M478" i="25"/>
  <c r="L478" i="25"/>
  <c r="L509" i="25" s="1"/>
  <c r="K478" i="25"/>
  <c r="J478" i="25"/>
  <c r="I478" i="25"/>
  <c r="I482" i="25" s="1"/>
  <c r="H478" i="25"/>
  <c r="H533" i="25" s="1"/>
  <c r="G478" i="25"/>
  <c r="F478" i="25"/>
  <c r="E478" i="25"/>
  <c r="D478" i="25"/>
  <c r="C478" i="25"/>
  <c r="B478" i="25"/>
  <c r="K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3" i="25"/>
  <c r="N473" i="25"/>
  <c r="M473" i="25"/>
  <c r="L473" i="25"/>
  <c r="K473" i="25"/>
  <c r="J473" i="25"/>
  <c r="I473" i="25"/>
  <c r="H473" i="25"/>
  <c r="G473" i="25"/>
  <c r="F473" i="25"/>
  <c r="E473" i="25"/>
  <c r="D473" i="25"/>
  <c r="C473" i="25"/>
  <c r="B473" i="25"/>
  <c r="O472" i="25"/>
  <c r="N472" i="25"/>
  <c r="N476" i="25" s="1"/>
  <c r="M472" i="25"/>
  <c r="L472" i="25"/>
  <c r="K472" i="25"/>
  <c r="J472" i="25"/>
  <c r="I472" i="25"/>
  <c r="H472" i="25"/>
  <c r="G472" i="25"/>
  <c r="F472" i="25"/>
  <c r="E472" i="25"/>
  <c r="D472" i="25"/>
  <c r="C472" i="25"/>
  <c r="C476" i="25" s="1"/>
  <c r="B472" i="25"/>
  <c r="O469" i="25"/>
  <c r="N469" i="25"/>
  <c r="M469" i="25"/>
  <c r="L469" i="25"/>
  <c r="K469" i="25"/>
  <c r="J469" i="25"/>
  <c r="I469" i="25"/>
  <c r="H469" i="25"/>
  <c r="G469" i="25"/>
  <c r="F469" i="25"/>
  <c r="E469" i="25"/>
  <c r="D469" i="25"/>
  <c r="C469" i="25"/>
  <c r="B469" i="25"/>
  <c r="O468" i="25"/>
  <c r="N468" i="25"/>
  <c r="M468" i="25"/>
  <c r="L468" i="25"/>
  <c r="K468" i="25"/>
  <c r="J468" i="25"/>
  <c r="I468" i="25"/>
  <c r="H468" i="25"/>
  <c r="G468" i="25"/>
  <c r="F468" i="25"/>
  <c r="E468" i="25"/>
  <c r="D468" i="25"/>
  <c r="C468" i="25"/>
  <c r="B468" i="25"/>
  <c r="O467" i="25"/>
  <c r="N467" i="25"/>
  <c r="N470" i="25" s="1"/>
  <c r="M467" i="25"/>
  <c r="L467" i="25"/>
  <c r="K467" i="25"/>
  <c r="J467" i="25"/>
  <c r="I467" i="25"/>
  <c r="H467" i="25"/>
  <c r="G467" i="25"/>
  <c r="F467" i="25"/>
  <c r="E467" i="25"/>
  <c r="D467" i="25"/>
  <c r="C467" i="25"/>
  <c r="B467" i="25"/>
  <c r="O466" i="25"/>
  <c r="N466" i="25"/>
  <c r="M466" i="25"/>
  <c r="L466" i="25"/>
  <c r="K466" i="25"/>
  <c r="J466" i="25"/>
  <c r="I466" i="25"/>
  <c r="H466" i="25"/>
  <c r="H470" i="25" s="1"/>
  <c r="G466" i="25"/>
  <c r="F466" i="25"/>
  <c r="E466" i="25"/>
  <c r="D466" i="25"/>
  <c r="C466" i="25"/>
  <c r="B466" i="25"/>
  <c r="O461" i="25"/>
  <c r="N461" i="25"/>
  <c r="M461" i="25"/>
  <c r="L461" i="25"/>
  <c r="K461" i="25"/>
  <c r="J461" i="25"/>
  <c r="I461" i="25"/>
  <c r="H461" i="25"/>
  <c r="G461" i="25"/>
  <c r="F461" i="25"/>
  <c r="E461" i="25"/>
  <c r="D461" i="25"/>
  <c r="C461" i="25"/>
  <c r="B461" i="25"/>
  <c r="O460" i="25"/>
  <c r="N460" i="25"/>
  <c r="M460" i="25"/>
  <c r="L460" i="25"/>
  <c r="K460" i="25"/>
  <c r="J460" i="25"/>
  <c r="I460" i="25"/>
  <c r="H460" i="25"/>
  <c r="G460" i="25"/>
  <c r="F460" i="25"/>
  <c r="E460" i="25"/>
  <c r="D460" i="25"/>
  <c r="C460" i="25"/>
  <c r="B460" i="25"/>
  <c r="O459" i="25"/>
  <c r="N459" i="25"/>
  <c r="N462" i="25" s="1"/>
  <c r="M459" i="25"/>
  <c r="L459" i="25"/>
  <c r="K459" i="25"/>
  <c r="J459" i="25"/>
  <c r="I459" i="25"/>
  <c r="H459" i="25"/>
  <c r="G459" i="25"/>
  <c r="F459" i="25"/>
  <c r="E459" i="25"/>
  <c r="D459" i="25"/>
  <c r="C459" i="25"/>
  <c r="B459" i="25"/>
  <c r="O458" i="25"/>
  <c r="N458" i="25"/>
  <c r="M458" i="25"/>
  <c r="L458" i="25"/>
  <c r="K458" i="25"/>
  <c r="J458" i="25"/>
  <c r="I458" i="25"/>
  <c r="H458" i="25"/>
  <c r="H462" i="25" s="1"/>
  <c r="G458" i="25"/>
  <c r="F458" i="25"/>
  <c r="E458" i="25"/>
  <c r="D458" i="25"/>
  <c r="C458" i="25"/>
  <c r="B458" i="25"/>
  <c r="O453" i="25"/>
  <c r="N453" i="25"/>
  <c r="M453" i="25"/>
  <c r="L453" i="25"/>
  <c r="K453" i="25"/>
  <c r="J453" i="25"/>
  <c r="I453" i="25"/>
  <c r="H453" i="25"/>
  <c r="G453" i="25"/>
  <c r="F453" i="25"/>
  <c r="E453" i="25"/>
  <c r="D453" i="25"/>
  <c r="C453" i="25"/>
  <c r="B453" i="25"/>
  <c r="O452" i="25"/>
  <c r="N452" i="25"/>
  <c r="M452" i="25"/>
  <c r="L452" i="25"/>
  <c r="K452" i="25"/>
  <c r="J452" i="25"/>
  <c r="I452" i="25"/>
  <c r="H452" i="25"/>
  <c r="G452" i="25"/>
  <c r="F452" i="25"/>
  <c r="E452" i="25"/>
  <c r="D452" i="25"/>
  <c r="C452" i="25"/>
  <c r="B452" i="25"/>
  <c r="O451" i="25"/>
  <c r="N451" i="25"/>
  <c r="N454" i="25" s="1"/>
  <c r="M451" i="25"/>
  <c r="L451" i="25"/>
  <c r="K451" i="25"/>
  <c r="J451" i="25"/>
  <c r="I451" i="25"/>
  <c r="H451" i="25"/>
  <c r="G451" i="25"/>
  <c r="F451" i="25"/>
  <c r="E451" i="25"/>
  <c r="D451" i="25"/>
  <c r="C451" i="25"/>
  <c r="B451" i="25"/>
  <c r="O450" i="25"/>
  <c r="N450" i="25"/>
  <c r="M450" i="25"/>
  <c r="M454" i="25" s="1"/>
  <c r="L450" i="25"/>
  <c r="K450" i="25"/>
  <c r="J450" i="25"/>
  <c r="I450" i="25"/>
  <c r="H450" i="25"/>
  <c r="G450" i="25"/>
  <c r="F450" i="25"/>
  <c r="E450" i="25"/>
  <c r="E454" i="25" s="1"/>
  <c r="D450" i="25"/>
  <c r="C450" i="25"/>
  <c r="B450" i="25"/>
  <c r="O445" i="25"/>
  <c r="N445" i="25"/>
  <c r="N496" i="25" s="1"/>
  <c r="M445" i="25"/>
  <c r="L445" i="25"/>
  <c r="L496" i="25" s="1"/>
  <c r="K445" i="25"/>
  <c r="K496" i="25" s="1"/>
  <c r="J445" i="25"/>
  <c r="J496" i="25" s="1"/>
  <c r="I445" i="25"/>
  <c r="I496" i="25" s="1"/>
  <c r="H445" i="25"/>
  <c r="G445" i="25"/>
  <c r="F445" i="25"/>
  <c r="F496" i="25" s="1"/>
  <c r="E445" i="25"/>
  <c r="E496" i="25" s="1"/>
  <c r="D445" i="25"/>
  <c r="D496" i="25" s="1"/>
  <c r="C445" i="25"/>
  <c r="C496" i="25" s="1"/>
  <c r="B445" i="25"/>
  <c r="B496" i="25" s="1"/>
  <c r="O444" i="25"/>
  <c r="O495" i="25" s="1"/>
  <c r="N444" i="25"/>
  <c r="M444" i="25"/>
  <c r="L444" i="25"/>
  <c r="L495" i="25" s="1"/>
  <c r="K444" i="25"/>
  <c r="J444" i="25"/>
  <c r="J495" i="25" s="1"/>
  <c r="I444" i="25"/>
  <c r="I495" i="25" s="1"/>
  <c r="H444" i="25"/>
  <c r="H495" i="25" s="1"/>
  <c r="G444" i="25"/>
  <c r="G495" i="25" s="1"/>
  <c r="F444" i="25"/>
  <c r="E444" i="25"/>
  <c r="D444" i="25"/>
  <c r="D495" i="25" s="1"/>
  <c r="C444" i="25"/>
  <c r="C495" i="25" s="1"/>
  <c r="B444" i="25"/>
  <c r="B495" i="25" s="1"/>
  <c r="O443" i="25"/>
  <c r="O494" i="25" s="1"/>
  <c r="N443" i="25"/>
  <c r="N494" i="25" s="1"/>
  <c r="M443" i="25"/>
  <c r="M494" i="25" s="1"/>
  <c r="L443" i="25"/>
  <c r="K443" i="25"/>
  <c r="J443" i="25"/>
  <c r="J494" i="25" s="1"/>
  <c r="I443" i="25"/>
  <c r="I494" i="25" s="1"/>
  <c r="H443" i="25"/>
  <c r="H494" i="25" s="1"/>
  <c r="G443" i="25"/>
  <c r="G494" i="25" s="1"/>
  <c r="F443" i="25"/>
  <c r="F494" i="25" s="1"/>
  <c r="E443" i="25"/>
  <c r="E494" i="25" s="1"/>
  <c r="D443" i="25"/>
  <c r="C443" i="25"/>
  <c r="B443" i="25"/>
  <c r="B494" i="25" s="1"/>
  <c r="O442" i="25"/>
  <c r="O493" i="25" s="1"/>
  <c r="N442" i="25"/>
  <c r="N493" i="25" s="1"/>
  <c r="M442" i="25"/>
  <c r="M493" i="25" s="1"/>
  <c r="L442" i="25"/>
  <c r="L493" i="25" s="1"/>
  <c r="K442" i="25"/>
  <c r="K493" i="25" s="1"/>
  <c r="J442" i="25"/>
  <c r="I442" i="25"/>
  <c r="H442" i="25"/>
  <c r="H493" i="25" s="1"/>
  <c r="G442" i="25"/>
  <c r="F442" i="25"/>
  <c r="F446" i="25" s="1"/>
  <c r="E442" i="25"/>
  <c r="E493" i="25" s="1"/>
  <c r="D442" i="25"/>
  <c r="D493" i="25" s="1"/>
  <c r="C442" i="25"/>
  <c r="C493" i="25" s="1"/>
  <c r="B442" i="25"/>
  <c r="O438" i="25"/>
  <c r="O602" i="25" s="1"/>
  <c r="N438" i="25"/>
  <c r="N602" i="25" s="1"/>
  <c r="N609" i="25" s="1"/>
  <c r="M438" i="25"/>
  <c r="L438" i="25"/>
  <c r="L602" i="25" s="1"/>
  <c r="L609" i="25" s="1"/>
  <c r="K438" i="25"/>
  <c r="K602" i="25" s="1"/>
  <c r="K609" i="25" s="1"/>
  <c r="J438" i="25"/>
  <c r="J602" i="25" s="1"/>
  <c r="J609" i="25" s="1"/>
  <c r="I438" i="25"/>
  <c r="I602" i="25" s="1"/>
  <c r="I609" i="25" s="1"/>
  <c r="H438" i="25"/>
  <c r="H602" i="25" s="1"/>
  <c r="H609" i="25" s="1"/>
  <c r="G438" i="25"/>
  <c r="G602" i="25" s="1"/>
  <c r="G609" i="25" s="1"/>
  <c r="F438" i="25"/>
  <c r="F602" i="25" s="1"/>
  <c r="F609" i="25" s="1"/>
  <c r="E438" i="25"/>
  <c r="D438" i="25"/>
  <c r="D602" i="25" s="1"/>
  <c r="D609" i="25" s="1"/>
  <c r="C438" i="25"/>
  <c r="C602" i="25" s="1"/>
  <c r="C609" i="25" s="1"/>
  <c r="B438" i="25"/>
  <c r="B602" i="25" s="1"/>
  <c r="B609" i="25" s="1"/>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O432" i="25"/>
  <c r="N432" i="25"/>
  <c r="M432" i="25"/>
  <c r="M433" i="25" s="1"/>
  <c r="L432" i="25"/>
  <c r="K432" i="25"/>
  <c r="J432" i="25"/>
  <c r="I432" i="25"/>
  <c r="H432" i="25"/>
  <c r="G432" i="25"/>
  <c r="F432" i="25"/>
  <c r="E432" i="25"/>
  <c r="D432" i="25"/>
  <c r="C432" i="25"/>
  <c r="B432" i="25"/>
  <c r="O431" i="25"/>
  <c r="N431" i="25"/>
  <c r="M431" i="25"/>
  <c r="L431" i="25"/>
  <c r="K431" i="25"/>
  <c r="J431" i="25"/>
  <c r="I431" i="25"/>
  <c r="H431" i="25"/>
  <c r="G431" i="25"/>
  <c r="F431" i="25"/>
  <c r="E431" i="25"/>
  <c r="D431" i="25"/>
  <c r="C431" i="25"/>
  <c r="B431" i="25"/>
  <c r="O430" i="25"/>
  <c r="N430" i="25"/>
  <c r="M430" i="25"/>
  <c r="L430" i="25"/>
  <c r="K430" i="25"/>
  <c r="J430" i="25"/>
  <c r="I430" i="25"/>
  <c r="H430" i="25"/>
  <c r="G430" i="25"/>
  <c r="F430" i="25"/>
  <c r="E430" i="25"/>
  <c r="D430" i="25"/>
  <c r="C430" i="25"/>
  <c r="B430" i="25"/>
  <c r="O429" i="25"/>
  <c r="N429" i="25"/>
  <c r="M429" i="25"/>
  <c r="L429" i="25"/>
  <c r="K429" i="25"/>
  <c r="J429" i="25"/>
  <c r="I429" i="25"/>
  <c r="H429" i="25"/>
  <c r="G429" i="25"/>
  <c r="F429" i="25"/>
  <c r="E429" i="25"/>
  <c r="D429" i="25"/>
  <c r="C429" i="25"/>
  <c r="B429" i="25"/>
  <c r="O425" i="25"/>
  <c r="N425" i="25"/>
  <c r="M425" i="25"/>
  <c r="L425" i="25"/>
  <c r="K425" i="25"/>
  <c r="J425" i="25"/>
  <c r="I425" i="25"/>
  <c r="H425" i="25"/>
  <c r="G425" i="25"/>
  <c r="F425" i="25"/>
  <c r="E425" i="25"/>
  <c r="E426" i="25" s="1"/>
  <c r="D425" i="25"/>
  <c r="D426" i="25" s="1"/>
  <c r="C425" i="25"/>
  <c r="B425" i="25"/>
  <c r="B426" i="25" s="1"/>
  <c r="O424" i="25"/>
  <c r="N424" i="25"/>
  <c r="M424" i="25"/>
  <c r="L424" i="25"/>
  <c r="K424" i="25"/>
  <c r="J424" i="25"/>
  <c r="I424" i="25"/>
  <c r="H424" i="25"/>
  <c r="G424" i="25"/>
  <c r="F424" i="25"/>
  <c r="E424" i="25"/>
  <c r="D424" i="25"/>
  <c r="C424" i="25"/>
  <c r="B424" i="25"/>
  <c r="O423" i="25"/>
  <c r="N423" i="25"/>
  <c r="M423" i="25"/>
  <c r="L423" i="25"/>
  <c r="K423" i="25"/>
  <c r="J423" i="25"/>
  <c r="I423" i="25"/>
  <c r="H423" i="25"/>
  <c r="G423" i="25"/>
  <c r="F423" i="25"/>
  <c r="E423" i="25"/>
  <c r="D423" i="25"/>
  <c r="C423" i="25"/>
  <c r="B423" i="25"/>
  <c r="O422" i="25"/>
  <c r="N422" i="25"/>
  <c r="M422" i="25"/>
  <c r="L422" i="25"/>
  <c r="K422" i="25"/>
  <c r="J422" i="25"/>
  <c r="I422" i="25"/>
  <c r="H422" i="25"/>
  <c r="G422" i="25"/>
  <c r="F422" i="25"/>
  <c r="E422" i="25"/>
  <c r="D422" i="25"/>
  <c r="C422" i="25"/>
  <c r="B422" i="25"/>
  <c r="B420" i="25"/>
  <c r="M419" i="25"/>
  <c r="L419" i="25"/>
  <c r="K419" i="25"/>
  <c r="J419" i="25"/>
  <c r="J420" i="25" s="1"/>
  <c r="I419" i="25"/>
  <c r="I420" i="25" s="1"/>
  <c r="H419" i="25"/>
  <c r="G419" i="25"/>
  <c r="F419" i="25"/>
  <c r="E419" i="25"/>
  <c r="D419" i="25"/>
  <c r="C419" i="25"/>
  <c r="B419" i="25"/>
  <c r="N418" i="25"/>
  <c r="M418" i="25"/>
  <c r="L418" i="25"/>
  <c r="K418" i="25"/>
  <c r="J418" i="25"/>
  <c r="I418" i="25"/>
  <c r="H418" i="25"/>
  <c r="G418" i="25"/>
  <c r="F418" i="25"/>
  <c r="E418" i="25"/>
  <c r="D418" i="25"/>
  <c r="C418" i="25"/>
  <c r="B418" i="25"/>
  <c r="N417" i="25"/>
  <c r="M417" i="25"/>
  <c r="L417" i="25"/>
  <c r="K417" i="25"/>
  <c r="J417" i="25"/>
  <c r="I417" i="25"/>
  <c r="H417" i="25"/>
  <c r="G417" i="25"/>
  <c r="F417" i="25"/>
  <c r="E417" i="25"/>
  <c r="D417" i="25"/>
  <c r="C417" i="25"/>
  <c r="B417" i="25"/>
  <c r="N416" i="25"/>
  <c r="M416" i="25"/>
  <c r="L416" i="25"/>
  <c r="K416" i="25"/>
  <c r="J416" i="25"/>
  <c r="I416" i="25"/>
  <c r="H416" i="25"/>
  <c r="G416" i="25"/>
  <c r="F416" i="25"/>
  <c r="E416" i="25"/>
  <c r="D416" i="25"/>
  <c r="C416" i="25"/>
  <c r="B416" i="25"/>
  <c r="M413" i="25"/>
  <c r="L413" i="25"/>
  <c r="K413" i="25"/>
  <c r="J413" i="25"/>
  <c r="I413" i="25"/>
  <c r="H413" i="25"/>
  <c r="H414" i="25" s="1"/>
  <c r="G413" i="25"/>
  <c r="G414" i="25" s="1"/>
  <c r="F413" i="25"/>
  <c r="E413" i="25"/>
  <c r="D413" i="25"/>
  <c r="C413" i="25"/>
  <c r="B413" i="25"/>
  <c r="N412" i="25"/>
  <c r="M412" i="25"/>
  <c r="L412" i="25"/>
  <c r="K412" i="25"/>
  <c r="J412" i="25"/>
  <c r="I412" i="25"/>
  <c r="H412" i="25"/>
  <c r="G412" i="25"/>
  <c r="F412" i="25"/>
  <c r="E412" i="25"/>
  <c r="D412" i="25"/>
  <c r="C412" i="25"/>
  <c r="B412" i="25"/>
  <c r="N411" i="25"/>
  <c r="M411" i="25"/>
  <c r="L411" i="25"/>
  <c r="K411" i="25"/>
  <c r="J411" i="25"/>
  <c r="I411" i="25"/>
  <c r="H411" i="25"/>
  <c r="G411" i="25"/>
  <c r="F411" i="25"/>
  <c r="E411" i="25"/>
  <c r="D411" i="25"/>
  <c r="C411" i="25"/>
  <c r="B411" i="25"/>
  <c r="N410" i="25"/>
  <c r="M410" i="25"/>
  <c r="L410" i="25"/>
  <c r="K410" i="25"/>
  <c r="J410" i="25"/>
  <c r="I410" i="25"/>
  <c r="H410" i="25"/>
  <c r="G410" i="25"/>
  <c r="F410" i="25"/>
  <c r="E410" i="25"/>
  <c r="D410" i="25"/>
  <c r="C410" i="25"/>
  <c r="B410" i="25"/>
  <c r="F408" i="25"/>
  <c r="E408" i="25"/>
  <c r="M407" i="25"/>
  <c r="M408" i="25" s="1"/>
  <c r="L407" i="25"/>
  <c r="K407" i="25"/>
  <c r="J407" i="25"/>
  <c r="I407" i="25"/>
  <c r="I408" i="25" s="1"/>
  <c r="H407" i="25"/>
  <c r="H408" i="25" s="1"/>
  <c r="G407" i="25"/>
  <c r="F407" i="25"/>
  <c r="E407" i="25"/>
  <c r="D407" i="25"/>
  <c r="C407" i="25"/>
  <c r="B407" i="25"/>
  <c r="O406" i="25"/>
  <c r="N406" i="25"/>
  <c r="M406" i="25"/>
  <c r="L406" i="25"/>
  <c r="K406" i="25"/>
  <c r="J406" i="25"/>
  <c r="I406" i="25"/>
  <c r="H406" i="25"/>
  <c r="G406" i="25"/>
  <c r="F406" i="25"/>
  <c r="E406" i="25"/>
  <c r="D406" i="25"/>
  <c r="C406" i="25"/>
  <c r="B406" i="25"/>
  <c r="N405" i="25"/>
  <c r="M405" i="25"/>
  <c r="L405" i="25"/>
  <c r="K405" i="25"/>
  <c r="J405" i="25"/>
  <c r="I405" i="25"/>
  <c r="H405" i="25"/>
  <c r="G405" i="25"/>
  <c r="F405" i="25"/>
  <c r="E405" i="25"/>
  <c r="D405" i="25"/>
  <c r="C405" i="25"/>
  <c r="B405" i="25"/>
  <c r="N404" i="25"/>
  <c r="M404" i="25"/>
  <c r="L404" i="25"/>
  <c r="K404" i="25"/>
  <c r="J404" i="25"/>
  <c r="I404" i="25"/>
  <c r="H404" i="25"/>
  <c r="G404" i="25"/>
  <c r="F404" i="25"/>
  <c r="E404" i="25"/>
  <c r="D404" i="25"/>
  <c r="C404" i="25"/>
  <c r="B404" i="25"/>
  <c r="O401" i="25"/>
  <c r="O426" i="25" s="1"/>
  <c r="N401" i="25"/>
  <c r="N426" i="25" s="1"/>
  <c r="M401" i="25"/>
  <c r="M420" i="25" s="1"/>
  <c r="L401" i="25"/>
  <c r="L426" i="25" s="1"/>
  <c r="K401" i="25"/>
  <c r="K426" i="25" s="1"/>
  <c r="J401" i="25"/>
  <c r="J439" i="25" s="1"/>
  <c r="I401" i="25"/>
  <c r="I433" i="25" s="1"/>
  <c r="H401" i="25"/>
  <c r="H433" i="25" s="1"/>
  <c r="G401" i="25"/>
  <c r="G426" i="25" s="1"/>
  <c r="F401" i="25"/>
  <c r="E401" i="25"/>
  <c r="E420" i="25" s="1"/>
  <c r="D401" i="25"/>
  <c r="C401" i="25"/>
  <c r="B401" i="25"/>
  <c r="B439" i="25" s="1"/>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8" i="25"/>
  <c r="N398" i="25"/>
  <c r="M398" i="25"/>
  <c r="L398" i="25"/>
  <c r="K398" i="25"/>
  <c r="J398" i="25"/>
  <c r="I398" i="25"/>
  <c r="H398" i="25"/>
  <c r="G398" i="25"/>
  <c r="F398" i="25"/>
  <c r="E398" i="25"/>
  <c r="D398" i="25"/>
  <c r="C398" i="25"/>
  <c r="B398" i="25"/>
  <c r="L396" i="25"/>
  <c r="O395" i="25"/>
  <c r="O396" i="25" s="1"/>
  <c r="N395" i="25"/>
  <c r="N396" i="25" s="1"/>
  <c r="M395" i="25"/>
  <c r="L395" i="25"/>
  <c r="K395" i="25"/>
  <c r="K396" i="25" s="1"/>
  <c r="J395" i="25"/>
  <c r="I395" i="25"/>
  <c r="H395" i="25"/>
  <c r="G395" i="25"/>
  <c r="G396" i="25" s="1"/>
  <c r="F395" i="25"/>
  <c r="F396" i="25" s="1"/>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2" i="25"/>
  <c r="N392" i="25"/>
  <c r="M392" i="25"/>
  <c r="L392" i="25"/>
  <c r="K392" i="25"/>
  <c r="J392" i="25"/>
  <c r="I392" i="25"/>
  <c r="H392" i="25"/>
  <c r="G392" i="25"/>
  <c r="F392" i="25"/>
  <c r="E392" i="25"/>
  <c r="D392" i="25"/>
  <c r="C392" i="25"/>
  <c r="B392" i="25"/>
  <c r="M390" i="25"/>
  <c r="J390" i="25"/>
  <c r="E390" i="25"/>
  <c r="B390" i="25"/>
  <c r="O389" i="25"/>
  <c r="N389" i="25"/>
  <c r="M389" i="25"/>
  <c r="L389" i="25"/>
  <c r="K389" i="25"/>
  <c r="J389" i="25"/>
  <c r="I389" i="25"/>
  <c r="I390" i="25" s="1"/>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6" i="25"/>
  <c r="N386" i="25"/>
  <c r="M386" i="25"/>
  <c r="L386" i="25"/>
  <c r="K386" i="25"/>
  <c r="J386" i="25"/>
  <c r="I386" i="25"/>
  <c r="H386" i="25"/>
  <c r="G386" i="25"/>
  <c r="F386" i="25"/>
  <c r="E386" i="25"/>
  <c r="D386" i="25"/>
  <c r="C386" i="25"/>
  <c r="B386" i="25"/>
  <c r="O383" i="25"/>
  <c r="O384" i="25" s="1"/>
  <c r="N383" i="25"/>
  <c r="N384" i="25" s="1"/>
  <c r="M383" i="25"/>
  <c r="L383" i="25"/>
  <c r="L384" i="25" s="1"/>
  <c r="K383" i="25"/>
  <c r="J383" i="25"/>
  <c r="I383" i="25"/>
  <c r="H383" i="25"/>
  <c r="H384" i="25" s="1"/>
  <c r="G383" i="25"/>
  <c r="G384" i="25" s="1"/>
  <c r="F383" i="25"/>
  <c r="F384" i="25" s="1"/>
  <c r="E383" i="25"/>
  <c r="D383" i="25"/>
  <c r="D384" i="25" s="1"/>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80" i="25"/>
  <c r="N380" i="25"/>
  <c r="M380" i="25"/>
  <c r="L380" i="25"/>
  <c r="K380" i="25"/>
  <c r="J380" i="25"/>
  <c r="I380" i="25"/>
  <c r="H380" i="25"/>
  <c r="G380" i="25"/>
  <c r="F380" i="25"/>
  <c r="E380" i="25"/>
  <c r="D380" i="25"/>
  <c r="C380" i="25"/>
  <c r="B380"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AU121" i="25"/>
  <c r="AH121" i="25"/>
  <c r="AE121" i="25"/>
  <c r="O121" i="25"/>
  <c r="B121"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D121" i="25" s="1"/>
  <c r="AC120" i="25"/>
  <c r="AB120" i="25"/>
  <c r="AA120" i="25"/>
  <c r="Z120" i="25"/>
  <c r="Y120" i="25"/>
  <c r="X120" i="25"/>
  <c r="W120" i="25"/>
  <c r="V120" i="25"/>
  <c r="V121" i="25" s="1"/>
  <c r="U120" i="25"/>
  <c r="U121" i="25" s="1"/>
  <c r="T120" i="25"/>
  <c r="S120" i="25"/>
  <c r="R120" i="25"/>
  <c r="Q120" i="25"/>
  <c r="P120" i="25"/>
  <c r="O120" i="25"/>
  <c r="N120" i="25"/>
  <c r="M120" i="25"/>
  <c r="L120" i="25"/>
  <c r="K120" i="25"/>
  <c r="J120" i="25"/>
  <c r="I120" i="25"/>
  <c r="H120" i="25"/>
  <c r="G120" i="25"/>
  <c r="F120" i="25"/>
  <c r="E120" i="25"/>
  <c r="E121" i="25" s="1"/>
  <c r="D120" i="25"/>
  <c r="C120" i="25"/>
  <c r="B120" i="25"/>
  <c r="AZ119" i="25"/>
  <c r="AY119" i="25"/>
  <c r="AX119" i="25"/>
  <c r="AX121" i="25" s="1"/>
  <c r="AW119" i="25"/>
  <c r="AW121" i="25" s="1"/>
  <c r="AV119" i="25"/>
  <c r="AV121" i="25" s="1"/>
  <c r="AU119" i="25"/>
  <c r="AT119" i="25"/>
  <c r="AT121" i="25" s="1"/>
  <c r="AS119" i="25"/>
  <c r="AS121" i="25" s="1"/>
  <c r="AR119" i="25"/>
  <c r="AQ119" i="25"/>
  <c r="AP119" i="25"/>
  <c r="AP121" i="25" s="1"/>
  <c r="AO119" i="25"/>
  <c r="AO121" i="25" s="1"/>
  <c r="AN119" i="25"/>
  <c r="AN121" i="25" s="1"/>
  <c r="AM119" i="25"/>
  <c r="AL119" i="25"/>
  <c r="AK119" i="25"/>
  <c r="AJ119" i="25"/>
  <c r="AI119" i="25"/>
  <c r="AH119" i="25"/>
  <c r="AG119" i="25"/>
  <c r="AG121" i="25" s="1"/>
  <c r="AF119" i="25"/>
  <c r="AF121" i="25" s="1"/>
  <c r="AE119" i="25"/>
  <c r="AD119" i="25"/>
  <c r="AC119" i="25"/>
  <c r="AC121" i="25" s="1"/>
  <c r="AB119" i="25"/>
  <c r="AA119" i="25"/>
  <c r="Z119" i="25"/>
  <c r="Z121" i="25" s="1"/>
  <c r="Y119" i="25"/>
  <c r="Y121" i="25" s="1"/>
  <c r="X119" i="25"/>
  <c r="X121" i="25" s="1"/>
  <c r="W119" i="25"/>
  <c r="V119" i="25"/>
  <c r="U119" i="25"/>
  <c r="T119" i="25"/>
  <c r="S119" i="25"/>
  <c r="R119" i="25"/>
  <c r="R121" i="25" s="1"/>
  <c r="Q119" i="25"/>
  <c r="Q121" i="25" s="1"/>
  <c r="P119" i="25"/>
  <c r="P121" i="25" s="1"/>
  <c r="O119" i="25"/>
  <c r="N119" i="25"/>
  <c r="M119" i="25"/>
  <c r="L119" i="25"/>
  <c r="K119" i="25"/>
  <c r="J119" i="25"/>
  <c r="J121" i="25" s="1"/>
  <c r="I119" i="25"/>
  <c r="I121" i="25" s="1"/>
  <c r="H119" i="25"/>
  <c r="H121" i="25" s="1"/>
  <c r="G119" i="25"/>
  <c r="F119" i="25"/>
  <c r="F121" i="25" s="1"/>
  <c r="E119" i="25"/>
  <c r="D119" i="25"/>
  <c r="C119" i="25"/>
  <c r="B119" i="25"/>
  <c r="BK117" i="25"/>
  <c r="AY117" i="25"/>
  <c r="AX117" i="25"/>
  <c r="AP117" i="25"/>
  <c r="Z117" i="25"/>
  <c r="Y117" i="25"/>
  <c r="X117" i="25"/>
  <c r="V117" i="25"/>
  <c r="F117" i="25"/>
  <c r="O410" i="25" s="1"/>
  <c r="D116" i="25"/>
  <c r="BK115" i="25"/>
  <c r="BJ115" i="25"/>
  <c r="BJ117" i="25" s="1"/>
  <c r="BI115" i="25"/>
  <c r="BI117" i="25" s="1"/>
  <c r="BH115" i="25"/>
  <c r="BH117" i="25" s="1"/>
  <c r="BG115" i="25"/>
  <c r="BG117" i="25" s="1"/>
  <c r="BF115" i="25"/>
  <c r="BF117" i="25" s="1"/>
  <c r="BE115" i="25"/>
  <c r="BE117" i="25" s="1"/>
  <c r="BD115" i="25"/>
  <c r="BD117" i="25" s="1"/>
  <c r="BC115" i="25"/>
  <c r="BC117" i="25" s="1"/>
  <c r="BB115" i="25"/>
  <c r="BB117" i="25" s="1"/>
  <c r="BA115" i="25"/>
  <c r="BA117" i="25" s="1"/>
  <c r="AZ115" i="25"/>
  <c r="AZ117" i="25" s="1"/>
  <c r="AY115" i="25"/>
  <c r="AX115" i="25"/>
  <c r="AW115" i="25"/>
  <c r="AW117" i="25" s="1"/>
  <c r="AV115" i="25"/>
  <c r="AV117" i="25" s="1"/>
  <c r="AU115" i="25"/>
  <c r="AU117" i="25" s="1"/>
  <c r="AT115" i="25"/>
  <c r="AT117" i="25" s="1"/>
  <c r="AS115" i="25"/>
  <c r="AS117" i="25" s="1"/>
  <c r="AR115" i="25"/>
  <c r="AR117" i="25" s="1"/>
  <c r="AQ115" i="25"/>
  <c r="AQ117" i="25" s="1"/>
  <c r="AP115" i="25"/>
  <c r="AO115" i="25"/>
  <c r="AO117" i="25" s="1"/>
  <c r="AN115" i="25"/>
  <c r="AN117" i="25" s="1"/>
  <c r="AM115" i="25"/>
  <c r="AM117" i="25" s="1"/>
  <c r="AL115" i="25"/>
  <c r="AL117" i="25" s="1"/>
  <c r="AK115" i="25"/>
  <c r="AK117" i="25" s="1"/>
  <c r="AJ115" i="25"/>
  <c r="AJ117" i="25" s="1"/>
  <c r="AI115" i="25"/>
  <c r="AI117" i="25" s="1"/>
  <c r="AH115" i="25"/>
  <c r="AH117" i="25" s="1"/>
  <c r="AG115" i="25"/>
  <c r="AG117" i="25" s="1"/>
  <c r="AF115" i="25"/>
  <c r="AF117" i="25" s="1"/>
  <c r="AE115" i="25"/>
  <c r="AE117" i="25" s="1"/>
  <c r="AD115" i="25"/>
  <c r="AD117" i="25" s="1"/>
  <c r="AC115" i="25"/>
  <c r="AC117" i="25" s="1"/>
  <c r="AB115" i="25"/>
  <c r="AB117" i="25" s="1"/>
  <c r="AA115" i="25"/>
  <c r="AA117" i="25" s="1"/>
  <c r="Z115" i="25"/>
  <c r="Y115" i="25"/>
  <c r="X115" i="25"/>
  <c r="W115" i="25"/>
  <c r="W117" i="25" s="1"/>
  <c r="V115" i="25"/>
  <c r="U115" i="25"/>
  <c r="U117" i="25" s="1"/>
  <c r="T115" i="25"/>
  <c r="T117" i="25" s="1"/>
  <c r="S115" i="25"/>
  <c r="S117" i="25" s="1"/>
  <c r="R115" i="25"/>
  <c r="R117" i="25" s="1"/>
  <c r="Q115" i="25"/>
  <c r="Q117" i="25" s="1"/>
  <c r="P115" i="25"/>
  <c r="P117" i="25" s="1"/>
  <c r="O115" i="25"/>
  <c r="O117" i="25" s="1"/>
  <c r="N115" i="25"/>
  <c r="N117" i="25" s="1"/>
  <c r="M115" i="25"/>
  <c r="M117" i="25" s="1"/>
  <c r="L115" i="25"/>
  <c r="L117" i="25" s="1"/>
  <c r="K115" i="25"/>
  <c r="K117" i="25" s="1"/>
  <c r="J115" i="25"/>
  <c r="J117" i="25" s="1"/>
  <c r="I115" i="25"/>
  <c r="I117" i="25" s="1"/>
  <c r="H115" i="25"/>
  <c r="H117" i="25" s="1"/>
  <c r="G115" i="25"/>
  <c r="G117" i="25" s="1"/>
  <c r="N413" i="25" s="1"/>
  <c r="N414" i="25" s="1"/>
  <c r="F115" i="25"/>
  <c r="E115" i="25"/>
  <c r="E117" i="25" s="1"/>
  <c r="O411" i="25" s="1"/>
  <c r="D115" i="25"/>
  <c r="D117" i="25" s="1"/>
  <c r="O412" i="25" s="1"/>
  <c r="C115" i="25"/>
  <c r="C117" i="25" s="1"/>
  <c r="O413" i="25" s="1"/>
  <c r="O414" i="25" s="1"/>
  <c r="B115" i="25"/>
  <c r="B117" i="25" s="1"/>
  <c r="BK114" i="25"/>
  <c r="BJ114" i="25"/>
  <c r="BI114" i="25"/>
  <c r="BH114" i="25"/>
  <c r="BG114" i="25"/>
  <c r="BF114" i="25"/>
  <c r="BF116" i="25" s="1"/>
  <c r="BF118" i="25" s="1"/>
  <c r="BE114" i="25"/>
  <c r="BD114" i="25"/>
  <c r="BC114" i="25"/>
  <c r="BB114" i="25"/>
  <c r="BA114" i="25"/>
  <c r="AZ114" i="25"/>
  <c r="AY114" i="25"/>
  <c r="AX114" i="25"/>
  <c r="AW114" i="25"/>
  <c r="AV114" i="25"/>
  <c r="AU114" i="25"/>
  <c r="AT114" i="25"/>
  <c r="AS114" i="25"/>
  <c r="AR114" i="25"/>
  <c r="AQ114" i="25"/>
  <c r="AP114" i="25"/>
  <c r="AP116" i="25" s="1"/>
  <c r="AP118" i="25" s="1"/>
  <c r="AO114" i="25"/>
  <c r="AN114" i="25"/>
  <c r="AM114" i="25"/>
  <c r="AL114" i="25"/>
  <c r="AK114" i="25"/>
  <c r="AJ114" i="25"/>
  <c r="AI114" i="25"/>
  <c r="AH114" i="25"/>
  <c r="AG114" i="25"/>
  <c r="AF114" i="25"/>
  <c r="AE114" i="25"/>
  <c r="AE116" i="25" s="1"/>
  <c r="AE118" i="25" s="1"/>
  <c r="AD114" i="25"/>
  <c r="AC114" i="25"/>
  <c r="AB114" i="25"/>
  <c r="AA114" i="25"/>
  <c r="Z114" i="25"/>
  <c r="Y114" i="25"/>
  <c r="X114" i="25"/>
  <c r="W114" i="25"/>
  <c r="V114" i="25"/>
  <c r="U114" i="25"/>
  <c r="T114" i="25"/>
  <c r="S114" i="25"/>
  <c r="R114" i="25"/>
  <c r="Q114" i="25"/>
  <c r="P114" i="25"/>
  <c r="O114" i="25"/>
  <c r="N114" i="25"/>
  <c r="M114" i="25"/>
  <c r="L114" i="25"/>
  <c r="K114" i="25"/>
  <c r="J114" i="25"/>
  <c r="J116" i="25" s="1"/>
  <c r="J118" i="25" s="1"/>
  <c r="I114" i="25"/>
  <c r="H114" i="25"/>
  <c r="G114" i="25"/>
  <c r="F114" i="25"/>
  <c r="E114" i="25"/>
  <c r="D114" i="25"/>
  <c r="C114" i="25"/>
  <c r="B114" i="25"/>
  <c r="BK113" i="25"/>
  <c r="BJ113" i="25"/>
  <c r="BJ116" i="25" s="1"/>
  <c r="BJ118" i="25" s="1"/>
  <c r="BI113" i="25"/>
  <c r="BI116" i="25" s="1"/>
  <c r="BH113" i="25"/>
  <c r="BG113" i="25"/>
  <c r="BF113" i="25"/>
  <c r="BE113" i="25"/>
  <c r="BE116" i="25" s="1"/>
  <c r="BD113" i="25"/>
  <c r="BD116" i="25" s="1"/>
  <c r="BD118" i="25" s="1"/>
  <c r="BC113" i="25"/>
  <c r="BB113" i="25"/>
  <c r="BB116" i="25" s="1"/>
  <c r="BB118" i="25" s="1"/>
  <c r="BA113" i="25"/>
  <c r="BA116" i="25" s="1"/>
  <c r="AZ113" i="25"/>
  <c r="AY113" i="25"/>
  <c r="AX113" i="25"/>
  <c r="AW113" i="25"/>
  <c r="AW116" i="25" s="1"/>
  <c r="AV113" i="25"/>
  <c r="AV116" i="25" s="1"/>
  <c r="AV118" i="25" s="1"/>
  <c r="AU113" i="25"/>
  <c r="AT113" i="25"/>
  <c r="AT116" i="25" s="1"/>
  <c r="AT118" i="25" s="1"/>
  <c r="AS113" i="25"/>
  <c r="AS116" i="25" s="1"/>
  <c r="AR113" i="25"/>
  <c r="AQ113" i="25"/>
  <c r="AP113" i="25"/>
  <c r="AO113" i="25"/>
  <c r="AO116" i="25" s="1"/>
  <c r="AN113" i="25"/>
  <c r="AN116" i="25" s="1"/>
  <c r="AN118" i="25" s="1"/>
  <c r="AM113" i="25"/>
  <c r="AL113" i="25"/>
  <c r="AK113" i="25"/>
  <c r="AK116" i="25" s="1"/>
  <c r="AJ113" i="25"/>
  <c r="AI113" i="25"/>
  <c r="AH113" i="25"/>
  <c r="AG113" i="25"/>
  <c r="AF113" i="25"/>
  <c r="AE113" i="25"/>
  <c r="AD113" i="25"/>
  <c r="AC113" i="25"/>
  <c r="AC116" i="25" s="1"/>
  <c r="AB113" i="25"/>
  <c r="AA113" i="25"/>
  <c r="Z113" i="25"/>
  <c r="Y113" i="25"/>
  <c r="Y116" i="25" s="1"/>
  <c r="X113" i="25"/>
  <c r="W113" i="25"/>
  <c r="V113" i="25"/>
  <c r="V116" i="25" s="1"/>
  <c r="V118" i="25" s="1"/>
  <c r="U113" i="25"/>
  <c r="U116" i="25" s="1"/>
  <c r="T113" i="25"/>
  <c r="S113" i="25"/>
  <c r="R113" i="25"/>
  <c r="Q113" i="25"/>
  <c r="Q116" i="25" s="1"/>
  <c r="Q118" i="25" s="1"/>
  <c r="P113" i="25"/>
  <c r="P116" i="25" s="1"/>
  <c r="P118" i="25" s="1"/>
  <c r="O113" i="25"/>
  <c r="N113" i="25"/>
  <c r="N116" i="25" s="1"/>
  <c r="M113" i="25"/>
  <c r="M116" i="25" s="1"/>
  <c r="L113" i="25"/>
  <c r="K113" i="25"/>
  <c r="J113" i="25"/>
  <c r="I113" i="25"/>
  <c r="I116" i="25" s="1"/>
  <c r="I118" i="25" s="1"/>
  <c r="H113" i="25"/>
  <c r="H116" i="25" s="1"/>
  <c r="H118" i="25" s="1"/>
  <c r="G113" i="25"/>
  <c r="F113" i="25"/>
  <c r="F116" i="25" s="1"/>
  <c r="O404" i="25" s="1"/>
  <c r="E113" i="25"/>
  <c r="E116" i="25" s="1"/>
  <c r="D113" i="25"/>
  <c r="C113" i="25"/>
  <c r="B113" i="25"/>
  <c r="B116" i="25" s="1"/>
  <c r="B118" i="25" s="1"/>
  <c r="N721" i="23"/>
  <c r="O720" i="23"/>
  <c r="M717" i="23"/>
  <c r="N716" i="23"/>
  <c r="N717" i="23" s="1"/>
  <c r="L713" i="23"/>
  <c r="M712" i="23"/>
  <c r="K709" i="23"/>
  <c r="M708" i="23"/>
  <c r="N708" i="23" s="1"/>
  <c r="L708" i="23"/>
  <c r="L709" i="23" s="1"/>
  <c r="L705" i="23"/>
  <c r="J705" i="23"/>
  <c r="M704" i="23"/>
  <c r="N704" i="23" s="1"/>
  <c r="L704" i="23"/>
  <c r="K704" i="23"/>
  <c r="K705" i="23" s="1"/>
  <c r="I701" i="23"/>
  <c r="J700" i="23"/>
  <c r="K700" i="23" s="1"/>
  <c r="H697" i="23"/>
  <c r="I696" i="23"/>
  <c r="J696" i="23" s="1"/>
  <c r="J697" i="23" s="1"/>
  <c r="G693" i="23"/>
  <c r="H692" i="23"/>
  <c r="I692" i="23" s="1"/>
  <c r="I693" i="23" s="1"/>
  <c r="I695" i="23" s="1"/>
  <c r="F689" i="23"/>
  <c r="G688" i="23"/>
  <c r="G689" i="23" s="1"/>
  <c r="E685" i="23"/>
  <c r="F684" i="23"/>
  <c r="F685" i="23" s="1"/>
  <c r="D681" i="23"/>
  <c r="F680" i="23"/>
  <c r="G680" i="23" s="1"/>
  <c r="E680" i="23"/>
  <c r="E681" i="23" s="1"/>
  <c r="C677" i="23"/>
  <c r="D676" i="23"/>
  <c r="E676" i="23" s="1"/>
  <c r="B673" i="23"/>
  <c r="C672" i="23"/>
  <c r="D672" i="23" s="1"/>
  <c r="N669" i="23"/>
  <c r="O664" i="23"/>
  <c r="O661"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K613" i="23"/>
  <c r="J613" i="23"/>
  <c r="I613" i="23"/>
  <c r="H613" i="23"/>
  <c r="G613" i="23"/>
  <c r="F613" i="23"/>
  <c r="E613" i="23"/>
  <c r="D613" i="23"/>
  <c r="C613" i="23"/>
  <c r="B613" i="23"/>
  <c r="O612" i="23"/>
  <c r="N612" i="23"/>
  <c r="M612" i="23"/>
  <c r="L612" i="23"/>
  <c r="K612" i="23"/>
  <c r="J612" i="23"/>
  <c r="I612" i="23"/>
  <c r="H612" i="23"/>
  <c r="G612" i="23"/>
  <c r="G606" i="23" s="1"/>
  <c r="F612" i="23"/>
  <c r="F606" i="23" s="1"/>
  <c r="E612" i="23"/>
  <c r="D612" i="23"/>
  <c r="C612" i="23"/>
  <c r="B612" i="23"/>
  <c r="O611" i="23"/>
  <c r="N611" i="23"/>
  <c r="M611" i="23"/>
  <c r="M605" i="23" s="1"/>
  <c r="L611" i="23"/>
  <c r="K611" i="23"/>
  <c r="J611" i="23"/>
  <c r="I611" i="23"/>
  <c r="H611" i="23"/>
  <c r="G611" i="23"/>
  <c r="F611" i="23"/>
  <c r="E611" i="23"/>
  <c r="D611" i="23"/>
  <c r="C611" i="23"/>
  <c r="B611" i="23"/>
  <c r="J607" i="23"/>
  <c r="B607" i="23"/>
  <c r="F605" i="23"/>
  <c r="E605" i="23"/>
  <c r="O602" i="23"/>
  <c r="O608" i="23" s="1"/>
  <c r="N602" i="23"/>
  <c r="N608" i="23" s="1"/>
  <c r="M602" i="23"/>
  <c r="M608" i="23" s="1"/>
  <c r="L602" i="23"/>
  <c r="L608" i="23" s="1"/>
  <c r="K602" i="23"/>
  <c r="K608" i="23" s="1"/>
  <c r="J602" i="23"/>
  <c r="J608" i="23" s="1"/>
  <c r="I602" i="23"/>
  <c r="I608" i="23" s="1"/>
  <c r="H602" i="23"/>
  <c r="H608" i="23" s="1"/>
  <c r="G602" i="23"/>
  <c r="G608" i="23" s="1"/>
  <c r="F602" i="23"/>
  <c r="E602" i="23"/>
  <c r="E608" i="23" s="1"/>
  <c r="D602" i="23"/>
  <c r="D608" i="23" s="1"/>
  <c r="C602" i="23"/>
  <c r="B602" i="23"/>
  <c r="O601" i="23"/>
  <c r="O607" i="23" s="1"/>
  <c r="N601" i="23"/>
  <c r="N607" i="23" s="1"/>
  <c r="M601" i="23"/>
  <c r="L601" i="23"/>
  <c r="L607" i="23" s="1"/>
  <c r="K601" i="23"/>
  <c r="K607" i="23" s="1"/>
  <c r="J601" i="23"/>
  <c r="I601" i="23"/>
  <c r="H601" i="23"/>
  <c r="G601" i="23"/>
  <c r="G607" i="23" s="1"/>
  <c r="F601" i="23"/>
  <c r="F607" i="23" s="1"/>
  <c r="E601" i="23"/>
  <c r="D601" i="23"/>
  <c r="D607" i="23" s="1"/>
  <c r="C601" i="23"/>
  <c r="C607" i="23" s="1"/>
  <c r="B601" i="23"/>
  <c r="O600" i="23"/>
  <c r="O606" i="23" s="1"/>
  <c r="N600" i="23"/>
  <c r="M600" i="23"/>
  <c r="M606" i="23" s="1"/>
  <c r="L600" i="23"/>
  <c r="L606" i="23" s="1"/>
  <c r="K600" i="23"/>
  <c r="J600" i="23"/>
  <c r="J606" i="23" s="1"/>
  <c r="I600" i="23"/>
  <c r="I606" i="23" s="1"/>
  <c r="H600" i="23"/>
  <c r="H606" i="23" s="1"/>
  <c r="G600" i="23"/>
  <c r="F600" i="23"/>
  <c r="E600" i="23"/>
  <c r="E606" i="23" s="1"/>
  <c r="D600" i="23"/>
  <c r="D606" i="23" s="1"/>
  <c r="C600" i="23"/>
  <c r="C606" i="23" s="1"/>
  <c r="B600" i="23"/>
  <c r="B606" i="23" s="1"/>
  <c r="O599" i="23"/>
  <c r="O605" i="23" s="1"/>
  <c r="N599" i="23"/>
  <c r="N605" i="23" s="1"/>
  <c r="M599" i="23"/>
  <c r="L599" i="23"/>
  <c r="L605" i="23" s="1"/>
  <c r="K599" i="23"/>
  <c r="K605" i="23" s="1"/>
  <c r="J599" i="23"/>
  <c r="J605" i="23" s="1"/>
  <c r="I599" i="23"/>
  <c r="I605" i="23" s="1"/>
  <c r="H599" i="23"/>
  <c r="H605" i="23" s="1"/>
  <c r="G599" i="23"/>
  <c r="G605" i="23" s="1"/>
  <c r="F599" i="23"/>
  <c r="E599" i="23"/>
  <c r="D599" i="23"/>
  <c r="C599" i="23"/>
  <c r="C605" i="23" s="1"/>
  <c r="B599" i="23"/>
  <c r="B605" i="23" s="1"/>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K584" i="23"/>
  <c r="K588" i="23" s="1"/>
  <c r="J584" i="23"/>
  <c r="J588" i="23" s="1"/>
  <c r="I584" i="23"/>
  <c r="H584" i="23"/>
  <c r="G584" i="23"/>
  <c r="F584" i="23"/>
  <c r="E584" i="23"/>
  <c r="D584" i="23"/>
  <c r="C584" i="23"/>
  <c r="C588" i="23" s="1"/>
  <c r="B584" i="23"/>
  <c r="B588" i="23" s="1"/>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O581" i="23" s="1"/>
  <c r="N578" i="23"/>
  <c r="M578" i="23"/>
  <c r="L578" i="23"/>
  <c r="K578" i="23"/>
  <c r="J578" i="23"/>
  <c r="I578" i="23"/>
  <c r="H578" i="23"/>
  <c r="G578" i="23"/>
  <c r="F578" i="23"/>
  <c r="E578" i="23"/>
  <c r="D578" i="23"/>
  <c r="C578" i="23"/>
  <c r="B578" i="23"/>
  <c r="O577" i="23"/>
  <c r="N577" i="23"/>
  <c r="M577" i="23"/>
  <c r="L577" i="23"/>
  <c r="K577" i="23"/>
  <c r="K581" i="23" s="1"/>
  <c r="J577" i="23"/>
  <c r="J581" i="23" s="1"/>
  <c r="I577" i="23"/>
  <c r="H577" i="23"/>
  <c r="G577" i="23"/>
  <c r="F577" i="23"/>
  <c r="E577" i="23"/>
  <c r="D577" i="23"/>
  <c r="C577" i="23"/>
  <c r="C581" i="23" s="1"/>
  <c r="B577" i="23"/>
  <c r="B581" i="23" s="1"/>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O567" i="23" s="1"/>
  <c r="N564" i="23"/>
  <c r="M564" i="23"/>
  <c r="L564" i="23"/>
  <c r="K564" i="23"/>
  <c r="J564" i="23"/>
  <c r="I564" i="23"/>
  <c r="H564" i="23"/>
  <c r="G564" i="23"/>
  <c r="F564" i="23"/>
  <c r="E564" i="23"/>
  <c r="D564" i="23"/>
  <c r="C564" i="23"/>
  <c r="B564" i="23"/>
  <c r="O563" i="23"/>
  <c r="N563" i="23"/>
  <c r="M563" i="23"/>
  <c r="L563" i="23"/>
  <c r="K563" i="23"/>
  <c r="K567" i="23" s="1"/>
  <c r="J563" i="23"/>
  <c r="I563" i="23"/>
  <c r="I567" i="23" s="1"/>
  <c r="H563" i="23"/>
  <c r="G563" i="23"/>
  <c r="F563" i="23"/>
  <c r="E563" i="23"/>
  <c r="D563" i="23"/>
  <c r="C563" i="23"/>
  <c r="C567" i="23" s="1"/>
  <c r="B563" i="23"/>
  <c r="O543" i="23"/>
  <c r="M543" i="23"/>
  <c r="K543" i="23"/>
  <c r="E543" i="23"/>
  <c r="C543" i="23"/>
  <c r="O542" i="23"/>
  <c r="O541" i="23"/>
  <c r="I541" i="23"/>
  <c r="G541"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O536" i="23" s="1"/>
  <c r="N533" i="23"/>
  <c r="M533" i="23"/>
  <c r="L533" i="23"/>
  <c r="K533" i="23"/>
  <c r="J533" i="23"/>
  <c r="I533" i="23"/>
  <c r="H533" i="23"/>
  <c r="G533" i="23"/>
  <c r="F533" i="23"/>
  <c r="E533" i="23"/>
  <c r="D533" i="23"/>
  <c r="C533" i="23"/>
  <c r="B533" i="23"/>
  <c r="O532" i="23"/>
  <c r="N532" i="23"/>
  <c r="M532" i="23"/>
  <c r="M536" i="23" s="1"/>
  <c r="L532" i="23"/>
  <c r="K532" i="23"/>
  <c r="J532" i="23"/>
  <c r="J536" i="23" s="1"/>
  <c r="I532" i="23"/>
  <c r="H532" i="23"/>
  <c r="G532" i="23"/>
  <c r="F532" i="23"/>
  <c r="F536" i="23" s="1"/>
  <c r="E532" i="23"/>
  <c r="E536" i="23" s="1"/>
  <c r="D532" i="23"/>
  <c r="C532" i="23"/>
  <c r="B532" i="23"/>
  <c r="O527" i="23"/>
  <c r="N527" i="23"/>
  <c r="M527" i="23"/>
  <c r="L527" i="23"/>
  <c r="K527" i="23"/>
  <c r="J527" i="23"/>
  <c r="I527" i="23"/>
  <c r="H527" i="23"/>
  <c r="G527" i="23"/>
  <c r="F527" i="23"/>
  <c r="E527" i="23"/>
  <c r="D527" i="23"/>
  <c r="C527" i="23"/>
  <c r="B527" i="23"/>
  <c r="O526" i="23"/>
  <c r="N526" i="23"/>
  <c r="M526" i="23"/>
  <c r="L526" i="23"/>
  <c r="K526" i="23"/>
  <c r="J526" i="23"/>
  <c r="J528" i="23" s="1"/>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O528" i="23" s="1"/>
  <c r="N524" i="23"/>
  <c r="N528" i="23" s="1"/>
  <c r="M524" i="23"/>
  <c r="L524" i="23"/>
  <c r="K524" i="23"/>
  <c r="K528" i="23" s="1"/>
  <c r="J524" i="23"/>
  <c r="I524" i="23"/>
  <c r="H524" i="23"/>
  <c r="G524" i="23"/>
  <c r="G528" i="23" s="1"/>
  <c r="F524" i="23"/>
  <c r="F528" i="23" s="1"/>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B517" i="23"/>
  <c r="O516" i="23"/>
  <c r="N516" i="23"/>
  <c r="M516" i="23"/>
  <c r="L516" i="23"/>
  <c r="K516" i="23"/>
  <c r="J516" i="23"/>
  <c r="I516" i="23"/>
  <c r="H516" i="23"/>
  <c r="G516" i="23"/>
  <c r="G520" i="23" s="1"/>
  <c r="F516" i="23"/>
  <c r="F520" i="23" s="1"/>
  <c r="E516" i="23"/>
  <c r="D516" i="23"/>
  <c r="C516" i="23"/>
  <c r="B516" i="23"/>
  <c r="O510" i="23"/>
  <c r="O550" i="23" s="1"/>
  <c r="G510" i="23"/>
  <c r="D510" i="23"/>
  <c r="K508" i="23"/>
  <c r="C508" i="23"/>
  <c r="N507" i="23"/>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N503" i="23" s="1"/>
  <c r="M500" i="23"/>
  <c r="L500" i="23"/>
  <c r="K500" i="23"/>
  <c r="J500" i="23"/>
  <c r="I500" i="23"/>
  <c r="H500" i="23"/>
  <c r="G500" i="23"/>
  <c r="F500" i="23"/>
  <c r="E500" i="23"/>
  <c r="D500" i="23"/>
  <c r="C500" i="23"/>
  <c r="B500" i="23"/>
  <c r="O499" i="23"/>
  <c r="N499" i="23"/>
  <c r="M499" i="23"/>
  <c r="M503" i="23" s="1"/>
  <c r="L499" i="23"/>
  <c r="L503" i="23" s="1"/>
  <c r="K499" i="23"/>
  <c r="J499" i="23"/>
  <c r="I499" i="23"/>
  <c r="H499" i="23"/>
  <c r="G499" i="23"/>
  <c r="F499" i="23"/>
  <c r="E499" i="23"/>
  <c r="E503" i="23" s="1"/>
  <c r="D499" i="23"/>
  <c r="D503" i="23" s="1"/>
  <c r="C499" i="23"/>
  <c r="B499"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O496" i="23" s="1"/>
  <c r="N493" i="23"/>
  <c r="N496" i="23" s="1"/>
  <c r="M493" i="23"/>
  <c r="L493" i="23"/>
  <c r="K493" i="23"/>
  <c r="J493" i="23"/>
  <c r="I493" i="23"/>
  <c r="H493" i="23"/>
  <c r="G493" i="23"/>
  <c r="F493" i="23"/>
  <c r="E493" i="23"/>
  <c r="D493" i="23"/>
  <c r="C493" i="23"/>
  <c r="B493" i="23"/>
  <c r="O492" i="23"/>
  <c r="N492" i="23"/>
  <c r="M492" i="23"/>
  <c r="M496" i="23" s="1"/>
  <c r="L492" i="23"/>
  <c r="L496" i="23" s="1"/>
  <c r="K492" i="23"/>
  <c r="J492" i="23"/>
  <c r="I492" i="23"/>
  <c r="H492" i="23"/>
  <c r="G492" i="23"/>
  <c r="F492" i="23"/>
  <c r="E492" i="23"/>
  <c r="E496" i="23" s="1"/>
  <c r="D492" i="23"/>
  <c r="D496" i="23" s="1"/>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O490" i="23" s="1"/>
  <c r="N487" i="23"/>
  <c r="M487" i="23"/>
  <c r="L487" i="23"/>
  <c r="K487" i="23"/>
  <c r="J487" i="23"/>
  <c r="I487" i="23"/>
  <c r="H487" i="23"/>
  <c r="G487" i="23"/>
  <c r="F487" i="23"/>
  <c r="E487" i="23"/>
  <c r="D487" i="23"/>
  <c r="C487" i="23"/>
  <c r="B487" i="23"/>
  <c r="O486" i="23"/>
  <c r="N486" i="23"/>
  <c r="M486" i="23"/>
  <c r="M490" i="23" s="1"/>
  <c r="L486" i="23"/>
  <c r="L490" i="23" s="1"/>
  <c r="K486" i="23"/>
  <c r="J486" i="23"/>
  <c r="I486" i="23"/>
  <c r="H486" i="23"/>
  <c r="G486" i="23"/>
  <c r="F486" i="23"/>
  <c r="E486" i="23"/>
  <c r="E490" i="23" s="1"/>
  <c r="D486" i="23"/>
  <c r="D490" i="23" s="1"/>
  <c r="C486" i="23"/>
  <c r="B486" i="23"/>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N484" i="23" s="1"/>
  <c r="M481" i="23"/>
  <c r="L481" i="23"/>
  <c r="K481" i="23"/>
  <c r="J481" i="23"/>
  <c r="I481" i="23"/>
  <c r="H481" i="23"/>
  <c r="G481" i="23"/>
  <c r="F481" i="23"/>
  <c r="E481" i="23"/>
  <c r="D481" i="23"/>
  <c r="C481" i="23"/>
  <c r="B481" i="23"/>
  <c r="O480" i="23"/>
  <c r="N480" i="23"/>
  <c r="M480" i="23"/>
  <c r="M484" i="23" s="1"/>
  <c r="L480" i="23"/>
  <c r="L484" i="23" s="1"/>
  <c r="K480" i="23"/>
  <c r="J480" i="23"/>
  <c r="I480" i="23"/>
  <c r="H480" i="23"/>
  <c r="G480" i="23"/>
  <c r="F480" i="23"/>
  <c r="E480" i="23"/>
  <c r="E484" i="23" s="1"/>
  <c r="D480" i="23"/>
  <c r="D484" i="23" s="1"/>
  <c r="C480" i="23"/>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N478" i="23" s="1"/>
  <c r="M475" i="23"/>
  <c r="L475" i="23"/>
  <c r="K475" i="23"/>
  <c r="J475" i="23"/>
  <c r="I475" i="23"/>
  <c r="H475" i="23"/>
  <c r="G475" i="23"/>
  <c r="F475" i="23"/>
  <c r="E475" i="23"/>
  <c r="D475" i="23"/>
  <c r="C475" i="23"/>
  <c r="B475" i="23"/>
  <c r="O474" i="23"/>
  <c r="N474" i="23"/>
  <c r="M474" i="23"/>
  <c r="M478" i="23" s="1"/>
  <c r="L474" i="23"/>
  <c r="L478" i="23" s="1"/>
  <c r="K474" i="23"/>
  <c r="J474" i="23"/>
  <c r="I474" i="23"/>
  <c r="H474" i="23"/>
  <c r="G474" i="23"/>
  <c r="F474" i="23"/>
  <c r="E474" i="23"/>
  <c r="E478" i="23" s="1"/>
  <c r="D474" i="23"/>
  <c r="D478" i="23" s="1"/>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O472" i="23" s="1"/>
  <c r="N469" i="23"/>
  <c r="N472" i="23" s="1"/>
  <c r="M469" i="23"/>
  <c r="L469" i="23"/>
  <c r="K469" i="23"/>
  <c r="J469" i="23"/>
  <c r="I469" i="23"/>
  <c r="H469" i="23"/>
  <c r="G469" i="23"/>
  <c r="F469" i="23"/>
  <c r="E469" i="23"/>
  <c r="D469" i="23"/>
  <c r="C469" i="23"/>
  <c r="B469" i="23"/>
  <c r="O468" i="23"/>
  <c r="N468" i="23"/>
  <c r="M468" i="23"/>
  <c r="M472" i="23" s="1"/>
  <c r="L468" i="23"/>
  <c r="L472" i="23" s="1"/>
  <c r="K468" i="23"/>
  <c r="J468" i="23"/>
  <c r="I468" i="23"/>
  <c r="H468" i="23"/>
  <c r="G468" i="23"/>
  <c r="F468" i="23"/>
  <c r="E468" i="23"/>
  <c r="E472" i="23" s="1"/>
  <c r="D468" i="23"/>
  <c r="D472" i="23" s="1"/>
  <c r="C468" i="23"/>
  <c r="B468" i="23"/>
  <c r="O464" i="23"/>
  <c r="N464" i="23"/>
  <c r="N510" i="23" s="1"/>
  <c r="M464" i="23"/>
  <c r="M510" i="23" s="1"/>
  <c r="M550" i="23" s="1"/>
  <c r="L464" i="23"/>
  <c r="L510" i="23" s="1"/>
  <c r="K464" i="23"/>
  <c r="K510" i="23" s="1"/>
  <c r="K550" i="23" s="1"/>
  <c r="J464" i="23"/>
  <c r="J510" i="23" s="1"/>
  <c r="I464" i="23"/>
  <c r="I510" i="23" s="1"/>
  <c r="H464" i="23"/>
  <c r="H510" i="23" s="1"/>
  <c r="G464" i="23"/>
  <c r="F464" i="23"/>
  <c r="F510" i="23" s="1"/>
  <c r="E464" i="23"/>
  <c r="E510" i="23" s="1"/>
  <c r="E550" i="23" s="1"/>
  <c r="D464" i="23"/>
  <c r="C464" i="23"/>
  <c r="C510" i="23" s="1"/>
  <c r="C550" i="23" s="1"/>
  <c r="B464" i="23"/>
  <c r="B510" i="23" s="1"/>
  <c r="O463" i="23"/>
  <c r="O509" i="23" s="1"/>
  <c r="O549" i="23" s="1"/>
  <c r="N463" i="23"/>
  <c r="N509" i="23" s="1"/>
  <c r="M463" i="23"/>
  <c r="M509" i="23" s="1"/>
  <c r="L463" i="23"/>
  <c r="L509" i="23" s="1"/>
  <c r="K463" i="23"/>
  <c r="J463" i="23"/>
  <c r="J509" i="23" s="1"/>
  <c r="I463" i="23"/>
  <c r="I509" i="23" s="1"/>
  <c r="H463" i="23"/>
  <c r="H509" i="23" s="1"/>
  <c r="G463" i="23"/>
  <c r="G509" i="23" s="1"/>
  <c r="F463" i="23"/>
  <c r="F509" i="23" s="1"/>
  <c r="E463" i="23"/>
  <c r="E509" i="23" s="1"/>
  <c r="D463" i="23"/>
  <c r="D509" i="23" s="1"/>
  <c r="C463" i="23"/>
  <c r="C509" i="23" s="1"/>
  <c r="B463" i="23"/>
  <c r="B509" i="23" s="1"/>
  <c r="O462" i="23"/>
  <c r="O508" i="23" s="1"/>
  <c r="O548" i="23" s="1"/>
  <c r="N462" i="23"/>
  <c r="N508" i="23" s="1"/>
  <c r="M462" i="23"/>
  <c r="M508" i="23" s="1"/>
  <c r="L462" i="23"/>
  <c r="L508" i="23" s="1"/>
  <c r="K462" i="23"/>
  <c r="J462" i="23"/>
  <c r="J508" i="23" s="1"/>
  <c r="I462" i="23"/>
  <c r="I508" i="23" s="1"/>
  <c r="I548" i="23" s="1"/>
  <c r="H462" i="23"/>
  <c r="H508" i="23" s="1"/>
  <c r="G462" i="23"/>
  <c r="G508" i="23" s="1"/>
  <c r="G548" i="23" s="1"/>
  <c r="F462" i="23"/>
  <c r="F508" i="23" s="1"/>
  <c r="E462" i="23"/>
  <c r="E508" i="23" s="1"/>
  <c r="D462" i="23"/>
  <c r="D508" i="23" s="1"/>
  <c r="C462" i="23"/>
  <c r="B462" i="23"/>
  <c r="B508" i="23" s="1"/>
  <c r="O461" i="23"/>
  <c r="N461" i="23"/>
  <c r="M461" i="23"/>
  <c r="M507" i="23" s="1"/>
  <c r="L461" i="23"/>
  <c r="L507" i="23" s="1"/>
  <c r="K461" i="23"/>
  <c r="K507" i="23" s="1"/>
  <c r="J461" i="23"/>
  <c r="J507" i="23" s="1"/>
  <c r="I461" i="23"/>
  <c r="H461" i="23"/>
  <c r="H507" i="23" s="1"/>
  <c r="G461" i="23"/>
  <c r="F461" i="23"/>
  <c r="E461" i="23"/>
  <c r="E507" i="23" s="1"/>
  <c r="D461" i="23"/>
  <c r="D507" i="23" s="1"/>
  <c r="C461" i="23"/>
  <c r="C507" i="23" s="1"/>
  <c r="B461" i="23"/>
  <c r="B507" i="23" s="1"/>
  <c r="O457" i="23"/>
  <c r="O648" i="23" s="1"/>
  <c r="N457" i="23"/>
  <c r="N648" i="23" s="1"/>
  <c r="N655" i="23" s="1"/>
  <c r="M457" i="23"/>
  <c r="M648" i="23" s="1"/>
  <c r="M655" i="23" s="1"/>
  <c r="L457" i="23"/>
  <c r="L648" i="23" s="1"/>
  <c r="L655" i="23" s="1"/>
  <c r="K457" i="23"/>
  <c r="K648" i="23" s="1"/>
  <c r="K655" i="23" s="1"/>
  <c r="J457" i="23"/>
  <c r="J648" i="23" s="1"/>
  <c r="J655" i="23" s="1"/>
  <c r="I457" i="23"/>
  <c r="I648" i="23" s="1"/>
  <c r="I655" i="23" s="1"/>
  <c r="H457" i="23"/>
  <c r="H648" i="23" s="1"/>
  <c r="H655" i="23" s="1"/>
  <c r="G457" i="23"/>
  <c r="G648" i="23" s="1"/>
  <c r="G655" i="23" s="1"/>
  <c r="F457" i="23"/>
  <c r="F648" i="23" s="1"/>
  <c r="F655" i="23" s="1"/>
  <c r="E457" i="23"/>
  <c r="E648" i="23" s="1"/>
  <c r="E655" i="23" s="1"/>
  <c r="D457" i="23"/>
  <c r="D648" i="23" s="1"/>
  <c r="D655" i="23" s="1"/>
  <c r="C457" i="23"/>
  <c r="C648" i="23" s="1"/>
  <c r="C655" i="23" s="1"/>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H439" i="23" s="1"/>
  <c r="G438" i="23"/>
  <c r="F438" i="23"/>
  <c r="E438" i="23"/>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I432" i="23"/>
  <c r="I433" i="23" s="1"/>
  <c r="O431" i="23"/>
  <c r="O430" i="23"/>
  <c r="M430" i="23"/>
  <c r="E430" i="23"/>
  <c r="I426" i="23"/>
  <c r="O425" i="23"/>
  <c r="G425" i="23"/>
  <c r="O424" i="23"/>
  <c r="M424" i="23"/>
  <c r="E424" i="23"/>
  <c r="L420" i="23"/>
  <c r="D420" i="23"/>
  <c r="O419" i="23"/>
  <c r="O418" i="23"/>
  <c r="E415" i="23"/>
  <c r="O414" i="23"/>
  <c r="N414" i="23"/>
  <c r="N415" i="23" s="1"/>
  <c r="M414" i="23"/>
  <c r="M415" i="23" s="1"/>
  <c r="L414" i="23"/>
  <c r="K414" i="23"/>
  <c r="J414" i="23"/>
  <c r="I414" i="23"/>
  <c r="H414" i="23"/>
  <c r="H415" i="23" s="1"/>
  <c r="G414" i="23"/>
  <c r="F414" i="23"/>
  <c r="E414" i="23"/>
  <c r="D414" i="23"/>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H409" i="23"/>
  <c r="E409" i="23"/>
  <c r="O408" i="23"/>
  <c r="N408" i="23"/>
  <c r="M408" i="23"/>
  <c r="L408" i="23"/>
  <c r="K408" i="23"/>
  <c r="J408" i="23"/>
  <c r="I408" i="23"/>
  <c r="H408" i="23"/>
  <c r="G408" i="23"/>
  <c r="F408" i="23"/>
  <c r="E408" i="23"/>
  <c r="D408" i="23"/>
  <c r="C408" i="23"/>
  <c r="B408" i="23"/>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O452" i="23" s="1"/>
  <c r="N402" i="23"/>
  <c r="M402" i="23"/>
  <c r="M458" i="23" s="1"/>
  <c r="L402" i="23"/>
  <c r="K402" i="23"/>
  <c r="J402" i="23"/>
  <c r="J439" i="23" s="1"/>
  <c r="I402" i="23"/>
  <c r="I391" i="23" s="1"/>
  <c r="H402" i="23"/>
  <c r="H458" i="23" s="1"/>
  <c r="G402" i="23"/>
  <c r="G452" i="23" s="1"/>
  <c r="F402" i="23"/>
  <c r="E402" i="23"/>
  <c r="E458" i="23" s="1"/>
  <c r="D402" i="23"/>
  <c r="C402" i="23"/>
  <c r="B402" i="23"/>
  <c r="B439" i="23" s="1"/>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E397" i="23"/>
  <c r="B397" i="23"/>
  <c r="O396" i="23"/>
  <c r="O397" i="23" s="1"/>
  <c r="N396" i="23"/>
  <c r="N397" i="23" s="1"/>
  <c r="M396" i="23"/>
  <c r="M397" i="23" s="1"/>
  <c r="L396" i="23"/>
  <c r="L397" i="23" s="1"/>
  <c r="K396" i="23"/>
  <c r="K397" i="23" s="1"/>
  <c r="J396" i="23"/>
  <c r="J397" i="23" s="1"/>
  <c r="I396" i="23"/>
  <c r="I397" i="23" s="1"/>
  <c r="H396" i="23"/>
  <c r="H397" i="23" s="1"/>
  <c r="G396" i="23"/>
  <c r="G397" i="23" s="1"/>
  <c r="F396" i="23"/>
  <c r="F397" i="23" s="1"/>
  <c r="E396" i="23"/>
  <c r="D396" i="23"/>
  <c r="D397" i="23" s="1"/>
  <c r="C396" i="23"/>
  <c r="C397" i="23" s="1"/>
  <c r="B396" i="23"/>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O391" i="23" s="1"/>
  <c r="N390" i="23"/>
  <c r="M390" i="23"/>
  <c r="M391" i="23" s="1"/>
  <c r="L390" i="23"/>
  <c r="L391" i="23" s="1"/>
  <c r="K390" i="23"/>
  <c r="K391" i="23" s="1"/>
  <c r="J390" i="23"/>
  <c r="J391" i="23" s="1"/>
  <c r="I390" i="23"/>
  <c r="H390" i="23"/>
  <c r="G390" i="23"/>
  <c r="G391" i="23" s="1"/>
  <c r="F390" i="23"/>
  <c r="E390" i="23"/>
  <c r="E391" i="23" s="1"/>
  <c r="D390" i="23"/>
  <c r="D391" i="23" s="1"/>
  <c r="C390" i="23"/>
  <c r="B390" i="23"/>
  <c r="B391" i="23" s="1"/>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5" i="23"/>
  <c r="H385" i="23"/>
  <c r="G385" i="23"/>
  <c r="O384" i="23"/>
  <c r="N384" i="23"/>
  <c r="N385" i="23" s="1"/>
  <c r="M384" i="23"/>
  <c r="M385" i="23" s="1"/>
  <c r="L384" i="23"/>
  <c r="L385" i="23" s="1"/>
  <c r="K384" i="23"/>
  <c r="J384" i="23"/>
  <c r="J385" i="23" s="1"/>
  <c r="I384" i="23"/>
  <c r="H384" i="23"/>
  <c r="G384" i="23"/>
  <c r="F384" i="23"/>
  <c r="F385" i="23" s="1"/>
  <c r="E384" i="23"/>
  <c r="E385" i="23" s="1"/>
  <c r="D384" i="23"/>
  <c r="D385" i="23" s="1"/>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N379" i="23"/>
  <c r="F379" i="23"/>
  <c r="B379" i="23"/>
  <c r="O378" i="23"/>
  <c r="N378" i="23"/>
  <c r="M378" i="23"/>
  <c r="M379" i="23" s="1"/>
  <c r="L378" i="23"/>
  <c r="L379" i="23" s="1"/>
  <c r="K378" i="23"/>
  <c r="J378" i="23"/>
  <c r="J379" i="23" s="1"/>
  <c r="I378" i="23"/>
  <c r="H378" i="23"/>
  <c r="G378" i="23"/>
  <c r="F378" i="23"/>
  <c r="E378" i="23"/>
  <c r="E379" i="23" s="1"/>
  <c r="D378" i="23"/>
  <c r="D379" i="23" s="1"/>
  <c r="C378" i="23"/>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H373" i="23"/>
  <c r="O372" i="23"/>
  <c r="O373" i="23" s="1"/>
  <c r="N372" i="23"/>
  <c r="N373" i="23" s="1"/>
  <c r="M372" i="23"/>
  <c r="M373" i="23" s="1"/>
  <c r="L372" i="23"/>
  <c r="L373" i="23" s="1"/>
  <c r="K372" i="23"/>
  <c r="K373" i="23" s="1"/>
  <c r="J372" i="23"/>
  <c r="J373" i="23" s="1"/>
  <c r="I372" i="23"/>
  <c r="H372" i="23"/>
  <c r="G372" i="23"/>
  <c r="G373" i="23" s="1"/>
  <c r="F372" i="23"/>
  <c r="F373" i="23" s="1"/>
  <c r="E372" i="23"/>
  <c r="E373" i="23" s="1"/>
  <c r="D372" i="23"/>
  <c r="D373" i="23" s="1"/>
  <c r="C372" i="23"/>
  <c r="C373" i="23" s="1"/>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N367" i="23"/>
  <c r="I367" i="23"/>
  <c r="F367" i="23"/>
  <c r="O366" i="23"/>
  <c r="O367" i="23" s="1"/>
  <c r="N366" i="23"/>
  <c r="M366" i="23"/>
  <c r="M367" i="23" s="1"/>
  <c r="L366" i="23"/>
  <c r="L367" i="23" s="1"/>
  <c r="K366" i="23"/>
  <c r="J366" i="23"/>
  <c r="J367" i="23" s="1"/>
  <c r="I366" i="23"/>
  <c r="H366" i="23"/>
  <c r="H367" i="23" s="1"/>
  <c r="G366" i="23"/>
  <c r="G367" i="23" s="1"/>
  <c r="F366" i="23"/>
  <c r="E366" i="23"/>
  <c r="E367" i="23" s="1"/>
  <c r="D366" i="23"/>
  <c r="D367" i="23" s="1"/>
  <c r="C366" i="23"/>
  <c r="B366" i="23"/>
  <c r="B367" i="23" s="1"/>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N360" i="23"/>
  <c r="N361" i="23" s="1"/>
  <c r="M360" i="23"/>
  <c r="M361" i="23" s="1"/>
  <c r="L360" i="23"/>
  <c r="L361" i="23" s="1"/>
  <c r="K360" i="23"/>
  <c r="J360" i="23"/>
  <c r="J361" i="23" s="1"/>
  <c r="I360" i="23"/>
  <c r="H360" i="23"/>
  <c r="H361" i="23" s="1"/>
  <c r="G360" i="23"/>
  <c r="G361" i="23" s="1"/>
  <c r="F360" i="23"/>
  <c r="F361" i="23" s="1"/>
  <c r="E360" i="23"/>
  <c r="E361" i="23" s="1"/>
  <c r="D360" i="23"/>
  <c r="D361" i="23" s="1"/>
  <c r="C360" i="23"/>
  <c r="B360" i="23"/>
  <c r="B361" i="23" s="1"/>
  <c r="N359" i="23"/>
  <c r="M359" i="23"/>
  <c r="L359" i="23"/>
  <c r="K359" i="23"/>
  <c r="J359" i="23"/>
  <c r="I359" i="23"/>
  <c r="H359" i="23"/>
  <c r="G359" i="23"/>
  <c r="F359" i="23"/>
  <c r="E359" i="23"/>
  <c r="D359" i="23"/>
  <c r="C359" i="23"/>
  <c r="B359" i="23"/>
  <c r="N358" i="23"/>
  <c r="M358" i="23"/>
  <c r="L358" i="23"/>
  <c r="K358" i="23"/>
  <c r="J358" i="23"/>
  <c r="I358" i="23"/>
  <c r="H358" i="23"/>
  <c r="G358" i="23"/>
  <c r="F358" i="23"/>
  <c r="E358" i="23"/>
  <c r="D358" i="23"/>
  <c r="C358" i="23"/>
  <c r="B358" i="23"/>
  <c r="N357" i="23"/>
  <c r="M357" i="23"/>
  <c r="L357" i="23"/>
  <c r="K357" i="23"/>
  <c r="J357" i="23"/>
  <c r="I357" i="23"/>
  <c r="H357" i="23"/>
  <c r="G357" i="23"/>
  <c r="F357" i="23"/>
  <c r="E357" i="23"/>
  <c r="D357" i="23"/>
  <c r="C357" i="23"/>
  <c r="B357" i="23"/>
  <c r="J355" i="23"/>
  <c r="B355" i="23"/>
  <c r="O354" i="23"/>
  <c r="O355" i="23" s="1"/>
  <c r="N354" i="23"/>
  <c r="N355" i="23" s="1"/>
  <c r="M354" i="23"/>
  <c r="M355" i="23" s="1"/>
  <c r="L354" i="23"/>
  <c r="L355" i="23" s="1"/>
  <c r="K354" i="23"/>
  <c r="K355" i="23" s="1"/>
  <c r="J354" i="23"/>
  <c r="I354" i="23"/>
  <c r="H354" i="23"/>
  <c r="H355" i="23" s="1"/>
  <c r="G354" i="23"/>
  <c r="G355" i="23" s="1"/>
  <c r="F354" i="23"/>
  <c r="F355" i="23" s="1"/>
  <c r="E354" i="23"/>
  <c r="E355" i="23" s="1"/>
  <c r="D354" i="23"/>
  <c r="D355" i="23" s="1"/>
  <c r="C354" i="23"/>
  <c r="C355" i="23" s="1"/>
  <c r="B354" i="23"/>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E215" i="23"/>
  <c r="BD215" i="23"/>
  <c r="BA215" i="23"/>
  <c r="B541" i="23" s="1"/>
  <c r="AW215" i="23"/>
  <c r="C541" i="23" s="1"/>
  <c r="AO215" i="23"/>
  <c r="E541" i="23" s="1"/>
  <c r="AN215" i="23"/>
  <c r="E542" i="23" s="1"/>
  <c r="AK215" i="23"/>
  <c r="F541" i="23" s="1"/>
  <c r="AG215" i="23"/>
  <c r="Y215" i="23"/>
  <c r="X215" i="23"/>
  <c r="I542" i="23" s="1"/>
  <c r="U215" i="23"/>
  <c r="J541" i="23" s="1"/>
  <c r="Q215" i="23"/>
  <c r="K541" i="23" s="1"/>
  <c r="I215" i="23"/>
  <c r="M541" i="23" s="1"/>
  <c r="H215" i="23"/>
  <c r="M542" i="23" s="1"/>
  <c r="E215" i="23"/>
  <c r="N541" i="23" s="1"/>
  <c r="BL213" i="23"/>
  <c r="BL215" i="23" s="1"/>
  <c r="BK213" i="23"/>
  <c r="BK215" i="23" s="1"/>
  <c r="BJ213" i="23"/>
  <c r="BJ215" i="23" s="1"/>
  <c r="BI213" i="23"/>
  <c r="BI215" i="23" s="1"/>
  <c r="BH213" i="23"/>
  <c r="BH215" i="23" s="1"/>
  <c r="BG213" i="23"/>
  <c r="BG215" i="23" s="1"/>
  <c r="BF213" i="23"/>
  <c r="BF215" i="23" s="1"/>
  <c r="BE213" i="23"/>
  <c r="BD213" i="23"/>
  <c r="BC213" i="23"/>
  <c r="BC215" i="23" s="1"/>
  <c r="BB213" i="23"/>
  <c r="BB215" i="23" s="1"/>
  <c r="B540" i="23" s="1"/>
  <c r="BA213" i="23"/>
  <c r="AZ213" i="23"/>
  <c r="AZ215" i="23" s="1"/>
  <c r="B542" i="23" s="1"/>
  <c r="AY213" i="23"/>
  <c r="AY215" i="23" s="1"/>
  <c r="B543" i="23" s="1"/>
  <c r="AX213" i="23"/>
  <c r="AX215" i="23" s="1"/>
  <c r="C540" i="23" s="1"/>
  <c r="AW213" i="23"/>
  <c r="AV213" i="23"/>
  <c r="AV215" i="23" s="1"/>
  <c r="C542" i="23" s="1"/>
  <c r="AU213" i="23"/>
  <c r="AU215" i="23" s="1"/>
  <c r="AT213" i="23"/>
  <c r="AT215" i="23" s="1"/>
  <c r="D540" i="23" s="1"/>
  <c r="AS213" i="23"/>
  <c r="AS215" i="23" s="1"/>
  <c r="D541" i="23" s="1"/>
  <c r="AR213" i="23"/>
  <c r="AR215" i="23" s="1"/>
  <c r="D542" i="23" s="1"/>
  <c r="AQ213" i="23"/>
  <c r="AQ215" i="23" s="1"/>
  <c r="D543" i="23" s="1"/>
  <c r="AP213" i="23"/>
  <c r="AP215" i="23" s="1"/>
  <c r="E540" i="23" s="1"/>
  <c r="AO213" i="23"/>
  <c r="AN213" i="23"/>
  <c r="AM213" i="23"/>
  <c r="AM215" i="23" s="1"/>
  <c r="AL213" i="23"/>
  <c r="AL215" i="23" s="1"/>
  <c r="F540" i="23" s="1"/>
  <c r="AK213" i="23"/>
  <c r="AJ213" i="23"/>
  <c r="AJ215" i="23" s="1"/>
  <c r="F542" i="23" s="1"/>
  <c r="AI213" i="23"/>
  <c r="AI215" i="23" s="1"/>
  <c r="F543" i="23" s="1"/>
  <c r="AH213" i="23"/>
  <c r="AH215" i="23" s="1"/>
  <c r="G540" i="23" s="1"/>
  <c r="AG213" i="23"/>
  <c r="AF213" i="23"/>
  <c r="AF215" i="23" s="1"/>
  <c r="G542" i="23" s="1"/>
  <c r="AE213" i="23"/>
  <c r="AE215" i="23" s="1"/>
  <c r="G543" i="23" s="1"/>
  <c r="AD213" i="23"/>
  <c r="AD215" i="23" s="1"/>
  <c r="H540" i="23" s="1"/>
  <c r="AC213" i="23"/>
  <c r="AC215" i="23" s="1"/>
  <c r="H541" i="23" s="1"/>
  <c r="AB213" i="23"/>
  <c r="AB215" i="23" s="1"/>
  <c r="H542" i="23" s="1"/>
  <c r="AA213" i="23"/>
  <c r="AA215" i="23" s="1"/>
  <c r="H543" i="23" s="1"/>
  <c r="Z213" i="23"/>
  <c r="Z215" i="23" s="1"/>
  <c r="I540" i="23" s="1"/>
  <c r="I544" i="23" s="1"/>
  <c r="Y213" i="23"/>
  <c r="X213" i="23"/>
  <c r="W213" i="23"/>
  <c r="W215" i="23" s="1"/>
  <c r="I543" i="23" s="1"/>
  <c r="V213" i="23"/>
  <c r="V215" i="23" s="1"/>
  <c r="J540" i="23" s="1"/>
  <c r="U213" i="23"/>
  <c r="T213" i="23"/>
  <c r="T215" i="23" s="1"/>
  <c r="J542" i="23" s="1"/>
  <c r="S213" i="23"/>
  <c r="S215" i="23" s="1"/>
  <c r="J543" i="23" s="1"/>
  <c r="R213" i="23"/>
  <c r="R215" i="23" s="1"/>
  <c r="K540" i="23" s="1"/>
  <c r="Q213" i="23"/>
  <c r="P213" i="23"/>
  <c r="P215" i="23" s="1"/>
  <c r="K542" i="23" s="1"/>
  <c r="O213" i="23"/>
  <c r="O215" i="23" s="1"/>
  <c r="N213" i="23"/>
  <c r="N215" i="23" s="1"/>
  <c r="L540" i="23" s="1"/>
  <c r="M213" i="23"/>
  <c r="M215" i="23" s="1"/>
  <c r="L541" i="23" s="1"/>
  <c r="L213" i="23"/>
  <c r="L215" i="23" s="1"/>
  <c r="L542" i="23" s="1"/>
  <c r="K213" i="23"/>
  <c r="K215" i="23" s="1"/>
  <c r="L543" i="23" s="1"/>
  <c r="J213" i="23"/>
  <c r="J215" i="23" s="1"/>
  <c r="M540" i="23" s="1"/>
  <c r="I213" i="23"/>
  <c r="H213" i="23"/>
  <c r="G213" i="23"/>
  <c r="G215" i="23" s="1"/>
  <c r="F213" i="23"/>
  <c r="F215" i="23" s="1"/>
  <c r="N540" i="23" s="1"/>
  <c r="E213" i="23"/>
  <c r="D213" i="23"/>
  <c r="D215" i="23" s="1"/>
  <c r="N542" i="23" s="1"/>
  <c r="C213" i="23"/>
  <c r="C215" i="23" s="1"/>
  <c r="N543" i="23" s="1"/>
  <c r="B213" i="23"/>
  <c r="B215" i="23" s="1"/>
  <c r="O540" i="23" s="1"/>
  <c r="BG124" i="23"/>
  <c r="AV124" i="23"/>
  <c r="C425" i="23" s="1"/>
  <c r="AQ124" i="23"/>
  <c r="D426" i="23" s="1"/>
  <c r="AF124" i="23"/>
  <c r="AA124" i="23"/>
  <c r="H426" i="23" s="1"/>
  <c r="H427" i="23" s="1"/>
  <c r="K124" i="23"/>
  <c r="L426" i="23" s="1"/>
  <c r="C124" i="23"/>
  <c r="N426" i="23" s="1"/>
  <c r="BK123" i="23"/>
  <c r="BJ123" i="23"/>
  <c r="BI123" i="23"/>
  <c r="BH123" i="23"/>
  <c r="BG123" i="23"/>
  <c r="BF123" i="23"/>
  <c r="BE123" i="23"/>
  <c r="BE125" i="23" s="1"/>
  <c r="BD123" i="23"/>
  <c r="BC123" i="23"/>
  <c r="BK122" i="23"/>
  <c r="BK124" i="23" s="1"/>
  <c r="BK125" i="23" s="1"/>
  <c r="BJ122" i="23"/>
  <c r="BJ124" i="23" s="1"/>
  <c r="BI122" i="23"/>
  <c r="BI124" i="23" s="1"/>
  <c r="BI125" i="23" s="1"/>
  <c r="BH122" i="23"/>
  <c r="BH124" i="23" s="1"/>
  <c r="BH125" i="23" s="1"/>
  <c r="BG122" i="23"/>
  <c r="BF122" i="23"/>
  <c r="BF124" i="23" s="1"/>
  <c r="BF125" i="23" s="1"/>
  <c r="BE122" i="23"/>
  <c r="BE124" i="23" s="1"/>
  <c r="BD122" i="23"/>
  <c r="BD124" i="23" s="1"/>
  <c r="BC122" i="23"/>
  <c r="BC124" i="23" s="1"/>
  <c r="BC125" i="23" s="1"/>
  <c r="BB122" i="23"/>
  <c r="BB124" i="23" s="1"/>
  <c r="B423" i="23" s="1"/>
  <c r="BA122" i="23"/>
  <c r="BA124" i="23" s="1"/>
  <c r="B424" i="23" s="1"/>
  <c r="AZ122" i="23"/>
  <c r="AZ124" i="23" s="1"/>
  <c r="B425" i="23" s="1"/>
  <c r="AY122" i="23"/>
  <c r="AY124" i="23" s="1"/>
  <c r="B426" i="23" s="1"/>
  <c r="AX122" i="23"/>
  <c r="AX124" i="23" s="1"/>
  <c r="C423" i="23" s="1"/>
  <c r="AW122" i="23"/>
  <c r="AW124" i="23" s="1"/>
  <c r="C424" i="23" s="1"/>
  <c r="AV122" i="23"/>
  <c r="AU122" i="23"/>
  <c r="AU124" i="23" s="1"/>
  <c r="C426" i="23" s="1"/>
  <c r="AT122" i="23"/>
  <c r="AT124" i="23" s="1"/>
  <c r="D423" i="23" s="1"/>
  <c r="AS122" i="23"/>
  <c r="AS124" i="23" s="1"/>
  <c r="D424" i="23" s="1"/>
  <c r="AR122" i="23"/>
  <c r="AR124" i="23" s="1"/>
  <c r="D425" i="23" s="1"/>
  <c r="AQ122" i="23"/>
  <c r="AP122" i="23"/>
  <c r="AP124" i="23" s="1"/>
  <c r="E423" i="23" s="1"/>
  <c r="AO122" i="23"/>
  <c r="AO124" i="23" s="1"/>
  <c r="AN122" i="23"/>
  <c r="AN124" i="23" s="1"/>
  <c r="E425" i="23" s="1"/>
  <c r="AM122" i="23"/>
  <c r="AM124" i="23" s="1"/>
  <c r="E426" i="23" s="1"/>
  <c r="E427" i="23" s="1"/>
  <c r="AL122" i="23"/>
  <c r="AL124" i="23" s="1"/>
  <c r="F423" i="23" s="1"/>
  <c r="AK122" i="23"/>
  <c r="AK124" i="23" s="1"/>
  <c r="F424" i="23" s="1"/>
  <c r="AJ122" i="23"/>
  <c r="AJ124" i="23" s="1"/>
  <c r="F425" i="23" s="1"/>
  <c r="AI122" i="23"/>
  <c r="AI124" i="23" s="1"/>
  <c r="F426" i="23" s="1"/>
  <c r="AH122" i="23"/>
  <c r="AH124" i="23" s="1"/>
  <c r="G423" i="23" s="1"/>
  <c r="AG122" i="23"/>
  <c r="AG124" i="23" s="1"/>
  <c r="G424" i="23" s="1"/>
  <c r="AF122" i="23"/>
  <c r="AE122" i="23"/>
  <c r="AE124" i="23" s="1"/>
  <c r="G426" i="23" s="1"/>
  <c r="AD122" i="23"/>
  <c r="AD124" i="23" s="1"/>
  <c r="H423" i="23" s="1"/>
  <c r="AC122" i="23"/>
  <c r="AC124" i="23" s="1"/>
  <c r="H424" i="23" s="1"/>
  <c r="AB122" i="23"/>
  <c r="AB124" i="23" s="1"/>
  <c r="H425" i="23" s="1"/>
  <c r="AA122" i="23"/>
  <c r="Z122" i="23"/>
  <c r="Z124" i="23" s="1"/>
  <c r="I423" i="23" s="1"/>
  <c r="Y122" i="23"/>
  <c r="Y124" i="23" s="1"/>
  <c r="I424" i="23" s="1"/>
  <c r="X122" i="23"/>
  <c r="X124" i="23" s="1"/>
  <c r="I425" i="23" s="1"/>
  <c r="W122" i="23"/>
  <c r="W124" i="23" s="1"/>
  <c r="V122" i="23"/>
  <c r="V124" i="23" s="1"/>
  <c r="J423" i="23" s="1"/>
  <c r="U122" i="23"/>
  <c r="U124" i="23" s="1"/>
  <c r="J424" i="23" s="1"/>
  <c r="T122" i="23"/>
  <c r="T124" i="23" s="1"/>
  <c r="J425" i="23" s="1"/>
  <c r="S122" i="23"/>
  <c r="S124" i="23" s="1"/>
  <c r="J426" i="23" s="1"/>
  <c r="R122" i="23"/>
  <c r="R124" i="23" s="1"/>
  <c r="K423" i="23" s="1"/>
  <c r="Q122" i="23"/>
  <c r="Q124" i="23" s="1"/>
  <c r="K424" i="23" s="1"/>
  <c r="P122" i="23"/>
  <c r="P124" i="23" s="1"/>
  <c r="K425" i="23" s="1"/>
  <c r="O122" i="23"/>
  <c r="O124" i="23" s="1"/>
  <c r="K426" i="23" s="1"/>
  <c r="N122" i="23"/>
  <c r="N124" i="23" s="1"/>
  <c r="L423" i="23" s="1"/>
  <c r="M122" i="23"/>
  <c r="M124" i="23" s="1"/>
  <c r="L424" i="23" s="1"/>
  <c r="L122" i="23"/>
  <c r="L124" i="23" s="1"/>
  <c r="L425" i="23" s="1"/>
  <c r="K122" i="23"/>
  <c r="J122" i="23"/>
  <c r="J124" i="23" s="1"/>
  <c r="M423" i="23" s="1"/>
  <c r="I122" i="23"/>
  <c r="I124" i="23" s="1"/>
  <c r="H122" i="23"/>
  <c r="H124" i="23" s="1"/>
  <c r="M425" i="23" s="1"/>
  <c r="G122" i="23"/>
  <c r="G124" i="23" s="1"/>
  <c r="M426" i="23" s="1"/>
  <c r="M427" i="23" s="1"/>
  <c r="F122" i="23"/>
  <c r="F124" i="23" s="1"/>
  <c r="N423" i="23" s="1"/>
  <c r="E122" i="23"/>
  <c r="E124" i="23" s="1"/>
  <c r="N424" i="23" s="1"/>
  <c r="D122" i="23"/>
  <c r="D124" i="23" s="1"/>
  <c r="N425" i="23" s="1"/>
  <c r="C122" i="23"/>
  <c r="B122" i="23"/>
  <c r="B124" i="23" s="1"/>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K119" i="23"/>
  <c r="BJ119" i="23"/>
  <c r="BI119" i="23"/>
  <c r="BH119" i="23"/>
  <c r="BG119" i="23"/>
  <c r="BF119" i="23"/>
  <c r="BE119" i="23"/>
  <c r="BD119" i="23"/>
  <c r="BC119" i="23"/>
  <c r="BB119" i="23"/>
  <c r="BA119" i="23"/>
  <c r="AZ119" i="23"/>
  <c r="AZ123" i="23" s="1"/>
  <c r="AZ125" i="23" s="1"/>
  <c r="B431" i="23" s="1"/>
  <c r="AY119" i="23"/>
  <c r="AY123" i="23" s="1"/>
  <c r="B420" i="23" s="1"/>
  <c r="B421" i="23" s="1"/>
  <c r="AX119" i="23"/>
  <c r="AW119" i="23"/>
  <c r="AW123" i="23" s="1"/>
  <c r="AW125" i="23" s="1"/>
  <c r="C430" i="23" s="1"/>
  <c r="AV119" i="23"/>
  <c r="AU119" i="23"/>
  <c r="AU123" i="23" s="1"/>
  <c r="AU125" i="23" s="1"/>
  <c r="C432" i="23" s="1"/>
  <c r="AT119" i="23"/>
  <c r="AS119" i="23"/>
  <c r="AR119" i="23"/>
  <c r="AR123" i="23" s="1"/>
  <c r="AR125" i="23" s="1"/>
  <c r="D431" i="23" s="1"/>
  <c r="AQ119" i="23"/>
  <c r="AQ123" i="23" s="1"/>
  <c r="AP119" i="23"/>
  <c r="AO119" i="23"/>
  <c r="AO123" i="23" s="1"/>
  <c r="AO125" i="23" s="1"/>
  <c r="AN119" i="23"/>
  <c r="AM119" i="23"/>
  <c r="AM123" i="23" s="1"/>
  <c r="AM125" i="23" s="1"/>
  <c r="E432" i="23" s="1"/>
  <c r="E433" i="23" s="1"/>
  <c r="AL119" i="23"/>
  <c r="AK119" i="23"/>
  <c r="AJ119" i="23"/>
  <c r="AJ123" i="23" s="1"/>
  <c r="AJ125" i="23" s="1"/>
  <c r="F431" i="23" s="1"/>
  <c r="AI119" i="23"/>
  <c r="AI123" i="23" s="1"/>
  <c r="F420" i="23" s="1"/>
  <c r="AH119" i="23"/>
  <c r="AG119" i="23"/>
  <c r="AG123" i="23" s="1"/>
  <c r="AG125" i="23" s="1"/>
  <c r="G430" i="23" s="1"/>
  <c r="AF119" i="23"/>
  <c r="AE119" i="23"/>
  <c r="AE123" i="23" s="1"/>
  <c r="AE125" i="23" s="1"/>
  <c r="G432" i="23" s="1"/>
  <c r="AD119" i="23"/>
  <c r="AC119" i="23"/>
  <c r="AB119" i="23"/>
  <c r="AB123" i="23" s="1"/>
  <c r="AB125" i="23" s="1"/>
  <c r="H431" i="23" s="1"/>
  <c r="AA119" i="23"/>
  <c r="AA123" i="23" s="1"/>
  <c r="H420" i="23" s="1"/>
  <c r="H421" i="23" s="1"/>
  <c r="Z119" i="23"/>
  <c r="Y119" i="23"/>
  <c r="Y123" i="23" s="1"/>
  <c r="Y125" i="23" s="1"/>
  <c r="I430" i="23" s="1"/>
  <c r="X119" i="23"/>
  <c r="W119" i="23"/>
  <c r="W123" i="23" s="1"/>
  <c r="W125" i="23" s="1"/>
  <c r="V119" i="23"/>
  <c r="U119" i="23"/>
  <c r="T119" i="23"/>
  <c r="T123" i="23" s="1"/>
  <c r="T125" i="23" s="1"/>
  <c r="J431" i="23" s="1"/>
  <c r="S119" i="23"/>
  <c r="S123" i="23" s="1"/>
  <c r="J420" i="23" s="1"/>
  <c r="J421" i="23" s="1"/>
  <c r="R119" i="23"/>
  <c r="Q119" i="23"/>
  <c r="Q123" i="23" s="1"/>
  <c r="Q125" i="23" s="1"/>
  <c r="K430" i="23" s="1"/>
  <c r="P119" i="23"/>
  <c r="O119" i="23"/>
  <c r="O123" i="23" s="1"/>
  <c r="O125" i="23" s="1"/>
  <c r="K432" i="23" s="1"/>
  <c r="N119" i="23"/>
  <c r="M119" i="23"/>
  <c r="L119" i="23"/>
  <c r="L123" i="23" s="1"/>
  <c r="L125" i="23" s="1"/>
  <c r="L431" i="23" s="1"/>
  <c r="K119" i="23"/>
  <c r="K123" i="23" s="1"/>
  <c r="J119" i="23"/>
  <c r="I119" i="23"/>
  <c r="I123" i="23" s="1"/>
  <c r="I125" i="23" s="1"/>
  <c r="H119" i="23"/>
  <c r="G119" i="23"/>
  <c r="G123" i="23" s="1"/>
  <c r="G125" i="23" s="1"/>
  <c r="M432" i="23" s="1"/>
  <c r="M433" i="23" s="1"/>
  <c r="F119" i="23"/>
  <c r="E119" i="23"/>
  <c r="D119" i="23"/>
  <c r="D123" i="23" s="1"/>
  <c r="D125" i="23" s="1"/>
  <c r="N431" i="23" s="1"/>
  <c r="C119" i="23"/>
  <c r="C123" i="23" s="1"/>
  <c r="N420" i="23" s="1"/>
  <c r="B119" i="23"/>
  <c r="O680" i="22"/>
  <c r="B138" i="22"/>
  <c r="C138" i="22"/>
  <c r="D138" i="22"/>
  <c r="E138" i="22"/>
  <c r="F138" i="22"/>
  <c r="G138" i="22"/>
  <c r="H138" i="22"/>
  <c r="I138" i="22"/>
  <c r="I142" i="22" s="1"/>
  <c r="N436" i="22" s="1"/>
  <c r="J138" i="22"/>
  <c r="K138" i="22"/>
  <c r="L138" i="22"/>
  <c r="M138" i="22"/>
  <c r="N138" i="22"/>
  <c r="O138" i="22"/>
  <c r="P138" i="22"/>
  <c r="Q138" i="22"/>
  <c r="Q142" i="22" s="1"/>
  <c r="Q144" i="22" s="1"/>
  <c r="L448" i="22" s="1"/>
  <c r="R138" i="22"/>
  <c r="S138" i="22"/>
  <c r="T138" i="22"/>
  <c r="U138" i="22"/>
  <c r="V138" i="22"/>
  <c r="W138" i="22"/>
  <c r="X138" i="22"/>
  <c r="Y138" i="22"/>
  <c r="Y142" i="22" s="1"/>
  <c r="Y144" i="22" s="1"/>
  <c r="J448" i="22" s="1"/>
  <c r="Z138" i="22"/>
  <c r="AA138" i="22"/>
  <c r="AB138" i="22"/>
  <c r="AC138" i="22"/>
  <c r="AD138" i="22"/>
  <c r="AE138" i="22"/>
  <c r="AF138" i="22"/>
  <c r="AG138" i="22"/>
  <c r="AG142" i="22" s="1"/>
  <c r="AG144" i="22" s="1"/>
  <c r="H448" i="22" s="1"/>
  <c r="AH138" i="22"/>
  <c r="AI138" i="22"/>
  <c r="AJ138" i="22"/>
  <c r="AK138" i="22"/>
  <c r="AL138" i="22"/>
  <c r="B139" i="22"/>
  <c r="C139" i="22"/>
  <c r="D139" i="22"/>
  <c r="D142" i="22" s="1"/>
  <c r="O437" i="22" s="1"/>
  <c r="E139" i="22"/>
  <c r="F139" i="22"/>
  <c r="G139" i="22"/>
  <c r="H139" i="22"/>
  <c r="I139" i="22"/>
  <c r="J139" i="22"/>
  <c r="K139" i="22"/>
  <c r="L139" i="22"/>
  <c r="L142" i="22" s="1"/>
  <c r="L144" i="22" s="1"/>
  <c r="M449" i="22" s="1"/>
  <c r="M139" i="22"/>
  <c r="N139" i="22"/>
  <c r="O139" i="22"/>
  <c r="P139" i="22"/>
  <c r="Q139" i="22"/>
  <c r="R139" i="22"/>
  <c r="S139" i="22"/>
  <c r="T139" i="22"/>
  <c r="T142" i="22" s="1"/>
  <c r="K437" i="22" s="1"/>
  <c r="U139" i="22"/>
  <c r="V139" i="22"/>
  <c r="W139" i="22"/>
  <c r="X139" i="22"/>
  <c r="Y139" i="22"/>
  <c r="Z139" i="22"/>
  <c r="AA139" i="22"/>
  <c r="AB139" i="22"/>
  <c r="AB142" i="22" s="1"/>
  <c r="AB144" i="22" s="1"/>
  <c r="I449" i="22" s="1"/>
  <c r="AC139" i="22"/>
  <c r="AD139" i="22"/>
  <c r="AE139" i="22"/>
  <c r="AF139" i="22"/>
  <c r="AG139" i="22"/>
  <c r="AH139" i="22"/>
  <c r="AI139" i="22"/>
  <c r="AJ139" i="22"/>
  <c r="AJ142" i="22" s="1"/>
  <c r="AJ144" i="22" s="1"/>
  <c r="G449" i="22" s="1"/>
  <c r="AK139" i="22"/>
  <c r="AL139" i="22"/>
  <c r="B140" i="22"/>
  <c r="C140" i="22"/>
  <c r="D140" i="22"/>
  <c r="E140" i="22"/>
  <c r="F140" i="22"/>
  <c r="F142" i="22" s="1"/>
  <c r="G140" i="22"/>
  <c r="G142" i="22" s="1"/>
  <c r="G144" i="22" s="1"/>
  <c r="N450" i="22" s="1"/>
  <c r="H140" i="22"/>
  <c r="I140" i="22"/>
  <c r="J140" i="22"/>
  <c r="K140" i="22"/>
  <c r="L140" i="22"/>
  <c r="M140" i="22"/>
  <c r="N140" i="22"/>
  <c r="N142" i="22" s="1"/>
  <c r="O140" i="22"/>
  <c r="O142" i="22" s="1"/>
  <c r="O144" i="22" s="1"/>
  <c r="L450" i="22" s="1"/>
  <c r="P140" i="22"/>
  <c r="Q140" i="22"/>
  <c r="R140" i="22"/>
  <c r="S140" i="22"/>
  <c r="T140" i="22"/>
  <c r="U140" i="22"/>
  <c r="V140" i="22"/>
  <c r="V142" i="22" s="1"/>
  <c r="W140" i="22"/>
  <c r="W142" i="22" s="1"/>
  <c r="W144" i="22" s="1"/>
  <c r="J450" i="22" s="1"/>
  <c r="X140" i="22"/>
  <c r="Y140" i="22"/>
  <c r="Z140" i="22"/>
  <c r="AA140" i="22"/>
  <c r="AB140" i="22"/>
  <c r="AC140" i="22"/>
  <c r="AD140" i="22"/>
  <c r="AD142" i="22" s="1"/>
  <c r="AE140" i="22"/>
  <c r="AE142" i="22" s="1"/>
  <c r="AF140" i="22"/>
  <c r="AG140" i="22"/>
  <c r="AH140" i="22"/>
  <c r="AI140" i="22"/>
  <c r="AJ140" i="22"/>
  <c r="AK140" i="22"/>
  <c r="AL140" i="22"/>
  <c r="AL142" i="22" s="1"/>
  <c r="B141" i="22"/>
  <c r="B143" i="22" s="1"/>
  <c r="O445" i="22" s="1"/>
  <c r="C141" i="22"/>
  <c r="D141" i="22"/>
  <c r="E141" i="22"/>
  <c r="F141" i="22"/>
  <c r="G141" i="22"/>
  <c r="H141" i="22"/>
  <c r="I141" i="22"/>
  <c r="J141" i="22"/>
  <c r="J143" i="22" s="1"/>
  <c r="M445" i="22" s="1"/>
  <c r="M446" i="22" s="1"/>
  <c r="K141" i="22"/>
  <c r="L141" i="22"/>
  <c r="M141" i="22"/>
  <c r="N141" i="22"/>
  <c r="O141" i="22"/>
  <c r="P141" i="22"/>
  <c r="Q141" i="22"/>
  <c r="R141" i="22"/>
  <c r="R143" i="22" s="1"/>
  <c r="K445" i="22" s="1"/>
  <c r="K446" i="22" s="1"/>
  <c r="S141" i="22"/>
  <c r="T141" i="22"/>
  <c r="U141" i="22"/>
  <c r="V141" i="22"/>
  <c r="W141" i="22"/>
  <c r="X141" i="22"/>
  <c r="Y141" i="22"/>
  <c r="Z141" i="22"/>
  <c r="Z143" i="22" s="1"/>
  <c r="I445" i="22" s="1"/>
  <c r="AA141" i="22"/>
  <c r="AB141" i="22"/>
  <c r="AC141" i="22"/>
  <c r="AD141" i="22"/>
  <c r="AE141" i="22"/>
  <c r="AF141" i="22"/>
  <c r="AG141" i="22"/>
  <c r="AH141" i="22"/>
  <c r="AH143" i="22" s="1"/>
  <c r="G445" i="22" s="1"/>
  <c r="AI141" i="22"/>
  <c r="AJ141" i="22"/>
  <c r="AK141" i="22"/>
  <c r="AL141" i="22"/>
  <c r="B142" i="22"/>
  <c r="E142" i="22"/>
  <c r="H142" i="22"/>
  <c r="J142" i="22"/>
  <c r="M439" i="22" s="1"/>
  <c r="M142" i="22"/>
  <c r="P142" i="22"/>
  <c r="R142" i="22"/>
  <c r="U142" i="22"/>
  <c r="X142" i="22"/>
  <c r="Z142" i="22"/>
  <c r="AC142" i="22"/>
  <c r="AH142" i="22"/>
  <c r="G439" i="22" s="1"/>
  <c r="AK142" i="22"/>
  <c r="N740" i="22"/>
  <c r="O739" i="22"/>
  <c r="M736" i="22"/>
  <c r="N735" i="22"/>
  <c r="O735" i="22" s="1"/>
  <c r="L732" i="22"/>
  <c r="M731" i="22"/>
  <c r="M732" i="22" s="1"/>
  <c r="K728" i="22"/>
  <c r="L727" i="22"/>
  <c r="L728" i="22" s="1"/>
  <c r="J724" i="22"/>
  <c r="K723" i="22"/>
  <c r="K724" i="22" s="1"/>
  <c r="I720" i="22"/>
  <c r="J719" i="22"/>
  <c r="K719" i="22" s="1"/>
  <c r="H716" i="22"/>
  <c r="I715" i="22"/>
  <c r="J715" i="22" s="1"/>
  <c r="G712" i="22"/>
  <c r="H711" i="22"/>
  <c r="H712" i="22" s="1"/>
  <c r="F708" i="22"/>
  <c r="H707" i="22"/>
  <c r="H708" i="22" s="1"/>
  <c r="G707" i="22"/>
  <c r="G708" i="22" s="1"/>
  <c r="E704" i="22"/>
  <c r="F703" i="22"/>
  <c r="F704" i="22" s="1"/>
  <c r="D700" i="22"/>
  <c r="E699" i="22"/>
  <c r="E700" i="22" s="1"/>
  <c r="C696" i="22"/>
  <c r="D695" i="22"/>
  <c r="E695" i="22" s="1"/>
  <c r="B692" i="22"/>
  <c r="C691" i="22"/>
  <c r="D691" i="22" s="1"/>
  <c r="N688" i="22"/>
  <c r="O683" i="22"/>
  <c r="N673" i="22"/>
  <c r="M673" i="22"/>
  <c r="L673" i="22"/>
  <c r="K673" i="22"/>
  <c r="J673" i="22"/>
  <c r="I673" i="22"/>
  <c r="H673" i="22"/>
  <c r="G673" i="22"/>
  <c r="F673" i="22"/>
  <c r="E673" i="22"/>
  <c r="D673" i="22"/>
  <c r="C673" i="22"/>
  <c r="B673" i="22"/>
  <c r="N671" i="22"/>
  <c r="M671" i="22"/>
  <c r="L671" i="22"/>
  <c r="K671" i="22"/>
  <c r="J671" i="22"/>
  <c r="I671" i="22"/>
  <c r="H671" i="22"/>
  <c r="G671" i="22"/>
  <c r="F671" i="22"/>
  <c r="E671" i="22"/>
  <c r="D671" i="22"/>
  <c r="C671" i="22"/>
  <c r="B671" i="22"/>
  <c r="O648" i="22"/>
  <c r="N648" i="22"/>
  <c r="M648" i="22"/>
  <c r="L648" i="22"/>
  <c r="K648" i="22"/>
  <c r="J648" i="22"/>
  <c r="I648" i="22"/>
  <c r="H648" i="22"/>
  <c r="G648" i="22"/>
  <c r="F648" i="22"/>
  <c r="E648" i="22"/>
  <c r="D648" i="22"/>
  <c r="C648" i="22"/>
  <c r="B648" i="22"/>
  <c r="O647" i="22"/>
  <c r="N647" i="22"/>
  <c r="M647" i="22"/>
  <c r="L647" i="22"/>
  <c r="K647" i="22"/>
  <c r="J647" i="22"/>
  <c r="I647" i="22"/>
  <c r="H647" i="22"/>
  <c r="G647" i="22"/>
  <c r="F647" i="22"/>
  <c r="E647" i="22"/>
  <c r="D647" i="22"/>
  <c r="C647" i="22"/>
  <c r="B647" i="22"/>
  <c r="O646" i="22"/>
  <c r="N646" i="22"/>
  <c r="M646" i="22"/>
  <c r="L646" i="22"/>
  <c r="K646" i="22"/>
  <c r="J646" i="22"/>
  <c r="I646" i="22"/>
  <c r="H646" i="22"/>
  <c r="G646" i="22"/>
  <c r="F646" i="22"/>
  <c r="E646" i="22"/>
  <c r="D646" i="22"/>
  <c r="C646" i="22"/>
  <c r="B646" i="22"/>
  <c r="O645" i="22"/>
  <c r="N645" i="22"/>
  <c r="M645" i="22"/>
  <c r="L645" i="22"/>
  <c r="K645" i="22"/>
  <c r="J645" i="22"/>
  <c r="I645" i="22"/>
  <c r="H645" i="22"/>
  <c r="G645" i="22"/>
  <c r="F645" i="22"/>
  <c r="E645" i="22"/>
  <c r="D645" i="22"/>
  <c r="C645" i="22"/>
  <c r="B645" i="22"/>
  <c r="O643" i="22"/>
  <c r="N643" i="22"/>
  <c r="M643" i="22"/>
  <c r="L643" i="22"/>
  <c r="K643" i="22"/>
  <c r="J643" i="22"/>
  <c r="I643" i="22"/>
  <c r="H643" i="22"/>
  <c r="G643" i="22"/>
  <c r="F643" i="22"/>
  <c r="E643" i="22"/>
  <c r="D643" i="22"/>
  <c r="C643" i="22"/>
  <c r="B643" i="22"/>
  <c r="O642" i="22"/>
  <c r="N642" i="22"/>
  <c r="M642" i="22"/>
  <c r="L642" i="22"/>
  <c r="K642" i="22"/>
  <c r="J642" i="22"/>
  <c r="I642" i="22"/>
  <c r="H642" i="22"/>
  <c r="G642" i="22"/>
  <c r="F642" i="22"/>
  <c r="E642" i="22"/>
  <c r="D642" i="22"/>
  <c r="C642" i="22"/>
  <c r="B642" i="22"/>
  <c r="O641" i="22"/>
  <c r="N641" i="22"/>
  <c r="M641" i="22"/>
  <c r="L641" i="22"/>
  <c r="K641" i="22"/>
  <c r="J641" i="22"/>
  <c r="I641" i="22"/>
  <c r="H641" i="22"/>
  <c r="G641" i="22"/>
  <c r="F641" i="22"/>
  <c r="E641" i="22"/>
  <c r="D641" i="22"/>
  <c r="C641" i="22"/>
  <c r="B641" i="22"/>
  <c r="O640" i="22"/>
  <c r="N640" i="22"/>
  <c r="M640" i="22"/>
  <c r="L640" i="22"/>
  <c r="K640" i="22"/>
  <c r="J640" i="22"/>
  <c r="I640" i="22"/>
  <c r="H640" i="22"/>
  <c r="G640" i="22"/>
  <c r="F640" i="22"/>
  <c r="E640" i="22"/>
  <c r="D640" i="22"/>
  <c r="C640" i="22"/>
  <c r="B640" i="22"/>
  <c r="O638" i="22"/>
  <c r="N638" i="22"/>
  <c r="M638" i="22"/>
  <c r="L638" i="22"/>
  <c r="K638" i="22"/>
  <c r="J638" i="22"/>
  <c r="I638" i="22"/>
  <c r="H638" i="22"/>
  <c r="G638" i="22"/>
  <c r="F638" i="22"/>
  <c r="E638" i="22"/>
  <c r="D638" i="22"/>
  <c r="C638" i="22"/>
  <c r="B638" i="22"/>
  <c r="O637" i="22"/>
  <c r="N637" i="22"/>
  <c r="M637" i="22"/>
  <c r="L637" i="22"/>
  <c r="K637" i="22"/>
  <c r="J637" i="22"/>
  <c r="I637" i="22"/>
  <c r="H637" i="22"/>
  <c r="G637" i="22"/>
  <c r="F637" i="22"/>
  <c r="E637" i="22"/>
  <c r="D637" i="22"/>
  <c r="C637" i="22"/>
  <c r="B637" i="22"/>
  <c r="O636" i="22"/>
  <c r="N636" i="22"/>
  <c r="M636" i="22"/>
  <c r="L636" i="22"/>
  <c r="K636" i="22"/>
  <c r="J636" i="22"/>
  <c r="I636" i="22"/>
  <c r="H636" i="22"/>
  <c r="G636" i="22"/>
  <c r="F636" i="22"/>
  <c r="E636" i="22"/>
  <c r="D636" i="22"/>
  <c r="C636" i="22"/>
  <c r="B636" i="22"/>
  <c r="O635" i="22"/>
  <c r="N635" i="22"/>
  <c r="M635" i="22"/>
  <c r="L635" i="22"/>
  <c r="K635" i="22"/>
  <c r="J635" i="22"/>
  <c r="I635" i="22"/>
  <c r="H635" i="22"/>
  <c r="G635" i="22"/>
  <c r="F635" i="22"/>
  <c r="E635" i="22"/>
  <c r="D635" i="22"/>
  <c r="C635" i="22"/>
  <c r="B635" i="22"/>
  <c r="O633" i="22"/>
  <c r="N633" i="22"/>
  <c r="M633" i="22"/>
  <c r="L633" i="22"/>
  <c r="K633" i="22"/>
  <c r="J633" i="22"/>
  <c r="I633" i="22"/>
  <c r="H633" i="22"/>
  <c r="G633" i="22"/>
  <c r="F633" i="22"/>
  <c r="E633" i="22"/>
  <c r="D633" i="22"/>
  <c r="C633" i="22"/>
  <c r="B633" i="22"/>
  <c r="O632" i="22"/>
  <c r="N632" i="22"/>
  <c r="M632" i="22"/>
  <c r="L632" i="22"/>
  <c r="K632" i="22"/>
  <c r="J632" i="22"/>
  <c r="I632" i="22"/>
  <c r="H632" i="22"/>
  <c r="G632" i="22"/>
  <c r="F632" i="22"/>
  <c r="E632" i="22"/>
  <c r="D632" i="22"/>
  <c r="C632" i="22"/>
  <c r="B632" i="22"/>
  <c r="O631" i="22"/>
  <c r="N631" i="22"/>
  <c r="M631" i="22"/>
  <c r="L631" i="22"/>
  <c r="K631" i="22"/>
  <c r="J631" i="22"/>
  <c r="I631" i="22"/>
  <c r="H631" i="22"/>
  <c r="G631" i="22"/>
  <c r="F631" i="22"/>
  <c r="E631" i="22"/>
  <c r="D631" i="22"/>
  <c r="C631" i="22"/>
  <c r="B631" i="22"/>
  <c r="O630" i="22"/>
  <c r="N630" i="22"/>
  <c r="M630" i="22"/>
  <c r="L630" i="22"/>
  <c r="K630" i="22"/>
  <c r="J630" i="22"/>
  <c r="I630" i="22"/>
  <c r="H630" i="22"/>
  <c r="G630" i="22"/>
  <c r="F630" i="22"/>
  <c r="E630" i="22"/>
  <c r="D630" i="22"/>
  <c r="C630" i="22"/>
  <c r="B630" i="22"/>
  <c r="K625" i="22"/>
  <c r="O621" i="22"/>
  <c r="N621" i="22"/>
  <c r="N627" i="22" s="1"/>
  <c r="M621" i="22"/>
  <c r="M627" i="22" s="1"/>
  <c r="L621" i="22"/>
  <c r="K621" i="22"/>
  <c r="J621" i="22"/>
  <c r="I621" i="22"/>
  <c r="H621" i="22"/>
  <c r="G621" i="22"/>
  <c r="F621" i="22"/>
  <c r="F627" i="22" s="1"/>
  <c r="E621" i="22"/>
  <c r="E627" i="22" s="1"/>
  <c r="D621" i="22"/>
  <c r="C621" i="22"/>
  <c r="B621" i="22"/>
  <c r="O620" i="22"/>
  <c r="N620" i="22"/>
  <c r="M620" i="22"/>
  <c r="L620" i="22"/>
  <c r="L626" i="22" s="1"/>
  <c r="K620" i="22"/>
  <c r="K626" i="22" s="1"/>
  <c r="J620" i="22"/>
  <c r="I620" i="22"/>
  <c r="H620" i="22"/>
  <c r="G620" i="22"/>
  <c r="F620" i="22"/>
  <c r="F626" i="22" s="1"/>
  <c r="E620" i="22"/>
  <c r="D620" i="22"/>
  <c r="D626" i="22" s="1"/>
  <c r="C620" i="22"/>
  <c r="C626" i="22" s="1"/>
  <c r="B620" i="22"/>
  <c r="O619" i="22"/>
  <c r="N619" i="22"/>
  <c r="M619" i="22"/>
  <c r="L619" i="22"/>
  <c r="K619" i="22"/>
  <c r="J619" i="22"/>
  <c r="J625" i="22" s="1"/>
  <c r="I619" i="22"/>
  <c r="I625" i="22" s="1"/>
  <c r="H619" i="22"/>
  <c r="G619" i="22"/>
  <c r="F619" i="22"/>
  <c r="E619" i="22"/>
  <c r="D619" i="22"/>
  <c r="C619" i="22"/>
  <c r="B619" i="22"/>
  <c r="B625" i="22" s="1"/>
  <c r="O618" i="22"/>
  <c r="O624" i="22" s="1"/>
  <c r="N618" i="22"/>
  <c r="M618" i="22"/>
  <c r="L618" i="22"/>
  <c r="K618" i="22"/>
  <c r="J618" i="22"/>
  <c r="I618" i="22"/>
  <c r="H618" i="22"/>
  <c r="H624" i="22" s="1"/>
  <c r="G618" i="22"/>
  <c r="G624" i="22" s="1"/>
  <c r="F618" i="22"/>
  <c r="E618" i="22"/>
  <c r="D618" i="22"/>
  <c r="C618" i="22"/>
  <c r="B618" i="22"/>
  <c r="O615" i="22"/>
  <c r="N615" i="22"/>
  <c r="M615" i="22"/>
  <c r="L615" i="22"/>
  <c r="K615" i="22"/>
  <c r="J615" i="22"/>
  <c r="I615" i="22"/>
  <c r="H615" i="22"/>
  <c r="G615" i="22"/>
  <c r="F615" i="22"/>
  <c r="E615" i="22"/>
  <c r="D615" i="22"/>
  <c r="C615" i="22"/>
  <c r="B615"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06" i="22"/>
  <c r="N606" i="22"/>
  <c r="M606" i="22"/>
  <c r="L606" i="22"/>
  <c r="K606" i="22"/>
  <c r="J606" i="22"/>
  <c r="I606" i="22"/>
  <c r="H606" i="22"/>
  <c r="G606" i="22"/>
  <c r="F606" i="22"/>
  <c r="E606" i="22"/>
  <c r="D606" i="22"/>
  <c r="C606" i="22"/>
  <c r="B606" i="22"/>
  <c r="O605" i="22"/>
  <c r="N605" i="22"/>
  <c r="M605" i="22"/>
  <c r="L605" i="22"/>
  <c r="K605" i="22"/>
  <c r="J605" i="22"/>
  <c r="I605" i="22"/>
  <c r="H605" i="22"/>
  <c r="G605" i="22"/>
  <c r="F605" i="22"/>
  <c r="E605" i="22"/>
  <c r="D605" i="22"/>
  <c r="C605" i="22"/>
  <c r="B605" i="22"/>
  <c r="O604" i="22"/>
  <c r="N604" i="22"/>
  <c r="M604" i="22"/>
  <c r="L604" i="22"/>
  <c r="K604" i="22"/>
  <c r="J604" i="22"/>
  <c r="I604" i="22"/>
  <c r="H604" i="22"/>
  <c r="G604" i="22"/>
  <c r="F604" i="22"/>
  <c r="E604" i="22"/>
  <c r="D604" i="22"/>
  <c r="C604" i="22"/>
  <c r="B604" i="22"/>
  <c r="O603" i="22"/>
  <c r="N603" i="22"/>
  <c r="M603" i="22"/>
  <c r="L603" i="22"/>
  <c r="K603" i="22"/>
  <c r="J603" i="22"/>
  <c r="I603" i="22"/>
  <c r="H603" i="22"/>
  <c r="G603" i="22"/>
  <c r="F603" i="22"/>
  <c r="E603" i="22"/>
  <c r="D603" i="22"/>
  <c r="C603" i="22"/>
  <c r="B603" i="22"/>
  <c r="O599" i="22"/>
  <c r="N599" i="22"/>
  <c r="M599" i="22"/>
  <c r="L599" i="22"/>
  <c r="K599" i="22"/>
  <c r="J599" i="22"/>
  <c r="I599" i="22"/>
  <c r="H599" i="22"/>
  <c r="G599" i="22"/>
  <c r="F599" i="22"/>
  <c r="E599" i="22"/>
  <c r="D599" i="22"/>
  <c r="C599" i="22"/>
  <c r="B599" i="22"/>
  <c r="O598" i="22"/>
  <c r="N598" i="22"/>
  <c r="M598" i="22"/>
  <c r="L598" i="22"/>
  <c r="K598" i="22"/>
  <c r="J598" i="22"/>
  <c r="I598" i="22"/>
  <c r="H598" i="22"/>
  <c r="G598" i="22"/>
  <c r="F598" i="22"/>
  <c r="E598" i="22"/>
  <c r="D598" i="22"/>
  <c r="C598" i="22"/>
  <c r="B598" i="22"/>
  <c r="O597" i="22"/>
  <c r="N597" i="22"/>
  <c r="M597" i="22"/>
  <c r="L597" i="22"/>
  <c r="K597" i="22"/>
  <c r="J597" i="22"/>
  <c r="I597" i="22"/>
  <c r="H597" i="22"/>
  <c r="G597" i="22"/>
  <c r="F597" i="22"/>
  <c r="E597" i="22"/>
  <c r="D597" i="22"/>
  <c r="C597" i="22"/>
  <c r="B597" i="22"/>
  <c r="O596" i="22"/>
  <c r="N596" i="22"/>
  <c r="M596" i="22"/>
  <c r="L596" i="22"/>
  <c r="K596" i="22"/>
  <c r="J596" i="22"/>
  <c r="I596" i="22"/>
  <c r="H596" i="22"/>
  <c r="G596" i="22"/>
  <c r="F596" i="22"/>
  <c r="E596" i="22"/>
  <c r="E600" i="22" s="1"/>
  <c r="D596" i="22"/>
  <c r="C596" i="22"/>
  <c r="B59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3" i="22"/>
  <c r="N583" i="22"/>
  <c r="M583" i="22"/>
  <c r="L583" i="22"/>
  <c r="K583" i="22"/>
  <c r="J583" i="22"/>
  <c r="I583" i="22"/>
  <c r="H583" i="22"/>
  <c r="G583" i="22"/>
  <c r="F583" i="22"/>
  <c r="E583" i="22"/>
  <c r="D583" i="22"/>
  <c r="C583" i="22"/>
  <c r="B583" i="22"/>
  <c r="O582" i="22"/>
  <c r="N582" i="22"/>
  <c r="M582" i="22"/>
  <c r="L582" i="22"/>
  <c r="K582" i="22"/>
  <c r="J582" i="22"/>
  <c r="I582" i="22"/>
  <c r="H582" i="22"/>
  <c r="G582" i="22"/>
  <c r="F582" i="22"/>
  <c r="E582" i="22"/>
  <c r="D582" i="22"/>
  <c r="C582" i="22"/>
  <c r="B582" i="22"/>
  <c r="E562" i="22"/>
  <c r="D562" i="22"/>
  <c r="C562" i="22"/>
  <c r="B562" i="22"/>
  <c r="F561" i="22"/>
  <c r="E561" i="22"/>
  <c r="D561" i="22"/>
  <c r="C561" i="22"/>
  <c r="B561" i="22"/>
  <c r="G560" i="22"/>
  <c r="F560" i="22"/>
  <c r="E560" i="22"/>
  <c r="D560" i="22"/>
  <c r="C560" i="22"/>
  <c r="B560" i="22"/>
  <c r="F559" i="22"/>
  <c r="E559" i="22"/>
  <c r="D559" i="22"/>
  <c r="C559" i="22"/>
  <c r="B559" i="22"/>
  <c r="O554" i="22"/>
  <c r="N554" i="22"/>
  <c r="M554" i="22"/>
  <c r="L554" i="22"/>
  <c r="K554" i="22"/>
  <c r="J554" i="22"/>
  <c r="I554" i="22"/>
  <c r="H554" i="22"/>
  <c r="G554" i="22"/>
  <c r="F554" i="22"/>
  <c r="E554" i="22"/>
  <c r="D554" i="22"/>
  <c r="C554" i="22"/>
  <c r="B554" i="22"/>
  <c r="O553" i="22"/>
  <c r="N553" i="22"/>
  <c r="M553" i="22"/>
  <c r="L553" i="22"/>
  <c r="K553" i="22"/>
  <c r="J553" i="22"/>
  <c r="I553" i="22"/>
  <c r="H553" i="22"/>
  <c r="G553" i="22"/>
  <c r="F553" i="22"/>
  <c r="E553" i="22"/>
  <c r="D553" i="22"/>
  <c r="C553" i="22"/>
  <c r="B553" i="22"/>
  <c r="O552" i="22"/>
  <c r="N552" i="22"/>
  <c r="M552" i="22"/>
  <c r="L552" i="22"/>
  <c r="K552" i="22"/>
  <c r="J552" i="22"/>
  <c r="I552" i="22"/>
  <c r="H552" i="22"/>
  <c r="G552" i="22"/>
  <c r="F552" i="22"/>
  <c r="E552" i="22"/>
  <c r="D552" i="22"/>
  <c r="C552" i="22"/>
  <c r="B552" i="22"/>
  <c r="O551" i="22"/>
  <c r="N551" i="22"/>
  <c r="M551" i="22"/>
  <c r="L551" i="22"/>
  <c r="K551" i="22"/>
  <c r="J551" i="22"/>
  <c r="I551" i="22"/>
  <c r="H551" i="22"/>
  <c r="G551" i="22"/>
  <c r="F551" i="22"/>
  <c r="E551" i="22"/>
  <c r="E555" i="22" s="1"/>
  <c r="D551" i="22"/>
  <c r="C551" i="22"/>
  <c r="B551" i="22"/>
  <c r="O546" i="22"/>
  <c r="N546" i="22"/>
  <c r="M546" i="22"/>
  <c r="L546" i="22"/>
  <c r="K546" i="22"/>
  <c r="J546" i="22"/>
  <c r="I546" i="22"/>
  <c r="H546" i="22"/>
  <c r="G546" i="22"/>
  <c r="F546" i="22"/>
  <c r="E546" i="22"/>
  <c r="D546" i="22"/>
  <c r="C546" i="22"/>
  <c r="B546" i="22"/>
  <c r="O545" i="22"/>
  <c r="N545" i="22"/>
  <c r="M545" i="22"/>
  <c r="L545" i="22"/>
  <c r="K545" i="22"/>
  <c r="J545" i="22"/>
  <c r="I545" i="22"/>
  <c r="H545" i="22"/>
  <c r="G545" i="22"/>
  <c r="F545" i="22"/>
  <c r="E545" i="22"/>
  <c r="D545" i="22"/>
  <c r="C545" i="22"/>
  <c r="B545" i="22"/>
  <c r="O544" i="22"/>
  <c r="N544" i="22"/>
  <c r="M544" i="22"/>
  <c r="L544" i="22"/>
  <c r="K544" i="22"/>
  <c r="J544" i="22"/>
  <c r="I544" i="22"/>
  <c r="H544" i="22"/>
  <c r="G544" i="22"/>
  <c r="F544" i="22"/>
  <c r="E544" i="22"/>
  <c r="D544" i="22"/>
  <c r="C544" i="22"/>
  <c r="B544" i="22"/>
  <c r="O543" i="22"/>
  <c r="N543" i="22"/>
  <c r="M543" i="22"/>
  <c r="L543" i="22"/>
  <c r="K543" i="22"/>
  <c r="J543" i="22"/>
  <c r="I543" i="22"/>
  <c r="H543" i="22"/>
  <c r="G543" i="22"/>
  <c r="F543" i="22"/>
  <c r="E543" i="22"/>
  <c r="D543" i="22"/>
  <c r="C543" i="22"/>
  <c r="B543" i="22"/>
  <c r="O538" i="22"/>
  <c r="N538" i="22"/>
  <c r="M538" i="22"/>
  <c r="L538" i="22"/>
  <c r="K538" i="22"/>
  <c r="J538" i="22"/>
  <c r="I538" i="22"/>
  <c r="H538" i="22"/>
  <c r="G538" i="22"/>
  <c r="F538" i="22"/>
  <c r="E538" i="22"/>
  <c r="D538" i="22"/>
  <c r="C538" i="22"/>
  <c r="B538" i="22"/>
  <c r="O537" i="22"/>
  <c r="N537" i="22"/>
  <c r="M537" i="22"/>
  <c r="L537" i="22"/>
  <c r="K537" i="22"/>
  <c r="J537" i="22"/>
  <c r="I537" i="22"/>
  <c r="H537" i="22"/>
  <c r="G537" i="22"/>
  <c r="F537" i="22"/>
  <c r="E537" i="22"/>
  <c r="D537" i="22"/>
  <c r="C537" i="22"/>
  <c r="B537" i="22"/>
  <c r="O536" i="22"/>
  <c r="O539" i="22" s="1"/>
  <c r="N536" i="22"/>
  <c r="M536" i="22"/>
  <c r="L536" i="22"/>
  <c r="K536" i="22"/>
  <c r="J536" i="22"/>
  <c r="I536" i="22"/>
  <c r="H536" i="22"/>
  <c r="G536" i="22"/>
  <c r="G539" i="22" s="1"/>
  <c r="F536" i="22"/>
  <c r="E536" i="22"/>
  <c r="D536" i="22"/>
  <c r="C536" i="22"/>
  <c r="B536" i="22"/>
  <c r="O535" i="22"/>
  <c r="N535" i="22"/>
  <c r="M535" i="22"/>
  <c r="M539" i="22" s="1"/>
  <c r="L535" i="22"/>
  <c r="K535" i="22"/>
  <c r="J535" i="22"/>
  <c r="I535" i="22"/>
  <c r="H535" i="22"/>
  <c r="G535" i="22"/>
  <c r="F535" i="22"/>
  <c r="E535" i="22"/>
  <c r="E539" i="22" s="1"/>
  <c r="D535" i="22"/>
  <c r="C535" i="22"/>
  <c r="B535" i="22"/>
  <c r="O521" i="22"/>
  <c r="N521" i="22"/>
  <c r="M521" i="22"/>
  <c r="L521" i="22"/>
  <c r="K521" i="22"/>
  <c r="J521" i="22"/>
  <c r="I521" i="22"/>
  <c r="H521" i="22"/>
  <c r="G521" i="22"/>
  <c r="F521" i="22"/>
  <c r="E521" i="22"/>
  <c r="D521" i="22"/>
  <c r="C521" i="22"/>
  <c r="B521" i="22"/>
  <c r="O520" i="22"/>
  <c r="N520" i="22"/>
  <c r="M520" i="22"/>
  <c r="L520" i="22"/>
  <c r="K520" i="22"/>
  <c r="J520" i="22"/>
  <c r="I520" i="22"/>
  <c r="H520" i="22"/>
  <c r="G520" i="22"/>
  <c r="F520" i="22"/>
  <c r="E520" i="22"/>
  <c r="D520" i="22"/>
  <c r="C520" i="22"/>
  <c r="B520" i="22"/>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4" i="22"/>
  <c r="N514" i="22"/>
  <c r="M514" i="22"/>
  <c r="L514" i="22"/>
  <c r="K514" i="22"/>
  <c r="J514" i="22"/>
  <c r="I514" i="22"/>
  <c r="H514" i="22"/>
  <c r="G514" i="22"/>
  <c r="F514" i="22"/>
  <c r="E514" i="22"/>
  <c r="D514" i="22"/>
  <c r="C514" i="22"/>
  <c r="B514" i="22"/>
  <c r="O513" i="22"/>
  <c r="N513" i="22"/>
  <c r="M513" i="22"/>
  <c r="L513" i="22"/>
  <c r="K513" i="22"/>
  <c r="J513" i="22"/>
  <c r="I513" i="22"/>
  <c r="H513" i="22"/>
  <c r="G513" i="22"/>
  <c r="F513" i="22"/>
  <c r="E513" i="22"/>
  <c r="D513" i="22"/>
  <c r="C513" i="22"/>
  <c r="B513" i="22"/>
  <c r="O512" i="22"/>
  <c r="N512" i="22"/>
  <c r="M512" i="22"/>
  <c r="L512" i="22"/>
  <c r="K512" i="22"/>
  <c r="J512" i="22"/>
  <c r="I512" i="22"/>
  <c r="H512" i="22"/>
  <c r="G512" i="22"/>
  <c r="F512" i="22"/>
  <c r="E512" i="22"/>
  <c r="D512" i="22"/>
  <c r="C512" i="22"/>
  <c r="B512" i="22"/>
  <c r="O511" i="22"/>
  <c r="N511" i="22"/>
  <c r="M511" i="22"/>
  <c r="L511" i="22"/>
  <c r="K511" i="22"/>
  <c r="J511" i="22"/>
  <c r="I511" i="22"/>
  <c r="H511" i="22"/>
  <c r="G511" i="22"/>
  <c r="F511" i="22"/>
  <c r="E511" i="22"/>
  <c r="D511" i="22"/>
  <c r="C511" i="22"/>
  <c r="B511" i="22"/>
  <c r="O508" i="22"/>
  <c r="N508" i="22"/>
  <c r="M508" i="22"/>
  <c r="L508" i="22"/>
  <c r="K508" i="22"/>
  <c r="J508" i="22"/>
  <c r="I508" i="22"/>
  <c r="H508" i="22"/>
  <c r="G508" i="22"/>
  <c r="F508" i="22"/>
  <c r="E508" i="22"/>
  <c r="D508" i="22"/>
  <c r="C508" i="22"/>
  <c r="B508" i="22"/>
  <c r="O507" i="22"/>
  <c r="N507" i="22"/>
  <c r="M507" i="22"/>
  <c r="L507" i="22"/>
  <c r="K507" i="22"/>
  <c r="J507" i="22"/>
  <c r="I507" i="22"/>
  <c r="H507" i="22"/>
  <c r="G507" i="22"/>
  <c r="F507" i="22"/>
  <c r="E507" i="22"/>
  <c r="D507" i="22"/>
  <c r="C507" i="22"/>
  <c r="B507" i="22"/>
  <c r="O506" i="22"/>
  <c r="N506" i="22"/>
  <c r="M506" i="22"/>
  <c r="L506" i="22"/>
  <c r="K506" i="22"/>
  <c r="J506" i="22"/>
  <c r="I506" i="22"/>
  <c r="H506" i="22"/>
  <c r="G506" i="22"/>
  <c r="F506" i="22"/>
  <c r="E506" i="22"/>
  <c r="D506" i="22"/>
  <c r="C506" i="22"/>
  <c r="B506" i="22"/>
  <c r="O505" i="22"/>
  <c r="N505" i="22"/>
  <c r="M505" i="22"/>
  <c r="L505" i="22"/>
  <c r="K505" i="22"/>
  <c r="J505" i="22"/>
  <c r="I505" i="22"/>
  <c r="H505" i="22"/>
  <c r="G505" i="22"/>
  <c r="F505" i="22"/>
  <c r="E505" i="22"/>
  <c r="D505" i="22"/>
  <c r="C505" i="22"/>
  <c r="B505"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K499" i="22"/>
  <c r="J499" i="22"/>
  <c r="I499" i="22"/>
  <c r="H499" i="22"/>
  <c r="G499" i="22"/>
  <c r="F499" i="22"/>
  <c r="E499" i="22"/>
  <c r="D499" i="22"/>
  <c r="C499" i="22"/>
  <c r="B499" i="22"/>
  <c r="O496" i="22"/>
  <c r="N496" i="22"/>
  <c r="M496" i="22"/>
  <c r="L496" i="22"/>
  <c r="K496" i="22"/>
  <c r="J496" i="22"/>
  <c r="I496" i="22"/>
  <c r="H496" i="22"/>
  <c r="G496" i="22"/>
  <c r="F496" i="22"/>
  <c r="E496" i="22"/>
  <c r="D496" i="22"/>
  <c r="C496" i="22"/>
  <c r="B496"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0" i="22"/>
  <c r="N490" i="22"/>
  <c r="M490" i="22"/>
  <c r="L490" i="22"/>
  <c r="K490" i="22"/>
  <c r="J490" i="22"/>
  <c r="I490" i="22"/>
  <c r="H490" i="22"/>
  <c r="G490" i="22"/>
  <c r="F490" i="22"/>
  <c r="E490" i="22"/>
  <c r="D490" i="22"/>
  <c r="C490" i="22"/>
  <c r="B490"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3" i="22"/>
  <c r="N483" i="22"/>
  <c r="N529" i="22" s="1"/>
  <c r="M483" i="22"/>
  <c r="L483" i="22"/>
  <c r="L529" i="22" s="1"/>
  <c r="K483" i="22"/>
  <c r="K529" i="22" s="1"/>
  <c r="J483" i="22"/>
  <c r="I483" i="22"/>
  <c r="I529" i="22" s="1"/>
  <c r="H483" i="22"/>
  <c r="H529" i="22" s="1"/>
  <c r="G483" i="22"/>
  <c r="F483" i="22"/>
  <c r="F529" i="22" s="1"/>
  <c r="E483" i="22"/>
  <c r="D483" i="22"/>
  <c r="D529" i="22" s="1"/>
  <c r="C483" i="22"/>
  <c r="C529" i="22" s="1"/>
  <c r="C569" i="22" s="1"/>
  <c r="B483" i="22"/>
  <c r="O482" i="22"/>
  <c r="O528" i="22" s="1"/>
  <c r="N482" i="22"/>
  <c r="N528" i="22" s="1"/>
  <c r="M482" i="22"/>
  <c r="L482" i="22"/>
  <c r="L528" i="22" s="1"/>
  <c r="K482" i="22"/>
  <c r="J482" i="22"/>
  <c r="J528" i="22" s="1"/>
  <c r="I482" i="22"/>
  <c r="I528" i="22" s="1"/>
  <c r="H482" i="22"/>
  <c r="G482" i="22"/>
  <c r="G528" i="22" s="1"/>
  <c r="F482" i="22"/>
  <c r="F528" i="22" s="1"/>
  <c r="F568" i="22" s="1"/>
  <c r="E482" i="22"/>
  <c r="D482" i="22"/>
  <c r="D528" i="22" s="1"/>
  <c r="C482" i="22"/>
  <c r="B482" i="22"/>
  <c r="B528" i="22" s="1"/>
  <c r="O481" i="22"/>
  <c r="O527" i="22" s="1"/>
  <c r="N481" i="22"/>
  <c r="M481" i="22"/>
  <c r="M527" i="22" s="1"/>
  <c r="L481" i="22"/>
  <c r="L527" i="22" s="1"/>
  <c r="K481" i="22"/>
  <c r="J481" i="22"/>
  <c r="J527" i="22" s="1"/>
  <c r="I481" i="22"/>
  <c r="H481" i="22"/>
  <c r="H527" i="22" s="1"/>
  <c r="G481" i="22"/>
  <c r="G527" i="22" s="1"/>
  <c r="G567" i="22" s="1"/>
  <c r="F481" i="22"/>
  <c r="E481" i="22"/>
  <c r="E527" i="22" s="1"/>
  <c r="E567" i="22" s="1"/>
  <c r="D481" i="22"/>
  <c r="D527" i="22" s="1"/>
  <c r="D567" i="22" s="1"/>
  <c r="C481" i="22"/>
  <c r="B481" i="22"/>
  <c r="B527" i="22" s="1"/>
  <c r="O480" i="22"/>
  <c r="N480" i="22"/>
  <c r="N526" i="22" s="1"/>
  <c r="M480" i="22"/>
  <c r="M526" i="22" s="1"/>
  <c r="L480" i="22"/>
  <c r="K480" i="22"/>
  <c r="K526" i="22" s="1"/>
  <c r="J480" i="22"/>
  <c r="I480" i="22"/>
  <c r="H480" i="22"/>
  <c r="H526" i="22" s="1"/>
  <c r="G480" i="22"/>
  <c r="F480" i="22"/>
  <c r="F526" i="22" s="1"/>
  <c r="E480" i="22"/>
  <c r="E526" i="22" s="1"/>
  <c r="E566" i="22" s="1"/>
  <c r="D480" i="22"/>
  <c r="C480" i="22"/>
  <c r="C526" i="22" s="1"/>
  <c r="C566" i="22" s="1"/>
  <c r="B480" i="22"/>
  <c r="B526" i="22" s="1"/>
  <c r="B566" i="22" s="1"/>
  <c r="O476" i="22"/>
  <c r="N476" i="22"/>
  <c r="M476" i="22"/>
  <c r="M667" i="22" s="1"/>
  <c r="M674" i="22" s="1"/>
  <c r="L476" i="22"/>
  <c r="L667" i="22" s="1"/>
  <c r="L674" i="22" s="1"/>
  <c r="K476" i="22"/>
  <c r="K667" i="22" s="1"/>
  <c r="K674" i="22" s="1"/>
  <c r="J476" i="22"/>
  <c r="J667" i="22" s="1"/>
  <c r="J674" i="22" s="1"/>
  <c r="I476" i="22"/>
  <c r="I667" i="22" s="1"/>
  <c r="I674" i="22" s="1"/>
  <c r="H476" i="22"/>
  <c r="H667" i="22" s="1"/>
  <c r="H674" i="22" s="1"/>
  <c r="G476" i="22"/>
  <c r="F476" i="22"/>
  <c r="E476" i="22"/>
  <c r="E667" i="22" s="1"/>
  <c r="E674" i="22" s="1"/>
  <c r="D476" i="22"/>
  <c r="D667" i="22" s="1"/>
  <c r="D674" i="22" s="1"/>
  <c r="C476" i="22"/>
  <c r="C667" i="22" s="1"/>
  <c r="C674" i="22" s="1"/>
  <c r="B476" i="22"/>
  <c r="B667" i="22" s="1"/>
  <c r="B674" i="22" s="1"/>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3" i="22"/>
  <c r="N473" i="22"/>
  <c r="M473" i="22"/>
  <c r="L473" i="22"/>
  <c r="K473" i="22"/>
  <c r="J473" i="22"/>
  <c r="I473" i="22"/>
  <c r="H473" i="22"/>
  <c r="G473" i="22"/>
  <c r="F473" i="22"/>
  <c r="E473" i="22"/>
  <c r="D473" i="22"/>
  <c r="C473" i="22"/>
  <c r="B473"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I468" i="22"/>
  <c r="H468" i="22"/>
  <c r="G468" i="22"/>
  <c r="F468" i="22"/>
  <c r="E468" i="22"/>
  <c r="D468" i="22"/>
  <c r="C468" i="22"/>
  <c r="B468" i="22"/>
  <c r="O467" i="22"/>
  <c r="N467" i="22"/>
  <c r="M467" i="22"/>
  <c r="L467" i="22"/>
  <c r="K467" i="22"/>
  <c r="J467" i="22"/>
  <c r="I467" i="22"/>
  <c r="H467" i="22"/>
  <c r="G467" i="22"/>
  <c r="F467" i="22"/>
  <c r="E467" i="22"/>
  <c r="D467" i="22"/>
  <c r="C467" i="22"/>
  <c r="B467" i="22"/>
  <c r="O463" i="22"/>
  <c r="N463" i="22"/>
  <c r="M463" i="22"/>
  <c r="L463" i="22"/>
  <c r="K463" i="22"/>
  <c r="J463" i="22"/>
  <c r="I463" i="22"/>
  <c r="H463" i="22"/>
  <c r="G463" i="22"/>
  <c r="F463" i="22"/>
  <c r="E463" i="22"/>
  <c r="D463" i="22"/>
  <c r="C463" i="22"/>
  <c r="B463" i="22"/>
  <c r="O462" i="22"/>
  <c r="N462" i="22"/>
  <c r="M462" i="22"/>
  <c r="L462" i="22"/>
  <c r="K462" i="22"/>
  <c r="J462" i="22"/>
  <c r="I462" i="22"/>
  <c r="H462" i="22"/>
  <c r="G462" i="22"/>
  <c r="F462" i="22"/>
  <c r="E462" i="22"/>
  <c r="D462" i="22"/>
  <c r="C462" i="22"/>
  <c r="B462" i="22"/>
  <c r="O461" i="22"/>
  <c r="N461" i="22"/>
  <c r="M461" i="22"/>
  <c r="L461" i="22"/>
  <c r="K461" i="22"/>
  <c r="J461" i="22"/>
  <c r="I461" i="22"/>
  <c r="H461" i="22"/>
  <c r="G461" i="22"/>
  <c r="F461" i="22"/>
  <c r="E461" i="22"/>
  <c r="D461" i="22"/>
  <c r="C461" i="22"/>
  <c r="B461" i="22"/>
  <c r="O460" i="22"/>
  <c r="N460" i="22"/>
  <c r="M460" i="22"/>
  <c r="L460" i="22"/>
  <c r="K460" i="22"/>
  <c r="J460" i="22"/>
  <c r="I460" i="22"/>
  <c r="H460" i="22"/>
  <c r="G460" i="22"/>
  <c r="F460" i="22"/>
  <c r="E460" i="22"/>
  <c r="D460" i="22"/>
  <c r="C460" i="22"/>
  <c r="B460" i="22"/>
  <c r="O457" i="22"/>
  <c r="N457" i="22"/>
  <c r="M457" i="22"/>
  <c r="L457" i="22"/>
  <c r="K457" i="22"/>
  <c r="J457" i="22"/>
  <c r="I457" i="22"/>
  <c r="H457" i="22"/>
  <c r="G457" i="22"/>
  <c r="F457" i="22"/>
  <c r="E457" i="22"/>
  <c r="D457" i="22"/>
  <c r="C457" i="22"/>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E451" i="22"/>
  <c r="E452" i="22" s="1"/>
  <c r="D451" i="22"/>
  <c r="D452" i="22" s="1"/>
  <c r="C451" i="22"/>
  <c r="B451" i="22"/>
  <c r="F450" i="22"/>
  <c r="E450" i="22"/>
  <c r="D450" i="22"/>
  <c r="C450" i="22"/>
  <c r="B450" i="22"/>
  <c r="F449" i="22"/>
  <c r="E449" i="22"/>
  <c r="D449" i="22"/>
  <c r="C449" i="22"/>
  <c r="B449" i="22"/>
  <c r="F448" i="22"/>
  <c r="E448" i="22"/>
  <c r="D448" i="22"/>
  <c r="C448" i="22"/>
  <c r="B448" i="22"/>
  <c r="E445" i="22"/>
  <c r="D445" i="22"/>
  <c r="C445" i="22"/>
  <c r="B445" i="22"/>
  <c r="F444" i="22"/>
  <c r="E444" i="22"/>
  <c r="D444" i="22"/>
  <c r="C444" i="22"/>
  <c r="B444" i="22"/>
  <c r="F443" i="22"/>
  <c r="E443" i="22"/>
  <c r="D443" i="22"/>
  <c r="C443" i="22"/>
  <c r="B443" i="22"/>
  <c r="F442" i="22"/>
  <c r="E442" i="22"/>
  <c r="D442" i="22"/>
  <c r="C442" i="22"/>
  <c r="B442" i="22"/>
  <c r="O439" i="22"/>
  <c r="N439" i="22"/>
  <c r="L439" i="22"/>
  <c r="K439" i="22"/>
  <c r="J439" i="22"/>
  <c r="I439" i="22"/>
  <c r="H439" i="22"/>
  <c r="F439" i="22"/>
  <c r="E439" i="22"/>
  <c r="D439" i="22"/>
  <c r="C439" i="22"/>
  <c r="B439" i="22"/>
  <c r="F438" i="22"/>
  <c r="E438" i="22"/>
  <c r="D438" i="22"/>
  <c r="C438" i="22"/>
  <c r="B438" i="22"/>
  <c r="N437" i="22"/>
  <c r="M437" i="22"/>
  <c r="L437" i="22"/>
  <c r="J437" i="22"/>
  <c r="F437" i="22"/>
  <c r="E437" i="22"/>
  <c r="D437" i="22"/>
  <c r="C437" i="22"/>
  <c r="B437" i="22"/>
  <c r="O436" i="22"/>
  <c r="M436" i="22"/>
  <c r="K436" i="22"/>
  <c r="I436" i="22"/>
  <c r="G436" i="22"/>
  <c r="F436" i="22"/>
  <c r="E436" i="22"/>
  <c r="D436" i="22"/>
  <c r="C436" i="22"/>
  <c r="B436" i="22"/>
  <c r="O433" i="22"/>
  <c r="N433" i="22"/>
  <c r="M433" i="22"/>
  <c r="L433" i="22"/>
  <c r="K433" i="22"/>
  <c r="J433" i="22"/>
  <c r="I433" i="22"/>
  <c r="H433" i="22"/>
  <c r="G433" i="22"/>
  <c r="F433" i="22"/>
  <c r="E433" i="22"/>
  <c r="D433" i="22"/>
  <c r="C433" i="22"/>
  <c r="B433" i="22"/>
  <c r="O432" i="22"/>
  <c r="N432" i="22"/>
  <c r="M432" i="22"/>
  <c r="L432" i="22"/>
  <c r="K432" i="22"/>
  <c r="J432" i="22"/>
  <c r="I432" i="22"/>
  <c r="H432" i="22"/>
  <c r="G432" i="22"/>
  <c r="F432" i="22"/>
  <c r="E432" i="22"/>
  <c r="D432" i="22"/>
  <c r="C432" i="22"/>
  <c r="B432" i="22"/>
  <c r="O431" i="22"/>
  <c r="N431" i="22"/>
  <c r="M431" i="22"/>
  <c r="L431" i="22"/>
  <c r="K431" i="22"/>
  <c r="J431" i="22"/>
  <c r="I431" i="22"/>
  <c r="H431" i="22"/>
  <c r="G431" i="22"/>
  <c r="F431" i="22"/>
  <c r="E431" i="22"/>
  <c r="D431" i="22"/>
  <c r="C431" i="22"/>
  <c r="B431" i="22"/>
  <c r="O430" i="22"/>
  <c r="N430" i="22"/>
  <c r="M430" i="22"/>
  <c r="L430" i="22"/>
  <c r="K430" i="22"/>
  <c r="J430" i="22"/>
  <c r="I430" i="22"/>
  <c r="H430" i="22"/>
  <c r="G430" i="22"/>
  <c r="F430" i="22"/>
  <c r="E430" i="22"/>
  <c r="D430" i="22"/>
  <c r="C430" i="22"/>
  <c r="B430" i="22"/>
  <c r="O427" i="22"/>
  <c r="N427" i="22"/>
  <c r="M427" i="22"/>
  <c r="L427" i="22"/>
  <c r="K427" i="22"/>
  <c r="J427" i="22"/>
  <c r="I427" i="22"/>
  <c r="H427" i="22"/>
  <c r="G427" i="22"/>
  <c r="F427" i="22"/>
  <c r="E427" i="22"/>
  <c r="D427" i="22"/>
  <c r="C427" i="22"/>
  <c r="B427" i="22"/>
  <c r="O426" i="22"/>
  <c r="N426" i="22"/>
  <c r="M426" i="22"/>
  <c r="L426" i="22"/>
  <c r="K426" i="22"/>
  <c r="J426" i="22"/>
  <c r="I426" i="22"/>
  <c r="H426" i="22"/>
  <c r="G426" i="22"/>
  <c r="F426" i="22"/>
  <c r="E426" i="22"/>
  <c r="D426" i="22"/>
  <c r="C426" i="22"/>
  <c r="B426" i="22"/>
  <c r="O425" i="22"/>
  <c r="N425" i="22"/>
  <c r="M425" i="22"/>
  <c r="L425" i="22"/>
  <c r="K425" i="22"/>
  <c r="J425" i="22"/>
  <c r="I425" i="22"/>
  <c r="H425" i="22"/>
  <c r="G425" i="22"/>
  <c r="F425" i="22"/>
  <c r="E425" i="22"/>
  <c r="D425" i="22"/>
  <c r="C425" i="22"/>
  <c r="B425" i="22"/>
  <c r="O424" i="22"/>
  <c r="N424" i="22"/>
  <c r="M424" i="22"/>
  <c r="L424" i="22"/>
  <c r="K424" i="22"/>
  <c r="J424" i="22"/>
  <c r="I424" i="22"/>
  <c r="H424" i="22"/>
  <c r="G424" i="22"/>
  <c r="F424" i="22"/>
  <c r="E424" i="22"/>
  <c r="D424" i="22"/>
  <c r="C424" i="22"/>
  <c r="B424" i="22"/>
  <c r="O421" i="22"/>
  <c r="N421" i="22"/>
  <c r="M421" i="22"/>
  <c r="M434" i="22" s="1"/>
  <c r="L421" i="22"/>
  <c r="L477" i="22" s="1"/>
  <c r="K421" i="22"/>
  <c r="K458" i="22" s="1"/>
  <c r="J421" i="22"/>
  <c r="I421" i="22"/>
  <c r="H421" i="22"/>
  <c r="G421" i="22"/>
  <c r="F421" i="22"/>
  <c r="E421" i="22"/>
  <c r="E464" i="22" s="1"/>
  <c r="D421" i="22"/>
  <c r="D477" i="22" s="1"/>
  <c r="C421" i="22"/>
  <c r="C458" i="22" s="1"/>
  <c r="B421" i="22"/>
  <c r="O420" i="22"/>
  <c r="N420" i="22"/>
  <c r="M420" i="22"/>
  <c r="L420" i="22"/>
  <c r="K420" i="22"/>
  <c r="J420" i="22"/>
  <c r="I420" i="22"/>
  <c r="H420" i="22"/>
  <c r="G420" i="22"/>
  <c r="F420" i="22"/>
  <c r="E420" i="22"/>
  <c r="D420" i="22"/>
  <c r="C420" i="22"/>
  <c r="B420" i="22"/>
  <c r="O419" i="22"/>
  <c r="N419" i="22"/>
  <c r="M419" i="22"/>
  <c r="L419" i="22"/>
  <c r="K419" i="22"/>
  <c r="J419" i="22"/>
  <c r="I419" i="22"/>
  <c r="H419" i="22"/>
  <c r="G419" i="22"/>
  <c r="F419" i="22"/>
  <c r="E419" i="22"/>
  <c r="D419" i="22"/>
  <c r="C419" i="22"/>
  <c r="B419" i="22"/>
  <c r="O418" i="22"/>
  <c r="N418" i="22"/>
  <c r="M418" i="22"/>
  <c r="L418" i="22"/>
  <c r="K418" i="22"/>
  <c r="J418" i="22"/>
  <c r="I418" i="22"/>
  <c r="H418" i="22"/>
  <c r="G418" i="22"/>
  <c r="F418" i="22"/>
  <c r="E418" i="22"/>
  <c r="D418" i="22"/>
  <c r="C418" i="22"/>
  <c r="B418" i="22"/>
  <c r="O415" i="22"/>
  <c r="O416" i="22" s="1"/>
  <c r="N415" i="22"/>
  <c r="N416" i="22" s="1"/>
  <c r="M415" i="22"/>
  <c r="L415" i="22"/>
  <c r="K415" i="22"/>
  <c r="J415" i="22"/>
  <c r="I415" i="22"/>
  <c r="H415" i="22"/>
  <c r="G415" i="22"/>
  <c r="F415" i="22"/>
  <c r="F416" i="22" s="1"/>
  <c r="E415" i="22"/>
  <c r="D415" i="22"/>
  <c r="C415" i="22"/>
  <c r="B415"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09" i="22"/>
  <c r="N409" i="22"/>
  <c r="M409" i="22"/>
  <c r="L409" i="22"/>
  <c r="K409" i="22"/>
  <c r="K410" i="22" s="1"/>
  <c r="J409" i="22"/>
  <c r="I409" i="22"/>
  <c r="H409" i="22"/>
  <c r="G409" i="22"/>
  <c r="F409" i="22"/>
  <c r="E409" i="22"/>
  <c r="D409" i="22"/>
  <c r="C409" i="22"/>
  <c r="B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3" i="22"/>
  <c r="O404" i="22" s="1"/>
  <c r="N403" i="22"/>
  <c r="N404" i="22" s="1"/>
  <c r="M403" i="22"/>
  <c r="L403" i="22"/>
  <c r="L404" i="22" s="1"/>
  <c r="K403" i="22"/>
  <c r="J403" i="22"/>
  <c r="J404" i="22" s="1"/>
  <c r="I403" i="22"/>
  <c r="H403" i="22"/>
  <c r="G403" i="22"/>
  <c r="G404" i="22" s="1"/>
  <c r="F403" i="22"/>
  <c r="F404" i="22" s="1"/>
  <c r="E403" i="22"/>
  <c r="D403" i="22"/>
  <c r="D404" i="22" s="1"/>
  <c r="C403" i="22"/>
  <c r="B403" i="22"/>
  <c r="B404" i="22" s="1"/>
  <c r="O402" i="22"/>
  <c r="N402" i="22"/>
  <c r="M402" i="22"/>
  <c r="L402" i="22"/>
  <c r="K402" i="22"/>
  <c r="J402" i="22"/>
  <c r="I402" i="22"/>
  <c r="H402" i="22"/>
  <c r="G402" i="22"/>
  <c r="F402" i="22"/>
  <c r="E402" i="22"/>
  <c r="D402" i="22"/>
  <c r="C402" i="22"/>
  <c r="B402" i="22"/>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7" i="22"/>
  <c r="O398" i="22" s="1"/>
  <c r="N397" i="22"/>
  <c r="N398" i="22" s="1"/>
  <c r="M397" i="22"/>
  <c r="L397" i="22"/>
  <c r="K397" i="22"/>
  <c r="J397" i="22"/>
  <c r="I397" i="22"/>
  <c r="H397" i="22"/>
  <c r="G397" i="22"/>
  <c r="G398" i="22" s="1"/>
  <c r="F397" i="22"/>
  <c r="E397" i="22"/>
  <c r="D397" i="22"/>
  <c r="C397" i="22"/>
  <c r="B397" i="22"/>
  <c r="O396" i="22"/>
  <c r="N396" i="22"/>
  <c r="M396" i="22"/>
  <c r="L396" i="22"/>
  <c r="K396" i="22"/>
  <c r="J396" i="22"/>
  <c r="I396" i="22"/>
  <c r="H396" i="22"/>
  <c r="G396" i="22"/>
  <c r="F396" i="22"/>
  <c r="E396" i="22"/>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1" i="22"/>
  <c r="O392" i="22" s="1"/>
  <c r="N391" i="22"/>
  <c r="M391" i="22"/>
  <c r="L391" i="22"/>
  <c r="K391" i="22"/>
  <c r="K392" i="22" s="1"/>
  <c r="J391" i="22"/>
  <c r="I391" i="22"/>
  <c r="H391" i="22"/>
  <c r="H392" i="22" s="1"/>
  <c r="G391" i="22"/>
  <c r="G392" i="22" s="1"/>
  <c r="F391" i="22"/>
  <c r="E391" i="22"/>
  <c r="D391" i="22"/>
  <c r="C391" i="22"/>
  <c r="C392" i="22" s="1"/>
  <c r="B391" i="22"/>
  <c r="O390" i="22"/>
  <c r="N390" i="22"/>
  <c r="M390" i="22"/>
  <c r="L390" i="22"/>
  <c r="K390" i="22"/>
  <c r="J390" i="22"/>
  <c r="I390" i="22"/>
  <c r="H390" i="22"/>
  <c r="G390" i="22"/>
  <c r="F390" i="22"/>
  <c r="E390" i="22"/>
  <c r="D390" i="22"/>
  <c r="C390" i="22"/>
  <c r="B390" i="22"/>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N385" i="22"/>
  <c r="M385" i="22"/>
  <c r="L385" i="22"/>
  <c r="K385" i="22"/>
  <c r="K386" i="22" s="1"/>
  <c r="J385" i="22"/>
  <c r="I385" i="22"/>
  <c r="H385" i="22"/>
  <c r="H386" i="22" s="1"/>
  <c r="G385" i="22"/>
  <c r="F385" i="22"/>
  <c r="E385" i="22"/>
  <c r="D385" i="22"/>
  <c r="D386" i="22" s="1"/>
  <c r="C385" i="22"/>
  <c r="C386" i="22" s="1"/>
  <c r="B385" i="22"/>
  <c r="O384" i="22"/>
  <c r="N384" i="22"/>
  <c r="M384" i="22"/>
  <c r="L384" i="22"/>
  <c r="K384" i="22"/>
  <c r="J384" i="22"/>
  <c r="I384" i="22"/>
  <c r="H384" i="22"/>
  <c r="G384" i="22"/>
  <c r="F384" i="22"/>
  <c r="E384" i="22"/>
  <c r="D384" i="22"/>
  <c r="C384" i="22"/>
  <c r="B384" i="22"/>
  <c r="N383" i="22"/>
  <c r="M383" i="22"/>
  <c r="L383" i="22"/>
  <c r="K383" i="22"/>
  <c r="J383" i="22"/>
  <c r="I383" i="22"/>
  <c r="H383" i="22"/>
  <c r="G383" i="22"/>
  <c r="F383" i="22"/>
  <c r="E383" i="22"/>
  <c r="D383" i="22"/>
  <c r="C383" i="22"/>
  <c r="B383" i="22"/>
  <c r="N382" i="22"/>
  <c r="M382" i="22"/>
  <c r="L382" i="22"/>
  <c r="K382" i="22"/>
  <c r="J382" i="22"/>
  <c r="I382" i="22"/>
  <c r="H382" i="22"/>
  <c r="G382" i="22"/>
  <c r="F382" i="22"/>
  <c r="E382" i="22"/>
  <c r="D382" i="22"/>
  <c r="C382" i="22"/>
  <c r="B382" i="22"/>
  <c r="N379" i="22"/>
  <c r="M379" i="22"/>
  <c r="L379" i="22"/>
  <c r="K379" i="22"/>
  <c r="K380" i="22" s="1"/>
  <c r="J379" i="22"/>
  <c r="J380" i="22" s="1"/>
  <c r="I379" i="22"/>
  <c r="H379" i="22"/>
  <c r="H380" i="22" s="1"/>
  <c r="G379" i="22"/>
  <c r="G380" i="22" s="1"/>
  <c r="F379" i="22"/>
  <c r="E379" i="22"/>
  <c r="D379" i="22"/>
  <c r="C379" i="22"/>
  <c r="C380" i="22" s="1"/>
  <c r="B379" i="22"/>
  <c r="B380" i="22" s="1"/>
  <c r="N378" i="22"/>
  <c r="M378" i="22"/>
  <c r="L378" i="22"/>
  <c r="K378" i="22"/>
  <c r="J378" i="22"/>
  <c r="I378" i="22"/>
  <c r="H378" i="22"/>
  <c r="G378" i="22"/>
  <c r="F378" i="22"/>
  <c r="E378" i="22"/>
  <c r="D378" i="22"/>
  <c r="C378" i="22"/>
  <c r="B378" i="22"/>
  <c r="N377" i="22"/>
  <c r="M377" i="22"/>
  <c r="L377" i="22"/>
  <c r="K377" i="22"/>
  <c r="J377" i="22"/>
  <c r="I377" i="22"/>
  <c r="H377" i="22"/>
  <c r="G377" i="22"/>
  <c r="F377" i="22"/>
  <c r="E377" i="22"/>
  <c r="D377" i="22"/>
  <c r="C377" i="22"/>
  <c r="B377" i="22"/>
  <c r="N376" i="22"/>
  <c r="M376" i="22"/>
  <c r="L376" i="22"/>
  <c r="K376" i="22"/>
  <c r="J376" i="22"/>
  <c r="I376" i="22"/>
  <c r="H376" i="22"/>
  <c r="G376" i="22"/>
  <c r="F376" i="22"/>
  <c r="E376" i="22"/>
  <c r="D376" i="22"/>
  <c r="C376" i="22"/>
  <c r="B376" i="22"/>
  <c r="O373" i="22"/>
  <c r="O374" i="22" s="1"/>
  <c r="N373" i="22"/>
  <c r="M373" i="22"/>
  <c r="L373" i="22"/>
  <c r="K373" i="22"/>
  <c r="K374" i="22" s="1"/>
  <c r="J373" i="22"/>
  <c r="I373" i="22"/>
  <c r="H373" i="22"/>
  <c r="H374" i="22" s="1"/>
  <c r="G373" i="22"/>
  <c r="F373" i="22"/>
  <c r="E373" i="22"/>
  <c r="D373" i="22"/>
  <c r="C373" i="22"/>
  <c r="C374" i="22" s="1"/>
  <c r="B373" i="22"/>
  <c r="O372" i="22"/>
  <c r="N372" i="22"/>
  <c r="M372" i="22"/>
  <c r="L372" i="22"/>
  <c r="K372" i="22"/>
  <c r="J372" i="22"/>
  <c r="I372" i="22"/>
  <c r="H372" i="22"/>
  <c r="G372" i="22"/>
  <c r="F372" i="22"/>
  <c r="E372" i="22"/>
  <c r="D372" i="22"/>
  <c r="C372" i="22"/>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BL232" i="22"/>
  <c r="BL234" i="22" s="1"/>
  <c r="BK232" i="22"/>
  <c r="BK234" i="22" s="1"/>
  <c r="BJ232" i="22"/>
  <c r="BJ234" i="22" s="1"/>
  <c r="BI232" i="22"/>
  <c r="BI234" i="22" s="1"/>
  <c r="BH232" i="22"/>
  <c r="BH234" i="22" s="1"/>
  <c r="BG232" i="22"/>
  <c r="BG234" i="22" s="1"/>
  <c r="BF232" i="22"/>
  <c r="BF234" i="22" s="1"/>
  <c r="BE232" i="22"/>
  <c r="BE234" i="22" s="1"/>
  <c r="BD232" i="22"/>
  <c r="BD234" i="22" s="1"/>
  <c r="BC232" i="22"/>
  <c r="BC234" i="22" s="1"/>
  <c r="BB232" i="22"/>
  <c r="BB234" i="22" s="1"/>
  <c r="BA232" i="22"/>
  <c r="BA234" i="22" s="1"/>
  <c r="AZ232" i="22"/>
  <c r="AZ234" i="22" s="1"/>
  <c r="AY232" i="22"/>
  <c r="AY234" i="22" s="1"/>
  <c r="AX232" i="22"/>
  <c r="AX234" i="22" s="1"/>
  <c r="AW232" i="22"/>
  <c r="AW234" i="22" s="1"/>
  <c r="AV232" i="22"/>
  <c r="AV234" i="22" s="1"/>
  <c r="AU232" i="22"/>
  <c r="AU234" i="22" s="1"/>
  <c r="AT232" i="22"/>
  <c r="AT234" i="22" s="1"/>
  <c r="AS232" i="22"/>
  <c r="AS234" i="22" s="1"/>
  <c r="AR232" i="22"/>
  <c r="AR234" i="22" s="1"/>
  <c r="AQ232" i="22"/>
  <c r="AQ234" i="22" s="1"/>
  <c r="AP232" i="22"/>
  <c r="AP234" i="22" s="1"/>
  <c r="AO232" i="22"/>
  <c r="AO234" i="22" s="1"/>
  <c r="AN232" i="22"/>
  <c r="AN234" i="22" s="1"/>
  <c r="AM232" i="22"/>
  <c r="AM234" i="22" s="1"/>
  <c r="AL232" i="22"/>
  <c r="AL234" i="22" s="1"/>
  <c r="F562" i="22" s="1"/>
  <c r="AK232" i="22"/>
  <c r="AK234" i="22" s="1"/>
  <c r="G559" i="22" s="1"/>
  <c r="AJ232" i="22"/>
  <c r="AJ234" i="22" s="1"/>
  <c r="AI232" i="22"/>
  <c r="AI234" i="22" s="1"/>
  <c r="G561" i="22" s="1"/>
  <c r="AH232" i="22"/>
  <c r="AH234" i="22" s="1"/>
  <c r="G562" i="22" s="1"/>
  <c r="AG232" i="22"/>
  <c r="AG234" i="22" s="1"/>
  <c r="H559" i="22" s="1"/>
  <c r="AF232" i="22"/>
  <c r="AF234" i="22" s="1"/>
  <c r="H560" i="22" s="1"/>
  <c r="AE232" i="22"/>
  <c r="AE234" i="22" s="1"/>
  <c r="H561" i="22" s="1"/>
  <c r="AD232" i="22"/>
  <c r="AD234" i="22" s="1"/>
  <c r="H562" i="22" s="1"/>
  <c r="AC232" i="22"/>
  <c r="AC234" i="22" s="1"/>
  <c r="I559" i="22" s="1"/>
  <c r="AB232" i="22"/>
  <c r="AB234" i="22" s="1"/>
  <c r="I560" i="22" s="1"/>
  <c r="AA232" i="22"/>
  <c r="AA234" i="22" s="1"/>
  <c r="I561" i="22" s="1"/>
  <c r="Z232" i="22"/>
  <c r="Z234" i="22" s="1"/>
  <c r="I562" i="22" s="1"/>
  <c r="Y232" i="22"/>
  <c r="Y234" i="22" s="1"/>
  <c r="J559" i="22" s="1"/>
  <c r="X232" i="22"/>
  <c r="X234" i="22" s="1"/>
  <c r="J560" i="22" s="1"/>
  <c r="W232" i="22"/>
  <c r="W234" i="22" s="1"/>
  <c r="J561" i="22" s="1"/>
  <c r="V232" i="22"/>
  <c r="V234" i="22" s="1"/>
  <c r="J562" i="22" s="1"/>
  <c r="U232" i="22"/>
  <c r="U234" i="22" s="1"/>
  <c r="K559" i="22" s="1"/>
  <c r="T232" i="22"/>
  <c r="T234" i="22" s="1"/>
  <c r="K560" i="22" s="1"/>
  <c r="S232" i="22"/>
  <c r="S234" i="22" s="1"/>
  <c r="K561" i="22" s="1"/>
  <c r="R232" i="22"/>
  <c r="R234" i="22" s="1"/>
  <c r="K562" i="22" s="1"/>
  <c r="Q232" i="22"/>
  <c r="Q234" i="22" s="1"/>
  <c r="L559" i="22" s="1"/>
  <c r="P232" i="22"/>
  <c r="P234" i="22" s="1"/>
  <c r="L560" i="22" s="1"/>
  <c r="O232" i="22"/>
  <c r="O234" i="22" s="1"/>
  <c r="L561" i="22" s="1"/>
  <c r="N232" i="22"/>
  <c r="N234" i="22" s="1"/>
  <c r="L562" i="22" s="1"/>
  <c r="M232" i="22"/>
  <c r="M234" i="22" s="1"/>
  <c r="M559" i="22" s="1"/>
  <c r="L232" i="22"/>
  <c r="L234" i="22" s="1"/>
  <c r="M560" i="22" s="1"/>
  <c r="K232" i="22"/>
  <c r="K234" i="22" s="1"/>
  <c r="M561" i="22" s="1"/>
  <c r="J232" i="22"/>
  <c r="J234" i="22" s="1"/>
  <c r="M562" i="22" s="1"/>
  <c r="I232" i="22"/>
  <c r="I234" i="22" s="1"/>
  <c r="N559" i="22" s="1"/>
  <c r="H232" i="22"/>
  <c r="H234" i="22" s="1"/>
  <c r="N560" i="22" s="1"/>
  <c r="G232" i="22"/>
  <c r="G234" i="22" s="1"/>
  <c r="N561" i="22" s="1"/>
  <c r="F232" i="22"/>
  <c r="F234" i="22" s="1"/>
  <c r="N562" i="22" s="1"/>
  <c r="E232" i="22"/>
  <c r="E234" i="22" s="1"/>
  <c r="O559" i="22" s="1"/>
  <c r="D232" i="22"/>
  <c r="D234" i="22" s="1"/>
  <c r="O560" i="22" s="1"/>
  <c r="C232" i="22"/>
  <c r="C234" i="22" s="1"/>
  <c r="O561" i="22" s="1"/>
  <c r="B232" i="22"/>
  <c r="B234" i="22" s="1"/>
  <c r="O562" i="22" s="1"/>
  <c r="AG143" i="22"/>
  <c r="H442" i="22" s="1"/>
  <c r="AF143" i="22"/>
  <c r="H443" i="22" s="1"/>
  <c r="AE143" i="22"/>
  <c r="H444" i="22" s="1"/>
  <c r="Y143" i="22"/>
  <c r="J442" i="22" s="1"/>
  <c r="X143" i="22"/>
  <c r="J443" i="22" s="1"/>
  <c r="W143" i="22"/>
  <c r="J444" i="22" s="1"/>
  <c r="Q143" i="22"/>
  <c r="L442" i="22" s="1"/>
  <c r="P143" i="22"/>
  <c r="L443" i="22" s="1"/>
  <c r="O143" i="22"/>
  <c r="L444" i="22" s="1"/>
  <c r="I143" i="22"/>
  <c r="N442" i="22" s="1"/>
  <c r="H143" i="22"/>
  <c r="N443" i="22" s="1"/>
  <c r="G143" i="22"/>
  <c r="N444" i="22" s="1"/>
  <c r="BK142" i="22"/>
  <c r="BJ142" i="22"/>
  <c r="BI142" i="22"/>
  <c r="BH142" i="22"/>
  <c r="BG142" i="22"/>
  <c r="BF142" i="22"/>
  <c r="BE142" i="22"/>
  <c r="BD142" i="22"/>
  <c r="BC142" i="22"/>
  <c r="BK141" i="22"/>
  <c r="BK143" i="22" s="1"/>
  <c r="BJ141" i="22"/>
  <c r="BJ143" i="22" s="1"/>
  <c r="BI141" i="22"/>
  <c r="BI143" i="22" s="1"/>
  <c r="BH141" i="22"/>
  <c r="BH143" i="22" s="1"/>
  <c r="BH144" i="22" s="1"/>
  <c r="BG141" i="22"/>
  <c r="BG143" i="22" s="1"/>
  <c r="BF141" i="22"/>
  <c r="BF143" i="22" s="1"/>
  <c r="BF144" i="22" s="1"/>
  <c r="BE141" i="22"/>
  <c r="BE143" i="22" s="1"/>
  <c r="BD141" i="22"/>
  <c r="BD143" i="22" s="1"/>
  <c r="BC141" i="22"/>
  <c r="BC143" i="22" s="1"/>
  <c r="BB141" i="22"/>
  <c r="BB143" i="22" s="1"/>
  <c r="BA141" i="22"/>
  <c r="BA143" i="22" s="1"/>
  <c r="AZ141" i="22"/>
  <c r="AZ143" i="22" s="1"/>
  <c r="AY141" i="22"/>
  <c r="AY143" i="22" s="1"/>
  <c r="AX141" i="22"/>
  <c r="AX143" i="22" s="1"/>
  <c r="AW141" i="22"/>
  <c r="AW143" i="22" s="1"/>
  <c r="AV141" i="22"/>
  <c r="AV143" i="22" s="1"/>
  <c r="AU141" i="22"/>
  <c r="AU143" i="22" s="1"/>
  <c r="AT141" i="22"/>
  <c r="AT143" i="22" s="1"/>
  <c r="AS141" i="22"/>
  <c r="AS143" i="22" s="1"/>
  <c r="AR141" i="22"/>
  <c r="AR143" i="22" s="1"/>
  <c r="AQ141" i="22"/>
  <c r="AQ143" i="22" s="1"/>
  <c r="AP141" i="22"/>
  <c r="AP143" i="22" s="1"/>
  <c r="AO141" i="22"/>
  <c r="AO143" i="22" s="1"/>
  <c r="AN141" i="22"/>
  <c r="AN143" i="22" s="1"/>
  <c r="AM141" i="22"/>
  <c r="AM143" i="22" s="1"/>
  <c r="AL143" i="22"/>
  <c r="F445" i="22" s="1"/>
  <c r="AK143" i="22"/>
  <c r="G442" i="22" s="1"/>
  <c r="AJ143" i="22"/>
  <c r="G443" i="22" s="1"/>
  <c r="AI143" i="22"/>
  <c r="G444" i="22" s="1"/>
  <c r="AD143" i="22"/>
  <c r="H445" i="22" s="1"/>
  <c r="AC143" i="22"/>
  <c r="I442" i="22" s="1"/>
  <c r="AB143" i="22"/>
  <c r="I443" i="22" s="1"/>
  <c r="AA143" i="22"/>
  <c r="I444" i="22" s="1"/>
  <c r="V143" i="22"/>
  <c r="U143" i="22"/>
  <c r="K442" i="22" s="1"/>
  <c r="T143" i="22"/>
  <c r="S143" i="22"/>
  <c r="K444" i="22" s="1"/>
  <c r="N143" i="22"/>
  <c r="L445" i="22" s="1"/>
  <c r="L446" i="22" s="1"/>
  <c r="M143" i="22"/>
  <c r="M442" i="22" s="1"/>
  <c r="L143" i="22"/>
  <c r="M443" i="22" s="1"/>
  <c r="K143" i="22"/>
  <c r="M444" i="22" s="1"/>
  <c r="F143" i="22"/>
  <c r="N445" i="22" s="1"/>
  <c r="E143" i="22"/>
  <c r="O442" i="22" s="1"/>
  <c r="D143" i="22"/>
  <c r="O443" i="22" s="1"/>
  <c r="C143" i="22"/>
  <c r="O444" i="22" s="1"/>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M144" i="22"/>
  <c r="M448" i="22" s="1"/>
  <c r="I632" i="33" l="1"/>
  <c r="F634" i="33"/>
  <c r="F640" i="33"/>
  <c r="O590" i="33"/>
  <c r="J590" i="33"/>
  <c r="F632" i="33"/>
  <c r="N590" i="33"/>
  <c r="G590" i="33"/>
  <c r="I634" i="33"/>
  <c r="D634" i="33"/>
  <c r="I590" i="33"/>
  <c r="F589" i="33"/>
  <c r="I649" i="33"/>
  <c r="K530" i="33"/>
  <c r="O530" i="33"/>
  <c r="H545" i="33"/>
  <c r="E530" i="33"/>
  <c r="I537" i="33"/>
  <c r="H530" i="33"/>
  <c r="G521" i="33"/>
  <c r="L545" i="33"/>
  <c r="G568" i="33"/>
  <c r="N522" i="33"/>
  <c r="G504" i="33"/>
  <c r="B511" i="33"/>
  <c r="C558" i="33"/>
  <c r="I658" i="33"/>
  <c r="O643" i="33"/>
  <c r="B529" i="33"/>
  <c r="C521" i="33"/>
  <c r="J658" i="33"/>
  <c r="O545" i="33"/>
  <c r="O597" i="33"/>
  <c r="C597" i="33"/>
  <c r="J597" i="33"/>
  <c r="E505" i="33"/>
  <c r="M556" i="33"/>
  <c r="D557" i="33"/>
  <c r="E504" i="33"/>
  <c r="G538" i="33"/>
  <c r="B572" i="33"/>
  <c r="E571" i="33"/>
  <c r="H573" i="33"/>
  <c r="E511" i="33"/>
  <c r="H568" i="33"/>
  <c r="F538" i="33"/>
  <c r="G505" i="33"/>
  <c r="F505" i="33"/>
  <c r="G530" i="33"/>
  <c r="G572" i="33"/>
  <c r="L557" i="33"/>
  <c r="G644" i="33"/>
  <c r="G645" i="33" s="1"/>
  <c r="G511" i="33"/>
  <c r="G512" i="33" s="1"/>
  <c r="F644" i="33"/>
  <c r="N555" i="33"/>
  <c r="E643" i="33"/>
  <c r="D643" i="33"/>
  <c r="I530" i="33"/>
  <c r="G545" i="33"/>
  <c r="H505" i="33"/>
  <c r="E573" i="33"/>
  <c r="G658" i="33"/>
  <c r="H521" i="33"/>
  <c r="G573" i="33"/>
  <c r="C537" i="33"/>
  <c r="D545" i="33"/>
  <c r="H538" i="33"/>
  <c r="O572" i="33"/>
  <c r="F597" i="33"/>
  <c r="J570" i="33"/>
  <c r="I505" i="33"/>
  <c r="H644" i="33"/>
  <c r="H645" i="33" s="1"/>
  <c r="K557" i="33"/>
  <c r="G597" i="33"/>
  <c r="H522" i="33"/>
  <c r="D558" i="33"/>
  <c r="E658" i="33"/>
  <c r="J558" i="33"/>
  <c r="E545" i="33"/>
  <c r="J538" i="33"/>
  <c r="L568" i="33"/>
  <c r="M572" i="33"/>
  <c r="E570" i="33"/>
  <c r="I504" i="33"/>
  <c r="C572" i="33"/>
  <c r="K573" i="33"/>
  <c r="O504" i="33"/>
  <c r="E642" i="33"/>
  <c r="D529" i="33"/>
  <c r="D505" i="33"/>
  <c r="I644" i="33"/>
  <c r="G522" i="33"/>
  <c r="J505" i="33"/>
  <c r="O511" i="33"/>
  <c r="O512" i="33" s="1"/>
  <c r="O644" i="33"/>
  <c r="O645" i="33" s="1"/>
  <c r="M570" i="33"/>
  <c r="B658" i="33"/>
  <c r="E521" i="33"/>
  <c r="N568" i="33"/>
  <c r="K538" i="33"/>
  <c r="I570" i="33"/>
  <c r="K570" i="33"/>
  <c r="M522" i="33"/>
  <c r="F572" i="33"/>
  <c r="M529" i="33"/>
  <c r="C538" i="33"/>
  <c r="H537" i="33"/>
  <c r="O522" i="33"/>
  <c r="J644" i="33"/>
  <c r="D556" i="33"/>
  <c r="O571" i="33"/>
  <c r="H511" i="33"/>
  <c r="H551" i="33" s="1"/>
  <c r="F568" i="33"/>
  <c r="O537" i="33"/>
  <c r="H529" i="33"/>
  <c r="E597" i="33"/>
  <c r="K505" i="33"/>
  <c r="C570" i="33"/>
  <c r="I511" i="33"/>
  <c r="H597" i="33"/>
  <c r="M568" i="33"/>
  <c r="C571" i="33"/>
  <c r="L505" i="33"/>
  <c r="O568" i="33"/>
  <c r="E537" i="33"/>
  <c r="I529" i="33"/>
  <c r="K643" i="33"/>
  <c r="I466" i="33"/>
  <c r="H466" i="33"/>
  <c r="I545" i="33"/>
  <c r="K545" i="33"/>
  <c r="E572" i="33"/>
  <c r="I597" i="33"/>
  <c r="H504" i="33"/>
  <c r="I538" i="33"/>
  <c r="D603" i="33"/>
  <c r="D649" i="33"/>
  <c r="D656" i="33" s="1"/>
  <c r="E632" i="33"/>
  <c r="B640" i="33"/>
  <c r="O607" i="26"/>
  <c r="I608" i="26"/>
  <c r="E605" i="26"/>
  <c r="M605" i="26"/>
  <c r="G606" i="26"/>
  <c r="I607" i="26"/>
  <c r="K608" i="26"/>
  <c r="F605" i="26"/>
  <c r="N605" i="26"/>
  <c r="H606" i="26"/>
  <c r="B607" i="26"/>
  <c r="J607" i="26"/>
  <c r="D608" i="26"/>
  <c r="E634" i="33"/>
  <c r="L634" i="33"/>
  <c r="L640" i="33"/>
  <c r="B632" i="33"/>
  <c r="M632" i="33"/>
  <c r="L649" i="33"/>
  <c r="M650" i="33" s="1"/>
  <c r="B634" i="33"/>
  <c r="M603" i="33"/>
  <c r="B649" i="33"/>
  <c r="B653" i="33" s="1"/>
  <c r="O719" i="33"/>
  <c r="O718" i="33"/>
  <c r="E672" i="33"/>
  <c r="D673" i="33"/>
  <c r="D675" i="33" s="1"/>
  <c r="C505" i="33"/>
  <c r="L556" i="33"/>
  <c r="E529" i="33"/>
  <c r="E568" i="33"/>
  <c r="M505" i="33"/>
  <c r="M511" i="33"/>
  <c r="M551" i="33" s="1"/>
  <c r="D537" i="33"/>
  <c r="D568" i="33"/>
  <c r="C568" i="33"/>
  <c r="C643" i="33"/>
  <c r="J556" i="33"/>
  <c r="M504" i="33"/>
  <c r="M658" i="33"/>
  <c r="J545" i="33"/>
  <c r="B568" i="33"/>
  <c r="D632" i="33"/>
  <c r="C644" i="33"/>
  <c r="D522" i="33"/>
  <c r="O573" i="33"/>
  <c r="M573" i="33"/>
  <c r="I571" i="33"/>
  <c r="L558" i="33"/>
  <c r="H556" i="33"/>
  <c r="D640" i="33"/>
  <c r="M643" i="33"/>
  <c r="M642" i="33"/>
  <c r="M537" i="33"/>
  <c r="M597" i="33"/>
  <c r="N505" i="33"/>
  <c r="L555" i="33"/>
  <c r="N529" i="33"/>
  <c r="N504" i="33"/>
  <c r="M545" i="33"/>
  <c r="N658" i="33"/>
  <c r="M521" i="33"/>
  <c r="I125" i="33"/>
  <c r="M430" i="33" s="1"/>
  <c r="M418" i="33"/>
  <c r="X125" i="33"/>
  <c r="I431" i="33" s="1"/>
  <c r="I419" i="33"/>
  <c r="AU125" i="33"/>
  <c r="C432" i="33" s="1"/>
  <c r="C420" i="33"/>
  <c r="C421" i="33" s="1"/>
  <c r="P125" i="33"/>
  <c r="K431" i="33" s="1"/>
  <c r="K419" i="33"/>
  <c r="AE125" i="33"/>
  <c r="G432" i="33" s="1"/>
  <c r="G420" i="33"/>
  <c r="G421" i="33" s="1"/>
  <c r="AW125" i="33"/>
  <c r="C430" i="33" s="1"/>
  <c r="C418" i="33"/>
  <c r="AM125" i="33"/>
  <c r="E432" i="33" s="1"/>
  <c r="E420" i="33"/>
  <c r="E421" i="33" s="1"/>
  <c r="O125" i="33"/>
  <c r="K432" i="33" s="1"/>
  <c r="K420" i="33"/>
  <c r="K421" i="33" s="1"/>
  <c r="AO125" i="33"/>
  <c r="E430" i="33" s="1"/>
  <c r="E418" i="33"/>
  <c r="G125" i="33"/>
  <c r="M432" i="33" s="1"/>
  <c r="M420" i="33"/>
  <c r="M421" i="33" s="1"/>
  <c r="AG125" i="33"/>
  <c r="G430" i="33" s="1"/>
  <c r="G418" i="33"/>
  <c r="AV125" i="33"/>
  <c r="C431" i="33" s="1"/>
  <c r="C419" i="33"/>
  <c r="W125" i="33"/>
  <c r="I432" i="33" s="1"/>
  <c r="I420" i="33"/>
  <c r="I421" i="33" s="1"/>
  <c r="Y125" i="33"/>
  <c r="I430" i="33" s="1"/>
  <c r="I418" i="33"/>
  <c r="AN125" i="33"/>
  <c r="E431" i="33" s="1"/>
  <c r="E419" i="33"/>
  <c r="H125" i="33"/>
  <c r="M431" i="33" s="1"/>
  <c r="M419" i="33"/>
  <c r="K640" i="33"/>
  <c r="Q125" i="33"/>
  <c r="K430" i="33" s="1"/>
  <c r="K418" i="33"/>
  <c r="AF125" i="33"/>
  <c r="G431" i="33" s="1"/>
  <c r="G419" i="33"/>
  <c r="O723" i="33"/>
  <c r="L665" i="33"/>
  <c r="D665" i="33"/>
  <c r="K665" i="33"/>
  <c r="C665" i="33"/>
  <c r="J665" i="33"/>
  <c r="B665" i="33"/>
  <c r="H665" i="33"/>
  <c r="O665" i="33"/>
  <c r="G665" i="33"/>
  <c r="N665" i="33"/>
  <c r="F665" i="33"/>
  <c r="M665" i="33"/>
  <c r="E665" i="33"/>
  <c r="I665" i="33"/>
  <c r="O714" i="33"/>
  <c r="O715" i="33"/>
  <c r="G677" i="33"/>
  <c r="G679" i="33" s="1"/>
  <c r="H676" i="33"/>
  <c r="K597" i="33"/>
  <c r="N642" i="33"/>
  <c r="N645" i="33" s="1"/>
  <c r="N511" i="33"/>
  <c r="N466" i="33"/>
  <c r="H656" i="33"/>
  <c r="H653" i="33"/>
  <c r="G632" i="33"/>
  <c r="G649" i="33"/>
  <c r="G634" i="33"/>
  <c r="I522" i="33"/>
  <c r="I521" i="33"/>
  <c r="F650" i="33"/>
  <c r="F656" i="33"/>
  <c r="F653" i="33"/>
  <c r="C642" i="33"/>
  <c r="C658" i="33"/>
  <c r="C466" i="33"/>
  <c r="C511" i="33"/>
  <c r="J504" i="33"/>
  <c r="C529" i="33"/>
  <c r="K642" i="33"/>
  <c r="K658" i="33"/>
  <c r="K466" i="33"/>
  <c r="K511" i="33"/>
  <c r="F642" i="33"/>
  <c r="F645" i="33" s="1"/>
  <c r="F511" i="33"/>
  <c r="F466" i="33"/>
  <c r="L642" i="33"/>
  <c r="L645" i="33" s="1"/>
  <c r="L597" i="33"/>
  <c r="L511" i="33"/>
  <c r="L466" i="33"/>
  <c r="O650" i="33"/>
  <c r="O656" i="33"/>
  <c r="O653" i="33"/>
  <c r="F545" i="33"/>
  <c r="K504" i="33"/>
  <c r="L521" i="33"/>
  <c r="I645" i="33"/>
  <c r="O466" i="33"/>
  <c r="L537" i="33"/>
  <c r="C530" i="33"/>
  <c r="J537" i="33"/>
  <c r="I684" i="33"/>
  <c r="H685" i="33"/>
  <c r="H687" i="33" s="1"/>
  <c r="M709" i="33"/>
  <c r="M711" i="33" s="1"/>
  <c r="N708" i="33"/>
  <c r="O707" i="33"/>
  <c r="L658" i="33"/>
  <c r="M701" i="33"/>
  <c r="M703" i="33" s="1"/>
  <c r="N700" i="33"/>
  <c r="N545" i="33"/>
  <c r="D597" i="33"/>
  <c r="D642" i="33"/>
  <c r="D511" i="33"/>
  <c r="E513" i="33" s="1"/>
  <c r="D466" i="33"/>
  <c r="D521" i="33"/>
  <c r="N537" i="33"/>
  <c r="M466" i="33"/>
  <c r="L504" i="33"/>
  <c r="G555" i="33"/>
  <c r="G570" i="33"/>
  <c r="G680" i="33"/>
  <c r="F681" i="33"/>
  <c r="F683" i="33" s="1"/>
  <c r="K568" i="33"/>
  <c r="N650" i="33"/>
  <c r="N656" i="33"/>
  <c r="N653" i="33"/>
  <c r="E653" i="33"/>
  <c r="E656" i="33"/>
  <c r="H570" i="33"/>
  <c r="H555" i="33"/>
  <c r="F504" i="33"/>
  <c r="B537" i="33"/>
  <c r="L696" i="33"/>
  <c r="K697" i="33"/>
  <c r="K699" i="33" s="1"/>
  <c r="K688" i="33"/>
  <c r="J689" i="33"/>
  <c r="J691" i="33" s="1"/>
  <c r="F529" i="33"/>
  <c r="F530" i="33"/>
  <c r="I653" i="33"/>
  <c r="I650" i="33"/>
  <c r="I656" i="33"/>
  <c r="J653" i="33"/>
  <c r="J650" i="33"/>
  <c r="J656" i="33"/>
  <c r="B597" i="33"/>
  <c r="L529" i="33"/>
  <c r="N597" i="33"/>
  <c r="J642" i="33"/>
  <c r="J645" i="33" s="1"/>
  <c r="J466" i="33"/>
  <c r="J511" i="33"/>
  <c r="K537" i="33"/>
  <c r="B504" i="33"/>
  <c r="G640" i="33"/>
  <c r="F537" i="33"/>
  <c r="F521" i="33"/>
  <c r="E551" i="33"/>
  <c r="E512" i="33"/>
  <c r="O658" i="33"/>
  <c r="I693" i="33"/>
  <c r="I695" i="33" s="1"/>
  <c r="J692" i="33"/>
  <c r="K649" i="33"/>
  <c r="K634" i="33"/>
  <c r="K632" i="33"/>
  <c r="K603" i="33"/>
  <c r="B551" i="33"/>
  <c r="B512" i="33"/>
  <c r="B521" i="33"/>
  <c r="C649" i="33"/>
  <c r="C634" i="33"/>
  <c r="C632" i="33"/>
  <c r="C603" i="33"/>
  <c r="K521" i="33"/>
  <c r="B545" i="33"/>
  <c r="J529" i="33"/>
  <c r="J530" i="33"/>
  <c r="M653" i="33"/>
  <c r="M656" i="33"/>
  <c r="O555" i="33"/>
  <c r="O570" i="33"/>
  <c r="N521" i="33"/>
  <c r="C545" i="33"/>
  <c r="G466" i="33"/>
  <c r="J521" i="33"/>
  <c r="K529" i="33"/>
  <c r="E466" i="33"/>
  <c r="D504" i="33"/>
  <c r="O719" i="30"/>
  <c r="E673" i="30"/>
  <c r="E675" i="30" s="1"/>
  <c r="F672" i="30"/>
  <c r="G545" i="30"/>
  <c r="E597" i="30"/>
  <c r="E589" i="30"/>
  <c r="L545" i="30"/>
  <c r="G568" i="30"/>
  <c r="L521" i="30"/>
  <c r="K537" i="30"/>
  <c r="G537" i="30"/>
  <c r="L537" i="30"/>
  <c r="G521" i="30"/>
  <c r="L597" i="30"/>
  <c r="G589" i="30"/>
  <c r="O545" i="30"/>
  <c r="M597" i="30"/>
  <c r="I645" i="30"/>
  <c r="H125" i="30"/>
  <c r="M431" i="30" s="1"/>
  <c r="M419" i="30"/>
  <c r="H645" i="30"/>
  <c r="K125" i="30"/>
  <c r="L432" i="30" s="1"/>
  <c r="L420" i="30"/>
  <c r="L421" i="30" s="1"/>
  <c r="B125" i="30"/>
  <c r="O417" i="30"/>
  <c r="O420" i="30"/>
  <c r="O421" i="30" s="1"/>
  <c r="C125" i="30"/>
  <c r="N432" i="30" s="1"/>
  <c r="N420" i="30"/>
  <c r="N421" i="30" s="1"/>
  <c r="J125" i="30"/>
  <c r="M429" i="30" s="1"/>
  <c r="M417" i="30"/>
  <c r="L665" i="30"/>
  <c r="L670" i="30" s="1"/>
  <c r="D665" i="30"/>
  <c r="D670" i="30" s="1"/>
  <c r="K665" i="30"/>
  <c r="K670" i="30" s="1"/>
  <c r="C665" i="30"/>
  <c r="C670" i="30" s="1"/>
  <c r="J665" i="30"/>
  <c r="J670" i="30" s="1"/>
  <c r="B665" i="30"/>
  <c r="B670" i="30" s="1"/>
  <c r="I665" i="30"/>
  <c r="I670" i="30" s="1"/>
  <c r="H665" i="30"/>
  <c r="H670" i="30" s="1"/>
  <c r="O665" i="30"/>
  <c r="G665" i="30"/>
  <c r="G670" i="30" s="1"/>
  <c r="N665" i="30"/>
  <c r="F665" i="30"/>
  <c r="F670" i="30" s="1"/>
  <c r="M665" i="30"/>
  <c r="E665" i="30"/>
  <c r="E670" i="30" s="1"/>
  <c r="I689" i="30"/>
  <c r="I691" i="30" s="1"/>
  <c r="J688" i="30"/>
  <c r="F658" i="30"/>
  <c r="F538" i="30"/>
  <c r="F537" i="30"/>
  <c r="J545" i="30"/>
  <c r="B589" i="30"/>
  <c r="N537" i="30"/>
  <c r="O597" i="30"/>
  <c r="H656" i="30"/>
  <c r="H653" i="30"/>
  <c r="H650" i="30"/>
  <c r="O589" i="30"/>
  <c r="L642" i="30"/>
  <c r="L645" i="30" s="1"/>
  <c r="L466" i="30"/>
  <c r="L511" i="30"/>
  <c r="E650" i="30"/>
  <c r="E656" i="30"/>
  <c r="E653" i="30"/>
  <c r="E568" i="30"/>
  <c r="K545" i="30"/>
  <c r="L529" i="30"/>
  <c r="K529" i="30"/>
  <c r="N504" i="30"/>
  <c r="D650" i="30"/>
  <c r="D656" i="30"/>
  <c r="D653" i="30"/>
  <c r="D642" i="30"/>
  <c r="D466" i="30"/>
  <c r="D511" i="30"/>
  <c r="F568" i="30"/>
  <c r="C529" i="30"/>
  <c r="B537" i="30"/>
  <c r="O658" i="30"/>
  <c r="J681" i="30"/>
  <c r="J683" i="30" s="1"/>
  <c r="K680" i="30"/>
  <c r="O642" i="30"/>
  <c r="O645" i="30" s="1"/>
  <c r="O511" i="30"/>
  <c r="O466" i="30"/>
  <c r="O529" i="30"/>
  <c r="N597" i="30"/>
  <c r="O650" i="30"/>
  <c r="O656" i="30"/>
  <c r="O653" i="30"/>
  <c r="D597" i="30"/>
  <c r="M545" i="30"/>
  <c r="M650" i="30"/>
  <c r="M656" i="30"/>
  <c r="M653" i="30"/>
  <c r="D545" i="30"/>
  <c r="O521" i="30"/>
  <c r="D529" i="30"/>
  <c r="B529" i="30"/>
  <c r="B504" i="30"/>
  <c r="I551" i="30"/>
  <c r="I512" i="30"/>
  <c r="I513" i="30"/>
  <c r="H551" i="30"/>
  <c r="H512" i="30"/>
  <c r="H513" i="30"/>
  <c r="E658" i="30"/>
  <c r="N713" i="30"/>
  <c r="N715" i="30" s="1"/>
  <c r="O712" i="30"/>
  <c r="O713" i="30" s="1"/>
  <c r="B658" i="30"/>
  <c r="C653" i="30"/>
  <c r="C650" i="30"/>
  <c r="C656" i="30"/>
  <c r="C663" i="30" s="1"/>
  <c r="J589" i="30"/>
  <c r="B653" i="30"/>
  <c r="B656" i="30"/>
  <c r="G642" i="30"/>
  <c r="G645" i="30" s="1"/>
  <c r="G658" i="30"/>
  <c r="G511" i="30"/>
  <c r="G466" i="30"/>
  <c r="J530" i="30"/>
  <c r="J529" i="30"/>
  <c r="F597" i="30"/>
  <c r="E545" i="30"/>
  <c r="H570" i="30"/>
  <c r="H555" i="30"/>
  <c r="E504" i="30"/>
  <c r="D537" i="30"/>
  <c r="C504" i="30"/>
  <c r="H466" i="30"/>
  <c r="F529" i="30"/>
  <c r="M701" i="30"/>
  <c r="M703" i="30" s="1"/>
  <c r="N700" i="30"/>
  <c r="L650" i="30"/>
  <c r="L656" i="30"/>
  <c r="L653" i="30"/>
  <c r="N642" i="30"/>
  <c r="N645" i="30" s="1"/>
  <c r="N511" i="30"/>
  <c r="N466" i="30"/>
  <c r="F545" i="30"/>
  <c r="F589" i="30"/>
  <c r="G530" i="30"/>
  <c r="G529" i="30"/>
  <c r="J642" i="30"/>
  <c r="J645" i="30" s="1"/>
  <c r="J466" i="30"/>
  <c r="J511" i="30"/>
  <c r="M537" i="30"/>
  <c r="N521" i="30"/>
  <c r="C537" i="30"/>
  <c r="L692" i="30"/>
  <c r="K693" i="30"/>
  <c r="K695" i="30" s="1"/>
  <c r="O723" i="30"/>
  <c r="O722" i="30"/>
  <c r="F642" i="30"/>
  <c r="F645" i="30" s="1"/>
  <c r="F511" i="30"/>
  <c r="F466" i="30"/>
  <c r="I555" i="30"/>
  <c r="I570" i="30"/>
  <c r="B551" i="30"/>
  <c r="B512" i="30"/>
  <c r="N529" i="30"/>
  <c r="D504" i="30"/>
  <c r="C521" i="30"/>
  <c r="B521" i="30"/>
  <c r="N708" i="30"/>
  <c r="M709" i="30"/>
  <c r="M711" i="30" s="1"/>
  <c r="O704" i="30"/>
  <c r="O705" i="30" s="1"/>
  <c r="N705" i="30"/>
  <c r="N707" i="30" s="1"/>
  <c r="N696" i="30"/>
  <c r="M697" i="30"/>
  <c r="M699" i="30" s="1"/>
  <c r="F677" i="30"/>
  <c r="F679" i="30" s="1"/>
  <c r="G676" i="30"/>
  <c r="N650" i="30"/>
  <c r="N656" i="30"/>
  <c r="N663" i="30" s="1"/>
  <c r="N653" i="30"/>
  <c r="K653" i="30"/>
  <c r="K650" i="30"/>
  <c r="K656" i="30"/>
  <c r="K663" i="30" s="1"/>
  <c r="J653" i="30"/>
  <c r="J650" i="30"/>
  <c r="J656" i="30"/>
  <c r="M642" i="30"/>
  <c r="M645" i="30" s="1"/>
  <c r="M511" i="30"/>
  <c r="M466" i="30"/>
  <c r="F650" i="30"/>
  <c r="F656" i="30"/>
  <c r="F663" i="30" s="1"/>
  <c r="F653" i="30"/>
  <c r="K642" i="30"/>
  <c r="K645" i="30" s="1"/>
  <c r="K597" i="30"/>
  <c r="K658" i="30"/>
  <c r="K466" i="30"/>
  <c r="K511" i="30"/>
  <c r="O568" i="30"/>
  <c r="E537" i="30"/>
  <c r="M529" i="30"/>
  <c r="O504" i="30"/>
  <c r="F521" i="30"/>
  <c r="H685" i="30"/>
  <c r="H687" i="30" s="1"/>
  <c r="I684" i="30"/>
  <c r="I653" i="30"/>
  <c r="I650" i="30"/>
  <c r="I656" i="30"/>
  <c r="I663" i="30" s="1"/>
  <c r="E642" i="30"/>
  <c r="E645" i="30" s="1"/>
  <c r="E511" i="30"/>
  <c r="E466" i="30"/>
  <c r="G650" i="30"/>
  <c r="G656" i="30"/>
  <c r="G653" i="30"/>
  <c r="I538" i="30"/>
  <c r="I537" i="30"/>
  <c r="C642" i="30"/>
  <c r="C645" i="30" s="1"/>
  <c r="C658" i="30"/>
  <c r="C597" i="30"/>
  <c r="C466" i="30"/>
  <c r="C511" i="30"/>
  <c r="M589" i="30"/>
  <c r="M568" i="30"/>
  <c r="E529" i="30"/>
  <c r="M504" i="30"/>
  <c r="D645" i="30"/>
  <c r="K504" i="30"/>
  <c r="J537" i="30"/>
  <c r="J504" i="30"/>
  <c r="H530" i="30"/>
  <c r="O632" i="28"/>
  <c r="D632" i="28"/>
  <c r="H588" i="26"/>
  <c r="K590" i="28"/>
  <c r="J603" i="28"/>
  <c r="L632" i="28"/>
  <c r="J634" i="28"/>
  <c r="L634" i="28"/>
  <c r="L570" i="28"/>
  <c r="K538" i="28"/>
  <c r="M590" i="28"/>
  <c r="L603" i="28"/>
  <c r="L649" i="28"/>
  <c r="D597" i="28"/>
  <c r="N530" i="28"/>
  <c r="H530" i="28"/>
  <c r="L640" i="28"/>
  <c r="C521" i="28"/>
  <c r="O634" i="28"/>
  <c r="M603" i="28"/>
  <c r="H529" i="28"/>
  <c r="C557" i="28"/>
  <c r="M649" i="28"/>
  <c r="F530" i="28"/>
  <c r="E649" i="28"/>
  <c r="E656" i="28" s="1"/>
  <c r="H466" i="28"/>
  <c r="J572" i="28"/>
  <c r="G572" i="28"/>
  <c r="D640" i="28"/>
  <c r="E558" i="28"/>
  <c r="H658" i="28"/>
  <c r="C568" i="28"/>
  <c r="O522" i="28"/>
  <c r="I557" i="28"/>
  <c r="L522" i="28"/>
  <c r="N568" i="28"/>
  <c r="O521" i="28"/>
  <c r="B603" i="28"/>
  <c r="E568" i="28"/>
  <c r="K505" i="28"/>
  <c r="B632" i="28"/>
  <c r="D522" i="28"/>
  <c r="B634" i="28"/>
  <c r="O504" i="28"/>
  <c r="B640" i="28"/>
  <c r="C590" i="28"/>
  <c r="O529" i="28"/>
  <c r="O545" i="28"/>
  <c r="O568" i="28"/>
  <c r="J597" i="28"/>
  <c r="I505" i="28"/>
  <c r="G521" i="28"/>
  <c r="F643" i="28"/>
  <c r="M522" i="28"/>
  <c r="N658" i="28"/>
  <c r="I589" i="28"/>
  <c r="F640" i="28"/>
  <c r="H538" i="28"/>
  <c r="I649" i="28"/>
  <c r="I653" i="28" s="1"/>
  <c r="N537" i="28"/>
  <c r="M634" i="28"/>
  <c r="O530" i="28"/>
  <c r="L568" i="28"/>
  <c r="M504" i="28"/>
  <c r="L529" i="28"/>
  <c r="J545" i="28"/>
  <c r="C545" i="28"/>
  <c r="I538" i="28"/>
  <c r="O572" i="28"/>
  <c r="O557" i="28"/>
  <c r="D603" i="28"/>
  <c r="K649" i="28"/>
  <c r="K656" i="28" s="1"/>
  <c r="B589" i="28"/>
  <c r="B597" i="28"/>
  <c r="I529" i="28"/>
  <c r="D521" i="28"/>
  <c r="K521" i="28"/>
  <c r="E632" i="28"/>
  <c r="K530" i="28"/>
  <c r="O538" i="28"/>
  <c r="C522" i="28"/>
  <c r="M521" i="28"/>
  <c r="F556" i="28"/>
  <c r="N573" i="28"/>
  <c r="J530" i="28"/>
  <c r="D634" i="28"/>
  <c r="C597" i="28"/>
  <c r="I603" i="28"/>
  <c r="M545" i="28"/>
  <c r="F634" i="28"/>
  <c r="I644" i="28"/>
  <c r="C530" i="28"/>
  <c r="M568" i="28"/>
  <c r="E538" i="28"/>
  <c r="G530" i="28"/>
  <c r="E522" i="28"/>
  <c r="D649" i="28"/>
  <c r="E650" i="28" s="1"/>
  <c r="J589" i="28"/>
  <c r="K522" i="28"/>
  <c r="M505" i="28"/>
  <c r="C538" i="28"/>
  <c r="L643" i="28"/>
  <c r="I590" i="28"/>
  <c r="E556" i="28"/>
  <c r="E571" i="28"/>
  <c r="L658" i="28"/>
  <c r="I634" i="28"/>
  <c r="I568" i="28"/>
  <c r="M589" i="28"/>
  <c r="D658" i="28"/>
  <c r="F603" i="28"/>
  <c r="G590" i="28"/>
  <c r="O537" i="28"/>
  <c r="M632" i="28"/>
  <c r="D505" i="28"/>
  <c r="C529" i="28"/>
  <c r="H537" i="28"/>
  <c r="H568" i="28"/>
  <c r="F590" i="28"/>
  <c r="G505" i="28"/>
  <c r="D643" i="28"/>
  <c r="G537" i="28"/>
  <c r="J522" i="28"/>
  <c r="G644" i="28"/>
  <c r="J590" i="28"/>
  <c r="F649" i="28"/>
  <c r="G650" i="28" s="1"/>
  <c r="H545" i="28"/>
  <c r="H511" i="28"/>
  <c r="H551" i="28" s="1"/>
  <c r="L589" i="28"/>
  <c r="L597" i="28"/>
  <c r="M556" i="28"/>
  <c r="L505" i="28"/>
  <c r="G589" i="28"/>
  <c r="G529" i="28"/>
  <c r="G545" i="28"/>
  <c r="M537" i="28"/>
  <c r="N544" i="26"/>
  <c r="F544" i="26"/>
  <c r="B544" i="26"/>
  <c r="G520" i="26"/>
  <c r="G522" i="26" s="1"/>
  <c r="O520" i="26"/>
  <c r="G528" i="26"/>
  <c r="G536" i="26"/>
  <c r="J567" i="26"/>
  <c r="J549" i="26"/>
  <c r="J557" i="26" s="1"/>
  <c r="F549" i="26"/>
  <c r="F572" i="26" s="1"/>
  <c r="D588" i="26"/>
  <c r="L588" i="26"/>
  <c r="L634" i="26" s="1"/>
  <c r="O588" i="26"/>
  <c r="O632" i="26" s="1"/>
  <c r="H549" i="26"/>
  <c r="F588" i="26"/>
  <c r="O548" i="26"/>
  <c r="O571" i="26" s="1"/>
  <c r="O503" i="26"/>
  <c r="D590" i="28"/>
  <c r="K589" i="28"/>
  <c r="F568" i="28"/>
  <c r="E545" i="28"/>
  <c r="N632" i="28"/>
  <c r="N538" i="28"/>
  <c r="J558" i="28"/>
  <c r="K504" i="28"/>
  <c r="D589" i="28"/>
  <c r="K597" i="28"/>
  <c r="F589" i="28"/>
  <c r="K643" i="28"/>
  <c r="J529" i="28"/>
  <c r="H597" i="28"/>
  <c r="C603" i="28"/>
  <c r="N589" i="28"/>
  <c r="E505" i="28"/>
  <c r="K537" i="28"/>
  <c r="C504" i="28"/>
  <c r="C632" i="28"/>
  <c r="D568" i="28"/>
  <c r="O590" i="28"/>
  <c r="N603" i="28"/>
  <c r="L558" i="28"/>
  <c r="E643" i="28"/>
  <c r="C643" i="28"/>
  <c r="L521" i="28"/>
  <c r="B511" i="28"/>
  <c r="B551" i="28" s="1"/>
  <c r="M555" i="28"/>
  <c r="K545" i="28"/>
  <c r="K558" i="28"/>
  <c r="I558" i="28"/>
  <c r="K555" i="28"/>
  <c r="G568" i="28"/>
  <c r="C589" i="28"/>
  <c r="K568" i="28"/>
  <c r="N590" i="28"/>
  <c r="C634" i="28"/>
  <c r="N634" i="28"/>
  <c r="C649" i="28"/>
  <c r="C650" i="28" s="1"/>
  <c r="N649" i="28"/>
  <c r="N656" i="28" s="1"/>
  <c r="E125" i="28"/>
  <c r="N430" i="28" s="1"/>
  <c r="N418" i="28"/>
  <c r="O429" i="28"/>
  <c r="O432" i="28"/>
  <c r="O125" i="28"/>
  <c r="K432" i="28" s="1"/>
  <c r="K420" i="28"/>
  <c r="K421" i="28" s="1"/>
  <c r="Y125" i="28"/>
  <c r="H432" i="28" s="1"/>
  <c r="H420" i="28"/>
  <c r="H421" i="28" s="1"/>
  <c r="V125" i="28"/>
  <c r="J429" i="28" s="1"/>
  <c r="J417" i="28"/>
  <c r="Q125" i="28"/>
  <c r="K430" i="28" s="1"/>
  <c r="K418" i="28"/>
  <c r="T125" i="28"/>
  <c r="J431" i="28" s="1"/>
  <c r="J419" i="28"/>
  <c r="I125" i="28"/>
  <c r="M430" i="28" s="1"/>
  <c r="M418" i="28"/>
  <c r="X125" i="28"/>
  <c r="I431" i="28" s="1"/>
  <c r="I419" i="28"/>
  <c r="W125" i="28"/>
  <c r="I432" i="28" s="1"/>
  <c r="I420" i="28"/>
  <c r="I421" i="28" s="1"/>
  <c r="L125" i="28"/>
  <c r="L431" i="28" s="1"/>
  <c r="L419" i="28"/>
  <c r="P125" i="28"/>
  <c r="K431" i="28" s="1"/>
  <c r="K419" i="28"/>
  <c r="G125" i="28"/>
  <c r="M432" i="28" s="1"/>
  <c r="M420" i="28"/>
  <c r="M421" i="28" s="1"/>
  <c r="F125" i="28"/>
  <c r="N429" i="28" s="1"/>
  <c r="N417" i="28"/>
  <c r="D125" i="28"/>
  <c r="N431" i="28" s="1"/>
  <c r="N419" i="28"/>
  <c r="H125" i="28"/>
  <c r="M431" i="28" s="1"/>
  <c r="M419" i="28"/>
  <c r="N125" i="28"/>
  <c r="L429" i="28" s="1"/>
  <c r="L417" i="28"/>
  <c r="H640" i="28"/>
  <c r="U125" i="28"/>
  <c r="J430" i="28" s="1"/>
  <c r="J418" i="28"/>
  <c r="M125" i="28"/>
  <c r="L430" i="28" s="1"/>
  <c r="L418" i="28"/>
  <c r="H512" i="28"/>
  <c r="O723" i="28"/>
  <c r="O722" i="28"/>
  <c r="F677" i="28"/>
  <c r="F679" i="28" s="1"/>
  <c r="G676" i="28"/>
  <c r="K650" i="28"/>
  <c r="F642" i="28"/>
  <c r="F511" i="28"/>
  <c r="F466" i="28"/>
  <c r="H521" i="28"/>
  <c r="H522" i="28"/>
  <c r="I522" i="28"/>
  <c r="H573" i="28"/>
  <c r="H558" i="28"/>
  <c r="B537" i="28"/>
  <c r="I570" i="28"/>
  <c r="I555" i="28"/>
  <c r="J556" i="28"/>
  <c r="J571" i="28"/>
  <c r="D545" i="28"/>
  <c r="B545" i="28"/>
  <c r="M642" i="28"/>
  <c r="M645" i="28" s="1"/>
  <c r="M658" i="28"/>
  <c r="M597" i="28"/>
  <c r="M511" i="28"/>
  <c r="M466" i="28"/>
  <c r="M701" i="28"/>
  <c r="M703" i="28" s="1"/>
  <c r="N700" i="28"/>
  <c r="N708" i="28"/>
  <c r="M709" i="28"/>
  <c r="M711" i="28" s="1"/>
  <c r="L653" i="28"/>
  <c r="E642" i="28"/>
  <c r="E658" i="28"/>
  <c r="E597" i="28"/>
  <c r="E466" i="28"/>
  <c r="E511" i="28"/>
  <c r="L538" i="28"/>
  <c r="L537" i="28"/>
  <c r="N572" i="28"/>
  <c r="N557" i="28"/>
  <c r="B556" i="28"/>
  <c r="B571" i="28"/>
  <c r="E589" i="28"/>
  <c r="F504" i="28"/>
  <c r="C642" i="28"/>
  <c r="C658" i="28"/>
  <c r="C466" i="28"/>
  <c r="C511" i="28"/>
  <c r="B570" i="28"/>
  <c r="B555" i="28"/>
  <c r="H680" i="28"/>
  <c r="G681" i="28"/>
  <c r="G683" i="28" s="1"/>
  <c r="B653" i="28"/>
  <c r="B656" i="28"/>
  <c r="H632" i="28"/>
  <c r="H649" i="28"/>
  <c r="H634" i="28"/>
  <c r="H590" i="28"/>
  <c r="H589" i="28"/>
  <c r="G656" i="28"/>
  <c r="G653" i="28"/>
  <c r="D538" i="28"/>
  <c r="D537" i="28"/>
  <c r="J643" i="28"/>
  <c r="J644" i="28"/>
  <c r="J504" i="28"/>
  <c r="J505" i="28"/>
  <c r="F572" i="28"/>
  <c r="F557" i="28"/>
  <c r="O573" i="28"/>
  <c r="O558" i="28"/>
  <c r="H555" i="28"/>
  <c r="H570" i="28"/>
  <c r="H685" i="28"/>
  <c r="H687" i="28" s="1"/>
  <c r="I684" i="28"/>
  <c r="E673" i="28"/>
  <c r="E675" i="28" s="1"/>
  <c r="F672" i="28"/>
  <c r="I658" i="28"/>
  <c r="I642" i="28"/>
  <c r="I511" i="28"/>
  <c r="I466" i="28"/>
  <c r="F538" i="28"/>
  <c r="F537" i="28"/>
  <c r="G538" i="28"/>
  <c r="N529" i="28"/>
  <c r="B504" i="28"/>
  <c r="C505" i="28"/>
  <c r="L571" i="28"/>
  <c r="L556" i="28"/>
  <c r="D529" i="28"/>
  <c r="G573" i="28"/>
  <c r="G558" i="28"/>
  <c r="J568" i="28"/>
  <c r="D504" i="28"/>
  <c r="K529" i="28"/>
  <c r="O704" i="28"/>
  <c r="O705" i="28" s="1"/>
  <c r="N705" i="28"/>
  <c r="N707" i="28" s="1"/>
  <c r="I545" i="28"/>
  <c r="M538" i="28"/>
  <c r="N597" i="28"/>
  <c r="F529" i="28"/>
  <c r="D571" i="28"/>
  <c r="D556" i="28"/>
  <c r="M572" i="28"/>
  <c r="M557" i="28"/>
  <c r="J642" i="28"/>
  <c r="J511" i="28"/>
  <c r="J466" i="28"/>
  <c r="B568" i="28"/>
  <c r="B529" i="28"/>
  <c r="I693" i="28"/>
  <c r="I695" i="28" s="1"/>
  <c r="J692" i="28"/>
  <c r="O658" i="28"/>
  <c r="L696" i="28"/>
  <c r="K697" i="28"/>
  <c r="K699" i="28" s="1"/>
  <c r="J653" i="28"/>
  <c r="J656" i="28"/>
  <c r="E537" i="28"/>
  <c r="F597" i="28"/>
  <c r="I521" i="28"/>
  <c r="M530" i="28"/>
  <c r="M529" i="28"/>
  <c r="J570" i="28"/>
  <c r="J555" i="28"/>
  <c r="E572" i="28"/>
  <c r="E557" i="28"/>
  <c r="I537" i="28"/>
  <c r="F558" i="28"/>
  <c r="F573" i="28"/>
  <c r="G504" i="28"/>
  <c r="O642" i="28"/>
  <c r="O645" i="28" s="1"/>
  <c r="O597" i="28"/>
  <c r="O511" i="28"/>
  <c r="O466" i="28"/>
  <c r="N713" i="28"/>
  <c r="N715" i="28" s="1"/>
  <c r="O712" i="28"/>
  <c r="O713" i="28" s="1"/>
  <c r="J689" i="28"/>
  <c r="J691" i="28" s="1"/>
  <c r="K688" i="28"/>
  <c r="O656" i="28"/>
  <c r="O653" i="28"/>
  <c r="P655" i="28"/>
  <c r="E504" i="28"/>
  <c r="N642" i="28"/>
  <c r="N645" i="28" s="1"/>
  <c r="N511" i="28"/>
  <c r="N466" i="28"/>
  <c r="O571" i="28"/>
  <c r="O556" i="28"/>
  <c r="E530" i="28"/>
  <c r="E529" i="28"/>
  <c r="L642" i="28"/>
  <c r="L645" i="28" s="1"/>
  <c r="L466" i="28"/>
  <c r="L511" i="28"/>
  <c r="F545" i="28"/>
  <c r="K571" i="28"/>
  <c r="K556" i="28"/>
  <c r="F522" i="28"/>
  <c r="G522" i="28"/>
  <c r="F521" i="28"/>
  <c r="L557" i="28"/>
  <c r="L572" i="28"/>
  <c r="N545" i="28"/>
  <c r="K642" i="28"/>
  <c r="K658" i="28"/>
  <c r="K511" i="28"/>
  <c r="K466" i="28"/>
  <c r="G642" i="28"/>
  <c r="G658" i="28"/>
  <c r="G597" i="28"/>
  <c r="G511" i="28"/>
  <c r="G466" i="28"/>
  <c r="N521" i="28"/>
  <c r="J521" i="28"/>
  <c r="O719" i="28"/>
  <c r="O718" i="28"/>
  <c r="D642" i="28"/>
  <c r="D645" i="28" s="1"/>
  <c r="D466" i="28"/>
  <c r="D511" i="28"/>
  <c r="N571" i="28"/>
  <c r="N556" i="28"/>
  <c r="J537" i="28"/>
  <c r="J538" i="28"/>
  <c r="I504" i="28"/>
  <c r="C571" i="28"/>
  <c r="C556" i="28"/>
  <c r="H643" i="28"/>
  <c r="H644" i="28"/>
  <c r="H505" i="28"/>
  <c r="H504" i="28"/>
  <c r="D557" i="28"/>
  <c r="D572" i="28"/>
  <c r="L545" i="28"/>
  <c r="E521" i="28"/>
  <c r="K572" i="28"/>
  <c r="K557" i="28"/>
  <c r="G570" i="28"/>
  <c r="G555" i="28"/>
  <c r="L504" i="28"/>
  <c r="B521" i="28"/>
  <c r="E676" i="26"/>
  <c r="L700" i="26"/>
  <c r="G684" i="26"/>
  <c r="E672" i="26"/>
  <c r="K696" i="26"/>
  <c r="L696" i="26" s="1"/>
  <c r="L697" i="26" s="1"/>
  <c r="L704" i="26"/>
  <c r="M704" i="26" s="1"/>
  <c r="N704" i="26" s="1"/>
  <c r="H688" i="26"/>
  <c r="I688" i="26" s="1"/>
  <c r="I689" i="26" s="1"/>
  <c r="I691" i="26" s="1"/>
  <c r="H695" i="26"/>
  <c r="I699" i="26"/>
  <c r="J699" i="26"/>
  <c r="O606" i="26"/>
  <c r="H605" i="26"/>
  <c r="B606" i="26"/>
  <c r="D607" i="26"/>
  <c r="I605" i="26"/>
  <c r="G607" i="26"/>
  <c r="I544" i="26"/>
  <c r="E547" i="26"/>
  <c r="E570" i="26" s="1"/>
  <c r="M547" i="26"/>
  <c r="G548" i="26"/>
  <c r="C550" i="26"/>
  <c r="K550" i="26"/>
  <c r="K558" i="26" s="1"/>
  <c r="H544" i="26"/>
  <c r="G547" i="26"/>
  <c r="G555" i="26" s="1"/>
  <c r="O547" i="26"/>
  <c r="I548" i="26"/>
  <c r="I556" i="26" s="1"/>
  <c r="C549" i="26"/>
  <c r="C557" i="26" s="1"/>
  <c r="K549" i="26"/>
  <c r="E550" i="26"/>
  <c r="M550" i="26"/>
  <c r="M558" i="26" s="1"/>
  <c r="G472" i="26"/>
  <c r="G568" i="26" s="1"/>
  <c r="O472" i="26"/>
  <c r="G478" i="26"/>
  <c r="G484" i="26"/>
  <c r="G490" i="26"/>
  <c r="G496" i="26"/>
  <c r="O496" i="26"/>
  <c r="G503" i="26"/>
  <c r="G643" i="26" s="1"/>
  <c r="H520" i="26"/>
  <c r="H522" i="26" s="1"/>
  <c r="H528" i="26"/>
  <c r="H529" i="26" s="1"/>
  <c r="H536" i="26"/>
  <c r="H537" i="26" s="1"/>
  <c r="G567" i="26"/>
  <c r="H548" i="26"/>
  <c r="I549" i="26"/>
  <c r="H465" i="26"/>
  <c r="H472" i="26"/>
  <c r="H478" i="26"/>
  <c r="H484" i="26"/>
  <c r="H490" i="26"/>
  <c r="H496" i="26"/>
  <c r="H507" i="26"/>
  <c r="H547" i="26" s="1"/>
  <c r="H570" i="26" s="1"/>
  <c r="B508" i="26"/>
  <c r="B548" i="26" s="1"/>
  <c r="J508" i="26"/>
  <c r="J548" i="26" s="1"/>
  <c r="D509" i="26"/>
  <c r="D549" i="26" s="1"/>
  <c r="D572" i="26" s="1"/>
  <c r="L509" i="26"/>
  <c r="L549" i="26" s="1"/>
  <c r="L557" i="26" s="1"/>
  <c r="F510" i="26"/>
  <c r="F550" i="26" s="1"/>
  <c r="F558" i="26" s="1"/>
  <c r="N510" i="26"/>
  <c r="N550" i="26" s="1"/>
  <c r="I520" i="26"/>
  <c r="I528" i="26"/>
  <c r="I530" i="26" s="1"/>
  <c r="I536" i="26"/>
  <c r="H567" i="26"/>
  <c r="G581" i="26"/>
  <c r="O581" i="26"/>
  <c r="G588" i="26"/>
  <c r="G603" i="26" s="1"/>
  <c r="N547" i="26"/>
  <c r="G544" i="26"/>
  <c r="C548" i="26"/>
  <c r="K548" i="26"/>
  <c r="E549" i="26"/>
  <c r="M549" i="26"/>
  <c r="M572" i="26" s="1"/>
  <c r="G550" i="26"/>
  <c r="G573" i="26" s="1"/>
  <c r="I503" i="26"/>
  <c r="I643" i="26" s="1"/>
  <c r="B520" i="26"/>
  <c r="J520" i="26"/>
  <c r="J522" i="26" s="1"/>
  <c r="B528" i="26"/>
  <c r="B529" i="26" s="1"/>
  <c r="J528" i="26"/>
  <c r="B536" i="26"/>
  <c r="J536" i="26"/>
  <c r="I547" i="26"/>
  <c r="I570" i="26" s="1"/>
  <c r="B547" i="26"/>
  <c r="B570" i="26" s="1"/>
  <c r="J547" i="26"/>
  <c r="J570" i="26" s="1"/>
  <c r="D548" i="26"/>
  <c r="D571" i="26" s="1"/>
  <c r="L548" i="26"/>
  <c r="L556" i="26" s="1"/>
  <c r="N549" i="26"/>
  <c r="H550" i="26"/>
  <c r="B472" i="26"/>
  <c r="J472" i="26"/>
  <c r="B478" i="26"/>
  <c r="J478" i="26"/>
  <c r="B484" i="26"/>
  <c r="J484" i="26"/>
  <c r="B490" i="26"/>
  <c r="J490" i="26"/>
  <c r="B496" i="26"/>
  <c r="J496" i="26"/>
  <c r="B503" i="26"/>
  <c r="C505" i="26" s="1"/>
  <c r="J503" i="26"/>
  <c r="J505" i="26" s="1"/>
  <c r="C520" i="26"/>
  <c r="C522" i="26" s="1"/>
  <c r="K520" i="26"/>
  <c r="C528" i="26"/>
  <c r="K528" i="26"/>
  <c r="C536" i="26"/>
  <c r="K536" i="26"/>
  <c r="L538" i="26" s="1"/>
  <c r="B567" i="26"/>
  <c r="I581" i="26"/>
  <c r="I588" i="26"/>
  <c r="I590" i="26" s="1"/>
  <c r="L550" i="26"/>
  <c r="L573" i="26" s="1"/>
  <c r="C547" i="26"/>
  <c r="K547" i="26"/>
  <c r="E548" i="26"/>
  <c r="E571" i="26" s="1"/>
  <c r="M548" i="26"/>
  <c r="M571" i="26" s="1"/>
  <c r="G549" i="26"/>
  <c r="G572" i="26" s="1"/>
  <c r="I550" i="26"/>
  <c r="I573" i="26" s="1"/>
  <c r="C472" i="26"/>
  <c r="K472" i="26"/>
  <c r="C478" i="26"/>
  <c r="K478" i="26"/>
  <c r="C484" i="26"/>
  <c r="K484" i="26"/>
  <c r="C490" i="26"/>
  <c r="K490" i="26"/>
  <c r="C496" i="26"/>
  <c r="K496" i="26"/>
  <c r="C503" i="26"/>
  <c r="K503" i="26"/>
  <c r="D520" i="26"/>
  <c r="L520" i="26"/>
  <c r="L522" i="26" s="1"/>
  <c r="D528" i="26"/>
  <c r="L528" i="26"/>
  <c r="M530" i="26" s="1"/>
  <c r="D536" i="26"/>
  <c r="D538" i="26" s="1"/>
  <c r="L536" i="26"/>
  <c r="N536" i="26"/>
  <c r="D550" i="26"/>
  <c r="D547" i="26"/>
  <c r="D570" i="26" s="1"/>
  <c r="L547" i="26"/>
  <c r="L555" i="26" s="1"/>
  <c r="F548" i="26"/>
  <c r="F556" i="26" s="1"/>
  <c r="N548" i="26"/>
  <c r="N571" i="26" s="1"/>
  <c r="B550" i="26"/>
  <c r="J550" i="26"/>
  <c r="J558" i="26" s="1"/>
  <c r="D472" i="26"/>
  <c r="L472" i="26"/>
  <c r="D478" i="26"/>
  <c r="L478" i="26"/>
  <c r="D484" i="26"/>
  <c r="L484" i="26"/>
  <c r="D490" i="26"/>
  <c r="L490" i="26"/>
  <c r="N490" i="26"/>
  <c r="D496" i="26"/>
  <c r="L496" i="26"/>
  <c r="D503" i="26"/>
  <c r="D644" i="26" s="1"/>
  <c r="L503" i="26"/>
  <c r="L643" i="26" s="1"/>
  <c r="E520" i="26"/>
  <c r="E521" i="26" s="1"/>
  <c r="M520" i="26"/>
  <c r="N522" i="26" s="1"/>
  <c r="E528" i="26"/>
  <c r="M528" i="26"/>
  <c r="O528" i="26"/>
  <c r="E536" i="26"/>
  <c r="M536" i="26"/>
  <c r="M537" i="26" s="1"/>
  <c r="O536" i="26"/>
  <c r="O538" i="26" s="1"/>
  <c r="D567" i="26"/>
  <c r="L567" i="26"/>
  <c r="N567" i="26"/>
  <c r="C581" i="26"/>
  <c r="K581" i="26"/>
  <c r="C588" i="26"/>
  <c r="C634" i="26" s="1"/>
  <c r="K588" i="26"/>
  <c r="K640" i="26" s="1"/>
  <c r="E465" i="26"/>
  <c r="M465" i="26"/>
  <c r="M597" i="26" s="1"/>
  <c r="E472" i="26"/>
  <c r="M472" i="26"/>
  <c r="E478" i="26"/>
  <c r="M478" i="26"/>
  <c r="E484" i="26"/>
  <c r="M484" i="26"/>
  <c r="E490" i="26"/>
  <c r="M490" i="26"/>
  <c r="J544" i="26"/>
  <c r="N581" i="26"/>
  <c r="N588" i="26"/>
  <c r="N634" i="26" s="1"/>
  <c r="D417" i="26"/>
  <c r="BH125" i="26"/>
  <c r="F379" i="26"/>
  <c r="N379" i="26"/>
  <c r="C420" i="26"/>
  <c r="K420" i="26"/>
  <c r="K421" i="26" s="1"/>
  <c r="F409" i="26"/>
  <c r="H123" i="26"/>
  <c r="P123" i="26"/>
  <c r="X123" i="26"/>
  <c r="AF123" i="26"/>
  <c r="AN123" i="26"/>
  <c r="AV123" i="26"/>
  <c r="G361" i="26"/>
  <c r="O361" i="26"/>
  <c r="N373" i="26"/>
  <c r="F391" i="26"/>
  <c r="C397" i="26"/>
  <c r="K397" i="26"/>
  <c r="H409" i="26"/>
  <c r="F417" i="26"/>
  <c r="N417" i="26"/>
  <c r="B419" i="26"/>
  <c r="J419" i="26"/>
  <c r="F445" i="26"/>
  <c r="N409" i="26"/>
  <c r="I123" i="26"/>
  <c r="Q123" i="26"/>
  <c r="Y123" i="26"/>
  <c r="AG123" i="26"/>
  <c r="AO123" i="26"/>
  <c r="AW123" i="26"/>
  <c r="BJ125" i="26"/>
  <c r="G391" i="26"/>
  <c r="O391" i="26"/>
  <c r="I409" i="26"/>
  <c r="E415" i="26"/>
  <c r="M415" i="26"/>
  <c r="E420" i="26"/>
  <c r="M420" i="26"/>
  <c r="M421" i="26" s="1"/>
  <c r="O423" i="26"/>
  <c r="G439" i="26"/>
  <c r="O439" i="26"/>
  <c r="B123" i="26"/>
  <c r="J123" i="26"/>
  <c r="R123" i="26"/>
  <c r="Z123" i="26"/>
  <c r="AH123" i="26"/>
  <c r="AP123" i="26"/>
  <c r="AX123" i="26"/>
  <c r="F355" i="26"/>
  <c r="N355" i="26"/>
  <c r="G373" i="26"/>
  <c r="O373" i="26"/>
  <c r="I379" i="26"/>
  <c r="D385" i="26"/>
  <c r="L385" i="26"/>
  <c r="F415" i="26"/>
  <c r="H417" i="26"/>
  <c r="D419" i="26"/>
  <c r="L419" i="26"/>
  <c r="L417" i="26"/>
  <c r="C123" i="26"/>
  <c r="K123" i="26"/>
  <c r="S123" i="26"/>
  <c r="AA123" i="26"/>
  <c r="AI123" i="26"/>
  <c r="AQ123" i="26"/>
  <c r="AY123" i="26"/>
  <c r="F397" i="26"/>
  <c r="N397" i="26"/>
  <c r="C421" i="26"/>
  <c r="C409" i="26"/>
  <c r="K409" i="26"/>
  <c r="G415" i="26"/>
  <c r="O415" i="26"/>
  <c r="G420" i="26"/>
  <c r="G421" i="26" s="1"/>
  <c r="BE125" i="26"/>
  <c r="F367" i="26"/>
  <c r="N367" i="26"/>
  <c r="N391" i="26"/>
  <c r="G397" i="26"/>
  <c r="O397" i="26"/>
  <c r="D458" i="26"/>
  <c r="L458" i="26"/>
  <c r="D409" i="26"/>
  <c r="H415" i="26"/>
  <c r="B417" i="26"/>
  <c r="J417" i="26"/>
  <c r="F419" i="26"/>
  <c r="N419" i="26"/>
  <c r="B439" i="26"/>
  <c r="J439" i="26"/>
  <c r="E123" i="26"/>
  <c r="M123" i="26"/>
  <c r="U123" i="26"/>
  <c r="AC123" i="26"/>
  <c r="AK123" i="26"/>
  <c r="AS123" i="26"/>
  <c r="BA123" i="26"/>
  <c r="G367" i="26"/>
  <c r="O367" i="26"/>
  <c r="G385" i="26"/>
  <c r="O385" i="26"/>
  <c r="E409" i="26"/>
  <c r="M409" i="26"/>
  <c r="I420" i="26"/>
  <c r="I421" i="26" s="1"/>
  <c r="O669" i="26"/>
  <c r="BI125" i="26"/>
  <c r="BC125" i="26"/>
  <c r="BK125" i="26"/>
  <c r="BF125" i="26"/>
  <c r="G637" i="26"/>
  <c r="G636" i="26"/>
  <c r="O637" i="26"/>
  <c r="O636" i="26"/>
  <c r="G427" i="26"/>
  <c r="O427" i="26"/>
  <c r="D452" i="26"/>
  <c r="L452" i="26"/>
  <c r="F642" i="26"/>
  <c r="F511" i="26"/>
  <c r="N555" i="26"/>
  <c r="N570" i="26"/>
  <c r="H556" i="26"/>
  <c r="H571" i="26"/>
  <c r="B557" i="26"/>
  <c r="B572" i="26"/>
  <c r="D558" i="26"/>
  <c r="D573" i="26"/>
  <c r="L558" i="26"/>
  <c r="F643" i="26"/>
  <c r="F644" i="26"/>
  <c r="F504" i="26"/>
  <c r="F505" i="26"/>
  <c r="N643" i="26"/>
  <c r="N644" i="26"/>
  <c r="N505" i="26"/>
  <c r="I572" i="26"/>
  <c r="I557" i="26"/>
  <c r="O522" i="26"/>
  <c r="G530" i="26"/>
  <c r="G538" i="26"/>
  <c r="H637" i="26"/>
  <c r="H636" i="26"/>
  <c r="H445" i="26"/>
  <c r="H458" i="26"/>
  <c r="D415" i="26"/>
  <c r="L415" i="26"/>
  <c r="B427" i="26"/>
  <c r="L427" i="26"/>
  <c r="E639" i="26"/>
  <c r="E640" i="26"/>
  <c r="M639" i="26"/>
  <c r="M640" i="26"/>
  <c r="F439" i="26"/>
  <c r="I445" i="26"/>
  <c r="O555" i="26"/>
  <c r="O570" i="26"/>
  <c r="C572" i="26"/>
  <c r="K557" i="26"/>
  <c r="K572" i="26"/>
  <c r="E558" i="26"/>
  <c r="E573" i="26"/>
  <c r="G644" i="26"/>
  <c r="C573" i="26"/>
  <c r="C558" i="26"/>
  <c r="H538" i="26"/>
  <c r="F589" i="26"/>
  <c r="I636" i="26"/>
  <c r="I637" i="26"/>
  <c r="E421" i="26"/>
  <c r="I427" i="26"/>
  <c r="M427" i="26"/>
  <c r="C439" i="26"/>
  <c r="K439" i="26"/>
  <c r="B445" i="26"/>
  <c r="J445" i="26"/>
  <c r="L445" i="26"/>
  <c r="H642" i="26"/>
  <c r="H555" i="26"/>
  <c r="B556" i="26"/>
  <c r="B571" i="26"/>
  <c r="J556" i="26"/>
  <c r="J571" i="26"/>
  <c r="D557" i="26"/>
  <c r="N558" i="26"/>
  <c r="N573" i="26"/>
  <c r="K573" i="26"/>
  <c r="I538" i="26"/>
  <c r="B636" i="26"/>
  <c r="B637" i="26"/>
  <c r="J636" i="26"/>
  <c r="J637" i="26"/>
  <c r="L409" i="26"/>
  <c r="N415" i="26"/>
  <c r="D427" i="26"/>
  <c r="I439" i="26"/>
  <c r="C445" i="26"/>
  <c r="K445" i="26"/>
  <c r="N445" i="26"/>
  <c r="G452" i="26"/>
  <c r="O452" i="26"/>
  <c r="C571" i="26"/>
  <c r="C556" i="26"/>
  <c r="K571" i="26"/>
  <c r="K556" i="26"/>
  <c r="E572" i="26"/>
  <c r="E557" i="26"/>
  <c r="M557" i="26"/>
  <c r="O573" i="26"/>
  <c r="O558" i="26"/>
  <c r="J538" i="26"/>
  <c r="C636" i="26"/>
  <c r="C637" i="26"/>
  <c r="K636" i="26"/>
  <c r="K637" i="26"/>
  <c r="E427" i="26"/>
  <c r="M433" i="26"/>
  <c r="E439" i="26"/>
  <c r="M439" i="26"/>
  <c r="H452" i="26"/>
  <c r="J555" i="26"/>
  <c r="D556" i="26"/>
  <c r="L571" i="26"/>
  <c r="N572" i="26"/>
  <c r="N557" i="26"/>
  <c r="H573" i="26"/>
  <c r="H558" i="26"/>
  <c r="J643" i="26"/>
  <c r="K530" i="26"/>
  <c r="C538" i="26"/>
  <c r="D636" i="26"/>
  <c r="D637" i="26"/>
  <c r="L636" i="26"/>
  <c r="L637" i="26"/>
  <c r="E445" i="26"/>
  <c r="M445" i="26"/>
  <c r="I452" i="26"/>
  <c r="C570" i="26"/>
  <c r="C555" i="26"/>
  <c r="K570" i="26"/>
  <c r="K555" i="26"/>
  <c r="E556" i="26"/>
  <c r="O572" i="26"/>
  <c r="O557" i="26"/>
  <c r="I558" i="26"/>
  <c r="C644" i="26"/>
  <c r="C643" i="26"/>
  <c r="K644" i="26"/>
  <c r="K643" i="26"/>
  <c r="M570" i="26"/>
  <c r="M555" i="26"/>
  <c r="D522" i="26"/>
  <c r="E636" i="26"/>
  <c r="E637" i="26"/>
  <c r="M636" i="26"/>
  <c r="M637" i="26"/>
  <c r="H427" i="26"/>
  <c r="N439" i="26"/>
  <c r="D555" i="26"/>
  <c r="H572" i="26"/>
  <c r="H557" i="26"/>
  <c r="B558" i="26"/>
  <c r="B573" i="26"/>
  <c r="J573" i="26"/>
  <c r="D505" i="26"/>
  <c r="L644" i="26"/>
  <c r="G571" i="26"/>
  <c r="G556" i="26"/>
  <c r="E522" i="26"/>
  <c r="O530" i="26"/>
  <c r="M538" i="26"/>
  <c r="F636" i="26"/>
  <c r="F637" i="26"/>
  <c r="N636" i="26"/>
  <c r="N637" i="26"/>
  <c r="J427" i="26"/>
  <c r="C640" i="26"/>
  <c r="C639" i="26"/>
  <c r="C433" i="26"/>
  <c r="K639" i="26"/>
  <c r="K433" i="26"/>
  <c r="H439" i="26"/>
  <c r="G445" i="26"/>
  <c r="O445" i="26"/>
  <c r="C452" i="26"/>
  <c r="K452" i="26"/>
  <c r="E511" i="26"/>
  <c r="M642" i="26"/>
  <c r="M658" i="26"/>
  <c r="E644" i="26"/>
  <c r="E643" i="26"/>
  <c r="M644" i="26"/>
  <c r="M643" i="26"/>
  <c r="O643" i="26"/>
  <c r="O644" i="26"/>
  <c r="O505" i="26"/>
  <c r="F521" i="26"/>
  <c r="F530" i="26"/>
  <c r="F529" i="26"/>
  <c r="N530" i="26"/>
  <c r="F538" i="26"/>
  <c r="F537" i="26"/>
  <c r="F545" i="26"/>
  <c r="D649" i="26"/>
  <c r="D634" i="26"/>
  <c r="D632" i="26"/>
  <c r="D590" i="26"/>
  <c r="L649" i="26"/>
  <c r="L632" i="26"/>
  <c r="E458" i="26"/>
  <c r="M458" i="26"/>
  <c r="G465" i="26"/>
  <c r="O465" i="26"/>
  <c r="D544" i="26"/>
  <c r="L544" i="26"/>
  <c r="F581" i="26"/>
  <c r="C649" i="26"/>
  <c r="C632" i="26"/>
  <c r="K649" i="26"/>
  <c r="F458" i="26"/>
  <c r="N458" i="26"/>
  <c r="F507" i="26"/>
  <c r="F547" i="26" s="1"/>
  <c r="E544" i="26"/>
  <c r="M544" i="26"/>
  <c r="M545" i="26" s="1"/>
  <c r="N632" i="26"/>
  <c r="N649" i="26"/>
  <c r="I465" i="26"/>
  <c r="I545" i="26" s="1"/>
  <c r="H503" i="26"/>
  <c r="E632" i="26"/>
  <c r="E649" i="26"/>
  <c r="E590" i="26"/>
  <c r="E634" i="26"/>
  <c r="M632" i="26"/>
  <c r="M649" i="26"/>
  <c r="M634" i="26"/>
  <c r="M590" i="26"/>
  <c r="O649" i="26"/>
  <c r="O590" i="26"/>
  <c r="F597" i="26"/>
  <c r="B465" i="26"/>
  <c r="J465" i="26"/>
  <c r="J658" i="26" s="1"/>
  <c r="M568" i="26"/>
  <c r="F632" i="26"/>
  <c r="F649" i="26"/>
  <c r="F634" i="26"/>
  <c r="F590" i="26"/>
  <c r="F603" i="26"/>
  <c r="M603" i="26"/>
  <c r="G639" i="26"/>
  <c r="I458" i="26"/>
  <c r="C465" i="26"/>
  <c r="C504" i="26" s="1"/>
  <c r="K465" i="26"/>
  <c r="K521" i="26" s="1"/>
  <c r="F567" i="26"/>
  <c r="F568" i="26" s="1"/>
  <c r="B581" i="26"/>
  <c r="J581" i="26"/>
  <c r="B458" i="26"/>
  <c r="J458" i="26"/>
  <c r="D465" i="26"/>
  <c r="D537" i="26" s="1"/>
  <c r="L465" i="26"/>
  <c r="L589" i="26" s="1"/>
  <c r="H632" i="26"/>
  <c r="H649" i="26"/>
  <c r="H634" i="26"/>
  <c r="I639" i="26"/>
  <c r="C458" i="26"/>
  <c r="K458" i="26"/>
  <c r="D581" i="26"/>
  <c r="L581" i="26"/>
  <c r="B597" i="26"/>
  <c r="J597" i="26"/>
  <c r="H603" i="26"/>
  <c r="N465" i="26"/>
  <c r="N568" i="26" s="1"/>
  <c r="C544" i="26"/>
  <c r="K544" i="26"/>
  <c r="I568" i="26"/>
  <c r="B588" i="26"/>
  <c r="C590" i="26" s="1"/>
  <c r="J588" i="26"/>
  <c r="E603" i="26"/>
  <c r="C608" i="26"/>
  <c r="M608" i="26"/>
  <c r="L608" i="26"/>
  <c r="L603" i="26"/>
  <c r="H658" i="26"/>
  <c r="J688" i="26"/>
  <c r="L709" i="26"/>
  <c r="M708" i="26"/>
  <c r="G691" i="26"/>
  <c r="G680" i="26"/>
  <c r="F681" i="26"/>
  <c r="F683" i="26" s="1"/>
  <c r="M696" i="26"/>
  <c r="M705" i="26"/>
  <c r="M707" i="26" s="1"/>
  <c r="N719" i="26"/>
  <c r="J603" i="26"/>
  <c r="L658" i="26"/>
  <c r="K697" i="26"/>
  <c r="K699" i="26" s="1"/>
  <c r="M713" i="26"/>
  <c r="M715" i="26" s="1"/>
  <c r="N712" i="26"/>
  <c r="C675" i="26"/>
  <c r="G685" i="26"/>
  <c r="G687" i="26" s="1"/>
  <c r="H684" i="26"/>
  <c r="L705" i="26"/>
  <c r="L707" i="26" s="1"/>
  <c r="D603" i="26"/>
  <c r="F658" i="26"/>
  <c r="O654" i="26"/>
  <c r="L699" i="26"/>
  <c r="J703" i="26"/>
  <c r="E683" i="26"/>
  <c r="K703" i="26"/>
  <c r="L711" i="26"/>
  <c r="O716" i="26"/>
  <c r="O717" i="26" s="1"/>
  <c r="O652" i="26"/>
  <c r="F687" i="26"/>
  <c r="I692" i="26"/>
  <c r="K707" i="26"/>
  <c r="O721" i="26"/>
  <c r="O655" i="26"/>
  <c r="P655" i="26" s="1"/>
  <c r="O609" i="25"/>
  <c r="P609" i="25" s="1"/>
  <c r="I647" i="25"/>
  <c r="J651" i="25"/>
  <c r="F632" i="25"/>
  <c r="K659" i="25"/>
  <c r="L652" i="25"/>
  <c r="O668" i="25"/>
  <c r="K648" i="25"/>
  <c r="L661" i="25"/>
  <c r="L663" i="25" s="1"/>
  <c r="L570" i="25"/>
  <c r="O568" i="25"/>
  <c r="C570" i="25"/>
  <c r="E571" i="25"/>
  <c r="M571" i="25"/>
  <c r="C568" i="25"/>
  <c r="K568" i="25"/>
  <c r="E569" i="25"/>
  <c r="M569" i="25"/>
  <c r="G570" i="25"/>
  <c r="O570" i="25"/>
  <c r="F454" i="25"/>
  <c r="F560" i="25" s="1"/>
  <c r="F462" i="25"/>
  <c r="G463" i="25" s="1"/>
  <c r="E470" i="25"/>
  <c r="M470" i="25"/>
  <c r="G470" i="25"/>
  <c r="O470" i="25"/>
  <c r="I470" i="25"/>
  <c r="D476" i="25"/>
  <c r="L476" i="25"/>
  <c r="N505" i="25"/>
  <c r="N506" i="25" s="1"/>
  <c r="D521" i="25"/>
  <c r="L521" i="25"/>
  <c r="N521" i="25"/>
  <c r="C529" i="25"/>
  <c r="K529" i="25"/>
  <c r="I533" i="25"/>
  <c r="C544" i="25"/>
  <c r="E544" i="25"/>
  <c r="O536" i="25"/>
  <c r="G454" i="25"/>
  <c r="O454" i="25"/>
  <c r="O455" i="25" s="1"/>
  <c r="G462" i="25"/>
  <c r="I462" i="25"/>
  <c r="F470" i="25"/>
  <c r="E476" i="25"/>
  <c r="M476" i="25"/>
  <c r="D533" i="25"/>
  <c r="L533" i="25"/>
  <c r="F534" i="25"/>
  <c r="N482" i="25"/>
  <c r="H535" i="25"/>
  <c r="B536" i="25"/>
  <c r="J536" i="25"/>
  <c r="E521" i="25"/>
  <c r="E523" i="25" s="1"/>
  <c r="M521" i="25"/>
  <c r="M523" i="25" s="1"/>
  <c r="D529" i="25"/>
  <c r="D531" i="25" s="1"/>
  <c r="L529" i="25"/>
  <c r="N529" i="25"/>
  <c r="C534" i="25"/>
  <c r="B551" i="25"/>
  <c r="B595" i="25" s="1"/>
  <c r="J551" i="25"/>
  <c r="J566" i="25" s="1"/>
  <c r="I493" i="25"/>
  <c r="C494" i="25"/>
  <c r="K494" i="25"/>
  <c r="E495" i="25"/>
  <c r="M495" i="25"/>
  <c r="G496" i="25"/>
  <c r="O496" i="25"/>
  <c r="H454" i="25"/>
  <c r="D462" i="25"/>
  <c r="F476" i="25"/>
  <c r="E533" i="25"/>
  <c r="M533" i="25"/>
  <c r="G534" i="25"/>
  <c r="I535" i="25"/>
  <c r="C536" i="25"/>
  <c r="K536" i="25"/>
  <c r="F510" i="25"/>
  <c r="B512" i="25"/>
  <c r="F521" i="25"/>
  <c r="E529" i="25"/>
  <c r="M529" i="25"/>
  <c r="O529" i="25"/>
  <c r="K534" i="25"/>
  <c r="B493" i="25"/>
  <c r="J493" i="25"/>
  <c r="D494" i="25"/>
  <c r="L494" i="25"/>
  <c r="F495" i="25"/>
  <c r="N495" i="25"/>
  <c r="H496" i="25"/>
  <c r="I446" i="25"/>
  <c r="I611" i="25" s="1"/>
  <c r="I454" i="25"/>
  <c r="O476" i="25"/>
  <c r="F489" i="25"/>
  <c r="I505" i="25"/>
  <c r="G510" i="25"/>
  <c r="G521" i="25"/>
  <c r="O521" i="25"/>
  <c r="E535" i="25"/>
  <c r="D551" i="25"/>
  <c r="E553" i="25" s="1"/>
  <c r="L551" i="25"/>
  <c r="L595" i="25" s="1"/>
  <c r="B462" i="25"/>
  <c r="J462" i="25"/>
  <c r="L462" i="25"/>
  <c r="H476" i="25"/>
  <c r="G489" i="25"/>
  <c r="K495" i="25"/>
  <c r="M496" i="25"/>
  <c r="B505" i="25"/>
  <c r="J505" i="25"/>
  <c r="J512" i="25"/>
  <c r="H521" i="25"/>
  <c r="H523" i="25" s="1"/>
  <c r="G529" i="25"/>
  <c r="M535" i="25"/>
  <c r="G544" i="25"/>
  <c r="M551" i="25"/>
  <c r="M603" i="25" s="1"/>
  <c r="G551" i="25"/>
  <c r="G603" i="25" s="1"/>
  <c r="G610" i="25" s="1"/>
  <c r="O551" i="25"/>
  <c r="O595" i="25" s="1"/>
  <c r="C454" i="25"/>
  <c r="K454" i="25"/>
  <c r="M462" i="25"/>
  <c r="I476" i="25"/>
  <c r="H489" i="25"/>
  <c r="H490" i="25" s="1"/>
  <c r="C505" i="25"/>
  <c r="C507" i="25" s="1"/>
  <c r="K505" i="25"/>
  <c r="K507" i="25" s="1"/>
  <c r="N510" i="25"/>
  <c r="I521" i="25"/>
  <c r="H529" i="25"/>
  <c r="I531" i="25" s="1"/>
  <c r="G536" i="25"/>
  <c r="H544" i="25"/>
  <c r="AW118" i="25"/>
  <c r="BE118" i="25"/>
  <c r="AO118" i="25"/>
  <c r="E118" i="25"/>
  <c r="O417" i="25" s="1"/>
  <c r="M118" i="25"/>
  <c r="U118" i="25"/>
  <c r="AC118" i="25"/>
  <c r="AK118" i="25"/>
  <c r="AS118" i="25"/>
  <c r="BA118" i="25"/>
  <c r="BI118" i="25"/>
  <c r="D118" i="25"/>
  <c r="O418" i="25" s="1"/>
  <c r="M121" i="25"/>
  <c r="AK121" i="25"/>
  <c r="H390" i="25"/>
  <c r="I426" i="25"/>
  <c r="E433" i="25"/>
  <c r="J426" i="25"/>
  <c r="Y118" i="25"/>
  <c r="F118" i="25"/>
  <c r="O416" i="25" s="1"/>
  <c r="N118" i="25"/>
  <c r="X116" i="25"/>
  <c r="X118" i="25" s="1"/>
  <c r="AF116" i="25"/>
  <c r="AF118" i="25" s="1"/>
  <c r="N121" i="25"/>
  <c r="AL121" i="25"/>
  <c r="F426" i="25"/>
  <c r="G116" i="25"/>
  <c r="O116" i="25"/>
  <c r="O118" i="25" s="1"/>
  <c r="W116" i="25"/>
  <c r="W118" i="25" s="1"/>
  <c r="AM116" i="25"/>
  <c r="AM118" i="25" s="1"/>
  <c r="AU116" i="25"/>
  <c r="AU118" i="25" s="1"/>
  <c r="BC116" i="25"/>
  <c r="BC118" i="25" s="1"/>
  <c r="BK116" i="25"/>
  <c r="BK118" i="25" s="1"/>
  <c r="AG116" i="25"/>
  <c r="AG118" i="25" s="1"/>
  <c r="G121" i="25"/>
  <c r="W121" i="25"/>
  <c r="AM121" i="25"/>
  <c r="E384" i="25"/>
  <c r="M384" i="25"/>
  <c r="E396" i="25"/>
  <c r="M396" i="25"/>
  <c r="G408" i="25"/>
  <c r="I414" i="25"/>
  <c r="F420" i="25"/>
  <c r="B433" i="25"/>
  <c r="J433" i="25"/>
  <c r="G439" i="25"/>
  <c r="O439" i="25"/>
  <c r="M426" i="25"/>
  <c r="M595" i="25"/>
  <c r="Z116" i="25"/>
  <c r="Z118" i="25" s="1"/>
  <c r="B408" i="25"/>
  <c r="C116" i="25"/>
  <c r="K116" i="25"/>
  <c r="K118" i="25" s="1"/>
  <c r="S116" i="25"/>
  <c r="S118" i="25" s="1"/>
  <c r="AA116" i="25"/>
  <c r="AA118" i="25" s="1"/>
  <c r="AI116" i="25"/>
  <c r="AI118" i="25" s="1"/>
  <c r="AQ116" i="25"/>
  <c r="AQ118" i="25" s="1"/>
  <c r="AY116" i="25"/>
  <c r="AY118" i="25" s="1"/>
  <c r="BG116" i="25"/>
  <c r="BG118" i="25" s="1"/>
  <c r="C121" i="25"/>
  <c r="K121" i="25"/>
  <c r="S121" i="25"/>
  <c r="AA121" i="25"/>
  <c r="AI121" i="25"/>
  <c r="AQ121" i="25"/>
  <c r="AY121" i="25"/>
  <c r="I384" i="25"/>
  <c r="F390" i="25"/>
  <c r="N390" i="25"/>
  <c r="I396" i="25"/>
  <c r="O405" i="25"/>
  <c r="E414" i="25"/>
  <c r="M414" i="25"/>
  <c r="R116" i="25"/>
  <c r="R118" i="25" s="1"/>
  <c r="AH116" i="25"/>
  <c r="AH118" i="25" s="1"/>
  <c r="AX116" i="25"/>
  <c r="AX118" i="25" s="1"/>
  <c r="H396" i="25"/>
  <c r="J408" i="25"/>
  <c r="L116" i="25"/>
  <c r="L118" i="25" s="1"/>
  <c r="T116" i="25"/>
  <c r="T118" i="25" s="1"/>
  <c r="AB116" i="25"/>
  <c r="AB118" i="25" s="1"/>
  <c r="AJ116" i="25"/>
  <c r="AJ118" i="25" s="1"/>
  <c r="AR116" i="25"/>
  <c r="AR118" i="25" s="1"/>
  <c r="AZ116" i="25"/>
  <c r="AZ118" i="25" s="1"/>
  <c r="BH116" i="25"/>
  <c r="BH118" i="25" s="1"/>
  <c r="AD116" i="25"/>
  <c r="AD118" i="25" s="1"/>
  <c r="AL116" i="25"/>
  <c r="AL118" i="25" s="1"/>
  <c r="D121" i="25"/>
  <c r="L121" i="25"/>
  <c r="T121" i="25"/>
  <c r="AB121" i="25"/>
  <c r="AJ121" i="25"/>
  <c r="AR121" i="25"/>
  <c r="AZ121" i="25"/>
  <c r="G390" i="25"/>
  <c r="O390" i="25"/>
  <c r="B396" i="25"/>
  <c r="J396" i="25"/>
  <c r="D396" i="25"/>
  <c r="F414" i="25"/>
  <c r="H426" i="25"/>
  <c r="G433" i="25"/>
  <c r="O433" i="25"/>
  <c r="O621" i="25"/>
  <c r="H455" i="25"/>
  <c r="C390" i="25"/>
  <c r="K390" i="25"/>
  <c r="G455" i="25"/>
  <c r="J463" i="25"/>
  <c r="H463" i="25"/>
  <c r="O490" i="25"/>
  <c r="L531" i="25"/>
  <c r="E602" i="25"/>
  <c r="E609" i="25" s="1"/>
  <c r="E439" i="25"/>
  <c r="M602" i="25"/>
  <c r="M609" i="25" s="1"/>
  <c r="M439" i="25"/>
  <c r="J507" i="25"/>
  <c r="C396" i="25"/>
  <c r="G598" i="25"/>
  <c r="G420" i="25"/>
  <c r="F497" i="25"/>
  <c r="I455" i="25"/>
  <c r="I456" i="25"/>
  <c r="N463" i="25"/>
  <c r="N464" i="25"/>
  <c r="M463" i="25"/>
  <c r="N531" i="25"/>
  <c r="N530" i="25"/>
  <c r="H598" i="25"/>
  <c r="H420" i="25"/>
  <c r="G446" i="25"/>
  <c r="B454" i="25"/>
  <c r="J454" i="25"/>
  <c r="E462" i="25"/>
  <c r="O462" i="25"/>
  <c r="F491" i="25"/>
  <c r="N490" i="25"/>
  <c r="I522" i="25"/>
  <c r="D414" i="25"/>
  <c r="L414" i="25"/>
  <c r="C456" i="25"/>
  <c r="G490" i="25"/>
  <c r="C439" i="25"/>
  <c r="C414" i="25"/>
  <c r="C384" i="25"/>
  <c r="K439" i="25"/>
  <c r="K414" i="25"/>
  <c r="K384" i="25"/>
  <c r="C408" i="25"/>
  <c r="K408" i="25"/>
  <c r="C433" i="25"/>
  <c r="K433" i="25"/>
  <c r="D454" i="25"/>
  <c r="E455" i="25" s="1"/>
  <c r="L454" i="25"/>
  <c r="M455" i="25" s="1"/>
  <c r="N455" i="25"/>
  <c r="N456" i="25"/>
  <c r="I464" i="25"/>
  <c r="I463" i="25"/>
  <c r="I513" i="25"/>
  <c r="K523" i="25"/>
  <c r="C571" i="25"/>
  <c r="K571" i="25"/>
  <c r="D420" i="25"/>
  <c r="D390" i="25"/>
  <c r="L420" i="25"/>
  <c r="L390" i="25"/>
  <c r="D408" i="25"/>
  <c r="L408" i="25"/>
  <c r="C420" i="25"/>
  <c r="K420" i="25"/>
  <c r="C426" i="25"/>
  <c r="D433" i="25"/>
  <c r="L433" i="25"/>
  <c r="I447" i="25"/>
  <c r="F433" i="25"/>
  <c r="N433" i="25"/>
  <c r="H439" i="25"/>
  <c r="B446" i="25"/>
  <c r="J446" i="25"/>
  <c r="J491" i="25" s="1"/>
  <c r="B509" i="25"/>
  <c r="B533" i="25"/>
  <c r="J509" i="25"/>
  <c r="J533" i="25"/>
  <c r="D510" i="25"/>
  <c r="D534" i="25"/>
  <c r="L510" i="25"/>
  <c r="L534" i="25"/>
  <c r="F511" i="25"/>
  <c r="F535" i="25"/>
  <c r="N511" i="25"/>
  <c r="N535" i="25"/>
  <c r="H512" i="25"/>
  <c r="H536" i="25"/>
  <c r="B482" i="25"/>
  <c r="F507" i="25"/>
  <c r="J523" i="25"/>
  <c r="C523" i="25"/>
  <c r="E531" i="25"/>
  <c r="M531" i="25"/>
  <c r="B552" i="25"/>
  <c r="J595" i="25"/>
  <c r="J603" i="25"/>
  <c r="J596" i="25"/>
  <c r="J553" i="25"/>
  <c r="E603" i="25"/>
  <c r="E596" i="25"/>
  <c r="E595" i="25"/>
  <c r="E566" i="25"/>
  <c r="G607" i="25"/>
  <c r="N656" i="25"/>
  <c r="M657" i="25"/>
  <c r="M659" i="25" s="1"/>
  <c r="I599" i="25"/>
  <c r="I598" i="25"/>
  <c r="I439" i="25"/>
  <c r="C446" i="25"/>
  <c r="C611" i="25" s="1"/>
  <c r="K446" i="25"/>
  <c r="K611" i="25" s="1"/>
  <c r="G476" i="25"/>
  <c r="C509" i="25"/>
  <c r="C533" i="25"/>
  <c r="K509" i="25"/>
  <c r="K533" i="25"/>
  <c r="E510" i="25"/>
  <c r="E534" i="25"/>
  <c r="M510" i="25"/>
  <c r="M534" i="25"/>
  <c r="G511" i="25"/>
  <c r="G535" i="25"/>
  <c r="O511" i="25"/>
  <c r="O535" i="25"/>
  <c r="I512" i="25"/>
  <c r="I536" i="25"/>
  <c r="C482" i="25"/>
  <c r="D505" i="25"/>
  <c r="E507" i="25" s="1"/>
  <c r="L505" i="25"/>
  <c r="M507" i="25" s="1"/>
  <c r="C512" i="25"/>
  <c r="F529" i="25"/>
  <c r="G531" i="25" s="1"/>
  <c r="F544" i="25"/>
  <c r="B384" i="25"/>
  <c r="J384" i="25"/>
  <c r="B414" i="25"/>
  <c r="J414" i="25"/>
  <c r="B598" i="25"/>
  <c r="J598" i="25"/>
  <c r="D446" i="25"/>
  <c r="D560" i="25" s="1"/>
  <c r="L446" i="25"/>
  <c r="L560" i="25" s="1"/>
  <c r="N537" i="25"/>
  <c r="N545" i="25" s="1"/>
  <c r="E482" i="25"/>
  <c r="E506" i="25" s="1"/>
  <c r="I489" i="25"/>
  <c r="J490" i="25" s="1"/>
  <c r="E509" i="25"/>
  <c r="D523" i="25"/>
  <c r="L522" i="25"/>
  <c r="L523" i="25"/>
  <c r="N523" i="25"/>
  <c r="N522" i="25"/>
  <c r="O531" i="25"/>
  <c r="D596" i="25"/>
  <c r="L603" i="25"/>
  <c r="N603" i="25"/>
  <c r="N596" i="25"/>
  <c r="N595" i="25"/>
  <c r="N553" i="25"/>
  <c r="C598" i="25"/>
  <c r="K598" i="25"/>
  <c r="E446" i="25"/>
  <c r="E552" i="25" s="1"/>
  <c r="M446" i="25"/>
  <c r="C462" i="25"/>
  <c r="K462" i="25"/>
  <c r="O482" i="25"/>
  <c r="O506" i="25" s="1"/>
  <c r="O534" i="25"/>
  <c r="J482" i="25"/>
  <c r="J464" i="25" s="1"/>
  <c r="F493" i="25"/>
  <c r="O510" i="25"/>
  <c r="H531" i="25"/>
  <c r="M552" i="25"/>
  <c r="M566" i="25"/>
  <c r="O596" i="25"/>
  <c r="O603" i="25"/>
  <c r="O610" i="25" s="1"/>
  <c r="D629" i="25"/>
  <c r="D631" i="25" s="1"/>
  <c r="E628" i="25"/>
  <c r="D598" i="25"/>
  <c r="D599" i="25"/>
  <c r="L598" i="25"/>
  <c r="D439" i="25"/>
  <c r="L439" i="25"/>
  <c r="N446" i="25"/>
  <c r="N491" i="25" s="1"/>
  <c r="B470" i="25"/>
  <c r="J470" i="25"/>
  <c r="B476" i="25"/>
  <c r="J476" i="25"/>
  <c r="F533" i="25"/>
  <c r="N533" i="25"/>
  <c r="H534" i="25"/>
  <c r="B535" i="25"/>
  <c r="J535" i="25"/>
  <c r="D536" i="25"/>
  <c r="L536" i="25"/>
  <c r="K482" i="25"/>
  <c r="C489" i="25"/>
  <c r="K489" i="25"/>
  <c r="G493" i="25"/>
  <c r="G505" i="25"/>
  <c r="K512" i="25"/>
  <c r="I530" i="25"/>
  <c r="E598" i="25"/>
  <c r="E599" i="25"/>
  <c r="M598" i="25"/>
  <c r="M599" i="25"/>
  <c r="O446" i="25"/>
  <c r="O560" i="25" s="1"/>
  <c r="C470" i="25"/>
  <c r="K470" i="25"/>
  <c r="G533" i="25"/>
  <c r="O533" i="25"/>
  <c r="I534" i="25"/>
  <c r="C535" i="25"/>
  <c r="K535" i="25"/>
  <c r="E536" i="25"/>
  <c r="M536" i="25"/>
  <c r="M482" i="25"/>
  <c r="M464" i="25" s="1"/>
  <c r="D489" i="25"/>
  <c r="L489" i="25"/>
  <c r="H505" i="25"/>
  <c r="I507" i="25" s="1"/>
  <c r="M509" i="25"/>
  <c r="G523" i="25"/>
  <c r="O523" i="25"/>
  <c r="O522" i="25"/>
  <c r="I595" i="25"/>
  <c r="I603" i="25"/>
  <c r="I596" i="25"/>
  <c r="I552" i="25"/>
  <c r="H611" i="25"/>
  <c r="F598" i="25"/>
  <c r="F439" i="25"/>
  <c r="N439" i="25"/>
  <c r="H446" i="25"/>
  <c r="D470" i="25"/>
  <c r="L470" i="25"/>
  <c r="E489" i="25"/>
  <c r="M489" i="25"/>
  <c r="I506" i="25"/>
  <c r="C530" i="25"/>
  <c r="C531" i="25"/>
  <c r="K531" i="25"/>
  <c r="J530" i="25"/>
  <c r="J531" i="25"/>
  <c r="D482" i="25"/>
  <c r="L482" i="25"/>
  <c r="F509" i="25"/>
  <c r="N509" i="25"/>
  <c r="H510" i="25"/>
  <c r="B511" i="25"/>
  <c r="J511" i="25"/>
  <c r="D512" i="25"/>
  <c r="L512" i="25"/>
  <c r="B544" i="25"/>
  <c r="J544" i="25"/>
  <c r="F551" i="25"/>
  <c r="J560" i="25"/>
  <c r="B611" i="25"/>
  <c r="J611" i="25"/>
  <c r="E624" i="25"/>
  <c r="N534" i="25"/>
  <c r="F571" i="25"/>
  <c r="N571" i="25"/>
  <c r="N566" i="25"/>
  <c r="F482" i="25"/>
  <c r="F456" i="25" s="1"/>
  <c r="H509" i="25"/>
  <c r="B510" i="25"/>
  <c r="J510" i="25"/>
  <c r="D511" i="25"/>
  <c r="L511" i="25"/>
  <c r="F512" i="25"/>
  <c r="N512" i="25"/>
  <c r="D544" i="25"/>
  <c r="L544" i="25"/>
  <c r="H551" i="25"/>
  <c r="I553" i="25" s="1"/>
  <c r="I651" i="25"/>
  <c r="N665" i="25"/>
  <c r="N666" i="25" s="1"/>
  <c r="G482" i="25"/>
  <c r="G464" i="25" s="1"/>
  <c r="I509" i="25"/>
  <c r="M560" i="25"/>
  <c r="E611" i="25"/>
  <c r="M611" i="25"/>
  <c r="N660" i="25"/>
  <c r="M661" i="25"/>
  <c r="M663" i="25" s="1"/>
  <c r="H482" i="25"/>
  <c r="H456" i="25" s="1"/>
  <c r="I571" i="25"/>
  <c r="I566" i="25"/>
  <c r="F611" i="25"/>
  <c r="C551" i="25"/>
  <c r="C566" i="25" s="1"/>
  <c r="K551" i="25"/>
  <c r="K566" i="25" s="1"/>
  <c r="F633" i="25"/>
  <c r="F635" i="25" s="1"/>
  <c r="G632" i="25"/>
  <c r="D566" i="25"/>
  <c r="L566" i="25"/>
  <c r="O665" i="25"/>
  <c r="O666" i="25" s="1"/>
  <c r="F639" i="25"/>
  <c r="O606" i="25"/>
  <c r="O669" i="25"/>
  <c r="O670" i="25" s="1"/>
  <c r="O566" i="25"/>
  <c r="C625" i="25"/>
  <c r="C627" i="25" s="1"/>
  <c r="D627" i="25"/>
  <c r="G636" i="25"/>
  <c r="J644" i="25"/>
  <c r="J655" i="25"/>
  <c r="M667" i="25"/>
  <c r="H640" i="25"/>
  <c r="K655" i="25"/>
  <c r="N671" i="25"/>
  <c r="O608" i="25"/>
  <c r="F687" i="23"/>
  <c r="E677" i="23"/>
  <c r="E679" i="23" s="1"/>
  <c r="F676" i="23"/>
  <c r="G684" i="23"/>
  <c r="H684" i="23" s="1"/>
  <c r="H693" i="23"/>
  <c r="H695" i="23" s="1"/>
  <c r="D677" i="23"/>
  <c r="D679" i="23" s="1"/>
  <c r="H688" i="23"/>
  <c r="H689" i="23" s="1"/>
  <c r="H691" i="23" s="1"/>
  <c r="M709" i="23"/>
  <c r="M711" i="23" s="1"/>
  <c r="B608" i="23"/>
  <c r="I607" i="23"/>
  <c r="C608" i="23"/>
  <c r="D605" i="23"/>
  <c r="H607" i="23"/>
  <c r="K606" i="23"/>
  <c r="E607" i="23"/>
  <c r="M607" i="23"/>
  <c r="N606" i="23"/>
  <c r="N544" i="23"/>
  <c r="K544" i="23"/>
  <c r="G544" i="23"/>
  <c r="G545" i="23" s="1"/>
  <c r="C544" i="23"/>
  <c r="H548" i="23"/>
  <c r="H571" i="23" s="1"/>
  <c r="B549" i="23"/>
  <c r="B572" i="23" s="1"/>
  <c r="J549" i="23"/>
  <c r="J572" i="23" s="1"/>
  <c r="L550" i="23"/>
  <c r="L573" i="23" s="1"/>
  <c r="L544" i="23"/>
  <c r="H544" i="23"/>
  <c r="D544" i="23"/>
  <c r="E549" i="23"/>
  <c r="M549" i="23"/>
  <c r="L547" i="23"/>
  <c r="G550" i="23"/>
  <c r="F537" i="23"/>
  <c r="O544" i="23"/>
  <c r="O545" i="23" s="1"/>
  <c r="F465" i="23"/>
  <c r="F597" i="23" s="1"/>
  <c r="N465" i="23"/>
  <c r="N504" i="23" s="1"/>
  <c r="F472" i="23"/>
  <c r="F478" i="23"/>
  <c r="F484" i="23"/>
  <c r="F490" i="23"/>
  <c r="N490" i="23"/>
  <c r="F496" i="23"/>
  <c r="F503" i="23"/>
  <c r="F643" i="23" s="1"/>
  <c r="H520" i="23"/>
  <c r="H528" i="23"/>
  <c r="E567" i="23"/>
  <c r="M567" i="23"/>
  <c r="D581" i="23"/>
  <c r="L581" i="23"/>
  <c r="D588" i="23"/>
  <c r="D590" i="23" s="1"/>
  <c r="L588" i="23"/>
  <c r="L634" i="23" s="1"/>
  <c r="D547" i="23"/>
  <c r="J550" i="23"/>
  <c r="C549" i="23"/>
  <c r="C572" i="23" s="1"/>
  <c r="E588" i="23"/>
  <c r="M588" i="23"/>
  <c r="B550" i="23"/>
  <c r="B573" i="23" s="1"/>
  <c r="G465" i="23"/>
  <c r="G642" i="23" s="1"/>
  <c r="O478" i="23"/>
  <c r="J548" i="23"/>
  <c r="F550" i="23"/>
  <c r="H484" i="23"/>
  <c r="H490" i="23"/>
  <c r="H496" i="23"/>
  <c r="H503" i="23"/>
  <c r="H643" i="23" s="1"/>
  <c r="B520" i="23"/>
  <c r="C522" i="23" s="1"/>
  <c r="J520" i="23"/>
  <c r="J521" i="23" s="1"/>
  <c r="B528" i="23"/>
  <c r="C530" i="23" s="1"/>
  <c r="I536" i="23"/>
  <c r="F581" i="23"/>
  <c r="N581" i="23"/>
  <c r="F588" i="23"/>
  <c r="N588" i="23"/>
  <c r="N632" i="23" s="1"/>
  <c r="F548" i="23"/>
  <c r="F571" i="23" s="1"/>
  <c r="E547" i="23"/>
  <c r="E570" i="23" s="1"/>
  <c r="I549" i="23"/>
  <c r="I572" i="23" s="1"/>
  <c r="O465" i="23"/>
  <c r="K509" i="23"/>
  <c r="K549" i="23" s="1"/>
  <c r="G472" i="23"/>
  <c r="O484" i="23"/>
  <c r="G490" i="23"/>
  <c r="G503" i="23"/>
  <c r="G643" i="23" s="1"/>
  <c r="H547" i="23"/>
  <c r="H555" i="23" s="1"/>
  <c r="D549" i="23"/>
  <c r="N550" i="23"/>
  <c r="I465" i="23"/>
  <c r="I658" i="23" s="1"/>
  <c r="I472" i="23"/>
  <c r="I478" i="23"/>
  <c r="I484" i="23"/>
  <c r="I490" i="23"/>
  <c r="I496" i="23"/>
  <c r="I503" i="23"/>
  <c r="J505" i="23" s="1"/>
  <c r="C520" i="23"/>
  <c r="K520" i="23"/>
  <c r="C528" i="23"/>
  <c r="B536" i="23"/>
  <c r="G588" i="23"/>
  <c r="G640" i="23" s="1"/>
  <c r="O588" i="23"/>
  <c r="O649" i="23" s="1"/>
  <c r="B547" i="23"/>
  <c r="B555" i="23" s="1"/>
  <c r="J547" i="23"/>
  <c r="D548" i="23"/>
  <c r="L548" i="23"/>
  <c r="L556" i="23" s="1"/>
  <c r="F549" i="23"/>
  <c r="N549" i="23"/>
  <c r="H550" i="23"/>
  <c r="H558" i="23" s="1"/>
  <c r="B472" i="23"/>
  <c r="J472" i="23"/>
  <c r="B478" i="23"/>
  <c r="J478" i="23"/>
  <c r="B484" i="23"/>
  <c r="J484" i="23"/>
  <c r="B490" i="23"/>
  <c r="J490" i="23"/>
  <c r="B496" i="23"/>
  <c r="J496" i="23"/>
  <c r="B503" i="23"/>
  <c r="C505" i="23" s="1"/>
  <c r="J503" i="23"/>
  <c r="F507" i="23"/>
  <c r="F547" i="23" s="1"/>
  <c r="F570" i="23" s="1"/>
  <c r="D520" i="23"/>
  <c r="L520" i="23"/>
  <c r="N520" i="23"/>
  <c r="O522" i="23" s="1"/>
  <c r="H581" i="23"/>
  <c r="H588" i="23"/>
  <c r="H649" i="23" s="1"/>
  <c r="N548" i="23"/>
  <c r="N571" i="23" s="1"/>
  <c r="M547" i="23"/>
  <c r="G478" i="23"/>
  <c r="G484" i="23"/>
  <c r="G496" i="23"/>
  <c r="O503" i="23"/>
  <c r="O643" i="23" s="1"/>
  <c r="I520" i="23"/>
  <c r="I522" i="23" s="1"/>
  <c r="F567" i="23"/>
  <c r="F568" i="23" s="1"/>
  <c r="B548" i="23"/>
  <c r="B556" i="23" s="1"/>
  <c r="L549" i="23"/>
  <c r="H472" i="23"/>
  <c r="H478" i="23"/>
  <c r="C547" i="23"/>
  <c r="K547" i="23"/>
  <c r="K570" i="23" s="1"/>
  <c r="E548" i="23"/>
  <c r="M548" i="23"/>
  <c r="G549" i="23"/>
  <c r="G572" i="23" s="1"/>
  <c r="I550" i="23"/>
  <c r="C472" i="23"/>
  <c r="K472" i="23"/>
  <c r="C478" i="23"/>
  <c r="K478" i="23"/>
  <c r="C484" i="23"/>
  <c r="K484" i="23"/>
  <c r="C490" i="23"/>
  <c r="K490" i="23"/>
  <c r="C496" i="23"/>
  <c r="K496" i="23"/>
  <c r="C503" i="23"/>
  <c r="K503" i="23"/>
  <c r="L505" i="23" s="1"/>
  <c r="I507" i="23"/>
  <c r="E520" i="23"/>
  <c r="M520" i="23"/>
  <c r="O520" i="23"/>
  <c r="E528" i="23"/>
  <c r="M528" i="23"/>
  <c r="D536" i="23"/>
  <c r="L536" i="23"/>
  <c r="M538" i="23" s="1"/>
  <c r="B567" i="23"/>
  <c r="J567" i="23"/>
  <c r="J568" i="23" s="1"/>
  <c r="H549" i="23"/>
  <c r="N547" i="23"/>
  <c r="N570" i="23" s="1"/>
  <c r="D550" i="23"/>
  <c r="D573" i="23" s="1"/>
  <c r="O426" i="23"/>
  <c r="O423" i="23"/>
  <c r="E123" i="23"/>
  <c r="M123" i="23"/>
  <c r="U123" i="23"/>
  <c r="AC123" i="23"/>
  <c r="AK123" i="23"/>
  <c r="AS123" i="23"/>
  <c r="BA123" i="23"/>
  <c r="C367" i="23"/>
  <c r="K367" i="23"/>
  <c r="I379" i="23"/>
  <c r="C385" i="23"/>
  <c r="K385" i="23"/>
  <c r="M409" i="23"/>
  <c r="I418" i="23"/>
  <c r="E420" i="23"/>
  <c r="E421" i="23" s="1"/>
  <c r="M420" i="23"/>
  <c r="M421" i="23" s="1"/>
  <c r="M439" i="23"/>
  <c r="F123" i="23"/>
  <c r="N123" i="23"/>
  <c r="V123" i="23"/>
  <c r="AD123" i="23"/>
  <c r="AL123" i="23"/>
  <c r="AT123" i="23"/>
  <c r="BB123" i="23"/>
  <c r="BG125" i="23"/>
  <c r="I361" i="23"/>
  <c r="C452" i="23"/>
  <c r="K452" i="23"/>
  <c r="C409" i="23"/>
  <c r="D419" i="23"/>
  <c r="L419" i="23"/>
  <c r="C379" i="23"/>
  <c r="K379" i="23"/>
  <c r="H391" i="23"/>
  <c r="D427" i="23"/>
  <c r="L409" i="23"/>
  <c r="C418" i="23"/>
  <c r="K418" i="23"/>
  <c r="G420" i="23"/>
  <c r="G421" i="23" s="1"/>
  <c r="H123" i="23"/>
  <c r="P123" i="23"/>
  <c r="X123" i="23"/>
  <c r="AF123" i="23"/>
  <c r="AN123" i="23"/>
  <c r="AV123" i="23"/>
  <c r="C361" i="23"/>
  <c r="K361" i="23"/>
  <c r="I373" i="23"/>
  <c r="F419" i="23"/>
  <c r="N419" i="23"/>
  <c r="I409" i="23"/>
  <c r="B419" i="23"/>
  <c r="I355" i="23"/>
  <c r="F409" i="23"/>
  <c r="N409" i="23"/>
  <c r="C415" i="23"/>
  <c r="E418" i="23"/>
  <c r="M418" i="23"/>
  <c r="I420" i="23"/>
  <c r="I421" i="23" s="1"/>
  <c r="H445" i="23"/>
  <c r="H452" i="23"/>
  <c r="J419" i="23"/>
  <c r="B123" i="23"/>
  <c r="J123" i="23"/>
  <c r="R123" i="23"/>
  <c r="Z123" i="23"/>
  <c r="AH123" i="23"/>
  <c r="AP123" i="23"/>
  <c r="AX123" i="23"/>
  <c r="C391" i="23"/>
  <c r="G409" i="23"/>
  <c r="O409" i="23"/>
  <c r="H419" i="23"/>
  <c r="C125" i="23"/>
  <c r="N432" i="23" s="1"/>
  <c r="N433" i="23" s="1"/>
  <c r="K125" i="23"/>
  <c r="L432" i="23" s="1"/>
  <c r="L639" i="23" s="1"/>
  <c r="S125" i="23"/>
  <c r="J432" i="23" s="1"/>
  <c r="J433" i="23" s="1"/>
  <c r="AA125" i="23"/>
  <c r="H432" i="23" s="1"/>
  <c r="H433" i="23" s="1"/>
  <c r="AI125" i="23"/>
  <c r="F432" i="23" s="1"/>
  <c r="F433" i="23" s="1"/>
  <c r="AQ125" i="23"/>
  <c r="D432" i="23" s="1"/>
  <c r="D639" i="23" s="1"/>
  <c r="AY125" i="23"/>
  <c r="B432" i="23" s="1"/>
  <c r="B433" i="23" s="1"/>
  <c r="BD125" i="23"/>
  <c r="I385" i="23"/>
  <c r="G418" i="23"/>
  <c r="C420" i="23"/>
  <c r="C421" i="23" s="1"/>
  <c r="K420" i="23"/>
  <c r="C439" i="23"/>
  <c r="O669" i="23"/>
  <c r="BJ125" i="23"/>
  <c r="G637" i="23"/>
  <c r="G636" i="23"/>
  <c r="O637" i="23"/>
  <c r="O636" i="23"/>
  <c r="B409" i="23"/>
  <c r="J409" i="23"/>
  <c r="J415" i="23"/>
  <c r="K421" i="23"/>
  <c r="G439" i="23"/>
  <c r="C445" i="23"/>
  <c r="K445" i="23"/>
  <c r="I452" i="23"/>
  <c r="C570" i="23"/>
  <c r="C555" i="23"/>
  <c r="E571" i="23"/>
  <c r="E556" i="23"/>
  <c r="M571" i="23"/>
  <c r="M556" i="23"/>
  <c r="G557" i="23"/>
  <c r="O572" i="23"/>
  <c r="O557" i="23"/>
  <c r="I573" i="23"/>
  <c r="I558" i="23"/>
  <c r="C644" i="23"/>
  <c r="C643" i="23"/>
  <c r="E522" i="23"/>
  <c r="M522" i="23"/>
  <c r="O521" i="23"/>
  <c r="H637" i="23"/>
  <c r="H636" i="23"/>
  <c r="K415" i="23"/>
  <c r="B427" i="23"/>
  <c r="J427" i="23"/>
  <c r="G427" i="23"/>
  <c r="C640" i="23"/>
  <c r="C639" i="23"/>
  <c r="K640" i="23"/>
  <c r="K639" i="23"/>
  <c r="B452" i="23"/>
  <c r="J452" i="23"/>
  <c r="D570" i="23"/>
  <c r="D555" i="23"/>
  <c r="L570" i="23"/>
  <c r="L555" i="23"/>
  <c r="F556" i="23"/>
  <c r="H572" i="23"/>
  <c r="H557" i="23"/>
  <c r="J573" i="23"/>
  <c r="J558" i="23"/>
  <c r="D644" i="23"/>
  <c r="D643" i="23"/>
  <c r="D505" i="23"/>
  <c r="L644" i="23"/>
  <c r="L643" i="23"/>
  <c r="N643" i="23"/>
  <c r="N644" i="23"/>
  <c r="N505" i="23"/>
  <c r="F522" i="23"/>
  <c r="F521" i="23"/>
  <c r="F530" i="23"/>
  <c r="F529" i="23"/>
  <c r="N530" i="23"/>
  <c r="N529" i="23"/>
  <c r="E538" i="23"/>
  <c r="O537" i="23"/>
  <c r="I636" i="23"/>
  <c r="I637" i="23"/>
  <c r="D445" i="23"/>
  <c r="D452" i="23"/>
  <c r="L445" i="23"/>
  <c r="L452" i="23"/>
  <c r="B415" i="23"/>
  <c r="I427" i="23"/>
  <c r="D640" i="23"/>
  <c r="L640" i="23"/>
  <c r="D439" i="23"/>
  <c r="L439" i="23"/>
  <c r="K439" i="23"/>
  <c r="M570" i="23"/>
  <c r="M555" i="23"/>
  <c r="G571" i="23"/>
  <c r="G556" i="23"/>
  <c r="O571" i="23"/>
  <c r="O556" i="23"/>
  <c r="C573" i="23"/>
  <c r="C558" i="23"/>
  <c r="K573" i="23"/>
  <c r="K558" i="23"/>
  <c r="E644" i="23"/>
  <c r="E643" i="23"/>
  <c r="E505" i="23"/>
  <c r="M644" i="23"/>
  <c r="M643" i="23"/>
  <c r="M505" i="23"/>
  <c r="G522" i="23"/>
  <c r="G521" i="23"/>
  <c r="G530" i="23"/>
  <c r="G529" i="23"/>
  <c r="O530" i="23"/>
  <c r="O529" i="23"/>
  <c r="B636" i="23"/>
  <c r="B637" i="23"/>
  <c r="J636" i="23"/>
  <c r="J637" i="23"/>
  <c r="F391" i="23"/>
  <c r="N391" i="23"/>
  <c r="I415" i="23"/>
  <c r="F421" i="23"/>
  <c r="N421" i="23"/>
  <c r="K427" i="23"/>
  <c r="K433" i="23"/>
  <c r="F445" i="23"/>
  <c r="N445" i="23"/>
  <c r="F642" i="23"/>
  <c r="N642" i="23"/>
  <c r="N597" i="23"/>
  <c r="N545" i="23"/>
  <c r="N511" i="23"/>
  <c r="F644" i="23"/>
  <c r="H522" i="23"/>
  <c r="H530" i="23"/>
  <c r="C636" i="23"/>
  <c r="C637" i="23"/>
  <c r="K636" i="23"/>
  <c r="K637" i="23"/>
  <c r="F452" i="23"/>
  <c r="F427" i="23"/>
  <c r="F458" i="23"/>
  <c r="N452" i="23"/>
  <c r="N427" i="23"/>
  <c r="N458" i="23"/>
  <c r="O415" i="23"/>
  <c r="L421" i="23"/>
  <c r="L427" i="23"/>
  <c r="F439" i="23"/>
  <c r="N439" i="23"/>
  <c r="O439" i="23"/>
  <c r="G445" i="23"/>
  <c r="O445" i="23"/>
  <c r="E452" i="23"/>
  <c r="M452" i="23"/>
  <c r="G466" i="23"/>
  <c r="G511" i="23"/>
  <c r="O642" i="23"/>
  <c r="O466" i="23"/>
  <c r="I571" i="23"/>
  <c r="I556" i="23"/>
  <c r="C557" i="23"/>
  <c r="K572" i="23"/>
  <c r="K557" i="23"/>
  <c r="E558" i="23"/>
  <c r="E573" i="23"/>
  <c r="M558" i="23"/>
  <c r="M573" i="23"/>
  <c r="G644" i="23"/>
  <c r="G504" i="23"/>
  <c r="G505" i="23"/>
  <c r="I521" i="23"/>
  <c r="D636" i="23"/>
  <c r="D637" i="23"/>
  <c r="L636" i="23"/>
  <c r="L637" i="23"/>
  <c r="K409" i="23"/>
  <c r="F415" i="23"/>
  <c r="O427" i="23"/>
  <c r="G639" i="23"/>
  <c r="G433" i="23"/>
  <c r="E445" i="23"/>
  <c r="H570" i="23"/>
  <c r="J556" i="23"/>
  <c r="J571" i="23"/>
  <c r="D557" i="23"/>
  <c r="D572" i="23"/>
  <c r="L557" i="23"/>
  <c r="L572" i="23"/>
  <c r="F558" i="23"/>
  <c r="F573" i="23"/>
  <c r="N558" i="23"/>
  <c r="N573" i="23"/>
  <c r="J522" i="23"/>
  <c r="E636" i="23"/>
  <c r="E637" i="23"/>
  <c r="M636" i="23"/>
  <c r="M637" i="23"/>
  <c r="G379" i="23"/>
  <c r="O379" i="23"/>
  <c r="D415" i="23"/>
  <c r="L415" i="23"/>
  <c r="G415" i="23"/>
  <c r="D421" i="23"/>
  <c r="C433" i="23"/>
  <c r="M445" i="23"/>
  <c r="I642" i="23"/>
  <c r="I643" i="23"/>
  <c r="I644" i="23"/>
  <c r="I504" i="23"/>
  <c r="K522" i="23"/>
  <c r="F636" i="23"/>
  <c r="F637" i="23"/>
  <c r="N636" i="23"/>
  <c r="N637" i="23"/>
  <c r="H379" i="23"/>
  <c r="I445" i="23"/>
  <c r="I458" i="23"/>
  <c r="D409" i="23"/>
  <c r="C427" i="23"/>
  <c r="I639" i="23"/>
  <c r="I439" i="23"/>
  <c r="E439" i="23"/>
  <c r="B445" i="23"/>
  <c r="J445" i="23"/>
  <c r="J555" i="23"/>
  <c r="J570" i="23"/>
  <c r="D556" i="23"/>
  <c r="D571" i="23"/>
  <c r="L571" i="23"/>
  <c r="F557" i="23"/>
  <c r="F572" i="23"/>
  <c r="N557" i="23"/>
  <c r="N572" i="23"/>
  <c r="J643" i="23"/>
  <c r="J644" i="23"/>
  <c r="D522" i="23"/>
  <c r="L522" i="23"/>
  <c r="H465" i="23"/>
  <c r="E581" i="23"/>
  <c r="M581" i="23"/>
  <c r="I588" i="23"/>
  <c r="J590" i="23" s="1"/>
  <c r="G597" i="23"/>
  <c r="O597" i="23"/>
  <c r="E639" i="23"/>
  <c r="E640" i="23"/>
  <c r="M639" i="23"/>
  <c r="M640" i="23"/>
  <c r="G458" i="23"/>
  <c r="O458" i="23"/>
  <c r="G507" i="23"/>
  <c r="G547" i="23" s="1"/>
  <c r="O507" i="23"/>
  <c r="O547" i="23" s="1"/>
  <c r="I528" i="23"/>
  <c r="K530" i="23"/>
  <c r="G536" i="23"/>
  <c r="B544" i="23"/>
  <c r="J544" i="23"/>
  <c r="H556" i="23"/>
  <c r="J557" i="23"/>
  <c r="D567" i="23"/>
  <c r="L567" i="23"/>
  <c r="N567" i="23"/>
  <c r="N568" i="23" s="1"/>
  <c r="B649" i="23"/>
  <c r="B634" i="23"/>
  <c r="B632" i="23"/>
  <c r="B603" i="23"/>
  <c r="J649" i="23"/>
  <c r="J634" i="23"/>
  <c r="J632" i="23"/>
  <c r="J603" i="23"/>
  <c r="N639" i="23"/>
  <c r="N640" i="23"/>
  <c r="B465" i="23"/>
  <c r="B529" i="23" s="1"/>
  <c r="J465" i="23"/>
  <c r="J537" i="23" s="1"/>
  <c r="H536" i="23"/>
  <c r="I538" i="23" s="1"/>
  <c r="O568" i="23"/>
  <c r="G581" i="23"/>
  <c r="C649" i="23"/>
  <c r="C634" i="23"/>
  <c r="C632" i="23"/>
  <c r="C590" i="23"/>
  <c r="C603" i="23"/>
  <c r="K649" i="23"/>
  <c r="K634" i="23"/>
  <c r="K632" i="23"/>
  <c r="K590" i="23"/>
  <c r="K603" i="23"/>
  <c r="K589" i="23"/>
  <c r="C465" i="23"/>
  <c r="C521" i="23" s="1"/>
  <c r="K465" i="23"/>
  <c r="K521" i="23" s="1"/>
  <c r="I547" i="23"/>
  <c r="C548" i="23"/>
  <c r="K548" i="23"/>
  <c r="E557" i="23"/>
  <c r="E572" i="23"/>
  <c r="M557" i="23"/>
  <c r="M572" i="23"/>
  <c r="G558" i="23"/>
  <c r="G573" i="23"/>
  <c r="O558" i="23"/>
  <c r="O573" i="23"/>
  <c r="F538" i="23"/>
  <c r="D649" i="23"/>
  <c r="D634" i="23"/>
  <c r="D632" i="23"/>
  <c r="D603" i="23"/>
  <c r="L649" i="23"/>
  <c r="L603" i="23"/>
  <c r="L590" i="23"/>
  <c r="H639" i="23"/>
  <c r="H640" i="23"/>
  <c r="B458" i="23"/>
  <c r="J458" i="23"/>
  <c r="D465" i="23"/>
  <c r="D521" i="23" s="1"/>
  <c r="L465" i="23"/>
  <c r="D528" i="23"/>
  <c r="L528" i="23"/>
  <c r="M530" i="23" s="1"/>
  <c r="E544" i="23"/>
  <c r="M544" i="23"/>
  <c r="M545" i="23" s="1"/>
  <c r="G567" i="23"/>
  <c r="G568" i="23" s="1"/>
  <c r="I581" i="23"/>
  <c r="E632" i="23"/>
  <c r="E649" i="23"/>
  <c r="E634" i="23"/>
  <c r="E590" i="23"/>
  <c r="M632" i="23"/>
  <c r="M649" i="23"/>
  <c r="M634" i="23"/>
  <c r="C458" i="23"/>
  <c r="K458" i="23"/>
  <c r="E465" i="23"/>
  <c r="E521" i="23" s="1"/>
  <c r="M465" i="23"/>
  <c r="M521" i="23" s="1"/>
  <c r="C536" i="23"/>
  <c r="K536" i="23"/>
  <c r="F544" i="23"/>
  <c r="F545" i="23" s="1"/>
  <c r="N555" i="23"/>
  <c r="B557" i="23"/>
  <c r="D558" i="23"/>
  <c r="H567" i="23"/>
  <c r="H568" i="23" s="1"/>
  <c r="F632" i="23"/>
  <c r="F649" i="23"/>
  <c r="F634" i="23"/>
  <c r="F589" i="23"/>
  <c r="F590" i="23"/>
  <c r="N649" i="23"/>
  <c r="N634" i="23"/>
  <c r="N589" i="23"/>
  <c r="N590" i="23"/>
  <c r="L597" i="23"/>
  <c r="B639" i="23"/>
  <c r="B640" i="23"/>
  <c r="J640" i="23"/>
  <c r="D458" i="23"/>
  <c r="L458" i="23"/>
  <c r="N536" i="23"/>
  <c r="J538" i="23"/>
  <c r="L545" i="23"/>
  <c r="G649" i="23"/>
  <c r="G634" i="23"/>
  <c r="G603" i="23"/>
  <c r="G589" i="23"/>
  <c r="O632" i="23"/>
  <c r="O603" i="23"/>
  <c r="O589" i="23"/>
  <c r="O590" i="23"/>
  <c r="H529" i="23"/>
  <c r="H632" i="23"/>
  <c r="H589" i="23"/>
  <c r="H590" i="23"/>
  <c r="H603" i="23"/>
  <c r="F603" i="23"/>
  <c r="F608" i="23"/>
  <c r="G691" i="23"/>
  <c r="M713" i="23"/>
  <c r="M715" i="23" s="1"/>
  <c r="N712" i="23"/>
  <c r="E672" i="23"/>
  <c r="D673" i="23"/>
  <c r="D675" i="23" s="1"/>
  <c r="G685" i="23"/>
  <c r="G687" i="23" s="1"/>
  <c r="F677" i="23"/>
  <c r="F679" i="23" s="1"/>
  <c r="G676" i="23"/>
  <c r="H680" i="23"/>
  <c r="G681" i="23"/>
  <c r="G683" i="23" s="1"/>
  <c r="F658" i="23"/>
  <c r="N658" i="23"/>
  <c r="K696" i="23"/>
  <c r="J699" i="23"/>
  <c r="O708" i="23"/>
  <c r="O709" i="23" s="1"/>
  <c r="O710" i="23" s="1"/>
  <c r="N709" i="23"/>
  <c r="N711" i="23" s="1"/>
  <c r="E603" i="23"/>
  <c r="M603" i="23"/>
  <c r="N603" i="23"/>
  <c r="O704" i="23"/>
  <c r="N705" i="23"/>
  <c r="N707" i="23" s="1"/>
  <c r="J658" i="23"/>
  <c r="I688" i="23"/>
  <c r="L700" i="23"/>
  <c r="K701" i="23"/>
  <c r="K703" i="23" s="1"/>
  <c r="O654" i="23"/>
  <c r="D658" i="23"/>
  <c r="L658" i="23"/>
  <c r="F681" i="23"/>
  <c r="F683" i="23" s="1"/>
  <c r="M705" i="23"/>
  <c r="M707" i="23" s="1"/>
  <c r="N719" i="23"/>
  <c r="E658" i="23"/>
  <c r="M658" i="23"/>
  <c r="C673" i="23"/>
  <c r="C675" i="23" s="1"/>
  <c r="O705" i="23"/>
  <c r="O706" i="23" s="1"/>
  <c r="E683" i="23"/>
  <c r="J701" i="23"/>
  <c r="J703" i="23" s="1"/>
  <c r="L711" i="23"/>
  <c r="O716" i="23"/>
  <c r="O717" i="23" s="1"/>
  <c r="O652" i="23"/>
  <c r="K707" i="23"/>
  <c r="O721" i="23"/>
  <c r="J692" i="23"/>
  <c r="I697" i="23"/>
  <c r="I699" i="23" s="1"/>
  <c r="L707" i="23"/>
  <c r="O655" i="23"/>
  <c r="P655" i="23" s="1"/>
  <c r="F699" i="22"/>
  <c r="G699" i="22" s="1"/>
  <c r="M734" i="22"/>
  <c r="F624" i="22"/>
  <c r="N624" i="22"/>
  <c r="H625" i="22"/>
  <c r="B626" i="22"/>
  <c r="J626" i="22"/>
  <c r="D627" i="22"/>
  <c r="L627" i="22"/>
  <c r="O625" i="22"/>
  <c r="K627" i="22"/>
  <c r="E575" i="22"/>
  <c r="O567" i="22"/>
  <c r="M566" i="22"/>
  <c r="I568" i="22"/>
  <c r="K569" i="22"/>
  <c r="F509" i="22"/>
  <c r="N509" i="22"/>
  <c r="F539" i="22"/>
  <c r="G541" i="22" s="1"/>
  <c r="F563" i="22"/>
  <c r="G491" i="22"/>
  <c r="H566" i="22"/>
  <c r="H589" i="22" s="1"/>
  <c r="N569" i="22"/>
  <c r="G497" i="22"/>
  <c r="L567" i="22"/>
  <c r="L575" i="22" s="1"/>
  <c r="N568" i="22"/>
  <c r="H569" i="22"/>
  <c r="H592" i="22" s="1"/>
  <c r="K566" i="22"/>
  <c r="K589" i="22" s="1"/>
  <c r="M567" i="22"/>
  <c r="G568" i="22"/>
  <c r="O568" i="22"/>
  <c r="I569" i="22"/>
  <c r="I577" i="22" s="1"/>
  <c r="H497" i="22"/>
  <c r="H503" i="22"/>
  <c r="G563" i="22"/>
  <c r="AE144" i="22"/>
  <c r="H450" i="22" s="1"/>
  <c r="B491" i="22"/>
  <c r="J491" i="22"/>
  <c r="H491" i="22"/>
  <c r="H547" i="22"/>
  <c r="J547" i="22"/>
  <c r="G703" i="22"/>
  <c r="G704" i="22" s="1"/>
  <c r="G706" i="22" s="1"/>
  <c r="C491" i="22"/>
  <c r="K491" i="22"/>
  <c r="I547" i="22"/>
  <c r="C607" i="22"/>
  <c r="I624" i="22"/>
  <c r="C625" i="22"/>
  <c r="E626" i="22"/>
  <c r="M626" i="22"/>
  <c r="G627" i="22"/>
  <c r="O627" i="22"/>
  <c r="K503" i="22"/>
  <c r="J563" i="22"/>
  <c r="B607" i="22"/>
  <c r="J607" i="22"/>
  <c r="J651" i="22" s="1"/>
  <c r="O491" i="22"/>
  <c r="N503" i="22"/>
  <c r="D515" i="22"/>
  <c r="L515" i="22"/>
  <c r="D522" i="22"/>
  <c r="L522" i="22"/>
  <c r="M524" i="22" s="1"/>
  <c r="K563" i="22"/>
  <c r="C600" i="22"/>
  <c r="K600" i="22"/>
  <c r="G600" i="22"/>
  <c r="N491" i="22"/>
  <c r="E509" i="22"/>
  <c r="M509" i="22"/>
  <c r="E522" i="22"/>
  <c r="E663" i="22" s="1"/>
  <c r="M522" i="22"/>
  <c r="O522" i="22"/>
  <c r="O663" i="22" s="1"/>
  <c r="N539" i="22"/>
  <c r="N541" i="22" s="1"/>
  <c r="D586" i="22"/>
  <c r="L586" i="22"/>
  <c r="D600" i="22"/>
  <c r="L600" i="22"/>
  <c r="N600" i="22"/>
  <c r="G526" i="22"/>
  <c r="O526" i="22"/>
  <c r="O566" i="22" s="1"/>
  <c r="I527" i="22"/>
  <c r="C528" i="22"/>
  <c r="K528" i="22"/>
  <c r="K568" i="22" s="1"/>
  <c r="E529" i="22"/>
  <c r="E569" i="22" s="1"/>
  <c r="M529" i="22"/>
  <c r="E624" i="22"/>
  <c r="H714" i="22"/>
  <c r="B410" i="22"/>
  <c r="J428" i="22"/>
  <c r="L436" i="22"/>
  <c r="H438" i="22"/>
  <c r="AC144" i="22"/>
  <c r="I448" i="22" s="1"/>
  <c r="AL144" i="22"/>
  <c r="F451" i="22" s="1"/>
  <c r="F658" i="22" s="1"/>
  <c r="AD144" i="22"/>
  <c r="H451" i="22" s="1"/>
  <c r="N144" i="22"/>
  <c r="L451" i="22" s="1"/>
  <c r="L452" i="22" s="1"/>
  <c r="K428" i="22"/>
  <c r="G437" i="22"/>
  <c r="E144" i="22"/>
  <c r="O448" i="22" s="1"/>
  <c r="J438" i="22"/>
  <c r="I437" i="22"/>
  <c r="U144" i="22"/>
  <c r="K448" i="22" s="1"/>
  <c r="I446" i="22"/>
  <c r="I380" i="22"/>
  <c r="H436" i="22"/>
  <c r="L438" i="22"/>
  <c r="H398" i="22"/>
  <c r="H404" i="22"/>
  <c r="H410" i="22"/>
  <c r="I404" i="22"/>
  <c r="J436" i="22"/>
  <c r="N438" i="22"/>
  <c r="AK144" i="22"/>
  <c r="G448" i="22" s="1"/>
  <c r="AI142" i="22"/>
  <c r="AA142" i="22"/>
  <c r="S142" i="22"/>
  <c r="K142" i="22"/>
  <c r="C142" i="22"/>
  <c r="AF142" i="22"/>
  <c r="H437" i="22" s="1"/>
  <c r="BI144" i="22"/>
  <c r="D526" i="22"/>
  <c r="D566" i="22" s="1"/>
  <c r="L526" i="22"/>
  <c r="F527" i="22"/>
  <c r="N527" i="22"/>
  <c r="H528" i="22"/>
  <c r="H568" i="22" s="1"/>
  <c r="H576" i="22" s="1"/>
  <c r="B529" i="22"/>
  <c r="B569" i="22" s="1"/>
  <c r="J529" i="22"/>
  <c r="D491" i="22"/>
  <c r="L491" i="22"/>
  <c r="I497" i="22"/>
  <c r="H509" i="22"/>
  <c r="F515" i="22"/>
  <c r="N515" i="22"/>
  <c r="F522" i="22"/>
  <c r="F662" i="22" s="1"/>
  <c r="N522" i="22"/>
  <c r="I555" i="22"/>
  <c r="H563" i="22"/>
  <c r="E586" i="22"/>
  <c r="M586" i="22"/>
  <c r="O586" i="22"/>
  <c r="M600" i="22"/>
  <c r="O600" i="22"/>
  <c r="K607" i="22"/>
  <c r="K668" i="22" s="1"/>
  <c r="I607" i="22"/>
  <c r="I622" i="22" s="1"/>
  <c r="B624" i="22"/>
  <c r="J624" i="22"/>
  <c r="D625" i="22"/>
  <c r="L625" i="22"/>
  <c r="N626" i="22"/>
  <c r="H627" i="22"/>
  <c r="I711" i="22"/>
  <c r="I712" i="22" s="1"/>
  <c r="I714" i="22" s="1"/>
  <c r="L723" i="22"/>
  <c r="AT142" i="22"/>
  <c r="AT144" i="22" s="1"/>
  <c r="BB142" i="22"/>
  <c r="BB144" i="22" s="1"/>
  <c r="E374" i="22"/>
  <c r="M374" i="22"/>
  <c r="E380" i="22"/>
  <c r="M380" i="22"/>
  <c r="E386" i="22"/>
  <c r="M386" i="22"/>
  <c r="C398" i="22"/>
  <c r="K398" i="22"/>
  <c r="C404" i="22"/>
  <c r="K404" i="22"/>
  <c r="H464" i="22"/>
  <c r="C446" i="22"/>
  <c r="E491" i="22"/>
  <c r="M491" i="22"/>
  <c r="B497" i="22"/>
  <c r="J497" i="22"/>
  <c r="B503" i="22"/>
  <c r="J503" i="22"/>
  <c r="I509" i="22"/>
  <c r="G515" i="22"/>
  <c r="O515" i="22"/>
  <c r="G522" i="22"/>
  <c r="H539" i="22"/>
  <c r="H541" i="22" s="1"/>
  <c r="J539" i="22"/>
  <c r="I563" i="22"/>
  <c r="F586" i="22"/>
  <c r="F600" i="22"/>
  <c r="D607" i="22"/>
  <c r="L607" i="22"/>
  <c r="L651" i="22" s="1"/>
  <c r="N607" i="22"/>
  <c r="F706" i="22"/>
  <c r="AM142" i="22"/>
  <c r="AM144" i="22" s="1"/>
  <c r="AU142" i="22"/>
  <c r="AU144" i="22" s="1"/>
  <c r="C410" i="22"/>
  <c r="I434" i="22"/>
  <c r="F566" i="22"/>
  <c r="N566" i="22"/>
  <c r="N574" i="22" s="1"/>
  <c r="H567" i="22"/>
  <c r="B568" i="22"/>
  <c r="B591" i="22" s="1"/>
  <c r="J568" i="22"/>
  <c r="D569" i="22"/>
  <c r="D592" i="22" s="1"/>
  <c r="L569" i="22"/>
  <c r="L592" i="22" s="1"/>
  <c r="C503" i="22"/>
  <c r="B509" i="22"/>
  <c r="J509" i="22"/>
  <c r="H515" i="22"/>
  <c r="H522" i="22"/>
  <c r="H662" i="22" s="1"/>
  <c r="I539" i="22"/>
  <c r="N547" i="22"/>
  <c r="C555" i="22"/>
  <c r="K555" i="22"/>
  <c r="B563" i="22"/>
  <c r="L563" i="22"/>
  <c r="G586" i="22"/>
  <c r="O607" i="22"/>
  <c r="O622" i="22" s="1"/>
  <c r="D624" i="22"/>
  <c r="L624" i="22"/>
  <c r="F625" i="22"/>
  <c r="N625" i="22"/>
  <c r="H626" i="22"/>
  <c r="B627" i="22"/>
  <c r="J627" i="22"/>
  <c r="N736" i="22"/>
  <c r="N738" i="22" s="1"/>
  <c r="BE144" i="22"/>
  <c r="E392" i="22"/>
  <c r="M392" i="22"/>
  <c r="E404" i="22"/>
  <c r="M404" i="22"/>
  <c r="B428" i="22"/>
  <c r="E446" i="22"/>
  <c r="G566" i="22"/>
  <c r="G574" i="22" s="1"/>
  <c r="I567" i="22"/>
  <c r="I590" i="22" s="1"/>
  <c r="C568" i="22"/>
  <c r="C576" i="22" s="1"/>
  <c r="M569" i="22"/>
  <c r="M592" i="22" s="1"/>
  <c r="D503" i="22"/>
  <c r="L503" i="22"/>
  <c r="C509" i="22"/>
  <c r="K509" i="22"/>
  <c r="I526" i="22"/>
  <c r="I566" i="22" s="1"/>
  <c r="I589" i="22" s="1"/>
  <c r="C527" i="22"/>
  <c r="C567" i="22" s="1"/>
  <c r="C590" i="22" s="1"/>
  <c r="K527" i="22"/>
  <c r="K567" i="22" s="1"/>
  <c r="K575" i="22" s="1"/>
  <c r="E528" i="22"/>
  <c r="E568" i="22" s="1"/>
  <c r="E591" i="22" s="1"/>
  <c r="M528" i="22"/>
  <c r="M568" i="22" s="1"/>
  <c r="M576" i="22" s="1"/>
  <c r="G529" i="22"/>
  <c r="G569" i="22" s="1"/>
  <c r="O529" i="22"/>
  <c r="O569" i="22" s="1"/>
  <c r="O577" i="22" s="1"/>
  <c r="B539" i="22"/>
  <c r="E547" i="22"/>
  <c r="M547" i="22"/>
  <c r="O547" i="22"/>
  <c r="D555" i="22"/>
  <c r="L555" i="22"/>
  <c r="F555" i="22"/>
  <c r="N555" i="22"/>
  <c r="O557" i="22" s="1"/>
  <c r="C563" i="22"/>
  <c r="H600" i="22"/>
  <c r="F607" i="22"/>
  <c r="F651" i="22" s="1"/>
  <c r="M624" i="22"/>
  <c r="G625" i="22"/>
  <c r="I626" i="22"/>
  <c r="C627" i="22"/>
  <c r="E410" i="22"/>
  <c r="M410" i="22"/>
  <c r="I440" i="22"/>
  <c r="O497" i="22"/>
  <c r="O503" i="22"/>
  <c r="D509" i="22"/>
  <c r="L509" i="22"/>
  <c r="B515" i="22"/>
  <c r="J515" i="22"/>
  <c r="B522" i="22"/>
  <c r="J522" i="22"/>
  <c r="J662" i="22" s="1"/>
  <c r="C539" i="22"/>
  <c r="K539" i="22"/>
  <c r="K541" i="22" s="1"/>
  <c r="M555" i="22"/>
  <c r="G555" i="22"/>
  <c r="G557" i="22" s="1"/>
  <c r="O555" i="22"/>
  <c r="D563" i="22"/>
  <c r="N563" i="22"/>
  <c r="I600" i="22"/>
  <c r="BG144" i="22"/>
  <c r="E416" i="22"/>
  <c r="M416" i="22"/>
  <c r="I484" i="22"/>
  <c r="I661" i="22" s="1"/>
  <c r="I491" i="22"/>
  <c r="F497" i="22"/>
  <c r="N497" i="22"/>
  <c r="O509" i="22"/>
  <c r="D539" i="22"/>
  <c r="E541" i="22" s="1"/>
  <c r="L539" i="22"/>
  <c r="M541" i="22" s="1"/>
  <c r="G547" i="22"/>
  <c r="E563" i="22"/>
  <c r="M563" i="22"/>
  <c r="O563" i="22"/>
  <c r="B600" i="22"/>
  <c r="J600" i="22"/>
  <c r="H607" i="22"/>
  <c r="H622" i="22" s="1"/>
  <c r="C624" i="22"/>
  <c r="K624" i="22"/>
  <c r="E625" i="22"/>
  <c r="M625" i="22"/>
  <c r="G626" i="22"/>
  <c r="O626" i="22"/>
  <c r="F144" i="22"/>
  <c r="N451" i="22" s="1"/>
  <c r="N659" i="22" s="1"/>
  <c r="I386" i="22"/>
  <c r="J458" i="22"/>
  <c r="B386" i="22"/>
  <c r="J386" i="22"/>
  <c r="V144" i="22"/>
  <c r="J451" i="22" s="1"/>
  <c r="J452" i="22" s="1"/>
  <c r="I410" i="22"/>
  <c r="D428" i="22"/>
  <c r="L428" i="22"/>
  <c r="L458" i="22"/>
  <c r="I428" i="22"/>
  <c r="BD144" i="22"/>
  <c r="I374" i="22"/>
  <c r="L386" i="22"/>
  <c r="I392" i="22"/>
  <c r="J410" i="22"/>
  <c r="E458" i="22"/>
  <c r="M458" i="22"/>
  <c r="M464" i="22"/>
  <c r="B374" i="22"/>
  <c r="J374" i="22"/>
  <c r="B392" i="22"/>
  <c r="J392" i="22"/>
  <c r="I416" i="22"/>
  <c r="K440" i="22"/>
  <c r="AR142" i="22"/>
  <c r="AR144" i="22" s="1"/>
  <c r="AZ142" i="22"/>
  <c r="AZ144" i="22" s="1"/>
  <c r="T144" i="22"/>
  <c r="K449" i="22" s="1"/>
  <c r="I398" i="22"/>
  <c r="B416" i="22"/>
  <c r="D440" i="22"/>
  <c r="I458" i="22"/>
  <c r="AS142" i="22"/>
  <c r="AS144" i="22" s="1"/>
  <c r="BA142" i="22"/>
  <c r="BA144" i="22" s="1"/>
  <c r="D392" i="22"/>
  <c r="L392" i="22"/>
  <c r="B398" i="22"/>
  <c r="J398" i="22"/>
  <c r="C416" i="22"/>
  <c r="K416" i="22"/>
  <c r="E434" i="22"/>
  <c r="I477" i="22"/>
  <c r="E428" i="22"/>
  <c r="M428" i="22"/>
  <c r="C440" i="22"/>
  <c r="K443" i="22"/>
  <c r="B464" i="22"/>
  <c r="J464" i="22"/>
  <c r="D374" i="22"/>
  <c r="D434" i="22"/>
  <c r="L440" i="22"/>
  <c r="D416" i="22"/>
  <c r="D144" i="22"/>
  <c r="O449" i="22" s="1"/>
  <c r="E440" i="22"/>
  <c r="M440" i="22"/>
  <c r="D464" i="22"/>
  <c r="L464" i="22"/>
  <c r="H428" i="22"/>
  <c r="B434" i="22"/>
  <c r="J434" i="22"/>
  <c r="J445" i="22"/>
  <c r="J446" i="22" s="1"/>
  <c r="B452" i="22"/>
  <c r="D471" i="22"/>
  <c r="L471" i="22"/>
  <c r="AO142" i="22"/>
  <c r="AO144" i="22" s="1"/>
  <c r="AW142" i="22"/>
  <c r="AW144" i="22" s="1"/>
  <c r="L410" i="22"/>
  <c r="C434" i="22"/>
  <c r="K434" i="22"/>
  <c r="B458" i="22"/>
  <c r="D410" i="22"/>
  <c r="L416" i="22"/>
  <c r="D380" i="22"/>
  <c r="L380" i="22"/>
  <c r="H416" i="22"/>
  <c r="L434" i="22"/>
  <c r="D446" i="22"/>
  <c r="L374" i="22"/>
  <c r="AQ142" i="22"/>
  <c r="AQ144" i="22" s="1"/>
  <c r="AY142" i="22"/>
  <c r="AY144" i="22" s="1"/>
  <c r="BC144" i="22"/>
  <c r="BK144" i="22"/>
  <c r="C428" i="22"/>
  <c r="H440" i="22"/>
  <c r="D458" i="22"/>
  <c r="O688" i="22"/>
  <c r="D590" i="22"/>
  <c r="D575" i="22"/>
  <c r="M663" i="22"/>
  <c r="M662" i="22"/>
  <c r="E662" i="22"/>
  <c r="O662" i="22"/>
  <c r="L719" i="22"/>
  <c r="K720" i="22"/>
  <c r="K722" i="22" s="1"/>
  <c r="G434" i="22"/>
  <c r="F663" i="22"/>
  <c r="N662" i="22"/>
  <c r="N663" i="22"/>
  <c r="F458" i="22"/>
  <c r="F464" i="22"/>
  <c r="F434" i="22"/>
  <c r="F392" i="22"/>
  <c r="F446" i="22"/>
  <c r="N458" i="22"/>
  <c r="N392" i="22"/>
  <c r="F428" i="22"/>
  <c r="N428" i="22"/>
  <c r="F471" i="22"/>
  <c r="N471" i="22"/>
  <c r="O541" i="22"/>
  <c r="J549" i="22"/>
  <c r="B668" i="22"/>
  <c r="B653" i="22"/>
  <c r="B651" i="22"/>
  <c r="J653" i="22"/>
  <c r="BJ144" i="22"/>
  <c r="F374" i="22"/>
  <c r="F386" i="22"/>
  <c r="N386" i="22"/>
  <c r="D655" i="22"/>
  <c r="D656" i="22"/>
  <c r="D398" i="22"/>
  <c r="L655" i="22"/>
  <c r="L656" i="22"/>
  <c r="L398" i="22"/>
  <c r="G458" i="22"/>
  <c r="G416" i="22"/>
  <c r="G471" i="22"/>
  <c r="G446" i="22"/>
  <c r="O471" i="22"/>
  <c r="O434" i="22"/>
  <c r="G428" i="22"/>
  <c r="O428" i="22"/>
  <c r="N464" i="22"/>
  <c r="G374" i="22"/>
  <c r="G386" i="22"/>
  <c r="O386" i="22"/>
  <c r="E655" i="22"/>
  <c r="E656" i="22"/>
  <c r="E398" i="22"/>
  <c r="M655" i="22"/>
  <c r="M656" i="22"/>
  <c r="M398" i="22"/>
  <c r="H144" i="22"/>
  <c r="N449" i="22" s="1"/>
  <c r="P144" i="22"/>
  <c r="L449" i="22" s="1"/>
  <c r="X144" i="22"/>
  <c r="J449" i="22" s="1"/>
  <c r="AF144" i="22"/>
  <c r="H449" i="22" s="1"/>
  <c r="AN142" i="22"/>
  <c r="AN144" i="22" s="1"/>
  <c r="AV142" i="22"/>
  <c r="AV144" i="22" s="1"/>
  <c r="F440" i="22"/>
  <c r="N440" i="22"/>
  <c r="N446" i="22"/>
  <c r="N452" i="22"/>
  <c r="B589" i="22"/>
  <c r="B574" i="22"/>
  <c r="J526" i="22"/>
  <c r="J566" i="22" s="1"/>
  <c r="J484" i="22"/>
  <c r="L590" i="22"/>
  <c r="F591" i="22"/>
  <c r="F576" i="22"/>
  <c r="N591" i="22"/>
  <c r="N576" i="22"/>
  <c r="B484" i="22"/>
  <c r="B608" i="22" s="1"/>
  <c r="N592" i="22"/>
  <c r="N577" i="22"/>
  <c r="I144" i="22"/>
  <c r="N448" i="22" s="1"/>
  <c r="F410" i="22"/>
  <c r="N410" i="22"/>
  <c r="N434" i="22"/>
  <c r="G440" i="22"/>
  <c r="O440" i="22"/>
  <c r="O446" i="22"/>
  <c r="M575" i="22"/>
  <c r="M590" i="22"/>
  <c r="N524" i="22"/>
  <c r="B144" i="22"/>
  <c r="O451" i="22" s="1"/>
  <c r="J144" i="22"/>
  <c r="M451" i="22" s="1"/>
  <c r="M452" i="22" s="1"/>
  <c r="R144" i="22"/>
  <c r="K451" i="22" s="1"/>
  <c r="K659" i="22" s="1"/>
  <c r="Z144" i="22"/>
  <c r="I451" i="22" s="1"/>
  <c r="I452" i="22" s="1"/>
  <c r="AH144" i="22"/>
  <c r="G451" i="22" s="1"/>
  <c r="G658" i="22" s="1"/>
  <c r="AP142" i="22"/>
  <c r="AP144" i="22" s="1"/>
  <c r="AX142" i="22"/>
  <c r="AX144" i="22" s="1"/>
  <c r="N374" i="22"/>
  <c r="F380" i="22"/>
  <c r="N380" i="22"/>
  <c r="F398" i="22"/>
  <c r="G410" i="22"/>
  <c r="O410" i="22"/>
  <c r="F557" i="22"/>
  <c r="H658" i="22"/>
  <c r="C574" i="22"/>
  <c r="C589" i="22"/>
  <c r="G576" i="22"/>
  <c r="G591" i="22"/>
  <c r="O591" i="22"/>
  <c r="O576" i="22"/>
  <c r="C484" i="22"/>
  <c r="C540" i="22" s="1"/>
  <c r="E503" i="22"/>
  <c r="M503" i="22"/>
  <c r="I515" i="22"/>
  <c r="G662" i="22"/>
  <c r="G663" i="22"/>
  <c r="G524" i="22"/>
  <c r="H574" i="22"/>
  <c r="K653" i="22"/>
  <c r="K651" i="22"/>
  <c r="I653" i="22"/>
  <c r="I651" i="22"/>
  <c r="N655" i="22"/>
  <c r="N656" i="22"/>
  <c r="G656" i="22"/>
  <c r="G655" i="22"/>
  <c r="O656" i="22"/>
  <c r="O655" i="22"/>
  <c r="O458" i="22"/>
  <c r="G464" i="22"/>
  <c r="O464" i="22"/>
  <c r="I471" i="22"/>
  <c r="L566" i="22"/>
  <c r="F567" i="22"/>
  <c r="N567" i="22"/>
  <c r="J569" i="22"/>
  <c r="F503" i="22"/>
  <c r="B567" i="22"/>
  <c r="J541" i="22"/>
  <c r="B547" i="22"/>
  <c r="B548" i="22" s="1"/>
  <c r="L547" i="22"/>
  <c r="C668" i="22"/>
  <c r="C653" i="22"/>
  <c r="C651" i="22"/>
  <c r="C609" i="22"/>
  <c r="F655" i="22"/>
  <c r="F656" i="22"/>
  <c r="H656" i="22"/>
  <c r="H655" i="22"/>
  <c r="B471" i="22"/>
  <c r="B477" i="22"/>
  <c r="J471" i="22"/>
  <c r="J477" i="22"/>
  <c r="H446" i="22"/>
  <c r="B658" i="22"/>
  <c r="B659" i="22"/>
  <c r="J658" i="22"/>
  <c r="H458" i="22"/>
  <c r="H471" i="22"/>
  <c r="E574" i="22"/>
  <c r="E589" i="22"/>
  <c r="M574" i="22"/>
  <c r="M589" i="22"/>
  <c r="G575" i="22"/>
  <c r="G590" i="22"/>
  <c r="O575" i="22"/>
  <c r="O590" i="22"/>
  <c r="I576" i="22"/>
  <c r="I591" i="22"/>
  <c r="C577" i="22"/>
  <c r="C592" i="22"/>
  <c r="K577" i="22"/>
  <c r="K592" i="22"/>
  <c r="K484" i="22"/>
  <c r="G503" i="22"/>
  <c r="C515" i="22"/>
  <c r="K515" i="22"/>
  <c r="G592" i="22"/>
  <c r="G577" i="22"/>
  <c r="J567" i="22"/>
  <c r="J564" i="22"/>
  <c r="E590" i="22"/>
  <c r="I655" i="22"/>
  <c r="I656" i="22"/>
  <c r="J416" i="22"/>
  <c r="B440" i="22"/>
  <c r="J440" i="22"/>
  <c r="C659" i="22"/>
  <c r="C658" i="22"/>
  <c r="C452" i="22"/>
  <c r="I464" i="22"/>
  <c r="C471" i="22"/>
  <c r="K471" i="22"/>
  <c r="F667" i="22"/>
  <c r="F674" i="22" s="1"/>
  <c r="F477" i="22"/>
  <c r="N667" i="22"/>
  <c r="N674" i="22" s="1"/>
  <c r="N477" i="22"/>
  <c r="F589" i="22"/>
  <c r="F574" i="22"/>
  <c r="N589" i="22"/>
  <c r="H590" i="22"/>
  <c r="H575" i="22"/>
  <c r="J591" i="22"/>
  <c r="J576" i="22"/>
  <c r="F491" i="22"/>
  <c r="C497" i="22"/>
  <c r="K497" i="22"/>
  <c r="I522" i="22"/>
  <c r="D568" i="22"/>
  <c r="D547" i="22"/>
  <c r="E549" i="22" s="1"/>
  <c r="F547" i="22"/>
  <c r="H555" i="22"/>
  <c r="B655" i="22"/>
  <c r="B656" i="22"/>
  <c r="J655" i="22"/>
  <c r="J656" i="22"/>
  <c r="H434" i="22"/>
  <c r="H452" i="22"/>
  <c r="G667" i="22"/>
  <c r="G674" i="22" s="1"/>
  <c r="G477" i="22"/>
  <c r="O667" i="22"/>
  <c r="O674" i="22" s="1"/>
  <c r="O477" i="22"/>
  <c r="G589" i="22"/>
  <c r="C591" i="22"/>
  <c r="D497" i="22"/>
  <c r="L497" i="22"/>
  <c r="I503" i="22"/>
  <c r="G509" i="22"/>
  <c r="E515" i="22"/>
  <c r="M515" i="22"/>
  <c r="C522" i="22"/>
  <c r="D524" i="22" s="1"/>
  <c r="K522" i="22"/>
  <c r="L524" i="22" s="1"/>
  <c r="L568" i="22"/>
  <c r="C541" i="22"/>
  <c r="K622" i="22"/>
  <c r="C655" i="22"/>
  <c r="C656" i="22"/>
  <c r="K655" i="22"/>
  <c r="K656" i="22"/>
  <c r="B446" i="22"/>
  <c r="E658" i="22"/>
  <c r="C464" i="22"/>
  <c r="K464" i="22"/>
  <c r="E471" i="22"/>
  <c r="M471" i="22"/>
  <c r="H477" i="22"/>
  <c r="H484" i="22"/>
  <c r="E497" i="22"/>
  <c r="M497" i="22"/>
  <c r="D663" i="22"/>
  <c r="D662" i="22"/>
  <c r="L663" i="22"/>
  <c r="L662" i="22"/>
  <c r="F569" i="22"/>
  <c r="L541" i="22"/>
  <c r="F541" i="22"/>
  <c r="D484" i="22"/>
  <c r="D564" i="22" s="1"/>
  <c r="L484" i="22"/>
  <c r="D668" i="22"/>
  <c r="D653" i="22"/>
  <c r="D651" i="22"/>
  <c r="D609" i="22"/>
  <c r="L668" i="22"/>
  <c r="N651" i="22"/>
  <c r="N668" i="22"/>
  <c r="N653" i="22"/>
  <c r="N622" i="22"/>
  <c r="I658" i="22"/>
  <c r="C477" i="22"/>
  <c r="K477" i="22"/>
  <c r="E484" i="22"/>
  <c r="M484" i="22"/>
  <c r="M587" i="22" s="1"/>
  <c r="C547" i="22"/>
  <c r="K547" i="22"/>
  <c r="H586" i="22"/>
  <c r="E607" i="22"/>
  <c r="E659" i="22" s="1"/>
  <c r="M607" i="22"/>
  <c r="M622" i="22" s="1"/>
  <c r="O653" i="22"/>
  <c r="F484" i="22"/>
  <c r="F677" i="22" s="1"/>
  <c r="N484" i="22"/>
  <c r="N523" i="22" s="1"/>
  <c r="I586" i="22"/>
  <c r="F668" i="22"/>
  <c r="F622" i="22"/>
  <c r="E477" i="22"/>
  <c r="M477" i="22"/>
  <c r="G484" i="22"/>
  <c r="G564" i="22" s="1"/>
  <c r="O484" i="22"/>
  <c r="B586" i="22"/>
  <c r="B587" i="22" s="1"/>
  <c r="J586" i="22"/>
  <c r="G607" i="22"/>
  <c r="B622" i="22"/>
  <c r="D659" i="22"/>
  <c r="D658" i="22"/>
  <c r="L659" i="22"/>
  <c r="L658" i="22"/>
  <c r="B555" i="22"/>
  <c r="B556" i="22" s="1"/>
  <c r="J555" i="22"/>
  <c r="C586" i="22"/>
  <c r="K586" i="22"/>
  <c r="I627" i="22"/>
  <c r="D622" i="22"/>
  <c r="N586" i="22"/>
  <c r="C622" i="22"/>
  <c r="O736" i="22"/>
  <c r="O737" i="22" s="1"/>
  <c r="H699" i="22"/>
  <c r="G700" i="22"/>
  <c r="G702" i="22" s="1"/>
  <c r="J677" i="22"/>
  <c r="E691" i="22"/>
  <c r="D692" i="22"/>
  <c r="D694" i="22" s="1"/>
  <c r="E696" i="22"/>
  <c r="E698" i="22" s="1"/>
  <c r="F695" i="22"/>
  <c r="J716" i="22"/>
  <c r="J718" i="22" s="1"/>
  <c r="K715" i="22"/>
  <c r="O673" i="22"/>
  <c r="L677" i="22"/>
  <c r="F700" i="22"/>
  <c r="F702" i="22" s="1"/>
  <c r="I707" i="22"/>
  <c r="N731" i="22"/>
  <c r="C692" i="22"/>
  <c r="C694" i="22" s="1"/>
  <c r="D696" i="22"/>
  <c r="D698" i="22" s="1"/>
  <c r="G710" i="22"/>
  <c r="M727" i="22"/>
  <c r="E702" i="22"/>
  <c r="H710" i="22"/>
  <c r="J720" i="22"/>
  <c r="J722" i="22" s="1"/>
  <c r="L730" i="22"/>
  <c r="O671" i="22"/>
  <c r="K726" i="22"/>
  <c r="O740" i="22"/>
  <c r="I716" i="22"/>
  <c r="I718" i="22" s="1"/>
  <c r="L656" i="33" l="1"/>
  <c r="I663" i="33"/>
  <c r="L653" i="33"/>
  <c r="G551" i="33"/>
  <c r="I513" i="33"/>
  <c r="E645" i="33"/>
  <c r="D645" i="33"/>
  <c r="I512" i="33"/>
  <c r="I551" i="33"/>
  <c r="I552" i="33" s="1"/>
  <c r="O551" i="33"/>
  <c r="O552" i="33" s="1"/>
  <c r="C645" i="33"/>
  <c r="M645" i="33"/>
  <c r="O513" i="33"/>
  <c r="H513" i="33"/>
  <c r="M513" i="33"/>
  <c r="H512" i="33"/>
  <c r="M512" i="33"/>
  <c r="K645" i="33"/>
  <c r="D653" i="33"/>
  <c r="E650" i="33"/>
  <c r="E663" i="33" s="1"/>
  <c r="O663" i="33"/>
  <c r="B656" i="33"/>
  <c r="E673" i="33"/>
  <c r="E675" i="33" s="1"/>
  <c r="F672" i="33"/>
  <c r="J663" i="33"/>
  <c r="N663" i="33"/>
  <c r="K639" i="33"/>
  <c r="K433" i="33"/>
  <c r="E639" i="33"/>
  <c r="E640" i="33"/>
  <c r="E433" i="33"/>
  <c r="C640" i="33"/>
  <c r="C639" i="33"/>
  <c r="C433" i="33"/>
  <c r="M640" i="33"/>
  <c r="M639" i="33"/>
  <c r="M433" i="33"/>
  <c r="I433" i="33"/>
  <c r="I639" i="33"/>
  <c r="I640" i="33"/>
  <c r="G433" i="33"/>
  <c r="G639" i="33"/>
  <c r="P658" i="33"/>
  <c r="J668" i="33" s="1"/>
  <c r="B574" i="33"/>
  <c r="B552" i="33"/>
  <c r="B559" i="33"/>
  <c r="K689" i="33"/>
  <c r="K691" i="33" s="1"/>
  <c r="L688" i="33"/>
  <c r="O700" i="33"/>
  <c r="O701" i="33" s="1"/>
  <c r="N701" i="33"/>
  <c r="N703" i="33" s="1"/>
  <c r="J551" i="33"/>
  <c r="J513" i="33"/>
  <c r="J512" i="33"/>
  <c r="F551" i="33"/>
  <c r="F512" i="33"/>
  <c r="F513" i="33"/>
  <c r="F663" i="33"/>
  <c r="G650" i="33"/>
  <c r="G656" i="33"/>
  <c r="G653" i="33"/>
  <c r="N551" i="33"/>
  <c r="N512" i="33"/>
  <c r="N513" i="33"/>
  <c r="G559" i="33"/>
  <c r="G574" i="33"/>
  <c r="G552" i="33"/>
  <c r="M696" i="33"/>
  <c r="L697" i="33"/>
  <c r="L699" i="33" s="1"/>
  <c r="H574" i="33"/>
  <c r="H552" i="33"/>
  <c r="H553" i="33"/>
  <c r="H559" i="33"/>
  <c r="C653" i="33"/>
  <c r="C650" i="33"/>
  <c r="C656" i="33"/>
  <c r="G513" i="33"/>
  <c r="D551" i="33"/>
  <c r="E553" i="33" s="1"/>
  <c r="D512" i="33"/>
  <c r="D513" i="33"/>
  <c r="D650" i="33"/>
  <c r="D663" i="33" s="1"/>
  <c r="I553" i="33"/>
  <c r="I559" i="33"/>
  <c r="I574" i="33"/>
  <c r="O708" i="33"/>
  <c r="O709" i="33" s="1"/>
  <c r="N709" i="33"/>
  <c r="N711" i="33" s="1"/>
  <c r="C513" i="33"/>
  <c r="C551" i="33"/>
  <c r="C512" i="33"/>
  <c r="H650" i="33"/>
  <c r="H663" i="33" s="1"/>
  <c r="E559" i="33"/>
  <c r="E552" i="33"/>
  <c r="E574" i="33"/>
  <c r="H680" i="33"/>
  <c r="G681" i="33"/>
  <c r="G683" i="33" s="1"/>
  <c r="L551" i="33"/>
  <c r="M553" i="33" s="1"/>
  <c r="L512" i="33"/>
  <c r="L513" i="33"/>
  <c r="K653" i="33"/>
  <c r="K650" i="33"/>
  <c r="K656" i="33"/>
  <c r="M559" i="33"/>
  <c r="M574" i="33"/>
  <c r="M552" i="33"/>
  <c r="K513" i="33"/>
  <c r="K551" i="33"/>
  <c r="K512" i="33"/>
  <c r="O559" i="33"/>
  <c r="O574" i="33"/>
  <c r="H677" i="33"/>
  <c r="H679" i="33" s="1"/>
  <c r="I676" i="33"/>
  <c r="M663" i="33"/>
  <c r="J693" i="33"/>
  <c r="J695" i="33" s="1"/>
  <c r="K692" i="33"/>
  <c r="L650" i="33"/>
  <c r="I685" i="33"/>
  <c r="I687" i="33" s="1"/>
  <c r="J684" i="33"/>
  <c r="O663" i="30"/>
  <c r="F673" i="30"/>
  <c r="F675" i="30" s="1"/>
  <c r="G672" i="30"/>
  <c r="H663" i="30"/>
  <c r="M663" i="30"/>
  <c r="O429" i="30"/>
  <c r="O432" i="30"/>
  <c r="L433" i="30"/>
  <c r="L640" i="30"/>
  <c r="L639" i="30"/>
  <c r="N433" i="30"/>
  <c r="N640" i="30"/>
  <c r="N639" i="30"/>
  <c r="P658" i="30"/>
  <c r="N668" i="30" s="1"/>
  <c r="G677" i="30"/>
  <c r="G679" i="30" s="1"/>
  <c r="H676" i="30"/>
  <c r="L693" i="30"/>
  <c r="L695" i="30" s="1"/>
  <c r="M692" i="30"/>
  <c r="L663" i="30"/>
  <c r="E663" i="30"/>
  <c r="J689" i="30"/>
  <c r="J691" i="30" s="1"/>
  <c r="K688" i="30"/>
  <c r="K681" i="30"/>
  <c r="K683" i="30" s="1"/>
  <c r="L680" i="30"/>
  <c r="L551" i="30"/>
  <c r="L513" i="30"/>
  <c r="L512" i="30"/>
  <c r="O696" i="30"/>
  <c r="O697" i="30" s="1"/>
  <c r="N697" i="30"/>
  <c r="N699" i="30" s="1"/>
  <c r="F551" i="30"/>
  <c r="F512" i="30"/>
  <c r="F513" i="30"/>
  <c r="G512" i="30"/>
  <c r="G551" i="30"/>
  <c r="H553" i="30" s="1"/>
  <c r="G513" i="30"/>
  <c r="H574" i="30"/>
  <c r="H552" i="30"/>
  <c r="H559" i="30"/>
  <c r="D551" i="30"/>
  <c r="D513" i="30"/>
  <c r="D512" i="30"/>
  <c r="C551" i="30"/>
  <c r="C513" i="30"/>
  <c r="C512" i="30"/>
  <c r="P656" i="30"/>
  <c r="G663" i="30"/>
  <c r="I685" i="30"/>
  <c r="I687" i="30" s="1"/>
  <c r="J684" i="30"/>
  <c r="K551" i="30"/>
  <c r="K513" i="30"/>
  <c r="K512" i="30"/>
  <c r="O700" i="30"/>
  <c r="O701" i="30" s="1"/>
  <c r="N701" i="30"/>
  <c r="N703" i="30" s="1"/>
  <c r="M551" i="30"/>
  <c r="M512" i="30"/>
  <c r="M513" i="30"/>
  <c r="O706" i="30"/>
  <c r="O707" i="30"/>
  <c r="J551" i="30"/>
  <c r="J513" i="30"/>
  <c r="J512" i="30"/>
  <c r="N551" i="30"/>
  <c r="N512" i="30"/>
  <c r="N513" i="30"/>
  <c r="O714" i="30"/>
  <c r="O715" i="30"/>
  <c r="I553" i="30"/>
  <c r="I559" i="30"/>
  <c r="I574" i="30"/>
  <c r="I552" i="30"/>
  <c r="E551" i="30"/>
  <c r="E512" i="30"/>
  <c r="E513" i="30"/>
  <c r="J663" i="30"/>
  <c r="O708" i="30"/>
  <c r="O709" i="30" s="1"/>
  <c r="N709" i="30"/>
  <c r="N711" i="30" s="1"/>
  <c r="B559" i="30"/>
  <c r="B574" i="30"/>
  <c r="B552" i="30"/>
  <c r="O551" i="30"/>
  <c r="O512" i="30"/>
  <c r="O513" i="30"/>
  <c r="D663" i="30"/>
  <c r="K653" i="28"/>
  <c r="L650" i="28"/>
  <c r="I640" i="26"/>
  <c r="N603" i="26"/>
  <c r="I603" i="26"/>
  <c r="O603" i="26"/>
  <c r="N590" i="26"/>
  <c r="I634" i="26"/>
  <c r="O634" i="26"/>
  <c r="L656" i="28"/>
  <c r="L663" i="28" s="1"/>
  <c r="M650" i="28"/>
  <c r="M663" i="28" s="1"/>
  <c r="M653" i="28"/>
  <c r="M656" i="28"/>
  <c r="B512" i="28"/>
  <c r="E653" i="28"/>
  <c r="K645" i="28"/>
  <c r="D656" i="28"/>
  <c r="F650" i="28"/>
  <c r="F645" i="28"/>
  <c r="J650" i="28"/>
  <c r="J663" i="28" s="1"/>
  <c r="I645" i="28"/>
  <c r="I650" i="28"/>
  <c r="I656" i="28"/>
  <c r="C645" i="28"/>
  <c r="E645" i="28"/>
  <c r="N650" i="28"/>
  <c r="N663" i="28" s="1"/>
  <c r="D653" i="28"/>
  <c r="C653" i="28"/>
  <c r="G645" i="28"/>
  <c r="F653" i="28"/>
  <c r="F656" i="28"/>
  <c r="E663" i="28"/>
  <c r="E545" i="26"/>
  <c r="L590" i="26"/>
  <c r="N545" i="26"/>
  <c r="F522" i="26"/>
  <c r="E505" i="26"/>
  <c r="E538" i="26"/>
  <c r="D643" i="26"/>
  <c r="N556" i="26"/>
  <c r="K505" i="26"/>
  <c r="M556" i="26"/>
  <c r="C530" i="26"/>
  <c r="F557" i="26"/>
  <c r="J530" i="26"/>
  <c r="L572" i="26"/>
  <c r="G570" i="26"/>
  <c r="J572" i="26"/>
  <c r="E537" i="26"/>
  <c r="K538" i="26"/>
  <c r="H521" i="26"/>
  <c r="K603" i="26"/>
  <c r="N589" i="26"/>
  <c r="O556" i="26"/>
  <c r="L570" i="26"/>
  <c r="M589" i="26"/>
  <c r="L545" i="26"/>
  <c r="M522" i="26"/>
  <c r="N538" i="26"/>
  <c r="J644" i="26"/>
  <c r="K632" i="26"/>
  <c r="G558" i="26"/>
  <c r="L568" i="26"/>
  <c r="I522" i="26"/>
  <c r="K634" i="26"/>
  <c r="G545" i="26"/>
  <c r="I555" i="26"/>
  <c r="E529" i="26"/>
  <c r="E530" i="26"/>
  <c r="O650" i="28"/>
  <c r="O663" i="28" s="1"/>
  <c r="N653" i="28"/>
  <c r="D650" i="28"/>
  <c r="C656" i="28"/>
  <c r="C663" i="28" s="1"/>
  <c r="K663" i="28"/>
  <c r="H639" i="28"/>
  <c r="H433" i="28"/>
  <c r="K433" i="28"/>
  <c r="K639" i="28"/>
  <c r="K640" i="28"/>
  <c r="O433" i="28"/>
  <c r="O639" i="28"/>
  <c r="O640" i="28"/>
  <c r="I433" i="28"/>
  <c r="I639" i="28"/>
  <c r="I640" i="28"/>
  <c r="M433" i="28"/>
  <c r="M639" i="28"/>
  <c r="M640" i="28"/>
  <c r="I551" i="28"/>
  <c r="I512" i="28"/>
  <c r="I513" i="28"/>
  <c r="B574" i="28"/>
  <c r="B559" i="28"/>
  <c r="B552" i="28"/>
  <c r="G513" i="28"/>
  <c r="G551" i="28"/>
  <c r="H553" i="28" s="1"/>
  <c r="G512" i="28"/>
  <c r="O513" i="28"/>
  <c r="O551" i="28"/>
  <c r="O512" i="28"/>
  <c r="L697" i="28"/>
  <c r="L699" i="28" s="1"/>
  <c r="M696" i="28"/>
  <c r="E513" i="28"/>
  <c r="E551" i="28"/>
  <c r="E512" i="28"/>
  <c r="N513" i="28"/>
  <c r="N551" i="28"/>
  <c r="N512" i="28"/>
  <c r="F673" i="28"/>
  <c r="F675" i="28" s="1"/>
  <c r="G672" i="28"/>
  <c r="O708" i="28"/>
  <c r="O709" i="28" s="1"/>
  <c r="N709" i="28"/>
  <c r="N711" i="28" s="1"/>
  <c r="G677" i="28"/>
  <c r="G679" i="28" s="1"/>
  <c r="H676" i="28"/>
  <c r="H645" i="28"/>
  <c r="P658" i="28"/>
  <c r="H656" i="28"/>
  <c r="H653" i="28"/>
  <c r="H650" i="28"/>
  <c r="C512" i="28"/>
  <c r="C513" i="28"/>
  <c r="C551" i="28"/>
  <c r="O700" i="28"/>
  <c r="O701" i="28" s="1"/>
  <c r="N701" i="28"/>
  <c r="N703" i="28" s="1"/>
  <c r="K689" i="28"/>
  <c r="K691" i="28" s="1"/>
  <c r="L688" i="28"/>
  <c r="J693" i="28"/>
  <c r="J695" i="28" s="1"/>
  <c r="K692" i="28"/>
  <c r="I685" i="28"/>
  <c r="I687" i="28" s="1"/>
  <c r="J684" i="28"/>
  <c r="D512" i="28"/>
  <c r="D513" i="28"/>
  <c r="D551" i="28"/>
  <c r="L665" i="28"/>
  <c r="D665" i="28"/>
  <c r="D670" i="28" s="1"/>
  <c r="K665" i="28"/>
  <c r="C665" i="28"/>
  <c r="C670" i="28" s="1"/>
  <c r="J665" i="28"/>
  <c r="B665" i="28"/>
  <c r="B670" i="28" s="1"/>
  <c r="I665" i="28"/>
  <c r="H665" i="28"/>
  <c r="H670" i="28" s="1"/>
  <c r="N665" i="28"/>
  <c r="F665" i="28"/>
  <c r="F670" i="28" s="1"/>
  <c r="M665" i="28"/>
  <c r="G665" i="28"/>
  <c r="G670" i="28" s="1"/>
  <c r="E665" i="28"/>
  <c r="E670" i="28" s="1"/>
  <c r="O665" i="28"/>
  <c r="F513" i="28"/>
  <c r="F551" i="28"/>
  <c r="F512" i="28"/>
  <c r="L512" i="28"/>
  <c r="L513" i="28"/>
  <c r="L551" i="28"/>
  <c r="K512" i="28"/>
  <c r="K513" i="28"/>
  <c r="K551" i="28"/>
  <c r="O714" i="28"/>
  <c r="O715" i="28"/>
  <c r="J512" i="28"/>
  <c r="J513" i="28"/>
  <c r="J551" i="28"/>
  <c r="O706" i="28"/>
  <c r="O707" i="28"/>
  <c r="P656" i="28"/>
  <c r="G663" i="28"/>
  <c r="M513" i="28"/>
  <c r="M551" i="28"/>
  <c r="M512" i="28"/>
  <c r="H513" i="28"/>
  <c r="J645" i="28"/>
  <c r="H681" i="28"/>
  <c r="H683" i="28" s="1"/>
  <c r="I680" i="28"/>
  <c r="H559" i="28"/>
  <c r="H574" i="28"/>
  <c r="H552" i="28"/>
  <c r="E673" i="26"/>
  <c r="E675" i="26" s="1"/>
  <c r="F672" i="26"/>
  <c r="H689" i="26"/>
  <c r="H691" i="26" s="1"/>
  <c r="L701" i="26"/>
  <c r="L703" i="26" s="1"/>
  <c r="M700" i="26"/>
  <c r="E677" i="26"/>
  <c r="E679" i="26" s="1"/>
  <c r="F676" i="26"/>
  <c r="K545" i="26"/>
  <c r="I632" i="26"/>
  <c r="G649" i="26"/>
  <c r="G650" i="26" s="1"/>
  <c r="C603" i="26"/>
  <c r="E504" i="26"/>
  <c r="E466" i="26"/>
  <c r="M521" i="26"/>
  <c r="K522" i="26"/>
  <c r="H568" i="26"/>
  <c r="F573" i="26"/>
  <c r="G505" i="26"/>
  <c r="C545" i="26"/>
  <c r="I597" i="26"/>
  <c r="G590" i="26"/>
  <c r="G640" i="26"/>
  <c r="E597" i="26"/>
  <c r="F466" i="26"/>
  <c r="I649" i="26"/>
  <c r="H589" i="26"/>
  <c r="G632" i="26"/>
  <c r="E568" i="26"/>
  <c r="H545" i="26"/>
  <c r="N521" i="26"/>
  <c r="E658" i="26"/>
  <c r="E555" i="26"/>
  <c r="H530" i="26"/>
  <c r="H590" i="26"/>
  <c r="J537" i="26"/>
  <c r="M505" i="26"/>
  <c r="M511" i="26"/>
  <c r="M512" i="26" s="1"/>
  <c r="E642" i="26"/>
  <c r="E645" i="26" s="1"/>
  <c r="M529" i="26"/>
  <c r="F571" i="26"/>
  <c r="L530" i="26"/>
  <c r="G557" i="26"/>
  <c r="B555" i="26"/>
  <c r="I644" i="26"/>
  <c r="M573" i="26"/>
  <c r="I571" i="26"/>
  <c r="G634" i="26"/>
  <c r="H597" i="26"/>
  <c r="B511" i="26"/>
  <c r="E589" i="26"/>
  <c r="M504" i="26"/>
  <c r="D530" i="26"/>
  <c r="G589" i="26"/>
  <c r="O521" i="26"/>
  <c r="L505" i="26"/>
  <c r="I589" i="26"/>
  <c r="I505" i="26"/>
  <c r="H125" i="26"/>
  <c r="M431" i="26" s="1"/>
  <c r="M419" i="26"/>
  <c r="M125" i="26"/>
  <c r="L430" i="26" s="1"/>
  <c r="L418" i="26"/>
  <c r="C125" i="26"/>
  <c r="N420" i="26"/>
  <c r="N421" i="26" s="1"/>
  <c r="Z125" i="26"/>
  <c r="I429" i="26" s="1"/>
  <c r="I417" i="26"/>
  <c r="AO125" i="26"/>
  <c r="E430" i="26" s="1"/>
  <c r="E418" i="26"/>
  <c r="K125" i="26"/>
  <c r="L432" i="26" s="1"/>
  <c r="L420" i="26"/>
  <c r="L421" i="26" s="1"/>
  <c r="R125" i="26"/>
  <c r="K429" i="26" s="1"/>
  <c r="K417" i="26"/>
  <c r="AG125" i="26"/>
  <c r="G430" i="26" s="1"/>
  <c r="G418" i="26"/>
  <c r="AY125" i="26"/>
  <c r="B432" i="26" s="1"/>
  <c r="B420" i="26"/>
  <c r="B421" i="26" s="1"/>
  <c r="J125" i="26"/>
  <c r="M429" i="26" s="1"/>
  <c r="M417" i="26"/>
  <c r="Y125" i="26"/>
  <c r="I430" i="26" s="1"/>
  <c r="I418" i="26"/>
  <c r="AV125" i="26"/>
  <c r="C431" i="26" s="1"/>
  <c r="C419" i="26"/>
  <c r="E125" i="26"/>
  <c r="N430" i="26" s="1"/>
  <c r="N418" i="26"/>
  <c r="BA125" i="26"/>
  <c r="B430" i="26" s="1"/>
  <c r="B418" i="26"/>
  <c r="AQ125" i="26"/>
  <c r="D432" i="26" s="1"/>
  <c r="D420" i="26"/>
  <c r="D421" i="26" s="1"/>
  <c r="B125" i="26"/>
  <c r="O420" i="26"/>
  <c r="O421" i="26" s="1"/>
  <c r="O417" i="26"/>
  <c r="Q125" i="26"/>
  <c r="K430" i="26" s="1"/>
  <c r="K418" i="26"/>
  <c r="AN125" i="26"/>
  <c r="E431" i="26" s="1"/>
  <c r="E419" i="26"/>
  <c r="AS125" i="26"/>
  <c r="D430" i="26" s="1"/>
  <c r="D418" i="26"/>
  <c r="AI125" i="26"/>
  <c r="F432" i="26" s="1"/>
  <c r="F420" i="26"/>
  <c r="F421" i="26" s="1"/>
  <c r="I125" i="26"/>
  <c r="M430" i="26" s="1"/>
  <c r="M418" i="26"/>
  <c r="AF125" i="26"/>
  <c r="G431" i="26" s="1"/>
  <c r="G419" i="26"/>
  <c r="U125" i="26"/>
  <c r="J430" i="26" s="1"/>
  <c r="J418" i="26"/>
  <c r="AW125" i="26"/>
  <c r="C430" i="26" s="1"/>
  <c r="C418" i="26"/>
  <c r="AK125" i="26"/>
  <c r="F430" i="26" s="1"/>
  <c r="F418" i="26"/>
  <c r="AA125" i="26"/>
  <c r="H432" i="26" s="1"/>
  <c r="H420" i="26"/>
  <c r="H421" i="26" s="1"/>
  <c r="AX125" i="26"/>
  <c r="C429" i="26" s="1"/>
  <c r="C417" i="26"/>
  <c r="X125" i="26"/>
  <c r="I431" i="26" s="1"/>
  <c r="I419" i="26"/>
  <c r="AH125" i="26"/>
  <c r="G429" i="26" s="1"/>
  <c r="G417" i="26"/>
  <c r="AC125" i="26"/>
  <c r="H430" i="26" s="1"/>
  <c r="H418" i="26"/>
  <c r="S125" i="26"/>
  <c r="J432" i="26" s="1"/>
  <c r="J420" i="26"/>
  <c r="J421" i="26" s="1"/>
  <c r="AP125" i="26"/>
  <c r="E429" i="26" s="1"/>
  <c r="E417" i="26"/>
  <c r="P125" i="26"/>
  <c r="K431" i="26" s="1"/>
  <c r="K419" i="26"/>
  <c r="L665" i="26"/>
  <c r="D665" i="26"/>
  <c r="K665" i="26"/>
  <c r="C665" i="26"/>
  <c r="J665" i="26"/>
  <c r="B665" i="26"/>
  <c r="I665" i="26"/>
  <c r="H665" i="26"/>
  <c r="N665" i="26"/>
  <c r="F665" i="26"/>
  <c r="M665" i="26"/>
  <c r="G665" i="26"/>
  <c r="E665" i="26"/>
  <c r="O665" i="26"/>
  <c r="O719" i="26"/>
  <c r="O718" i="26"/>
  <c r="O723" i="26"/>
  <c r="O722" i="26"/>
  <c r="N658" i="26"/>
  <c r="H685" i="26"/>
  <c r="H687" i="26" s="1"/>
  <c r="I684" i="26"/>
  <c r="N713" i="26"/>
  <c r="N715" i="26" s="1"/>
  <c r="O712" i="26"/>
  <c r="O713" i="26" s="1"/>
  <c r="N696" i="26"/>
  <c r="M697" i="26"/>
  <c r="M699" i="26" s="1"/>
  <c r="B658" i="26"/>
  <c r="J649" i="26"/>
  <c r="K650" i="26" s="1"/>
  <c r="J634" i="26"/>
  <c r="J632" i="26"/>
  <c r="J589" i="26"/>
  <c r="J590" i="26"/>
  <c r="L642" i="26"/>
  <c r="L645" i="26" s="1"/>
  <c r="L597" i="26"/>
  <c r="L511" i="26"/>
  <c r="L466" i="26"/>
  <c r="I658" i="26"/>
  <c r="I642" i="26"/>
  <c r="I466" i="26"/>
  <c r="I511" i="26"/>
  <c r="K590" i="26"/>
  <c r="M466" i="26"/>
  <c r="L504" i="26"/>
  <c r="L529" i="26"/>
  <c r="B568" i="26"/>
  <c r="C529" i="26"/>
  <c r="B521" i="26"/>
  <c r="H466" i="26"/>
  <c r="N504" i="26"/>
  <c r="B649" i="26"/>
  <c r="B634" i="26"/>
  <c r="B632" i="26"/>
  <c r="B589" i="26"/>
  <c r="D642" i="26"/>
  <c r="D645" i="26" s="1"/>
  <c r="D597" i="26"/>
  <c r="D511" i="26"/>
  <c r="D466" i="26"/>
  <c r="J642" i="26"/>
  <c r="J645" i="26" s="1"/>
  <c r="J511" i="26"/>
  <c r="J466" i="26"/>
  <c r="K568" i="26"/>
  <c r="K589" i="26"/>
  <c r="C653" i="26"/>
  <c r="C656" i="26"/>
  <c r="N529" i="26"/>
  <c r="M645" i="26"/>
  <c r="N537" i="26"/>
  <c r="I504" i="26"/>
  <c r="O642" i="26"/>
  <c r="O645" i="26" s="1"/>
  <c r="O597" i="26"/>
  <c r="O466" i="26"/>
  <c r="O511" i="26"/>
  <c r="N708" i="26"/>
  <c r="M709" i="26"/>
  <c r="M711" i="26" s="1"/>
  <c r="B512" i="26"/>
  <c r="B551" i="26"/>
  <c r="O650" i="26"/>
  <c r="O656" i="26"/>
  <c r="O653" i="26"/>
  <c r="C568" i="26"/>
  <c r="D650" i="26"/>
  <c r="D656" i="26"/>
  <c r="D653" i="26"/>
  <c r="B640" i="26"/>
  <c r="D529" i="26"/>
  <c r="K504" i="26"/>
  <c r="K537" i="26"/>
  <c r="B537" i="26"/>
  <c r="I537" i="26"/>
  <c r="O658" i="26"/>
  <c r="H656" i="26"/>
  <c r="H653" i="26"/>
  <c r="F650" i="26"/>
  <c r="F656" i="26"/>
  <c r="F663" i="26" s="1"/>
  <c r="F653" i="26"/>
  <c r="N597" i="26"/>
  <c r="E650" i="26"/>
  <c r="E656" i="26"/>
  <c r="E653" i="26"/>
  <c r="J545" i="26"/>
  <c r="O529" i="26"/>
  <c r="B504" i="26"/>
  <c r="O545" i="26"/>
  <c r="G521" i="26"/>
  <c r="F512" i="26"/>
  <c r="F551" i="26"/>
  <c r="F513" i="26"/>
  <c r="N650" i="26"/>
  <c r="N656" i="26"/>
  <c r="N653" i="26"/>
  <c r="I693" i="26"/>
  <c r="I695" i="26" s="1"/>
  <c r="J692" i="26"/>
  <c r="D658" i="26"/>
  <c r="H680" i="26"/>
  <c r="G681" i="26"/>
  <c r="G683" i="26" s="1"/>
  <c r="J689" i="26"/>
  <c r="J691" i="26" s="1"/>
  <c r="K688" i="26"/>
  <c r="K653" i="26"/>
  <c r="K656" i="26"/>
  <c r="D545" i="26"/>
  <c r="O504" i="26"/>
  <c r="E512" i="26"/>
  <c r="E551" i="26"/>
  <c r="E513" i="26"/>
  <c r="D568" i="26"/>
  <c r="D504" i="26"/>
  <c r="L537" i="26"/>
  <c r="L521" i="26"/>
  <c r="C537" i="26"/>
  <c r="C521" i="26"/>
  <c r="J529" i="26"/>
  <c r="I529" i="26"/>
  <c r="G504" i="26"/>
  <c r="B603" i="26"/>
  <c r="K642" i="26"/>
  <c r="K645" i="26" s="1"/>
  <c r="K658" i="26"/>
  <c r="K511" i="26"/>
  <c r="K597" i="26"/>
  <c r="K466" i="26"/>
  <c r="O568" i="26"/>
  <c r="O589" i="26"/>
  <c r="M650" i="26"/>
  <c r="M656" i="26"/>
  <c r="M653" i="26"/>
  <c r="G642" i="26"/>
  <c r="G645" i="26" s="1"/>
  <c r="G658" i="26"/>
  <c r="G597" i="26"/>
  <c r="G466" i="26"/>
  <c r="G511" i="26"/>
  <c r="O537" i="26"/>
  <c r="D521" i="26"/>
  <c r="K529" i="26"/>
  <c r="I521" i="26"/>
  <c r="G537" i="26"/>
  <c r="F645" i="26"/>
  <c r="F555" i="26"/>
  <c r="F570" i="26"/>
  <c r="L650" i="26"/>
  <c r="L656" i="26"/>
  <c r="L653" i="26"/>
  <c r="O704" i="26"/>
  <c r="O705" i="26" s="1"/>
  <c r="N705" i="26"/>
  <c r="N707" i="26" s="1"/>
  <c r="N642" i="26"/>
  <c r="N645" i="26" s="1"/>
  <c r="N466" i="26"/>
  <c r="N511" i="26"/>
  <c r="I653" i="26"/>
  <c r="I650" i="26"/>
  <c r="I656" i="26"/>
  <c r="C642" i="26"/>
  <c r="C645" i="26" s="1"/>
  <c r="C658" i="26"/>
  <c r="C511" i="26"/>
  <c r="C597" i="26"/>
  <c r="C466" i="26"/>
  <c r="H643" i="26"/>
  <c r="H644" i="26"/>
  <c r="H505" i="26"/>
  <c r="H504" i="26"/>
  <c r="C589" i="26"/>
  <c r="D589" i="26"/>
  <c r="M551" i="26"/>
  <c r="J568" i="26"/>
  <c r="J504" i="26"/>
  <c r="B545" i="26"/>
  <c r="J521" i="26"/>
  <c r="H511" i="26"/>
  <c r="G529" i="26"/>
  <c r="K649" i="25"/>
  <c r="K651" i="25" s="1"/>
  <c r="L648" i="25"/>
  <c r="L653" i="25"/>
  <c r="L655" i="25" s="1"/>
  <c r="M652" i="25"/>
  <c r="G566" i="25"/>
  <c r="H491" i="25"/>
  <c r="I560" i="25"/>
  <c r="L599" i="25"/>
  <c r="O553" i="25"/>
  <c r="M596" i="25"/>
  <c r="D603" i="25"/>
  <c r="D607" i="25" s="1"/>
  <c r="J552" i="25"/>
  <c r="F463" i="25"/>
  <c r="F455" i="25"/>
  <c r="K456" i="25"/>
  <c r="L463" i="25"/>
  <c r="D595" i="25"/>
  <c r="O507" i="25"/>
  <c r="J599" i="25"/>
  <c r="I523" i="25"/>
  <c r="G596" i="25"/>
  <c r="B596" i="25"/>
  <c r="J522" i="25"/>
  <c r="G599" i="25"/>
  <c r="G553" i="25"/>
  <c r="B566" i="25"/>
  <c r="F523" i="25"/>
  <c r="G552" i="25"/>
  <c r="L552" i="25"/>
  <c r="B599" i="25"/>
  <c r="B603" i="25"/>
  <c r="B607" i="25" s="1"/>
  <c r="I448" i="25"/>
  <c r="N507" i="25"/>
  <c r="M553" i="25"/>
  <c r="N611" i="25"/>
  <c r="G595" i="25"/>
  <c r="L596" i="25"/>
  <c r="N513" i="25"/>
  <c r="I497" i="25"/>
  <c r="G118" i="25"/>
  <c r="N419" i="25" s="1"/>
  <c r="N407" i="25"/>
  <c r="N408" i="25" s="1"/>
  <c r="M618" i="25"/>
  <c r="M622" i="25" s="1"/>
  <c r="C118" i="25"/>
  <c r="O419" i="25" s="1"/>
  <c r="O407" i="25"/>
  <c r="O408" i="25" s="1"/>
  <c r="E618" i="25"/>
  <c r="E622" i="25" s="1"/>
  <c r="I618" i="25"/>
  <c r="I622" i="25" s="1"/>
  <c r="B618" i="25"/>
  <c r="B622" i="25" s="1"/>
  <c r="J618" i="25"/>
  <c r="J622" i="25" s="1"/>
  <c r="F618" i="25"/>
  <c r="F622" i="25" s="1"/>
  <c r="C618" i="25"/>
  <c r="C622" i="25" s="1"/>
  <c r="N618" i="25"/>
  <c r="N622" i="25" s="1"/>
  <c r="K618" i="25"/>
  <c r="K622" i="25" s="1"/>
  <c r="G618" i="25"/>
  <c r="G622" i="25" s="1"/>
  <c r="D618" i="25"/>
  <c r="D622" i="25" s="1"/>
  <c r="O618" i="25"/>
  <c r="O622" i="25" s="1"/>
  <c r="L618" i="25"/>
  <c r="L622" i="25" s="1"/>
  <c r="H618" i="25"/>
  <c r="H622" i="25" s="1"/>
  <c r="O671" i="25"/>
  <c r="E560" i="25"/>
  <c r="H552" i="25"/>
  <c r="H595" i="25"/>
  <c r="H603" i="25"/>
  <c r="I604" i="25" s="1"/>
  <c r="H596" i="25"/>
  <c r="H553" i="25"/>
  <c r="H566" i="25"/>
  <c r="L483" i="25"/>
  <c r="L537" i="25"/>
  <c r="L538" i="25" s="1"/>
  <c r="L513" i="25"/>
  <c r="I610" i="25"/>
  <c r="I607" i="25"/>
  <c r="F522" i="25"/>
  <c r="J513" i="25"/>
  <c r="J483" i="25"/>
  <c r="J537" i="25"/>
  <c r="J538" i="25" s="1"/>
  <c r="N604" i="25"/>
  <c r="N610" i="25"/>
  <c r="N607" i="25"/>
  <c r="N538" i="25"/>
  <c r="D506" i="25"/>
  <c r="D507" i="25"/>
  <c r="E607" i="25"/>
  <c r="E604" i="25"/>
  <c r="E610" i="25"/>
  <c r="K506" i="25"/>
  <c r="K522" i="25"/>
  <c r="J455" i="25"/>
  <c r="J456" i="25"/>
  <c r="K455" i="25"/>
  <c r="J506" i="25"/>
  <c r="H641" i="25"/>
  <c r="H643" i="25" s="1"/>
  <c r="I640" i="25"/>
  <c r="O660" i="25"/>
  <c r="O661" i="25" s="1"/>
  <c r="N661" i="25"/>
  <c r="L545" i="25"/>
  <c r="E625" i="25"/>
  <c r="E627" i="25" s="1"/>
  <c r="F624" i="25"/>
  <c r="D483" i="25"/>
  <c r="D537" i="25"/>
  <c r="D538" i="25" s="1"/>
  <c r="D513" i="25"/>
  <c r="K530" i="25"/>
  <c r="M490" i="25"/>
  <c r="M491" i="25"/>
  <c r="H507" i="25"/>
  <c r="H506" i="25"/>
  <c r="M607" i="25"/>
  <c r="M604" i="25"/>
  <c r="M610" i="25"/>
  <c r="C599" i="25"/>
  <c r="D522" i="25"/>
  <c r="L497" i="25"/>
  <c r="L611" i="25"/>
  <c r="L448" i="25"/>
  <c r="L447" i="25"/>
  <c r="C513" i="25"/>
  <c r="C483" i="25"/>
  <c r="C537" i="25"/>
  <c r="K497" i="25"/>
  <c r="K560" i="25"/>
  <c r="K447" i="25"/>
  <c r="K448" i="25"/>
  <c r="C522" i="25"/>
  <c r="C506" i="25"/>
  <c r="J497" i="25"/>
  <c r="J447" i="25"/>
  <c r="J448" i="25"/>
  <c r="B456" i="25"/>
  <c r="G633" i="25"/>
  <c r="G635" i="25" s="1"/>
  <c r="H632" i="25"/>
  <c r="G537" i="25"/>
  <c r="G513" i="25"/>
  <c r="G483" i="25"/>
  <c r="F537" i="25"/>
  <c r="F538" i="25" s="1"/>
  <c r="F513" i="25"/>
  <c r="F483" i="25"/>
  <c r="F448" i="25"/>
  <c r="F566" i="25"/>
  <c r="E491" i="25"/>
  <c r="E490" i="25"/>
  <c r="F599" i="25"/>
  <c r="L490" i="25"/>
  <c r="L491" i="25"/>
  <c r="E629" i="25"/>
  <c r="E631" i="25" s="1"/>
  <c r="F628" i="25"/>
  <c r="O537" i="25"/>
  <c r="O513" i="25"/>
  <c r="O483" i="25"/>
  <c r="L553" i="25"/>
  <c r="D497" i="25"/>
  <c r="D611" i="25"/>
  <c r="D448" i="25"/>
  <c r="D447" i="25"/>
  <c r="C497" i="25"/>
  <c r="C447" i="25"/>
  <c r="C448" i="25"/>
  <c r="C560" i="25"/>
  <c r="B513" i="25"/>
  <c r="B514" i="25" s="1"/>
  <c r="B537" i="25"/>
  <c r="B538" i="25" s="1"/>
  <c r="B497" i="25"/>
  <c r="B498" i="25" s="1"/>
  <c r="B448" i="25"/>
  <c r="I498" i="25"/>
  <c r="G611" i="25"/>
  <c r="G447" i="25"/>
  <c r="G497" i="25"/>
  <c r="G448" i="25"/>
  <c r="G491" i="25"/>
  <c r="F498" i="25"/>
  <c r="B491" i="25"/>
  <c r="G507" i="25"/>
  <c r="G506" i="25"/>
  <c r="N560" i="25"/>
  <c r="N497" i="25"/>
  <c r="N447" i="25"/>
  <c r="N448" i="25"/>
  <c r="H530" i="25"/>
  <c r="K463" i="25"/>
  <c r="K464" i="25"/>
  <c r="D553" i="25"/>
  <c r="G530" i="25"/>
  <c r="J610" i="25"/>
  <c r="J607" i="25"/>
  <c r="J604" i="25"/>
  <c r="O530" i="25"/>
  <c r="I483" i="25"/>
  <c r="F464" i="25"/>
  <c r="F447" i="25"/>
  <c r="O491" i="25"/>
  <c r="B464" i="25"/>
  <c r="D490" i="25"/>
  <c r="D491" i="25"/>
  <c r="O611" i="25"/>
  <c r="G637" i="25"/>
  <c r="G639" i="25" s="1"/>
  <c r="H636" i="25"/>
  <c r="H522" i="25"/>
  <c r="M537" i="25"/>
  <c r="M513" i="25"/>
  <c r="M483" i="25"/>
  <c r="M456" i="25"/>
  <c r="O604" i="25"/>
  <c r="O616" i="25" s="1"/>
  <c r="O607" i="25"/>
  <c r="M522" i="25"/>
  <c r="C463" i="25"/>
  <c r="C464" i="25"/>
  <c r="N552" i="25"/>
  <c r="L607" i="25"/>
  <c r="L610" i="25"/>
  <c r="I490" i="25"/>
  <c r="I491" i="25"/>
  <c r="F545" i="25"/>
  <c r="M530" i="25"/>
  <c r="B522" i="25"/>
  <c r="D530" i="25"/>
  <c r="I514" i="25"/>
  <c r="L456" i="25"/>
  <c r="L455" i="25"/>
  <c r="B506" i="25"/>
  <c r="H599" i="25"/>
  <c r="M506" i="25"/>
  <c r="O456" i="25"/>
  <c r="J645" i="25"/>
  <c r="J647" i="25" s="1"/>
  <c r="K644" i="25"/>
  <c r="N667" i="25"/>
  <c r="G560" i="25"/>
  <c r="O667" i="25"/>
  <c r="B560" i="25"/>
  <c r="H560" i="25"/>
  <c r="H497" i="25"/>
  <c r="H447" i="25"/>
  <c r="H448" i="25"/>
  <c r="G522" i="25"/>
  <c r="K491" i="25"/>
  <c r="K490" i="25"/>
  <c r="M497" i="25"/>
  <c r="M448" i="25"/>
  <c r="M447" i="25"/>
  <c r="N483" i="25"/>
  <c r="F531" i="25"/>
  <c r="F530" i="25"/>
  <c r="D464" i="25"/>
  <c r="I537" i="25"/>
  <c r="D456" i="25"/>
  <c r="D455" i="25"/>
  <c r="C455" i="25"/>
  <c r="D552" i="25"/>
  <c r="F490" i="25"/>
  <c r="L530" i="25"/>
  <c r="D463" i="25"/>
  <c r="K595" i="25"/>
  <c r="K603" i="25"/>
  <c r="K596" i="25"/>
  <c r="K553" i="25"/>
  <c r="K552" i="25"/>
  <c r="F603" i="25"/>
  <c r="F596" i="25"/>
  <c r="F595" i="25"/>
  <c r="F553" i="25"/>
  <c r="F552" i="25"/>
  <c r="O497" i="25"/>
  <c r="O447" i="25"/>
  <c r="O448" i="25"/>
  <c r="C491" i="25"/>
  <c r="C490" i="25"/>
  <c r="O552" i="25"/>
  <c r="E497" i="25"/>
  <c r="E448" i="25"/>
  <c r="E447" i="25"/>
  <c r="E537" i="25"/>
  <c r="E483" i="25"/>
  <c r="E513" i="25"/>
  <c r="E530" i="25"/>
  <c r="E456" i="25"/>
  <c r="B530" i="25"/>
  <c r="O463" i="25"/>
  <c r="O464" i="25"/>
  <c r="H464" i="25"/>
  <c r="G456" i="25"/>
  <c r="C595" i="25"/>
  <c r="C603" i="25"/>
  <c r="C596" i="25"/>
  <c r="C553" i="25"/>
  <c r="C552" i="25"/>
  <c r="H537" i="25"/>
  <c r="H513" i="25"/>
  <c r="I515" i="25" s="1"/>
  <c r="H483" i="25"/>
  <c r="J545" i="25"/>
  <c r="K513" i="25"/>
  <c r="K483" i="25"/>
  <c r="K537" i="25"/>
  <c r="K599" i="25"/>
  <c r="D610" i="25"/>
  <c r="N515" i="25"/>
  <c r="N514" i="25"/>
  <c r="L506" i="25"/>
  <c r="L507" i="25"/>
  <c r="O656" i="25"/>
  <c r="O657" i="25" s="1"/>
  <c r="N657" i="25"/>
  <c r="F506" i="25"/>
  <c r="E464" i="25"/>
  <c r="E463" i="25"/>
  <c r="E522" i="25"/>
  <c r="L464" i="25"/>
  <c r="H634" i="23"/>
  <c r="O634" i="23"/>
  <c r="G632" i="23"/>
  <c r="L632" i="23"/>
  <c r="F555" i="23"/>
  <c r="J504" i="23"/>
  <c r="B570" i="23"/>
  <c r="I545" i="23"/>
  <c r="I511" i="23"/>
  <c r="I551" i="23" s="1"/>
  <c r="I537" i="23"/>
  <c r="B571" i="23"/>
  <c r="G658" i="23"/>
  <c r="F505" i="23"/>
  <c r="F511" i="23"/>
  <c r="I557" i="23"/>
  <c r="E555" i="23"/>
  <c r="N556" i="23"/>
  <c r="K505" i="23"/>
  <c r="K555" i="23"/>
  <c r="I568" i="23"/>
  <c r="M590" i="23"/>
  <c r="J589" i="23"/>
  <c r="J545" i="23"/>
  <c r="I597" i="23"/>
  <c r="O505" i="23"/>
  <c r="F504" i="23"/>
  <c r="K643" i="23"/>
  <c r="O504" i="23"/>
  <c r="K644" i="23"/>
  <c r="G590" i="23"/>
  <c r="H504" i="23"/>
  <c r="H505" i="23"/>
  <c r="O644" i="23"/>
  <c r="O645" i="23" s="1"/>
  <c r="O511" i="23"/>
  <c r="N521" i="23"/>
  <c r="H573" i="23"/>
  <c r="H644" i="23"/>
  <c r="B558" i="23"/>
  <c r="L558" i="23"/>
  <c r="N522" i="23"/>
  <c r="I505" i="23"/>
  <c r="G645" i="23"/>
  <c r="D433" i="23"/>
  <c r="AL125" i="23"/>
  <c r="F429" i="23" s="1"/>
  <c r="F417" i="23"/>
  <c r="AS125" i="23"/>
  <c r="D430" i="23" s="1"/>
  <c r="D418" i="23"/>
  <c r="AX125" i="23"/>
  <c r="C429" i="23" s="1"/>
  <c r="C417" i="23"/>
  <c r="AV125" i="23"/>
  <c r="C431" i="23" s="1"/>
  <c r="C419" i="23"/>
  <c r="AD125" i="23"/>
  <c r="H429" i="23" s="1"/>
  <c r="H417" i="23"/>
  <c r="AK125" i="23"/>
  <c r="F430" i="23" s="1"/>
  <c r="F418" i="23"/>
  <c r="AP125" i="23"/>
  <c r="E429" i="23" s="1"/>
  <c r="E417" i="23"/>
  <c r="V125" i="23"/>
  <c r="J429" i="23" s="1"/>
  <c r="J417" i="23"/>
  <c r="J639" i="23"/>
  <c r="AH125" i="23"/>
  <c r="G429" i="23" s="1"/>
  <c r="G417" i="23"/>
  <c r="AF125" i="23"/>
  <c r="G431" i="23" s="1"/>
  <c r="G419" i="23"/>
  <c r="N125" i="23"/>
  <c r="L429" i="23" s="1"/>
  <c r="L417" i="23"/>
  <c r="U125" i="23"/>
  <c r="J430" i="23" s="1"/>
  <c r="J418" i="23"/>
  <c r="AN125" i="23"/>
  <c r="E431" i="23" s="1"/>
  <c r="E419" i="23"/>
  <c r="F640" i="23"/>
  <c r="Z125" i="23"/>
  <c r="I429" i="23" s="1"/>
  <c r="I417" i="23"/>
  <c r="X125" i="23"/>
  <c r="I431" i="23" s="1"/>
  <c r="I419" i="23"/>
  <c r="F125" i="23"/>
  <c r="N429" i="23" s="1"/>
  <c r="N417" i="23"/>
  <c r="M125" i="23"/>
  <c r="L430" i="23" s="1"/>
  <c r="L418" i="23"/>
  <c r="AC125" i="23"/>
  <c r="H430" i="23" s="1"/>
  <c r="H418" i="23"/>
  <c r="F639" i="23"/>
  <c r="L433" i="23"/>
  <c r="R125" i="23"/>
  <c r="K429" i="23" s="1"/>
  <c r="K417" i="23"/>
  <c r="P125" i="23"/>
  <c r="K431" i="23" s="1"/>
  <c r="K419" i="23"/>
  <c r="E125" i="23"/>
  <c r="N430" i="23" s="1"/>
  <c r="N418" i="23"/>
  <c r="J125" i="23"/>
  <c r="M429" i="23" s="1"/>
  <c r="M417" i="23"/>
  <c r="H125" i="23"/>
  <c r="M431" i="23" s="1"/>
  <c r="M419" i="23"/>
  <c r="BB125" i="23"/>
  <c r="B429" i="23" s="1"/>
  <c r="B417" i="23"/>
  <c r="B125" i="23"/>
  <c r="O420" i="23"/>
  <c r="O421" i="23" s="1"/>
  <c r="O417" i="23"/>
  <c r="AT125" i="23"/>
  <c r="D429" i="23" s="1"/>
  <c r="D417" i="23"/>
  <c r="BA125" i="23"/>
  <c r="B430" i="23" s="1"/>
  <c r="B418" i="23"/>
  <c r="O718" i="23"/>
  <c r="O719" i="23"/>
  <c r="L665" i="23"/>
  <c r="D665" i="23"/>
  <c r="K665" i="23"/>
  <c r="C665" i="23"/>
  <c r="J665" i="23"/>
  <c r="B665" i="23"/>
  <c r="I665" i="23"/>
  <c r="H665" i="23"/>
  <c r="O665" i="23"/>
  <c r="G665" i="23"/>
  <c r="N665" i="23"/>
  <c r="F665" i="23"/>
  <c r="E665" i="23"/>
  <c r="M665" i="23"/>
  <c r="L701" i="23"/>
  <c r="L703" i="23" s="1"/>
  <c r="M700" i="23"/>
  <c r="C568" i="23"/>
  <c r="O650" i="23"/>
  <c r="O656" i="23"/>
  <c r="O653" i="23"/>
  <c r="K538" i="23"/>
  <c r="K537" i="23"/>
  <c r="E650" i="23"/>
  <c r="E656" i="23"/>
  <c r="E663" i="23" s="1"/>
  <c r="E653" i="23"/>
  <c r="D530" i="23"/>
  <c r="D529" i="23"/>
  <c r="C556" i="23"/>
  <c r="C571" i="23"/>
  <c r="C653" i="23"/>
  <c r="C650" i="23"/>
  <c r="C656" i="23"/>
  <c r="C663" i="23" s="1"/>
  <c r="B589" i="23"/>
  <c r="L568" i="23"/>
  <c r="G537" i="23"/>
  <c r="G538" i="23"/>
  <c r="G512" i="23"/>
  <c r="G551" i="23"/>
  <c r="G513" i="23"/>
  <c r="M568" i="23"/>
  <c r="F645" i="23"/>
  <c r="M504" i="23"/>
  <c r="D545" i="23"/>
  <c r="D537" i="23"/>
  <c r="C504" i="23"/>
  <c r="I689" i="23"/>
  <c r="I691" i="23" s="1"/>
  <c r="J688" i="23"/>
  <c r="I603" i="23"/>
  <c r="C538" i="23"/>
  <c r="C537" i="23"/>
  <c r="M589" i="23"/>
  <c r="L642" i="23"/>
  <c r="L645" i="23" s="1"/>
  <c r="L511" i="23"/>
  <c r="L466" i="23"/>
  <c r="L589" i="23"/>
  <c r="I555" i="23"/>
  <c r="I570" i="23"/>
  <c r="D568" i="23"/>
  <c r="I640" i="23"/>
  <c r="I466" i="23"/>
  <c r="H545" i="23"/>
  <c r="E568" i="23"/>
  <c r="N551" i="23"/>
  <c r="N512" i="23"/>
  <c r="N645" i="23"/>
  <c r="D538" i="23"/>
  <c r="O711" i="23"/>
  <c r="N713" i="23"/>
  <c r="N715" i="23" s="1"/>
  <c r="O712" i="23"/>
  <c r="O713" i="23" s="1"/>
  <c r="B568" i="23"/>
  <c r="N650" i="23"/>
  <c r="N656" i="23"/>
  <c r="N663" i="23" s="1"/>
  <c r="N653" i="23"/>
  <c r="M642" i="23"/>
  <c r="M645" i="23" s="1"/>
  <c r="M597" i="23"/>
  <c r="M511" i="23"/>
  <c r="M466" i="23"/>
  <c r="D642" i="23"/>
  <c r="D645" i="23" s="1"/>
  <c r="D511" i="23"/>
  <c r="D466" i="23"/>
  <c r="K642" i="23"/>
  <c r="K658" i="23"/>
  <c r="K511" i="23"/>
  <c r="K466" i="23"/>
  <c r="K653" i="23"/>
  <c r="K650" i="23"/>
  <c r="K656" i="23"/>
  <c r="I530" i="23"/>
  <c r="I529" i="23"/>
  <c r="K529" i="23"/>
  <c r="N466" i="23"/>
  <c r="M537" i="23"/>
  <c r="M529" i="23"/>
  <c r="O555" i="23"/>
  <c r="O570" i="23"/>
  <c r="H658" i="23"/>
  <c r="H642" i="23"/>
  <c r="H645" i="23" s="1"/>
  <c r="H597" i="23"/>
  <c r="H466" i="23"/>
  <c r="H511" i="23"/>
  <c r="H521" i="23"/>
  <c r="L504" i="23"/>
  <c r="H685" i="23"/>
  <c r="H687" i="23" s="1"/>
  <c r="I684" i="23"/>
  <c r="E642" i="23"/>
  <c r="E645" i="23" s="1"/>
  <c r="E597" i="23"/>
  <c r="E511" i="23"/>
  <c r="E466" i="23"/>
  <c r="M650" i="23"/>
  <c r="M656" i="23"/>
  <c r="M653" i="23"/>
  <c r="D650" i="23"/>
  <c r="D656" i="23"/>
  <c r="D653" i="23"/>
  <c r="C642" i="23"/>
  <c r="C645" i="23" s="1"/>
  <c r="C658" i="23"/>
  <c r="C511" i="23"/>
  <c r="C466" i="23"/>
  <c r="C589" i="23"/>
  <c r="H537" i="23"/>
  <c r="H538" i="23"/>
  <c r="B658" i="23"/>
  <c r="L696" i="23"/>
  <c r="K697" i="23"/>
  <c r="K699" i="23" s="1"/>
  <c r="H681" i="23"/>
  <c r="H683" i="23" s="1"/>
  <c r="I680" i="23"/>
  <c r="H656" i="23"/>
  <c r="H653" i="23"/>
  <c r="H650" i="23"/>
  <c r="N538" i="23"/>
  <c r="N537" i="23"/>
  <c r="O538" i="23"/>
  <c r="J642" i="23"/>
  <c r="J645" i="23" s="1"/>
  <c r="J597" i="23"/>
  <c r="J466" i="23"/>
  <c r="J511" i="23"/>
  <c r="B653" i="23"/>
  <c r="B656" i="23"/>
  <c r="G570" i="23"/>
  <c r="G555" i="23"/>
  <c r="E504" i="23"/>
  <c r="E537" i="23"/>
  <c r="K545" i="23"/>
  <c r="E529" i="23"/>
  <c r="K504" i="23"/>
  <c r="O723" i="23"/>
  <c r="O722" i="23"/>
  <c r="O658" i="23"/>
  <c r="G677" i="23"/>
  <c r="G679" i="23" s="1"/>
  <c r="H676" i="23"/>
  <c r="L650" i="23"/>
  <c r="L656" i="23"/>
  <c r="L653" i="23"/>
  <c r="B597" i="23"/>
  <c r="B511" i="23"/>
  <c r="I649" i="23"/>
  <c r="J650" i="23" s="1"/>
  <c r="I634" i="23"/>
  <c r="I590" i="23"/>
  <c r="I632" i="23"/>
  <c r="I589" i="23"/>
  <c r="B537" i="23"/>
  <c r="O512" i="23"/>
  <c r="O513" i="23"/>
  <c r="O551" i="23"/>
  <c r="C545" i="23"/>
  <c r="E530" i="23"/>
  <c r="O707" i="23"/>
  <c r="E673" i="23"/>
  <c r="E675" i="23" s="1"/>
  <c r="F672" i="23"/>
  <c r="G650" i="23"/>
  <c r="G656" i="23"/>
  <c r="G653" i="23"/>
  <c r="D597" i="23"/>
  <c r="K597" i="23"/>
  <c r="E589" i="23"/>
  <c r="E545" i="23"/>
  <c r="B504" i="23"/>
  <c r="F551" i="23"/>
  <c r="F512" i="23"/>
  <c r="F513" i="23"/>
  <c r="J530" i="23"/>
  <c r="L537" i="23"/>
  <c r="J693" i="23"/>
  <c r="J695" i="23" s="1"/>
  <c r="K692" i="23"/>
  <c r="F650" i="23"/>
  <c r="F656" i="23"/>
  <c r="F653" i="23"/>
  <c r="C597" i="23"/>
  <c r="L530" i="23"/>
  <c r="L529" i="23"/>
  <c r="D589" i="23"/>
  <c r="K556" i="23"/>
  <c r="K571" i="23"/>
  <c r="J653" i="23"/>
  <c r="J656" i="23"/>
  <c r="B545" i="23"/>
  <c r="L521" i="23"/>
  <c r="C529" i="23"/>
  <c r="I645" i="23"/>
  <c r="B521" i="23"/>
  <c r="F466" i="23"/>
  <c r="K568" i="23"/>
  <c r="J529" i="23"/>
  <c r="D504" i="23"/>
  <c r="L538" i="23"/>
  <c r="H703" i="22"/>
  <c r="H704" i="22" s="1"/>
  <c r="H706" i="22" s="1"/>
  <c r="I616" i="22"/>
  <c r="K540" i="22"/>
  <c r="I548" i="22"/>
  <c r="K616" i="22"/>
  <c r="E576" i="22"/>
  <c r="I677" i="22"/>
  <c r="N549" i="22"/>
  <c r="K587" i="22"/>
  <c r="C616" i="22"/>
  <c r="K590" i="22"/>
  <c r="H591" i="22"/>
  <c r="H549" i="22"/>
  <c r="M591" i="22"/>
  <c r="O549" i="22"/>
  <c r="I564" i="22"/>
  <c r="H587" i="22"/>
  <c r="B523" i="22"/>
  <c r="L577" i="22"/>
  <c r="K574" i="22"/>
  <c r="E556" i="22"/>
  <c r="C608" i="22"/>
  <c r="G549" i="22"/>
  <c r="O589" i="22"/>
  <c r="O574" i="22"/>
  <c r="K576" i="22"/>
  <c r="K591" i="22"/>
  <c r="O668" i="22"/>
  <c r="E523" i="22"/>
  <c r="L653" i="22"/>
  <c r="K564" i="22"/>
  <c r="O592" i="22"/>
  <c r="C575" i="22"/>
  <c r="H524" i="22"/>
  <c r="F524" i="22"/>
  <c r="J668" i="22"/>
  <c r="D577" i="22"/>
  <c r="E524" i="22"/>
  <c r="O651" i="22"/>
  <c r="H663" i="22"/>
  <c r="H653" i="22"/>
  <c r="I575" i="22"/>
  <c r="I592" i="22"/>
  <c r="I549" i="22"/>
  <c r="C564" i="22"/>
  <c r="H577" i="22"/>
  <c r="J608" i="22"/>
  <c r="N557" i="22"/>
  <c r="D557" i="22"/>
  <c r="H668" i="22"/>
  <c r="H675" i="22" s="1"/>
  <c r="H548" i="22"/>
  <c r="O659" i="22"/>
  <c r="B576" i="22"/>
  <c r="O609" i="22"/>
  <c r="K609" i="22"/>
  <c r="O524" i="22"/>
  <c r="J622" i="22"/>
  <c r="L587" i="22"/>
  <c r="I541" i="22"/>
  <c r="J659" i="22"/>
  <c r="E592" i="22"/>
  <c r="E577" i="22"/>
  <c r="L557" i="22"/>
  <c r="I557" i="22"/>
  <c r="E622" i="22"/>
  <c r="J587" i="22"/>
  <c r="B564" i="22"/>
  <c r="J540" i="22"/>
  <c r="N658" i="22"/>
  <c r="C144" i="22"/>
  <c r="O450" i="22" s="1"/>
  <c r="O438" i="22"/>
  <c r="F452" i="22"/>
  <c r="S144" i="22"/>
  <c r="K450" i="22" s="1"/>
  <c r="K438" i="22"/>
  <c r="F659" i="22"/>
  <c r="AA144" i="22"/>
  <c r="I450" i="22" s="1"/>
  <c r="I438" i="22"/>
  <c r="AI144" i="22"/>
  <c r="G450" i="22" s="1"/>
  <c r="G438" i="22"/>
  <c r="K144" i="22"/>
  <c r="M450" i="22" s="1"/>
  <c r="M438" i="22"/>
  <c r="N677" i="22"/>
  <c r="B677" i="22"/>
  <c r="H608" i="22"/>
  <c r="F653" i="22"/>
  <c r="D608" i="22"/>
  <c r="B540" i="22"/>
  <c r="I668" i="22"/>
  <c r="I672" i="22" s="1"/>
  <c r="M557" i="22"/>
  <c r="H659" i="22"/>
  <c r="L622" i="22"/>
  <c r="J711" i="22"/>
  <c r="J712" i="22" s="1"/>
  <c r="J714" i="22" s="1"/>
  <c r="M677" i="22"/>
  <c r="N587" i="22"/>
  <c r="H651" i="22"/>
  <c r="I587" i="22"/>
  <c r="L608" i="22"/>
  <c r="D541" i="22"/>
  <c r="J523" i="22"/>
  <c r="K452" i="22"/>
  <c r="K556" i="22"/>
  <c r="I609" i="22"/>
  <c r="I574" i="22"/>
  <c r="M577" i="22"/>
  <c r="E677" i="22"/>
  <c r="L609" i="22"/>
  <c r="J663" i="22"/>
  <c r="K658" i="22"/>
  <c r="I608" i="22"/>
  <c r="E557" i="22"/>
  <c r="J609" i="22"/>
  <c r="I540" i="22"/>
  <c r="D677" i="22"/>
  <c r="D587" i="22"/>
  <c r="C587" i="22"/>
  <c r="F587" i="22"/>
  <c r="I659" i="22"/>
  <c r="L564" i="22"/>
  <c r="M549" i="22"/>
  <c r="I556" i="22"/>
  <c r="M723" i="22"/>
  <c r="L724" i="22"/>
  <c r="L726" i="22" s="1"/>
  <c r="O658" i="22"/>
  <c r="G452" i="22"/>
  <c r="O452" i="22"/>
  <c r="M658" i="22"/>
  <c r="M659" i="22"/>
  <c r="F675" i="22"/>
  <c r="F672" i="22"/>
  <c r="N675" i="22"/>
  <c r="N672" i="22"/>
  <c r="M564" i="22"/>
  <c r="L523" i="22"/>
  <c r="F575" i="22"/>
  <c r="F590" i="22"/>
  <c r="M556" i="22"/>
  <c r="L556" i="22"/>
  <c r="G587" i="22"/>
  <c r="J548" i="22"/>
  <c r="M540" i="22"/>
  <c r="G548" i="22"/>
  <c r="M523" i="22"/>
  <c r="E692" i="22"/>
  <c r="E694" i="22" s="1"/>
  <c r="F691" i="22"/>
  <c r="O661" i="22"/>
  <c r="O664" i="22" s="1"/>
  <c r="O616" i="22"/>
  <c r="O530" i="22"/>
  <c r="O485" i="22"/>
  <c r="L591" i="22"/>
  <c r="L576" i="22"/>
  <c r="P674" i="22"/>
  <c r="D591" i="22"/>
  <c r="D576" i="22"/>
  <c r="L548" i="22"/>
  <c r="L549" i="22"/>
  <c r="H523" i="22"/>
  <c r="L574" i="22"/>
  <c r="L589" i="22"/>
  <c r="C661" i="22"/>
  <c r="C677" i="22"/>
  <c r="C485" i="22"/>
  <c r="C530" i="22"/>
  <c r="F564" i="22"/>
  <c r="O523" i="22"/>
  <c r="I708" i="22"/>
  <c r="I710" i="22" s="1"/>
  <c r="J707" i="22"/>
  <c r="G661" i="22"/>
  <c r="G664" i="22" s="1"/>
  <c r="G677" i="22"/>
  <c r="G616" i="22"/>
  <c r="G530" i="22"/>
  <c r="G485" i="22"/>
  <c r="O669" i="22"/>
  <c r="O675" i="22"/>
  <c r="O682" i="22" s="1"/>
  <c r="O672" i="22"/>
  <c r="K548" i="22"/>
  <c r="K549" i="22"/>
  <c r="N540" i="22"/>
  <c r="H677" i="22"/>
  <c r="H661" i="22"/>
  <c r="H530" i="22"/>
  <c r="H485" i="22"/>
  <c r="M548" i="22"/>
  <c r="K663" i="22"/>
  <c r="K662" i="22"/>
  <c r="K524" i="22"/>
  <c r="K523" i="22"/>
  <c r="H556" i="22"/>
  <c r="H557" i="22"/>
  <c r="I662" i="22"/>
  <c r="I663" i="22"/>
  <c r="I523" i="22"/>
  <c r="I524" i="22"/>
  <c r="I530" i="22"/>
  <c r="D574" i="22"/>
  <c r="D589" i="22"/>
  <c r="I485" i="22"/>
  <c r="N732" i="22"/>
  <c r="N734" i="22" s="1"/>
  <c r="O731" i="22"/>
  <c r="O732" i="22" s="1"/>
  <c r="L715" i="22"/>
  <c r="K716" i="22"/>
  <c r="K718" i="22" s="1"/>
  <c r="H700" i="22"/>
  <c r="H702" i="22" s="1"/>
  <c r="I699" i="22"/>
  <c r="J557" i="22"/>
  <c r="J556" i="22"/>
  <c r="N661" i="22"/>
  <c r="N664" i="22" s="1"/>
  <c r="N530" i="22"/>
  <c r="N485" i="22"/>
  <c r="C548" i="22"/>
  <c r="C549" i="22"/>
  <c r="D669" i="22"/>
  <c r="D675" i="22"/>
  <c r="D672" i="22"/>
  <c r="L540" i="22"/>
  <c r="C663" i="22"/>
  <c r="C662" i="22"/>
  <c r="C524" i="22"/>
  <c r="C523" i="22"/>
  <c r="N548" i="22"/>
  <c r="J524" i="22"/>
  <c r="K608" i="22"/>
  <c r="H564" i="22"/>
  <c r="G523" i="22"/>
  <c r="D556" i="22"/>
  <c r="B672" i="22"/>
  <c r="B675" i="22"/>
  <c r="I703" i="22"/>
  <c r="F661" i="22"/>
  <c r="F664" i="22" s="1"/>
  <c r="F530" i="22"/>
  <c r="F485" i="22"/>
  <c r="M651" i="22"/>
  <c r="M668" i="22"/>
  <c r="M653" i="22"/>
  <c r="M609" i="22"/>
  <c r="M608" i="22"/>
  <c r="N609" i="22"/>
  <c r="M661" i="22"/>
  <c r="M664" i="22" s="1"/>
  <c r="M530" i="22"/>
  <c r="M616" i="22"/>
  <c r="M485" i="22"/>
  <c r="D523" i="22"/>
  <c r="E587" i="22"/>
  <c r="E548" i="22"/>
  <c r="C672" i="22"/>
  <c r="C669" i="22"/>
  <c r="C675" i="22"/>
  <c r="O556" i="22"/>
  <c r="K557" i="22"/>
  <c r="O540" i="22"/>
  <c r="O742" i="22"/>
  <c r="O741" i="22"/>
  <c r="N727" i="22"/>
  <c r="M728" i="22"/>
  <c r="M730" i="22" s="1"/>
  <c r="O677" i="22"/>
  <c r="O738" i="22"/>
  <c r="G651" i="22"/>
  <c r="G668" i="22"/>
  <c r="H669" i="22" s="1"/>
  <c r="G653" i="22"/>
  <c r="G622" i="22"/>
  <c r="G608" i="22"/>
  <c r="G609" i="22"/>
  <c r="H609" i="22"/>
  <c r="F608" i="22"/>
  <c r="E651" i="22"/>
  <c r="E668" i="22"/>
  <c r="E653" i="22"/>
  <c r="E609" i="22"/>
  <c r="F609" i="22"/>
  <c r="E608" i="22"/>
  <c r="E661" i="22"/>
  <c r="E664" i="22" s="1"/>
  <c r="E530" i="22"/>
  <c r="E616" i="22"/>
  <c r="E485" i="22"/>
  <c r="N608" i="22"/>
  <c r="D540" i="22"/>
  <c r="F549" i="22"/>
  <c r="F548" i="22"/>
  <c r="H616" i="22"/>
  <c r="J577" i="22"/>
  <c r="J592" i="22"/>
  <c r="C556" i="22"/>
  <c r="B616" i="22"/>
  <c r="B530" i="22"/>
  <c r="F523" i="22"/>
  <c r="L720" i="22"/>
  <c r="L722" i="22" s="1"/>
  <c r="M719" i="22"/>
  <c r="N556" i="22"/>
  <c r="F696" i="22"/>
  <c r="F698" i="22" s="1"/>
  <c r="G695" i="22"/>
  <c r="L669" i="22"/>
  <c r="L675" i="22"/>
  <c r="L672" i="22"/>
  <c r="L661" i="22"/>
  <c r="L664" i="22" s="1"/>
  <c r="L616" i="22"/>
  <c r="L485" i="22"/>
  <c r="L530" i="22"/>
  <c r="F540" i="22"/>
  <c r="D549" i="22"/>
  <c r="D548" i="22"/>
  <c r="J590" i="22"/>
  <c r="J575" i="22"/>
  <c r="K661" i="22"/>
  <c r="K677" i="22"/>
  <c r="K485" i="22"/>
  <c r="K530" i="22"/>
  <c r="N616" i="22"/>
  <c r="H540" i="22"/>
  <c r="B577" i="22"/>
  <c r="B592" i="22"/>
  <c r="G556" i="22"/>
  <c r="F556" i="22"/>
  <c r="C557" i="22"/>
  <c r="G659" i="22"/>
  <c r="J661" i="22"/>
  <c r="J485" i="22"/>
  <c r="J616" i="22"/>
  <c r="J530" i="22"/>
  <c r="O587" i="22"/>
  <c r="N564" i="22"/>
  <c r="G540" i="22"/>
  <c r="H672" i="22"/>
  <c r="O608" i="22"/>
  <c r="D661" i="22"/>
  <c r="D664" i="22" s="1"/>
  <c r="D616" i="22"/>
  <c r="D485" i="22"/>
  <c r="D530" i="22"/>
  <c r="O564" i="22"/>
  <c r="F592" i="22"/>
  <c r="F577" i="22"/>
  <c r="O548" i="22"/>
  <c r="E540" i="22"/>
  <c r="F616" i="22"/>
  <c r="B590" i="22"/>
  <c r="B575" i="22"/>
  <c r="N575" i="22"/>
  <c r="N590" i="22"/>
  <c r="K672" i="22"/>
  <c r="K669" i="22"/>
  <c r="K675" i="22"/>
  <c r="J589" i="22"/>
  <c r="J574" i="22"/>
  <c r="E564" i="22"/>
  <c r="J672" i="22"/>
  <c r="J675" i="22"/>
  <c r="D604" i="25" l="1"/>
  <c r="E616" i="25"/>
  <c r="P611" i="25"/>
  <c r="H620" i="25" s="1"/>
  <c r="B610" i="25"/>
  <c r="L663" i="33"/>
  <c r="K663" i="33"/>
  <c r="O553" i="33"/>
  <c r="C663" i="33"/>
  <c r="G672" i="33"/>
  <c r="F673" i="33"/>
  <c r="F675" i="33" s="1"/>
  <c r="M668" i="33"/>
  <c r="E668" i="33"/>
  <c r="G668" i="33"/>
  <c r="F668" i="33"/>
  <c r="O668" i="33"/>
  <c r="N668" i="33"/>
  <c r="C668" i="33"/>
  <c r="H668" i="33"/>
  <c r="K668" i="33"/>
  <c r="I668" i="33"/>
  <c r="D668" i="33"/>
  <c r="B668" i="33"/>
  <c r="L668" i="33"/>
  <c r="O560" i="33"/>
  <c r="O657" i="33"/>
  <c r="F574" i="33"/>
  <c r="F552" i="33"/>
  <c r="F553" i="33"/>
  <c r="F559" i="33"/>
  <c r="E575" i="33"/>
  <c r="E582" i="33"/>
  <c r="E633" i="33" s="1"/>
  <c r="H561" i="33"/>
  <c r="H560" i="33"/>
  <c r="H657" i="33"/>
  <c r="G553" i="33"/>
  <c r="P656" i="33"/>
  <c r="G663" i="33"/>
  <c r="B575" i="33"/>
  <c r="B582" i="33"/>
  <c r="B633" i="33" s="1"/>
  <c r="J574" i="33"/>
  <c r="J552" i="33"/>
  <c r="J553" i="33"/>
  <c r="J559" i="33"/>
  <c r="K693" i="33"/>
  <c r="K695" i="33" s="1"/>
  <c r="L692" i="33"/>
  <c r="M575" i="33"/>
  <c r="M582" i="33"/>
  <c r="M633" i="33" s="1"/>
  <c r="E560" i="33"/>
  <c r="E657" i="33"/>
  <c r="O711" i="33"/>
  <c r="O710" i="33"/>
  <c r="G560" i="33"/>
  <c r="G561" i="33"/>
  <c r="G657" i="33"/>
  <c r="M560" i="33"/>
  <c r="M657" i="33"/>
  <c r="D574" i="33"/>
  <c r="D552" i="33"/>
  <c r="D559" i="33"/>
  <c r="E561" i="33" s="1"/>
  <c r="D553" i="33"/>
  <c r="H575" i="33"/>
  <c r="H582" i="33"/>
  <c r="H633" i="33" s="1"/>
  <c r="O702" i="33"/>
  <c r="O703" i="33"/>
  <c r="G575" i="33"/>
  <c r="G582" i="33"/>
  <c r="G633" i="33" s="1"/>
  <c r="O575" i="33"/>
  <c r="O582" i="33"/>
  <c r="O633" i="33" s="1"/>
  <c r="I575" i="33"/>
  <c r="I582" i="33"/>
  <c r="I633" i="33" s="1"/>
  <c r="L689" i="33"/>
  <c r="L691" i="33" s="1"/>
  <c r="M688" i="33"/>
  <c r="I677" i="33"/>
  <c r="I679" i="33" s="1"/>
  <c r="J676" i="33"/>
  <c r="L574" i="33"/>
  <c r="L552" i="33"/>
  <c r="L559" i="33"/>
  <c r="L553" i="33"/>
  <c r="N696" i="33"/>
  <c r="M697" i="33"/>
  <c r="M699" i="33" s="1"/>
  <c r="N574" i="33"/>
  <c r="N552" i="33"/>
  <c r="N559" i="33"/>
  <c r="O561" i="33" s="1"/>
  <c r="N553" i="33"/>
  <c r="B560" i="33"/>
  <c r="B657" i="33"/>
  <c r="I560" i="33"/>
  <c r="I561" i="33"/>
  <c r="I657" i="33"/>
  <c r="J685" i="33"/>
  <c r="J687" i="33" s="1"/>
  <c r="K684" i="33"/>
  <c r="K553" i="33"/>
  <c r="K559" i="33"/>
  <c r="K574" i="33"/>
  <c r="K552" i="33"/>
  <c r="H681" i="33"/>
  <c r="H683" i="33" s="1"/>
  <c r="I680" i="33"/>
  <c r="C553" i="33"/>
  <c r="C559" i="33"/>
  <c r="C574" i="33"/>
  <c r="C552" i="33"/>
  <c r="H672" i="30"/>
  <c r="G673" i="30"/>
  <c r="G675" i="30" s="1"/>
  <c r="O433" i="30"/>
  <c r="O639" i="30"/>
  <c r="O640" i="30"/>
  <c r="K668" i="30"/>
  <c r="G668" i="30"/>
  <c r="C668" i="30"/>
  <c r="O668" i="30"/>
  <c r="D668" i="30"/>
  <c r="H668" i="30"/>
  <c r="L668" i="30"/>
  <c r="I668" i="30"/>
  <c r="E668" i="30"/>
  <c r="B668" i="30"/>
  <c r="M668" i="30"/>
  <c r="J668" i="30"/>
  <c r="F668" i="30"/>
  <c r="O710" i="30"/>
  <c r="O711" i="30"/>
  <c r="O698" i="30"/>
  <c r="O699" i="30"/>
  <c r="J559" i="30"/>
  <c r="J574" i="30"/>
  <c r="J552" i="30"/>
  <c r="J553" i="30"/>
  <c r="K553" i="30"/>
  <c r="K559" i="30"/>
  <c r="K574" i="30"/>
  <c r="K552" i="30"/>
  <c r="C553" i="30"/>
  <c r="C559" i="30"/>
  <c r="C574" i="30"/>
  <c r="C552" i="30"/>
  <c r="O574" i="30"/>
  <c r="O553" i="30"/>
  <c r="O559" i="30"/>
  <c r="O552" i="30"/>
  <c r="J685" i="30"/>
  <c r="J687" i="30" s="1"/>
  <c r="K684" i="30"/>
  <c r="G574" i="30"/>
  <c r="G553" i="30"/>
  <c r="G559" i="30"/>
  <c r="H561" i="30" s="1"/>
  <c r="G552" i="30"/>
  <c r="K689" i="30"/>
  <c r="K691" i="30" s="1"/>
  <c r="L688" i="30"/>
  <c r="D574" i="30"/>
  <c r="D552" i="30"/>
  <c r="D559" i="30"/>
  <c r="D553" i="30"/>
  <c r="L574" i="30"/>
  <c r="L552" i="30"/>
  <c r="L559" i="30"/>
  <c r="L553" i="30"/>
  <c r="B575" i="30"/>
  <c r="B582" i="30"/>
  <c r="B633" i="30" s="1"/>
  <c r="E559" i="30"/>
  <c r="E574" i="30"/>
  <c r="E552" i="30"/>
  <c r="E553" i="30"/>
  <c r="H560" i="30"/>
  <c r="H657" i="30"/>
  <c r="M693" i="30"/>
  <c r="M695" i="30" s="1"/>
  <c r="N692" i="30"/>
  <c r="B560" i="30"/>
  <c r="B657" i="30"/>
  <c r="N666" i="30"/>
  <c r="N670" i="30" s="1"/>
  <c r="F666" i="30"/>
  <c r="M666" i="30"/>
  <c r="M670" i="30" s="1"/>
  <c r="E666" i="30"/>
  <c r="L666" i="30"/>
  <c r="D666" i="30"/>
  <c r="K666" i="30"/>
  <c r="C666" i="30"/>
  <c r="J666" i="30"/>
  <c r="B666" i="30"/>
  <c r="I666" i="30"/>
  <c r="H666" i="30"/>
  <c r="G666" i="30"/>
  <c r="O666" i="30"/>
  <c r="O670" i="30" s="1"/>
  <c r="I575" i="30"/>
  <c r="I582" i="30"/>
  <c r="I633" i="30" s="1"/>
  <c r="N574" i="30"/>
  <c r="N552" i="30"/>
  <c r="N553" i="30"/>
  <c r="N559" i="30"/>
  <c r="M559" i="30"/>
  <c r="M574" i="30"/>
  <c r="M552" i="30"/>
  <c r="M553" i="30"/>
  <c r="O702" i="30"/>
  <c r="O703" i="30"/>
  <c r="F574" i="30"/>
  <c r="F552" i="30"/>
  <c r="F553" i="30"/>
  <c r="F559" i="30"/>
  <c r="L681" i="30"/>
  <c r="L683" i="30" s="1"/>
  <c r="M680" i="30"/>
  <c r="H677" i="30"/>
  <c r="H679" i="30" s="1"/>
  <c r="I676" i="30"/>
  <c r="I560" i="30"/>
  <c r="I561" i="30"/>
  <c r="I657" i="30"/>
  <c r="H575" i="30"/>
  <c r="H582" i="30"/>
  <c r="H633" i="30" s="1"/>
  <c r="I663" i="28"/>
  <c r="F663" i="28"/>
  <c r="D663" i="28"/>
  <c r="M513" i="26"/>
  <c r="I645" i="26"/>
  <c r="H650" i="26"/>
  <c r="H663" i="26" s="1"/>
  <c r="I681" i="28"/>
  <c r="I683" i="28" s="1"/>
  <c r="J680" i="28"/>
  <c r="N666" i="28"/>
  <c r="N670" i="28" s="1"/>
  <c r="F666" i="28"/>
  <c r="M666" i="28"/>
  <c r="M670" i="28" s="1"/>
  <c r="E666" i="28"/>
  <c r="L666" i="28"/>
  <c r="L670" i="28" s="1"/>
  <c r="D666" i="28"/>
  <c r="K666" i="28"/>
  <c r="K670" i="28" s="1"/>
  <c r="C666" i="28"/>
  <c r="J666" i="28"/>
  <c r="J670" i="28" s="1"/>
  <c r="B666" i="28"/>
  <c r="H666" i="28"/>
  <c r="O666" i="28"/>
  <c r="O670" i="28" s="1"/>
  <c r="G666" i="28"/>
  <c r="I666" i="28"/>
  <c r="I670" i="28" s="1"/>
  <c r="F553" i="28"/>
  <c r="F559" i="28"/>
  <c r="F552" i="28"/>
  <c r="F574" i="28"/>
  <c r="D574" i="28"/>
  <c r="D552" i="28"/>
  <c r="D553" i="28"/>
  <c r="D559" i="28"/>
  <c r="H663" i="28"/>
  <c r="G673" i="28"/>
  <c r="G675" i="28" s="1"/>
  <c r="H672" i="28"/>
  <c r="N696" i="28"/>
  <c r="M697" i="28"/>
  <c r="M699" i="28" s="1"/>
  <c r="K574" i="28"/>
  <c r="K552" i="28"/>
  <c r="K559" i="28"/>
  <c r="K553" i="28"/>
  <c r="J668" i="28"/>
  <c r="B668" i="28"/>
  <c r="I668" i="28"/>
  <c r="H668" i="28"/>
  <c r="O668" i="28"/>
  <c r="G668" i="28"/>
  <c r="N668" i="28"/>
  <c r="F668" i="28"/>
  <c r="L668" i="28"/>
  <c r="D668" i="28"/>
  <c r="C668" i="28"/>
  <c r="K668" i="28"/>
  <c r="E668" i="28"/>
  <c r="M668" i="28"/>
  <c r="B560" i="28"/>
  <c r="B657" i="28"/>
  <c r="J574" i="28"/>
  <c r="J559" i="28"/>
  <c r="J552" i="28"/>
  <c r="J553" i="28"/>
  <c r="J685" i="28"/>
  <c r="J687" i="28" s="1"/>
  <c r="K684" i="28"/>
  <c r="C574" i="28"/>
  <c r="C552" i="28"/>
  <c r="C559" i="28"/>
  <c r="C553" i="28"/>
  <c r="N553" i="28"/>
  <c r="N574" i="28"/>
  <c r="N559" i="28"/>
  <c r="N552" i="28"/>
  <c r="O574" i="28"/>
  <c r="O553" i="28"/>
  <c r="O559" i="28"/>
  <c r="O552" i="28"/>
  <c r="B575" i="28"/>
  <c r="B582" i="28"/>
  <c r="B633" i="28" s="1"/>
  <c r="L559" i="28"/>
  <c r="L552" i="28"/>
  <c r="L553" i="28"/>
  <c r="L574" i="28"/>
  <c r="H677" i="28"/>
  <c r="H679" i="28" s="1"/>
  <c r="I676" i="28"/>
  <c r="O702" i="28"/>
  <c r="O703" i="28"/>
  <c r="H575" i="28"/>
  <c r="H582" i="28"/>
  <c r="H633" i="28" s="1"/>
  <c r="M574" i="28"/>
  <c r="M552" i="28"/>
  <c r="M553" i="28"/>
  <c r="M559" i="28"/>
  <c r="K693" i="28"/>
  <c r="K695" i="28" s="1"/>
  <c r="L692" i="28"/>
  <c r="H560" i="28"/>
  <c r="H657" i="28"/>
  <c r="E574" i="28"/>
  <c r="E553" i="28"/>
  <c r="E559" i="28"/>
  <c r="E552" i="28"/>
  <c r="G574" i="28"/>
  <c r="G553" i="28"/>
  <c r="G559" i="28"/>
  <c r="H561" i="28" s="1"/>
  <c r="G552" i="28"/>
  <c r="L689" i="28"/>
  <c r="L691" i="28" s="1"/>
  <c r="M688" i="28"/>
  <c r="O710" i="28"/>
  <c r="O711" i="28"/>
  <c r="I574" i="28"/>
  <c r="I553" i="28"/>
  <c r="I559" i="28"/>
  <c r="I552" i="28"/>
  <c r="G676" i="26"/>
  <c r="F677" i="26"/>
  <c r="F679" i="26" s="1"/>
  <c r="N700" i="26"/>
  <c r="M701" i="26"/>
  <c r="M703" i="26" s="1"/>
  <c r="F673" i="26"/>
  <c r="F675" i="26" s="1"/>
  <c r="G672" i="26"/>
  <c r="G653" i="26"/>
  <c r="G656" i="26"/>
  <c r="G663" i="26" s="1"/>
  <c r="N663" i="26"/>
  <c r="O663" i="26"/>
  <c r="I663" i="26"/>
  <c r="J433" i="26"/>
  <c r="J640" i="26"/>
  <c r="J639" i="26"/>
  <c r="D433" i="26"/>
  <c r="D639" i="26"/>
  <c r="D640" i="26"/>
  <c r="H433" i="26"/>
  <c r="H640" i="26"/>
  <c r="H639" i="26"/>
  <c r="N432" i="26"/>
  <c r="L433" i="26"/>
  <c r="L640" i="26"/>
  <c r="L639" i="26"/>
  <c r="O432" i="26"/>
  <c r="O429" i="26"/>
  <c r="F640" i="26"/>
  <c r="F639" i="26"/>
  <c r="F433" i="26"/>
  <c r="B433" i="26"/>
  <c r="B639" i="26"/>
  <c r="O708" i="26"/>
  <c r="O709" i="26" s="1"/>
  <c r="N709" i="26"/>
  <c r="N711" i="26" s="1"/>
  <c r="J551" i="26"/>
  <c r="J512" i="26"/>
  <c r="J513" i="26"/>
  <c r="M574" i="26"/>
  <c r="M559" i="26"/>
  <c r="M552" i="26"/>
  <c r="H645" i="26"/>
  <c r="L663" i="26"/>
  <c r="O551" i="26"/>
  <c r="O513" i="26"/>
  <c r="O512" i="26"/>
  <c r="O714" i="26"/>
  <c r="O715" i="26"/>
  <c r="N512" i="26"/>
  <c r="N513" i="26"/>
  <c r="N551" i="26"/>
  <c r="P658" i="26"/>
  <c r="E574" i="26"/>
  <c r="E552" i="26"/>
  <c r="E559" i="26"/>
  <c r="K689" i="26"/>
  <c r="K691" i="26" s="1"/>
  <c r="L688" i="26"/>
  <c r="B574" i="26"/>
  <c r="B552" i="26"/>
  <c r="B559" i="26"/>
  <c r="B653" i="26"/>
  <c r="B656" i="26"/>
  <c r="H551" i="26"/>
  <c r="H513" i="26"/>
  <c r="H512" i="26"/>
  <c r="K551" i="26"/>
  <c r="K512" i="26"/>
  <c r="K513" i="26"/>
  <c r="D663" i="26"/>
  <c r="C650" i="26"/>
  <c r="C663" i="26" s="1"/>
  <c r="D512" i="26"/>
  <c r="D551" i="26"/>
  <c r="D513" i="26"/>
  <c r="J653" i="26"/>
  <c r="J656" i="26"/>
  <c r="J650" i="26"/>
  <c r="I685" i="26"/>
  <c r="I687" i="26" s="1"/>
  <c r="J684" i="26"/>
  <c r="C512" i="26"/>
  <c r="C551" i="26"/>
  <c r="C513" i="26"/>
  <c r="I551" i="26"/>
  <c r="I513" i="26"/>
  <c r="I512" i="26"/>
  <c r="L512" i="26"/>
  <c r="L513" i="26"/>
  <c r="L551" i="26"/>
  <c r="M663" i="26"/>
  <c r="H681" i="26"/>
  <c r="H683" i="26" s="1"/>
  <c r="I680" i="26"/>
  <c r="F553" i="26"/>
  <c r="F559" i="26"/>
  <c r="F574" i="26"/>
  <c r="F552" i="26"/>
  <c r="O706" i="26"/>
  <c r="O707" i="26"/>
  <c r="K663" i="26"/>
  <c r="E663" i="26"/>
  <c r="O696" i="26"/>
  <c r="O697" i="26" s="1"/>
  <c r="N697" i="26"/>
  <c r="N699" i="26" s="1"/>
  <c r="G551" i="26"/>
  <c r="G513" i="26"/>
  <c r="G512" i="26"/>
  <c r="J693" i="26"/>
  <c r="J695" i="26" s="1"/>
  <c r="K692" i="26"/>
  <c r="N652" i="25"/>
  <c r="M653" i="25"/>
  <c r="M655" i="25" s="1"/>
  <c r="M648" i="25"/>
  <c r="L649" i="25"/>
  <c r="L651" i="25" s="1"/>
  <c r="B545" i="25"/>
  <c r="D545" i="25"/>
  <c r="M616" i="25"/>
  <c r="I616" i="25"/>
  <c r="O599" i="25"/>
  <c r="O420" i="25"/>
  <c r="O598" i="25"/>
  <c r="N420" i="25"/>
  <c r="N598" i="25"/>
  <c r="N599" i="25"/>
  <c r="L620" i="25"/>
  <c r="J620" i="25"/>
  <c r="O498" i="25"/>
  <c r="O499" i="25"/>
  <c r="I636" i="25"/>
  <c r="H637" i="25"/>
  <c r="H639" i="25" s="1"/>
  <c r="K499" i="25"/>
  <c r="K498" i="25"/>
  <c r="O658" i="25"/>
  <c r="O659" i="25"/>
  <c r="H499" i="25"/>
  <c r="H498" i="25"/>
  <c r="J499" i="25"/>
  <c r="J498" i="25"/>
  <c r="C538" i="25"/>
  <c r="C545" i="25"/>
  <c r="O662" i="25"/>
  <c r="O663" i="25"/>
  <c r="H538" i="25"/>
  <c r="H545" i="25"/>
  <c r="K538" i="25"/>
  <c r="K545" i="25"/>
  <c r="E498" i="25"/>
  <c r="E499" i="25"/>
  <c r="K645" i="25"/>
  <c r="K647" i="25" s="1"/>
  <c r="L644" i="25"/>
  <c r="O515" i="25"/>
  <c r="O514" i="25"/>
  <c r="G515" i="25"/>
  <c r="G514" i="25"/>
  <c r="D514" i="25"/>
  <c r="D515" i="25"/>
  <c r="J640" i="25"/>
  <c r="I641" i="25"/>
  <c r="I643" i="25" s="1"/>
  <c r="K607" i="25"/>
  <c r="K604" i="25"/>
  <c r="K610" i="25"/>
  <c r="K616" i="25" s="1"/>
  <c r="M498" i="25"/>
  <c r="M499" i="25"/>
  <c r="L604" i="25"/>
  <c r="L616" i="25" s="1"/>
  <c r="F499" i="25"/>
  <c r="I499" i="25"/>
  <c r="C498" i="25"/>
  <c r="C499" i="25"/>
  <c r="O538" i="25"/>
  <c r="O545" i="25"/>
  <c r="G538" i="25"/>
  <c r="G545" i="25"/>
  <c r="C514" i="25"/>
  <c r="C515" i="25"/>
  <c r="P610" i="25"/>
  <c r="N616" i="25"/>
  <c r="H604" i="25"/>
  <c r="H610" i="25"/>
  <c r="H607" i="25"/>
  <c r="K514" i="25"/>
  <c r="K515" i="25"/>
  <c r="C607" i="25"/>
  <c r="C604" i="25"/>
  <c r="C610" i="25"/>
  <c r="I538" i="25"/>
  <c r="I545" i="25"/>
  <c r="F629" i="25"/>
  <c r="F631" i="25" s="1"/>
  <c r="G628" i="25"/>
  <c r="H633" i="25"/>
  <c r="H635" i="25" s="1"/>
  <c r="I632" i="25"/>
  <c r="L514" i="25"/>
  <c r="L515" i="25"/>
  <c r="N658" i="25"/>
  <c r="N659" i="25"/>
  <c r="E514" i="25"/>
  <c r="E515" i="25"/>
  <c r="F604" i="25"/>
  <c r="F610" i="25"/>
  <c r="F607" i="25"/>
  <c r="G604" i="25"/>
  <c r="G616" i="25" s="1"/>
  <c r="M514" i="25"/>
  <c r="M515" i="25"/>
  <c r="J616" i="25"/>
  <c r="N498" i="25"/>
  <c r="N499" i="25"/>
  <c r="F625" i="25"/>
  <c r="F627" i="25" s="1"/>
  <c r="G624" i="25"/>
  <c r="D616" i="25"/>
  <c r="M538" i="25"/>
  <c r="M545" i="25"/>
  <c r="F515" i="25"/>
  <c r="F514" i="25"/>
  <c r="N662" i="25"/>
  <c r="N663" i="25"/>
  <c r="H515" i="25"/>
  <c r="H514" i="25"/>
  <c r="E538" i="25"/>
  <c r="E545" i="25"/>
  <c r="G498" i="25"/>
  <c r="G499" i="25"/>
  <c r="D498" i="25"/>
  <c r="D499" i="25"/>
  <c r="L498" i="25"/>
  <c r="L499" i="25"/>
  <c r="J514" i="25"/>
  <c r="J515" i="25"/>
  <c r="O663" i="23"/>
  <c r="P658" i="23"/>
  <c r="J668" i="23" s="1"/>
  <c r="F663" i="23"/>
  <c r="I512" i="23"/>
  <c r="K645" i="23"/>
  <c r="K663" i="23"/>
  <c r="O432" i="23"/>
  <c r="O429" i="23"/>
  <c r="J663" i="23"/>
  <c r="L663" i="23"/>
  <c r="I559" i="23"/>
  <c r="I574" i="23"/>
  <c r="I552" i="23"/>
  <c r="D663" i="23"/>
  <c r="O714" i="23"/>
  <c r="O715" i="23"/>
  <c r="N574" i="23"/>
  <c r="N552" i="23"/>
  <c r="N559" i="23"/>
  <c r="H677" i="23"/>
  <c r="H679" i="23" s="1"/>
  <c r="I676" i="23"/>
  <c r="J551" i="23"/>
  <c r="J513" i="23"/>
  <c r="J512" i="23"/>
  <c r="I685" i="23"/>
  <c r="I687" i="23" s="1"/>
  <c r="J684" i="23"/>
  <c r="K551" i="23"/>
  <c r="K512" i="23"/>
  <c r="K513" i="23"/>
  <c r="M512" i="23"/>
  <c r="M513" i="23"/>
  <c r="M551" i="23"/>
  <c r="N553" i="23" s="1"/>
  <c r="J689" i="23"/>
  <c r="J691" i="23" s="1"/>
  <c r="K688" i="23"/>
  <c r="F574" i="23"/>
  <c r="F559" i="23"/>
  <c r="F552" i="23"/>
  <c r="G663" i="23"/>
  <c r="O553" i="23"/>
  <c r="O574" i="23"/>
  <c r="O559" i="23"/>
  <c r="O552" i="23"/>
  <c r="H663" i="23"/>
  <c r="L692" i="23"/>
  <c r="K693" i="23"/>
  <c r="K695" i="23" s="1"/>
  <c r="I653" i="23"/>
  <c r="I650" i="23"/>
  <c r="I656" i="23"/>
  <c r="I681" i="23"/>
  <c r="I683" i="23" s="1"/>
  <c r="J680" i="23"/>
  <c r="M663" i="23"/>
  <c r="L551" i="23"/>
  <c r="L512" i="23"/>
  <c r="L513" i="23"/>
  <c r="G553" i="23"/>
  <c r="G559" i="23"/>
  <c r="G552" i="23"/>
  <c r="G574" i="23"/>
  <c r="F673" i="23"/>
  <c r="F675" i="23" s="1"/>
  <c r="G672" i="23"/>
  <c r="B551" i="23"/>
  <c r="B512" i="23"/>
  <c r="C551" i="23"/>
  <c r="C512" i="23"/>
  <c r="C513" i="23"/>
  <c r="D512" i="23"/>
  <c r="D551" i="23"/>
  <c r="D513" i="23"/>
  <c r="M701" i="23"/>
  <c r="M703" i="23" s="1"/>
  <c r="N700" i="23"/>
  <c r="M696" i="23"/>
  <c r="L697" i="23"/>
  <c r="L699" i="23" s="1"/>
  <c r="E512" i="23"/>
  <c r="E551" i="23"/>
  <c r="F553" i="23" s="1"/>
  <c r="E513" i="23"/>
  <c r="H551" i="23"/>
  <c r="I553" i="23" s="1"/>
  <c r="H513" i="23"/>
  <c r="H512" i="23"/>
  <c r="N513" i="23"/>
  <c r="I513" i="23"/>
  <c r="K711" i="22"/>
  <c r="K712" i="22" s="1"/>
  <c r="K714" i="22" s="1"/>
  <c r="J669" i="22"/>
  <c r="I669" i="22"/>
  <c r="H664" i="22"/>
  <c r="I675" i="22"/>
  <c r="I682" i="22" s="1"/>
  <c r="J664" i="22"/>
  <c r="N723" i="22"/>
  <c r="M724" i="22"/>
  <c r="M726" i="22" s="1"/>
  <c r="D682" i="22"/>
  <c r="C682" i="22"/>
  <c r="I664" i="22"/>
  <c r="N570" i="22"/>
  <c r="N532" i="22"/>
  <c r="N531" i="22"/>
  <c r="O733" i="22"/>
  <c r="O734" i="22"/>
  <c r="J682" i="22"/>
  <c r="M720" i="22"/>
  <c r="M722" i="22" s="1"/>
  <c r="N719" i="22"/>
  <c r="E570" i="22"/>
  <c r="E532" i="22"/>
  <c r="E531" i="22"/>
  <c r="I704" i="22"/>
  <c r="I706" i="22" s="1"/>
  <c r="J703" i="22"/>
  <c r="I531" i="22"/>
  <c r="I570" i="22"/>
  <c r="I532" i="22"/>
  <c r="G531" i="22"/>
  <c r="G570" i="22"/>
  <c r="G532" i="22"/>
  <c r="J532" i="22"/>
  <c r="J531" i="22"/>
  <c r="J570" i="22"/>
  <c r="K664" i="22"/>
  <c r="O531" i="22"/>
  <c r="O570" i="22"/>
  <c r="O532" i="22"/>
  <c r="H682" i="22"/>
  <c r="P677" i="22"/>
  <c r="C531" i="22"/>
  <c r="C570" i="22"/>
  <c r="C532" i="22"/>
  <c r="D570" i="22"/>
  <c r="D532" i="22"/>
  <c r="D531" i="22"/>
  <c r="K531" i="22"/>
  <c r="K570" i="22"/>
  <c r="K532" i="22"/>
  <c r="L682" i="22"/>
  <c r="B531" i="22"/>
  <c r="B570" i="22"/>
  <c r="M669" i="22"/>
  <c r="M675" i="22"/>
  <c r="M672" i="22"/>
  <c r="I700" i="22"/>
  <c r="I702" i="22" s="1"/>
  <c r="J699" i="22"/>
  <c r="N669" i="22"/>
  <c r="N682" i="22" s="1"/>
  <c r="J708" i="22"/>
  <c r="J710" i="22" s="1"/>
  <c r="K707" i="22"/>
  <c r="F692" i="22"/>
  <c r="F694" i="22" s="1"/>
  <c r="G691" i="22"/>
  <c r="G696" i="22"/>
  <c r="G698" i="22" s="1"/>
  <c r="H695" i="22"/>
  <c r="M570" i="22"/>
  <c r="M532" i="22"/>
  <c r="M531" i="22"/>
  <c r="H532" i="22"/>
  <c r="H531" i="22"/>
  <c r="H570" i="22"/>
  <c r="L684" i="22"/>
  <c r="D684" i="22"/>
  <c r="D689" i="22" s="1"/>
  <c r="K684" i="22"/>
  <c r="C684" i="22"/>
  <c r="C689" i="22" s="1"/>
  <c r="J684" i="22"/>
  <c r="B684" i="22"/>
  <c r="B689" i="22" s="1"/>
  <c r="I684" i="22"/>
  <c r="H684" i="22"/>
  <c r="O684" i="22"/>
  <c r="G684" i="22"/>
  <c r="N684" i="22"/>
  <c r="F684" i="22"/>
  <c r="M684" i="22"/>
  <c r="E684" i="22"/>
  <c r="E689" i="22" s="1"/>
  <c r="K682" i="22"/>
  <c r="L531" i="22"/>
  <c r="L570" i="22"/>
  <c r="L532" i="22"/>
  <c r="E669" i="22"/>
  <c r="E675" i="22"/>
  <c r="E672" i="22"/>
  <c r="G669" i="22"/>
  <c r="G675" i="22"/>
  <c r="G672" i="22"/>
  <c r="O727" i="22"/>
  <c r="O728" i="22" s="1"/>
  <c r="N728" i="22"/>
  <c r="N730" i="22" s="1"/>
  <c r="F570" i="22"/>
  <c r="F532" i="22"/>
  <c r="F531" i="22"/>
  <c r="C664" i="22"/>
  <c r="M715" i="22"/>
  <c r="L716" i="22"/>
  <c r="L718" i="22" s="1"/>
  <c r="L711" i="22"/>
  <c r="F669" i="22"/>
  <c r="F682" i="22" s="1"/>
  <c r="E620" i="25" l="1"/>
  <c r="N620" i="25"/>
  <c r="M620" i="25"/>
  <c r="K620" i="25"/>
  <c r="O620" i="25"/>
  <c r="I620" i="25"/>
  <c r="B620" i="25"/>
  <c r="F620" i="25"/>
  <c r="C620" i="25"/>
  <c r="G620" i="25"/>
  <c r="D620" i="25"/>
  <c r="G673" i="33"/>
  <c r="G675" i="33" s="1"/>
  <c r="H672" i="33"/>
  <c r="N575" i="33"/>
  <c r="N582" i="33"/>
  <c r="N633" i="33" s="1"/>
  <c r="N697" i="33"/>
  <c r="N699" i="33" s="1"/>
  <c r="O696" i="33"/>
  <c r="O697" i="33" s="1"/>
  <c r="M689" i="33"/>
  <c r="M691" i="33" s="1"/>
  <c r="N688" i="33"/>
  <c r="J561" i="33"/>
  <c r="J560" i="33"/>
  <c r="J657" i="33"/>
  <c r="N666" i="33"/>
  <c r="F666" i="33"/>
  <c r="M666" i="33"/>
  <c r="E666" i="33"/>
  <c r="L666" i="33"/>
  <c r="D666" i="33"/>
  <c r="J666" i="33"/>
  <c r="B666" i="33"/>
  <c r="I666" i="33"/>
  <c r="H666" i="33"/>
  <c r="O666" i="33"/>
  <c r="G666" i="33"/>
  <c r="K666" i="33"/>
  <c r="C666" i="33"/>
  <c r="D575" i="33"/>
  <c r="D582" i="33"/>
  <c r="D633" i="33" s="1"/>
  <c r="J680" i="33"/>
  <c r="I681" i="33"/>
  <c r="I683" i="33" s="1"/>
  <c r="L561" i="33"/>
  <c r="L560" i="33"/>
  <c r="L657" i="33"/>
  <c r="M561" i="33"/>
  <c r="F575" i="33"/>
  <c r="F582" i="33"/>
  <c r="F633" i="33" s="1"/>
  <c r="L575" i="33"/>
  <c r="L582" i="33"/>
  <c r="L633" i="33" s="1"/>
  <c r="C560" i="33"/>
  <c r="C561" i="33"/>
  <c r="C657" i="33"/>
  <c r="F561" i="33"/>
  <c r="F560" i="33"/>
  <c r="F657" i="33"/>
  <c r="K685" i="33"/>
  <c r="K687" i="33" s="1"/>
  <c r="L684" i="33"/>
  <c r="N561" i="33"/>
  <c r="N560" i="33"/>
  <c r="N657" i="33"/>
  <c r="J575" i="33"/>
  <c r="J582" i="33"/>
  <c r="J633" i="33" s="1"/>
  <c r="K575" i="33"/>
  <c r="K582" i="33"/>
  <c r="K633" i="33" s="1"/>
  <c r="D561" i="33"/>
  <c r="D560" i="33"/>
  <c r="D657" i="33"/>
  <c r="C575" i="33"/>
  <c r="C582" i="33"/>
  <c r="C633" i="33" s="1"/>
  <c r="K560" i="33"/>
  <c r="K561" i="33"/>
  <c r="K657" i="33"/>
  <c r="K676" i="33"/>
  <c r="J677" i="33"/>
  <c r="J679" i="33" s="1"/>
  <c r="L693" i="33"/>
  <c r="L695" i="33" s="1"/>
  <c r="M692" i="33"/>
  <c r="H673" i="30"/>
  <c r="H675" i="30" s="1"/>
  <c r="I672" i="30"/>
  <c r="J676" i="30"/>
  <c r="I677" i="30"/>
  <c r="I679" i="30" s="1"/>
  <c r="C560" i="30"/>
  <c r="C561" i="30"/>
  <c r="C657" i="30"/>
  <c r="E560" i="30"/>
  <c r="E561" i="30"/>
  <c r="E657" i="30"/>
  <c r="O560" i="30"/>
  <c r="O561" i="30"/>
  <c r="O657" i="30"/>
  <c r="J575" i="30"/>
  <c r="J582" i="30"/>
  <c r="J633" i="30" s="1"/>
  <c r="N680" i="30"/>
  <c r="M681" i="30"/>
  <c r="M683" i="30" s="1"/>
  <c r="G560" i="30"/>
  <c r="G561" i="30"/>
  <c r="G657" i="30"/>
  <c r="J561" i="30"/>
  <c r="J560" i="30"/>
  <c r="J657" i="30"/>
  <c r="N693" i="30"/>
  <c r="N695" i="30" s="1"/>
  <c r="O692" i="30"/>
  <c r="O693" i="30" s="1"/>
  <c r="N575" i="30"/>
  <c r="N582" i="30"/>
  <c r="N633" i="30" s="1"/>
  <c r="D560" i="30"/>
  <c r="D561" i="30"/>
  <c r="D657" i="30"/>
  <c r="O575" i="30"/>
  <c r="O582" i="30"/>
  <c r="O633" i="30" s="1"/>
  <c r="F561" i="30"/>
  <c r="F560" i="30"/>
  <c r="F657" i="30"/>
  <c r="G575" i="30"/>
  <c r="G582" i="30"/>
  <c r="G633" i="30" s="1"/>
  <c r="K575" i="30"/>
  <c r="K582" i="30"/>
  <c r="K633" i="30" s="1"/>
  <c r="E575" i="30"/>
  <c r="E582" i="30"/>
  <c r="E633" i="30" s="1"/>
  <c r="M575" i="30"/>
  <c r="M582" i="30"/>
  <c r="M633" i="30" s="1"/>
  <c r="N561" i="30"/>
  <c r="N560" i="30"/>
  <c r="N657" i="30"/>
  <c r="L575" i="30"/>
  <c r="L582" i="30"/>
  <c r="L633" i="30" s="1"/>
  <c r="D575" i="30"/>
  <c r="D582" i="30"/>
  <c r="D633" i="30" s="1"/>
  <c r="K560" i="30"/>
  <c r="K561" i="30"/>
  <c r="K657" i="30"/>
  <c r="M560" i="30"/>
  <c r="M561" i="30"/>
  <c r="M657" i="30"/>
  <c r="L560" i="30"/>
  <c r="L561" i="30"/>
  <c r="L657" i="30"/>
  <c r="K685" i="30"/>
  <c r="K687" i="30" s="1"/>
  <c r="L684" i="30"/>
  <c r="F575" i="30"/>
  <c r="F582" i="30"/>
  <c r="F633" i="30" s="1"/>
  <c r="L689" i="30"/>
  <c r="L691" i="30" s="1"/>
  <c r="M688" i="30"/>
  <c r="C575" i="30"/>
  <c r="C582" i="30"/>
  <c r="C633" i="30" s="1"/>
  <c r="G575" i="28"/>
  <c r="G582" i="28"/>
  <c r="G633" i="28" s="1"/>
  <c r="K575" i="28"/>
  <c r="K582" i="28"/>
  <c r="K633" i="28" s="1"/>
  <c r="O575" i="28"/>
  <c r="O582" i="28"/>
  <c r="O633" i="28" s="1"/>
  <c r="C561" i="28"/>
  <c r="C560" i="28"/>
  <c r="C657" i="28"/>
  <c r="J560" i="28"/>
  <c r="J561" i="28"/>
  <c r="J657" i="28"/>
  <c r="D575" i="28"/>
  <c r="D582" i="28"/>
  <c r="D633" i="28" s="1"/>
  <c r="O560" i="28"/>
  <c r="O561" i="28"/>
  <c r="O657" i="28"/>
  <c r="L561" i="28"/>
  <c r="L560" i="28"/>
  <c r="L657" i="28"/>
  <c r="J575" i="28"/>
  <c r="J582" i="28"/>
  <c r="J633" i="28" s="1"/>
  <c r="M689" i="28"/>
  <c r="M691" i="28" s="1"/>
  <c r="N688" i="28"/>
  <c r="E561" i="28"/>
  <c r="E560" i="28"/>
  <c r="E657" i="28"/>
  <c r="I672" i="28"/>
  <c r="H673" i="28"/>
  <c r="H675" i="28" s="1"/>
  <c r="F575" i="28"/>
  <c r="F582" i="28"/>
  <c r="F633" i="28" s="1"/>
  <c r="L693" i="28"/>
  <c r="L695" i="28" s="1"/>
  <c r="M692" i="28"/>
  <c r="O696" i="28"/>
  <c r="O697" i="28" s="1"/>
  <c r="N697" i="28"/>
  <c r="N699" i="28" s="1"/>
  <c r="M561" i="28"/>
  <c r="M560" i="28"/>
  <c r="M657" i="28"/>
  <c r="N560" i="28"/>
  <c r="N561" i="28"/>
  <c r="N657" i="28"/>
  <c r="C575" i="28"/>
  <c r="C582" i="28"/>
  <c r="C633" i="28" s="1"/>
  <c r="I575" i="28"/>
  <c r="I582" i="28"/>
  <c r="I633" i="28" s="1"/>
  <c r="I561" i="28"/>
  <c r="I560" i="28"/>
  <c r="I657" i="28"/>
  <c r="E575" i="28"/>
  <c r="E582" i="28"/>
  <c r="E633" i="28" s="1"/>
  <c r="J676" i="28"/>
  <c r="I677" i="28"/>
  <c r="I679" i="28" s="1"/>
  <c r="N575" i="28"/>
  <c r="N582" i="28"/>
  <c r="N633" i="28" s="1"/>
  <c r="K685" i="28"/>
  <c r="K687" i="28" s="1"/>
  <c r="L684" i="28"/>
  <c r="K561" i="28"/>
  <c r="K560" i="28"/>
  <c r="K657" i="28"/>
  <c r="F560" i="28"/>
  <c r="F561" i="28"/>
  <c r="F657" i="28"/>
  <c r="L575" i="28"/>
  <c r="L582" i="28"/>
  <c r="L633" i="28" s="1"/>
  <c r="G560" i="28"/>
  <c r="G561" i="28"/>
  <c r="G657" i="28"/>
  <c r="D560" i="28"/>
  <c r="D561" i="28"/>
  <c r="D657" i="28"/>
  <c r="J681" i="28"/>
  <c r="J683" i="28" s="1"/>
  <c r="K680" i="28"/>
  <c r="M575" i="28"/>
  <c r="M582" i="28"/>
  <c r="M633" i="28" s="1"/>
  <c r="G673" i="26"/>
  <c r="G675" i="26" s="1"/>
  <c r="H672" i="26"/>
  <c r="N701" i="26"/>
  <c r="N703" i="26" s="1"/>
  <c r="O700" i="26"/>
  <c r="O701" i="26" s="1"/>
  <c r="H676" i="26"/>
  <c r="G677" i="26"/>
  <c r="G679" i="26" s="1"/>
  <c r="J663" i="26"/>
  <c r="O433" i="26"/>
  <c r="O640" i="26"/>
  <c r="O639" i="26"/>
  <c r="N639" i="26"/>
  <c r="N640" i="26"/>
  <c r="N433" i="26"/>
  <c r="B575" i="26"/>
  <c r="B582" i="26"/>
  <c r="B633" i="26" s="1"/>
  <c r="P656" i="26"/>
  <c r="M575" i="26"/>
  <c r="M582" i="26"/>
  <c r="M633" i="26" s="1"/>
  <c r="O698" i="26"/>
  <c r="O699" i="26"/>
  <c r="F575" i="26"/>
  <c r="F582" i="26"/>
  <c r="F633" i="26" s="1"/>
  <c r="C574" i="26"/>
  <c r="C552" i="26"/>
  <c r="C559" i="26"/>
  <c r="C553" i="26"/>
  <c r="D553" i="26"/>
  <c r="D574" i="26"/>
  <c r="D552" i="26"/>
  <c r="D559" i="26"/>
  <c r="E561" i="26" s="1"/>
  <c r="J668" i="26"/>
  <c r="B668" i="26"/>
  <c r="I668" i="26"/>
  <c r="H668" i="26"/>
  <c r="O668" i="26"/>
  <c r="G668" i="26"/>
  <c r="N668" i="26"/>
  <c r="F668" i="26"/>
  <c r="L668" i="26"/>
  <c r="D668" i="26"/>
  <c r="C668" i="26"/>
  <c r="M668" i="26"/>
  <c r="K668" i="26"/>
  <c r="E668" i="26"/>
  <c r="F560" i="26"/>
  <c r="F561" i="26"/>
  <c r="F657" i="26"/>
  <c r="L553" i="26"/>
  <c r="L574" i="26"/>
  <c r="L559" i="26"/>
  <c r="M561" i="26" s="1"/>
  <c r="L552" i="26"/>
  <c r="H559" i="26"/>
  <c r="H574" i="26"/>
  <c r="H552" i="26"/>
  <c r="H553" i="26"/>
  <c r="L689" i="26"/>
  <c r="L691" i="26" s="1"/>
  <c r="M688" i="26"/>
  <c r="N553" i="26"/>
  <c r="N559" i="26"/>
  <c r="N552" i="26"/>
  <c r="N574" i="26"/>
  <c r="M553" i="26"/>
  <c r="K693" i="26"/>
  <c r="K695" i="26" s="1"/>
  <c r="L692" i="26"/>
  <c r="J685" i="26"/>
  <c r="J687" i="26" s="1"/>
  <c r="K684" i="26"/>
  <c r="O559" i="26"/>
  <c r="O574" i="26"/>
  <c r="O552" i="26"/>
  <c r="O553" i="26"/>
  <c r="E560" i="26"/>
  <c r="E657" i="26"/>
  <c r="I681" i="26"/>
  <c r="I683" i="26" s="1"/>
  <c r="J680" i="26"/>
  <c r="J574" i="26"/>
  <c r="J552" i="26"/>
  <c r="J559" i="26"/>
  <c r="J553" i="26"/>
  <c r="B560" i="26"/>
  <c r="B657" i="26"/>
  <c r="E575" i="26"/>
  <c r="E582" i="26"/>
  <c r="E633" i="26" s="1"/>
  <c r="G559" i="26"/>
  <c r="G574" i="26"/>
  <c r="G552" i="26"/>
  <c r="G553" i="26"/>
  <c r="I574" i="26"/>
  <c r="I552" i="26"/>
  <c r="I553" i="26"/>
  <c r="I559" i="26"/>
  <c r="K574" i="26"/>
  <c r="K552" i="26"/>
  <c r="K559" i="26"/>
  <c r="K553" i="26"/>
  <c r="E553" i="26"/>
  <c r="M560" i="26"/>
  <c r="M657" i="26"/>
  <c r="O711" i="26"/>
  <c r="O710" i="26"/>
  <c r="M649" i="25"/>
  <c r="M651" i="25" s="1"/>
  <c r="N648" i="25"/>
  <c r="O652" i="25"/>
  <c r="O653" i="25" s="1"/>
  <c r="N653" i="25"/>
  <c r="C616" i="25"/>
  <c r="O619" i="25"/>
  <c r="G619" i="25"/>
  <c r="N619" i="25"/>
  <c r="F619" i="25"/>
  <c r="M619" i="25"/>
  <c r="E619" i="25"/>
  <c r="L619" i="25"/>
  <c r="D619" i="25"/>
  <c r="K619" i="25"/>
  <c r="C619" i="25"/>
  <c r="J619" i="25"/>
  <c r="B619" i="25"/>
  <c r="I619" i="25"/>
  <c r="H619" i="25"/>
  <c r="F616" i="25"/>
  <c r="I633" i="25"/>
  <c r="I635" i="25" s="1"/>
  <c r="J632" i="25"/>
  <c r="J641" i="25"/>
  <c r="J643" i="25" s="1"/>
  <c r="K640" i="25"/>
  <c r="L645" i="25"/>
  <c r="L647" i="25" s="1"/>
  <c r="M644" i="25"/>
  <c r="H628" i="25"/>
  <c r="G629" i="25"/>
  <c r="G631" i="25" s="1"/>
  <c r="H616" i="25"/>
  <c r="H624" i="25"/>
  <c r="G625" i="25"/>
  <c r="G627" i="25" s="1"/>
  <c r="J636" i="25"/>
  <c r="I637" i="25"/>
  <c r="I639" i="25" s="1"/>
  <c r="F668" i="23"/>
  <c r="O668" i="23"/>
  <c r="D668" i="23"/>
  <c r="I663" i="23"/>
  <c r="L668" i="23"/>
  <c r="H668" i="23"/>
  <c r="I668" i="23"/>
  <c r="K668" i="23"/>
  <c r="N668" i="23"/>
  <c r="C668" i="23"/>
  <c r="G668" i="23"/>
  <c r="P656" i="23"/>
  <c r="K666" i="23" s="1"/>
  <c r="E668" i="23"/>
  <c r="B668" i="23"/>
  <c r="M668" i="23"/>
  <c r="O433" i="23"/>
  <c r="O639" i="23"/>
  <c r="O640" i="23"/>
  <c r="J681" i="23"/>
  <c r="J683" i="23" s="1"/>
  <c r="K680" i="23"/>
  <c r="F560" i="23"/>
  <c r="F657" i="23"/>
  <c r="G561" i="23"/>
  <c r="G560" i="23"/>
  <c r="G657" i="23"/>
  <c r="O561" i="23"/>
  <c r="O560" i="23"/>
  <c r="O657" i="23"/>
  <c r="N560" i="23"/>
  <c r="N657" i="23"/>
  <c r="N696" i="23"/>
  <c r="M697" i="23"/>
  <c r="M699" i="23" s="1"/>
  <c r="C574" i="23"/>
  <c r="C552" i="23"/>
  <c r="C553" i="23"/>
  <c r="C559" i="23"/>
  <c r="O575" i="23"/>
  <c r="O582" i="23"/>
  <c r="O633" i="23" s="1"/>
  <c r="F575" i="23"/>
  <c r="F582" i="23"/>
  <c r="F633" i="23" s="1"/>
  <c r="J685" i="23"/>
  <c r="J687" i="23" s="1"/>
  <c r="K684" i="23"/>
  <c r="O700" i="23"/>
  <c r="O701" i="23" s="1"/>
  <c r="N701" i="23"/>
  <c r="N703" i="23" s="1"/>
  <c r="K574" i="23"/>
  <c r="K552" i="23"/>
  <c r="K553" i="23"/>
  <c r="K559" i="23"/>
  <c r="I575" i="23"/>
  <c r="I582" i="23"/>
  <c r="I633" i="23" s="1"/>
  <c r="B559" i="23"/>
  <c r="B574" i="23"/>
  <c r="B552" i="23"/>
  <c r="K689" i="23"/>
  <c r="K691" i="23" s="1"/>
  <c r="L688" i="23"/>
  <c r="N575" i="23"/>
  <c r="N582" i="23"/>
  <c r="N633" i="23" s="1"/>
  <c r="I560" i="23"/>
  <c r="I657" i="23"/>
  <c r="H553" i="23"/>
  <c r="H559" i="23"/>
  <c r="I561" i="23" s="1"/>
  <c r="H574" i="23"/>
  <c r="H552" i="23"/>
  <c r="G673" i="23"/>
  <c r="G675" i="23" s="1"/>
  <c r="H672" i="23"/>
  <c r="D574" i="23"/>
  <c r="D552" i="23"/>
  <c r="D559" i="23"/>
  <c r="D553" i="23"/>
  <c r="L574" i="23"/>
  <c r="L552" i="23"/>
  <c r="L553" i="23"/>
  <c r="L559" i="23"/>
  <c r="L693" i="23"/>
  <c r="L695" i="23" s="1"/>
  <c r="M692" i="23"/>
  <c r="M574" i="23"/>
  <c r="M552" i="23"/>
  <c r="M559" i="23"/>
  <c r="M553" i="23"/>
  <c r="J559" i="23"/>
  <c r="J574" i="23"/>
  <c r="J552" i="23"/>
  <c r="J553" i="23"/>
  <c r="E574" i="23"/>
  <c r="E552" i="23"/>
  <c r="E559" i="23"/>
  <c r="F561" i="23" s="1"/>
  <c r="E553" i="23"/>
  <c r="G575" i="23"/>
  <c r="G582" i="23"/>
  <c r="G633" i="23" s="1"/>
  <c r="J676" i="23"/>
  <c r="I677" i="23"/>
  <c r="I679" i="23" s="1"/>
  <c r="E682" i="22"/>
  <c r="M682" i="22"/>
  <c r="N724" i="22"/>
  <c r="N726" i="22" s="1"/>
  <c r="O723" i="22"/>
  <c r="O724" i="22" s="1"/>
  <c r="O729" i="22"/>
  <c r="O730" i="22"/>
  <c r="L578" i="22"/>
  <c r="L593" i="22"/>
  <c r="L571" i="22"/>
  <c r="L572" i="22"/>
  <c r="H696" i="22"/>
  <c r="H698" i="22" s="1"/>
  <c r="I695" i="22"/>
  <c r="J700" i="22"/>
  <c r="J702" i="22" s="1"/>
  <c r="K699" i="22"/>
  <c r="C572" i="22"/>
  <c r="C578" i="22"/>
  <c r="C593" i="22"/>
  <c r="C571" i="22"/>
  <c r="O719" i="22"/>
  <c r="O720" i="22" s="1"/>
  <c r="N720" i="22"/>
  <c r="N722" i="22" s="1"/>
  <c r="K572" i="22"/>
  <c r="K571" i="22"/>
  <c r="K578" i="22"/>
  <c r="K593" i="22"/>
  <c r="I572" i="22"/>
  <c r="I571" i="22"/>
  <c r="I593" i="22"/>
  <c r="I578" i="22"/>
  <c r="N715" i="22"/>
  <c r="M716" i="22"/>
  <c r="M718" i="22" s="1"/>
  <c r="P675" i="22"/>
  <c r="G682" i="22"/>
  <c r="H593" i="22"/>
  <c r="H571" i="22"/>
  <c r="H572" i="22"/>
  <c r="H578" i="22"/>
  <c r="G692" i="22"/>
  <c r="G694" i="22" s="1"/>
  <c r="H691" i="22"/>
  <c r="J687" i="22"/>
  <c r="B687" i="22"/>
  <c r="I687" i="22"/>
  <c r="H687" i="22"/>
  <c r="O687" i="22"/>
  <c r="G687" i="22"/>
  <c r="N687" i="22"/>
  <c r="F687" i="22"/>
  <c r="M687" i="22"/>
  <c r="E687" i="22"/>
  <c r="L687" i="22"/>
  <c r="D687" i="22"/>
  <c r="K687" i="22"/>
  <c r="C687" i="22"/>
  <c r="J572" i="22"/>
  <c r="J593" i="22"/>
  <c r="J571" i="22"/>
  <c r="J578" i="22"/>
  <c r="J704" i="22"/>
  <c r="J706" i="22" s="1"/>
  <c r="K703" i="22"/>
  <c r="K708" i="22"/>
  <c r="K710" i="22" s="1"/>
  <c r="L707" i="22"/>
  <c r="B593" i="22"/>
  <c r="B571" i="22"/>
  <c r="B578" i="22"/>
  <c r="D578" i="22"/>
  <c r="D593" i="22"/>
  <c r="D572" i="22"/>
  <c r="D571" i="22"/>
  <c r="O593" i="22"/>
  <c r="O571" i="22"/>
  <c r="O578" i="22"/>
  <c r="O572" i="22"/>
  <c r="F593" i="22"/>
  <c r="F572" i="22"/>
  <c r="F571" i="22"/>
  <c r="F578" i="22"/>
  <c r="G593" i="22"/>
  <c r="G571" i="22"/>
  <c r="G572" i="22"/>
  <c r="G578" i="22"/>
  <c r="L712" i="22"/>
  <c r="L714" i="22" s="1"/>
  <c r="M711" i="22"/>
  <c r="M578" i="22"/>
  <c r="M593" i="22"/>
  <c r="M572" i="22"/>
  <c r="M571" i="22"/>
  <c r="E578" i="22"/>
  <c r="E593" i="22"/>
  <c r="E572" i="22"/>
  <c r="E571" i="22"/>
  <c r="N593" i="22"/>
  <c r="N578" i="22"/>
  <c r="N572" i="22"/>
  <c r="N571" i="22"/>
  <c r="P657" i="33" l="1"/>
  <c r="D667" i="33" s="1"/>
  <c r="D670" i="33" s="1"/>
  <c r="I672" i="33"/>
  <c r="H673" i="33"/>
  <c r="H675" i="33" s="1"/>
  <c r="O688" i="33"/>
  <c r="O689" i="33" s="1"/>
  <c r="N689" i="33"/>
  <c r="N691" i="33" s="1"/>
  <c r="M693" i="33"/>
  <c r="M695" i="33" s="1"/>
  <c r="N692" i="33"/>
  <c r="L676" i="33"/>
  <c r="K677" i="33"/>
  <c r="K679" i="33" s="1"/>
  <c r="M684" i="33"/>
  <c r="L685" i="33"/>
  <c r="L687" i="33" s="1"/>
  <c r="O698" i="33"/>
  <c r="O699" i="33"/>
  <c r="J681" i="33"/>
  <c r="J683" i="33" s="1"/>
  <c r="K680" i="33"/>
  <c r="J672" i="30"/>
  <c r="I673" i="30"/>
  <c r="I675" i="30" s="1"/>
  <c r="M684" i="30"/>
  <c r="L685" i="30"/>
  <c r="L687" i="30" s="1"/>
  <c r="O680" i="30"/>
  <c r="O681" i="30" s="1"/>
  <c r="N681" i="30"/>
  <c r="N683" i="30" s="1"/>
  <c r="P657" i="30"/>
  <c r="M689" i="30"/>
  <c r="M691" i="30" s="1"/>
  <c r="N688" i="30"/>
  <c r="O695" i="30"/>
  <c r="O694" i="30"/>
  <c r="K676" i="30"/>
  <c r="J677" i="30"/>
  <c r="J679" i="30" s="1"/>
  <c r="P657" i="28"/>
  <c r="H667" i="28" s="1"/>
  <c r="K681" i="28"/>
  <c r="K683" i="28" s="1"/>
  <c r="L680" i="28"/>
  <c r="M684" i="28"/>
  <c r="L685" i="28"/>
  <c r="L687" i="28" s="1"/>
  <c r="O688" i="28"/>
  <c r="O689" i="28" s="1"/>
  <c r="N689" i="28"/>
  <c r="N691" i="28" s="1"/>
  <c r="J672" i="28"/>
  <c r="I673" i="28"/>
  <c r="I675" i="28" s="1"/>
  <c r="K676" i="28"/>
  <c r="J677" i="28"/>
  <c r="J679" i="28" s="1"/>
  <c r="O698" i="28"/>
  <c r="O699" i="28"/>
  <c r="N692" i="28"/>
  <c r="M693" i="28"/>
  <c r="M695" i="28" s="1"/>
  <c r="I676" i="26"/>
  <c r="H677" i="26"/>
  <c r="H679" i="26" s="1"/>
  <c r="O703" i="26"/>
  <c r="O702" i="26"/>
  <c r="I672" i="26"/>
  <c r="H673" i="26"/>
  <c r="H675" i="26" s="1"/>
  <c r="I575" i="26"/>
  <c r="I582" i="26"/>
  <c r="I633" i="26" s="1"/>
  <c r="J575" i="26"/>
  <c r="J582" i="26"/>
  <c r="J633" i="26" s="1"/>
  <c r="K561" i="26"/>
  <c r="K560" i="26"/>
  <c r="K657" i="26"/>
  <c r="O575" i="26"/>
  <c r="O582" i="26"/>
  <c r="O633" i="26" s="1"/>
  <c r="N575" i="26"/>
  <c r="N582" i="26"/>
  <c r="N633" i="26" s="1"/>
  <c r="C561" i="26"/>
  <c r="C560" i="26"/>
  <c r="C657" i="26"/>
  <c r="J681" i="26"/>
  <c r="J683" i="26" s="1"/>
  <c r="K680" i="26"/>
  <c r="O561" i="26"/>
  <c r="O560" i="26"/>
  <c r="O657" i="26"/>
  <c r="H575" i="26"/>
  <c r="H582" i="26"/>
  <c r="H633" i="26" s="1"/>
  <c r="N560" i="26"/>
  <c r="N561" i="26"/>
  <c r="N657" i="26"/>
  <c r="H560" i="26"/>
  <c r="H561" i="26"/>
  <c r="H657" i="26"/>
  <c r="D561" i="26"/>
  <c r="D560" i="26"/>
  <c r="D657" i="26"/>
  <c r="K575" i="26"/>
  <c r="K582" i="26"/>
  <c r="K633" i="26" s="1"/>
  <c r="G575" i="26"/>
  <c r="G582" i="26"/>
  <c r="G633" i="26" s="1"/>
  <c r="K685" i="26"/>
  <c r="K687" i="26" s="1"/>
  <c r="L684" i="26"/>
  <c r="C575" i="26"/>
  <c r="C582" i="26"/>
  <c r="C633" i="26" s="1"/>
  <c r="I560" i="26"/>
  <c r="I561" i="26"/>
  <c r="I657" i="26"/>
  <c r="G560" i="26"/>
  <c r="G561" i="26"/>
  <c r="G657" i="26"/>
  <c r="D575" i="26"/>
  <c r="D582" i="26"/>
  <c r="D633" i="26" s="1"/>
  <c r="N666" i="26"/>
  <c r="F666" i="26"/>
  <c r="M666" i="26"/>
  <c r="E666" i="26"/>
  <c r="L666" i="26"/>
  <c r="D666" i="26"/>
  <c r="K666" i="26"/>
  <c r="C666" i="26"/>
  <c r="J666" i="26"/>
  <c r="B666" i="26"/>
  <c r="H666" i="26"/>
  <c r="O666" i="26"/>
  <c r="I666" i="26"/>
  <c r="G666" i="26"/>
  <c r="J560" i="26"/>
  <c r="J561" i="26"/>
  <c r="J657" i="26"/>
  <c r="L693" i="26"/>
  <c r="L695" i="26" s="1"/>
  <c r="M692" i="26"/>
  <c r="M689" i="26"/>
  <c r="M691" i="26" s="1"/>
  <c r="N688" i="26"/>
  <c r="L561" i="26"/>
  <c r="L560" i="26"/>
  <c r="L657" i="26"/>
  <c r="L575" i="26"/>
  <c r="L582" i="26"/>
  <c r="L633" i="26" s="1"/>
  <c r="N654" i="25"/>
  <c r="N655" i="25"/>
  <c r="O654" i="25"/>
  <c r="O655" i="25"/>
  <c r="O648" i="25"/>
  <c r="O649" i="25" s="1"/>
  <c r="N649" i="25"/>
  <c r="N666" i="23"/>
  <c r="I628" i="25"/>
  <c r="H629" i="25"/>
  <c r="H631" i="25" s="1"/>
  <c r="M645" i="25"/>
  <c r="M647" i="25" s="1"/>
  <c r="N644" i="25"/>
  <c r="J637" i="25"/>
  <c r="J639" i="25" s="1"/>
  <c r="K636" i="25"/>
  <c r="K641" i="25"/>
  <c r="K643" i="25" s="1"/>
  <c r="L640" i="25"/>
  <c r="I624" i="25"/>
  <c r="H625" i="25"/>
  <c r="H627" i="25" s="1"/>
  <c r="K632" i="25"/>
  <c r="J633" i="25"/>
  <c r="J635" i="25" s="1"/>
  <c r="G666" i="23"/>
  <c r="H666" i="23"/>
  <c r="C666" i="23"/>
  <c r="J666" i="23"/>
  <c r="D666" i="23"/>
  <c r="L666" i="23"/>
  <c r="E666" i="23"/>
  <c r="O666" i="23"/>
  <c r="I666" i="23"/>
  <c r="M666" i="23"/>
  <c r="B666" i="23"/>
  <c r="F666" i="23"/>
  <c r="J575" i="23"/>
  <c r="J582" i="23"/>
  <c r="J633" i="23" s="1"/>
  <c r="L560" i="23"/>
  <c r="L561" i="23"/>
  <c r="L657" i="23"/>
  <c r="D575" i="23"/>
  <c r="D582" i="23"/>
  <c r="D633" i="23" s="1"/>
  <c r="J560" i="23"/>
  <c r="J561" i="23"/>
  <c r="J657" i="23"/>
  <c r="B575" i="23"/>
  <c r="B582" i="23"/>
  <c r="B633" i="23" s="1"/>
  <c r="O696" i="23"/>
  <c r="O697" i="23" s="1"/>
  <c r="N697" i="23"/>
  <c r="N699" i="23" s="1"/>
  <c r="E561" i="23"/>
  <c r="E560" i="23"/>
  <c r="E657" i="23"/>
  <c r="I672" i="23"/>
  <c r="H673" i="23"/>
  <c r="H675" i="23" s="1"/>
  <c r="B560" i="23"/>
  <c r="B657" i="23"/>
  <c r="K575" i="23"/>
  <c r="K582" i="23"/>
  <c r="K633" i="23" s="1"/>
  <c r="L575" i="23"/>
  <c r="L582" i="23"/>
  <c r="L633" i="23" s="1"/>
  <c r="C560" i="23"/>
  <c r="C561" i="23"/>
  <c r="C657" i="23"/>
  <c r="E575" i="23"/>
  <c r="E582" i="23"/>
  <c r="E633" i="23" s="1"/>
  <c r="M561" i="23"/>
  <c r="M560" i="23"/>
  <c r="M657" i="23"/>
  <c r="O702" i="23"/>
  <c r="O703" i="23"/>
  <c r="N561" i="23"/>
  <c r="H575" i="23"/>
  <c r="H582" i="23"/>
  <c r="H633" i="23" s="1"/>
  <c r="K685" i="23"/>
  <c r="K687" i="23" s="1"/>
  <c r="L684" i="23"/>
  <c r="K676" i="23"/>
  <c r="J677" i="23"/>
  <c r="J679" i="23" s="1"/>
  <c r="M575" i="23"/>
  <c r="M582" i="23"/>
  <c r="M633" i="23" s="1"/>
  <c r="M693" i="23"/>
  <c r="M695" i="23" s="1"/>
  <c r="N692" i="23"/>
  <c r="D560" i="23"/>
  <c r="D561" i="23"/>
  <c r="D657" i="23"/>
  <c r="H560" i="23"/>
  <c r="H561" i="23"/>
  <c r="H657" i="23"/>
  <c r="L689" i="23"/>
  <c r="L691" i="23" s="1"/>
  <c r="M688" i="23"/>
  <c r="K560" i="23"/>
  <c r="K561" i="23"/>
  <c r="K657" i="23"/>
  <c r="K681" i="23"/>
  <c r="K683" i="23" s="1"/>
  <c r="L680" i="23"/>
  <c r="C575" i="23"/>
  <c r="C582" i="23"/>
  <c r="C633" i="23" s="1"/>
  <c r="O725" i="22"/>
  <c r="O726" i="22"/>
  <c r="F579" i="22"/>
  <c r="F580" i="22"/>
  <c r="F676" i="22"/>
  <c r="E594" i="22"/>
  <c r="E601" i="22"/>
  <c r="E652" i="22" s="1"/>
  <c r="M712" i="22"/>
  <c r="M714" i="22" s="1"/>
  <c r="N711" i="22"/>
  <c r="B594" i="22"/>
  <c r="B601" i="22"/>
  <c r="B652" i="22" s="1"/>
  <c r="J594" i="22"/>
  <c r="J601" i="22"/>
  <c r="J652" i="22" s="1"/>
  <c r="E580" i="22"/>
  <c r="E579" i="22"/>
  <c r="E676" i="22"/>
  <c r="I691" i="22"/>
  <c r="H692" i="22"/>
  <c r="H694" i="22" s="1"/>
  <c r="N685" i="22"/>
  <c r="F685" i="22"/>
  <c r="M685" i="22"/>
  <c r="E685" i="22"/>
  <c r="L685" i="22"/>
  <c r="D685" i="22"/>
  <c r="K685" i="22"/>
  <c r="C685" i="22"/>
  <c r="J685" i="22"/>
  <c r="B685" i="22"/>
  <c r="I685" i="22"/>
  <c r="H685" i="22"/>
  <c r="O685" i="22"/>
  <c r="G685" i="22"/>
  <c r="K594" i="22"/>
  <c r="K601" i="22"/>
  <c r="K652" i="22" s="1"/>
  <c r="C594" i="22"/>
  <c r="C601" i="22"/>
  <c r="C652" i="22" s="1"/>
  <c r="G579" i="22"/>
  <c r="G580" i="22"/>
  <c r="G676" i="22"/>
  <c r="F594" i="22"/>
  <c r="F601" i="22"/>
  <c r="F652" i="22" s="1"/>
  <c r="L708" i="22"/>
  <c r="L710" i="22" s="1"/>
  <c r="M707" i="22"/>
  <c r="K579" i="22"/>
  <c r="K580" i="22"/>
  <c r="K676" i="22"/>
  <c r="C580" i="22"/>
  <c r="C579" i="22"/>
  <c r="C676" i="22"/>
  <c r="N579" i="22"/>
  <c r="N580" i="22"/>
  <c r="N676" i="22"/>
  <c r="D594" i="22"/>
  <c r="D601" i="22"/>
  <c r="D652" i="22" s="1"/>
  <c r="H580" i="22"/>
  <c r="H579" i="22"/>
  <c r="H676" i="22"/>
  <c r="O715" i="22"/>
  <c r="O716" i="22" s="1"/>
  <c r="N716" i="22"/>
  <c r="N718" i="22" s="1"/>
  <c r="L594" i="22"/>
  <c r="L601" i="22"/>
  <c r="L652" i="22" s="1"/>
  <c r="N594" i="22"/>
  <c r="N601" i="22"/>
  <c r="N652" i="22" s="1"/>
  <c r="D580" i="22"/>
  <c r="D579" i="22"/>
  <c r="D676" i="22"/>
  <c r="K704" i="22"/>
  <c r="K706" i="22" s="1"/>
  <c r="L703" i="22"/>
  <c r="I580" i="22"/>
  <c r="I579" i="22"/>
  <c r="I676" i="22"/>
  <c r="L580" i="22"/>
  <c r="L579" i="22"/>
  <c r="L676" i="22"/>
  <c r="M594" i="22"/>
  <c r="M601" i="22"/>
  <c r="M652" i="22" s="1"/>
  <c r="G594" i="22"/>
  <c r="G601" i="22"/>
  <c r="G652" i="22" s="1"/>
  <c r="O579" i="22"/>
  <c r="O580" i="22"/>
  <c r="O676" i="22"/>
  <c r="I594" i="22"/>
  <c r="I601" i="22"/>
  <c r="I652" i="22" s="1"/>
  <c r="K700" i="22"/>
  <c r="K702" i="22" s="1"/>
  <c r="L699" i="22"/>
  <c r="M580" i="22"/>
  <c r="M579" i="22"/>
  <c r="M676" i="22"/>
  <c r="B579" i="22"/>
  <c r="B676" i="22"/>
  <c r="J580" i="22"/>
  <c r="J579" i="22"/>
  <c r="J676" i="22"/>
  <c r="H594" i="22"/>
  <c r="H601" i="22"/>
  <c r="H652" i="22" s="1"/>
  <c r="O594" i="22"/>
  <c r="O601" i="22"/>
  <c r="O652" i="22" s="1"/>
  <c r="O721" i="22"/>
  <c r="O722" i="22"/>
  <c r="J695" i="22"/>
  <c r="I696" i="22"/>
  <c r="I698" i="22" s="1"/>
  <c r="M667" i="33" l="1"/>
  <c r="M670" i="33" s="1"/>
  <c r="F667" i="33"/>
  <c r="F670" i="33" s="1"/>
  <c r="I667" i="33"/>
  <c r="I670" i="33" s="1"/>
  <c r="N667" i="33"/>
  <c r="N670" i="33" s="1"/>
  <c r="L667" i="33"/>
  <c r="L670" i="33" s="1"/>
  <c r="B667" i="33"/>
  <c r="B670" i="33" s="1"/>
  <c r="G667" i="33"/>
  <c r="G670" i="33" s="1"/>
  <c r="E667" i="33"/>
  <c r="E670" i="33" s="1"/>
  <c r="J667" i="33"/>
  <c r="J670" i="33" s="1"/>
  <c r="O667" i="33"/>
  <c r="O670" i="33" s="1"/>
  <c r="C667" i="33"/>
  <c r="C670" i="33" s="1"/>
  <c r="H667" i="33"/>
  <c r="H670" i="33" s="1"/>
  <c r="K667" i="33"/>
  <c r="K670" i="33" s="1"/>
  <c r="I673" i="33"/>
  <c r="I675" i="33" s="1"/>
  <c r="J672" i="33"/>
  <c r="O690" i="33"/>
  <c r="O691" i="33"/>
  <c r="N684" i="33"/>
  <c r="M685" i="33"/>
  <c r="M687" i="33" s="1"/>
  <c r="K681" i="33"/>
  <c r="K683" i="33" s="1"/>
  <c r="L680" i="33"/>
  <c r="M676" i="33"/>
  <c r="L677" i="33"/>
  <c r="L679" i="33" s="1"/>
  <c r="N693" i="33"/>
  <c r="N695" i="33" s="1"/>
  <c r="O692" i="33"/>
  <c r="O693" i="33" s="1"/>
  <c r="J673" i="30"/>
  <c r="J675" i="30" s="1"/>
  <c r="K672" i="30"/>
  <c r="H667" i="30"/>
  <c r="O667" i="30"/>
  <c r="G667" i="30"/>
  <c r="N667" i="30"/>
  <c r="F667" i="30"/>
  <c r="M667" i="30"/>
  <c r="E667" i="30"/>
  <c r="L667" i="30"/>
  <c r="D667" i="30"/>
  <c r="K667" i="30"/>
  <c r="C667" i="30"/>
  <c r="J667" i="30"/>
  <c r="B667" i="30"/>
  <c r="I667" i="30"/>
  <c r="O683" i="30"/>
  <c r="O682" i="30"/>
  <c r="L676" i="30"/>
  <c r="K677" i="30"/>
  <c r="K679" i="30" s="1"/>
  <c r="N684" i="30"/>
  <c r="M685" i="30"/>
  <c r="M687" i="30" s="1"/>
  <c r="O688" i="30"/>
  <c r="O689" i="30" s="1"/>
  <c r="N689" i="30"/>
  <c r="N691" i="30" s="1"/>
  <c r="L667" i="28"/>
  <c r="E667" i="28"/>
  <c r="C667" i="28"/>
  <c r="M667" i="28"/>
  <c r="K667" i="28"/>
  <c r="N667" i="28"/>
  <c r="B667" i="28"/>
  <c r="G667" i="28"/>
  <c r="F667" i="28"/>
  <c r="J667" i="28"/>
  <c r="O667" i="28"/>
  <c r="I667" i="28"/>
  <c r="D667" i="28"/>
  <c r="L676" i="28"/>
  <c r="K677" i="28"/>
  <c r="K679" i="28" s="1"/>
  <c r="K672" i="28"/>
  <c r="J673" i="28"/>
  <c r="J675" i="28" s="1"/>
  <c r="O690" i="28"/>
  <c r="O691" i="28"/>
  <c r="N693" i="28"/>
  <c r="N695" i="28" s="1"/>
  <c r="O692" i="28"/>
  <c r="O693" i="28" s="1"/>
  <c r="N684" i="28"/>
  <c r="M685" i="28"/>
  <c r="M687" i="28" s="1"/>
  <c r="L681" i="28"/>
  <c r="L683" i="28" s="1"/>
  <c r="M680" i="28"/>
  <c r="J672" i="26"/>
  <c r="I673" i="26"/>
  <c r="I675" i="26" s="1"/>
  <c r="J676" i="26"/>
  <c r="I677" i="26"/>
  <c r="I679" i="26" s="1"/>
  <c r="P657" i="26"/>
  <c r="H667" i="26" s="1"/>
  <c r="H670" i="26" s="1"/>
  <c r="K681" i="26"/>
  <c r="K683" i="26" s="1"/>
  <c r="L680" i="26"/>
  <c r="M684" i="26"/>
  <c r="L685" i="26"/>
  <c r="L687" i="26" s="1"/>
  <c r="O688" i="26"/>
  <c r="O689" i="26" s="1"/>
  <c r="N689" i="26"/>
  <c r="N691" i="26" s="1"/>
  <c r="M693" i="26"/>
  <c r="M695" i="26" s="1"/>
  <c r="N692" i="26"/>
  <c r="N650" i="25"/>
  <c r="N651" i="25"/>
  <c r="O650" i="25"/>
  <c r="O651" i="25"/>
  <c r="J624" i="25"/>
  <c r="I625" i="25"/>
  <c r="I627" i="25" s="1"/>
  <c r="L641" i="25"/>
  <c r="L643" i="25" s="1"/>
  <c r="M640" i="25"/>
  <c r="J628" i="25"/>
  <c r="I629" i="25"/>
  <c r="I631" i="25" s="1"/>
  <c r="K637" i="25"/>
  <c r="K639" i="25" s="1"/>
  <c r="L636" i="25"/>
  <c r="N645" i="25"/>
  <c r="O644" i="25"/>
  <c r="O645" i="25" s="1"/>
  <c r="L632" i="25"/>
  <c r="K633" i="25"/>
  <c r="K635" i="25" s="1"/>
  <c r="P657" i="23"/>
  <c r="G667" i="23" s="1"/>
  <c r="G670" i="23" s="1"/>
  <c r="M689" i="23"/>
  <c r="M691" i="23" s="1"/>
  <c r="N688" i="23"/>
  <c r="N693" i="23"/>
  <c r="N695" i="23" s="1"/>
  <c r="O692" i="23"/>
  <c r="O693" i="23" s="1"/>
  <c r="O698" i="23"/>
  <c r="O699" i="23"/>
  <c r="L681" i="23"/>
  <c r="L683" i="23" s="1"/>
  <c r="M680" i="23"/>
  <c r="J672" i="23"/>
  <c r="I673" i="23"/>
  <c r="I675" i="23" s="1"/>
  <c r="L676" i="23"/>
  <c r="K677" i="23"/>
  <c r="K679" i="23" s="1"/>
  <c r="M684" i="23"/>
  <c r="L685" i="23"/>
  <c r="L687" i="23" s="1"/>
  <c r="O717" i="22"/>
  <c r="O718" i="22"/>
  <c r="J691" i="22"/>
  <c r="I692" i="22"/>
  <c r="I694" i="22" s="1"/>
  <c r="N712" i="22"/>
  <c r="N714" i="22" s="1"/>
  <c r="O711" i="22"/>
  <c r="O712" i="22" s="1"/>
  <c r="P676" i="22"/>
  <c r="L700" i="22"/>
  <c r="L702" i="22" s="1"/>
  <c r="M699" i="22"/>
  <c r="K695" i="22"/>
  <c r="J696" i="22"/>
  <c r="J698" i="22" s="1"/>
  <c r="M703" i="22"/>
  <c r="L704" i="22"/>
  <c r="L706" i="22" s="1"/>
  <c r="M708" i="22"/>
  <c r="M710" i="22" s="1"/>
  <c r="N707" i="22"/>
  <c r="K672" i="33" l="1"/>
  <c r="J673" i="33"/>
  <c r="J675" i="33" s="1"/>
  <c r="N685" i="33"/>
  <c r="N687" i="33" s="1"/>
  <c r="O684" i="33"/>
  <c r="O685" i="33" s="1"/>
  <c r="L681" i="33"/>
  <c r="L683" i="33" s="1"/>
  <c r="M680" i="33"/>
  <c r="O694" i="33"/>
  <c r="O695" i="33"/>
  <c r="N676" i="33"/>
  <c r="M677" i="33"/>
  <c r="M679" i="33" s="1"/>
  <c r="L672" i="30"/>
  <c r="K673" i="30"/>
  <c r="K675" i="30" s="1"/>
  <c r="M676" i="30"/>
  <c r="L677" i="30"/>
  <c r="L679" i="30" s="1"/>
  <c r="O690" i="30"/>
  <c r="O691" i="30"/>
  <c r="N685" i="30"/>
  <c r="N687" i="30" s="1"/>
  <c r="O684" i="30"/>
  <c r="O685" i="30" s="1"/>
  <c r="O694" i="28"/>
  <c r="O695" i="28"/>
  <c r="N680" i="28"/>
  <c r="M681" i="28"/>
  <c r="M683" i="28" s="1"/>
  <c r="L672" i="28"/>
  <c r="K673" i="28"/>
  <c r="K675" i="28" s="1"/>
  <c r="N685" i="28"/>
  <c r="N687" i="28" s="1"/>
  <c r="O684" i="28"/>
  <c r="O685" i="28" s="1"/>
  <c r="M676" i="28"/>
  <c r="L677" i="28"/>
  <c r="L679" i="28" s="1"/>
  <c r="K676" i="26"/>
  <c r="J677" i="26"/>
  <c r="J679" i="26" s="1"/>
  <c r="J673" i="26"/>
  <c r="J675" i="26" s="1"/>
  <c r="K672" i="26"/>
  <c r="C667" i="26"/>
  <c r="C670" i="26" s="1"/>
  <c r="F667" i="26"/>
  <c r="F670" i="26" s="1"/>
  <c r="I667" i="26"/>
  <c r="I670" i="26" s="1"/>
  <c r="L667" i="26"/>
  <c r="L670" i="26" s="1"/>
  <c r="E667" i="26"/>
  <c r="E670" i="26" s="1"/>
  <c r="M667" i="26"/>
  <c r="M670" i="26" s="1"/>
  <c r="K667" i="26"/>
  <c r="K670" i="26" s="1"/>
  <c r="N667" i="26"/>
  <c r="N670" i="26" s="1"/>
  <c r="B667" i="26"/>
  <c r="B670" i="26" s="1"/>
  <c r="G667" i="26"/>
  <c r="G670" i="26" s="1"/>
  <c r="J667" i="26"/>
  <c r="J670" i="26" s="1"/>
  <c r="O667" i="26"/>
  <c r="O670" i="26" s="1"/>
  <c r="D667" i="26"/>
  <c r="D670" i="26" s="1"/>
  <c r="L681" i="26"/>
  <c r="L683" i="26" s="1"/>
  <c r="M680" i="26"/>
  <c r="N684" i="26"/>
  <c r="M685" i="26"/>
  <c r="M687" i="26" s="1"/>
  <c r="N693" i="26"/>
  <c r="N695" i="26" s="1"/>
  <c r="O692" i="26"/>
  <c r="O693" i="26" s="1"/>
  <c r="O690" i="26"/>
  <c r="O691" i="26"/>
  <c r="K624" i="25"/>
  <c r="J625" i="25"/>
  <c r="J627" i="25" s="1"/>
  <c r="L637" i="25"/>
  <c r="L639" i="25" s="1"/>
  <c r="M636" i="25"/>
  <c r="M641" i="25"/>
  <c r="M643" i="25" s="1"/>
  <c r="N640" i="25"/>
  <c r="N647" i="25"/>
  <c r="N646" i="25"/>
  <c r="K628" i="25"/>
  <c r="J629" i="25"/>
  <c r="J631" i="25" s="1"/>
  <c r="M632" i="25"/>
  <c r="L633" i="25"/>
  <c r="L635" i="25" s="1"/>
  <c r="O647" i="25"/>
  <c r="O646" i="25"/>
  <c r="D667" i="23"/>
  <c r="D670" i="23" s="1"/>
  <c r="L667" i="23"/>
  <c r="L670" i="23" s="1"/>
  <c r="K667" i="23"/>
  <c r="K670" i="23" s="1"/>
  <c r="E667" i="23"/>
  <c r="E670" i="23" s="1"/>
  <c r="O667" i="23"/>
  <c r="O670" i="23" s="1"/>
  <c r="H667" i="23"/>
  <c r="H670" i="23" s="1"/>
  <c r="I667" i="23"/>
  <c r="I670" i="23" s="1"/>
  <c r="M667" i="23"/>
  <c r="M670" i="23" s="1"/>
  <c r="B667" i="23"/>
  <c r="B670" i="23" s="1"/>
  <c r="F667" i="23"/>
  <c r="F670" i="23" s="1"/>
  <c r="J667" i="23"/>
  <c r="J670" i="23" s="1"/>
  <c r="N667" i="23"/>
  <c r="N670" i="23" s="1"/>
  <c r="C667" i="23"/>
  <c r="C670" i="23" s="1"/>
  <c r="M676" i="23"/>
  <c r="L677" i="23"/>
  <c r="L679" i="23" s="1"/>
  <c r="O688" i="23"/>
  <c r="O689" i="23" s="1"/>
  <c r="N689" i="23"/>
  <c r="N691" i="23" s="1"/>
  <c r="N680" i="23"/>
  <c r="M681" i="23"/>
  <c r="M683" i="23" s="1"/>
  <c r="K672" i="23"/>
  <c r="J673" i="23"/>
  <c r="J675" i="23" s="1"/>
  <c r="N684" i="23"/>
  <c r="M685" i="23"/>
  <c r="M687" i="23" s="1"/>
  <c r="O695" i="23"/>
  <c r="O694" i="23"/>
  <c r="N699" i="22"/>
  <c r="M700" i="22"/>
  <c r="M702" i="22" s="1"/>
  <c r="O707" i="22"/>
  <c r="O708" i="22" s="1"/>
  <c r="N708" i="22"/>
  <c r="N710" i="22" s="1"/>
  <c r="H686" i="22"/>
  <c r="H689" i="22" s="1"/>
  <c r="O686" i="22"/>
  <c r="O689" i="22" s="1"/>
  <c r="G686" i="22"/>
  <c r="G689" i="22" s="1"/>
  <c r="N686" i="22"/>
  <c r="N689" i="22" s="1"/>
  <c r="F686" i="22"/>
  <c r="F689" i="22" s="1"/>
  <c r="M686" i="22"/>
  <c r="M689" i="22" s="1"/>
  <c r="E686" i="22"/>
  <c r="L686" i="22"/>
  <c r="L689" i="22" s="1"/>
  <c r="D686" i="22"/>
  <c r="K686" i="22"/>
  <c r="K689" i="22" s="1"/>
  <c r="C686" i="22"/>
  <c r="J686" i="22"/>
  <c r="J689" i="22" s="1"/>
  <c r="B686" i="22"/>
  <c r="I686" i="22"/>
  <c r="I689" i="22" s="1"/>
  <c r="O714" i="22"/>
  <c r="O713" i="22"/>
  <c r="N703" i="22"/>
  <c r="M704" i="22"/>
  <c r="M706" i="22" s="1"/>
  <c r="K691" i="22"/>
  <c r="J692" i="22"/>
  <c r="J694" i="22" s="1"/>
  <c r="L695" i="22"/>
  <c r="K696" i="22"/>
  <c r="K698" i="22" s="1"/>
  <c r="K673" i="33" l="1"/>
  <c r="K675" i="33" s="1"/>
  <c r="L672" i="33"/>
  <c r="N677" i="33"/>
  <c r="N679" i="33" s="1"/>
  <c r="O676" i="33"/>
  <c r="O677" i="33" s="1"/>
  <c r="N680" i="33"/>
  <c r="M681" i="33"/>
  <c r="M683" i="33" s="1"/>
  <c r="O687" i="33"/>
  <c r="O686" i="33"/>
  <c r="L673" i="30"/>
  <c r="L675" i="30" s="1"/>
  <c r="M672" i="30"/>
  <c r="O687" i="30"/>
  <c r="O686" i="30"/>
  <c r="M677" i="30"/>
  <c r="M679" i="30" s="1"/>
  <c r="N676" i="30"/>
  <c r="O680" i="28"/>
  <c r="O681" i="28" s="1"/>
  <c r="N681" i="28"/>
  <c r="N683" i="28" s="1"/>
  <c r="O686" i="28"/>
  <c r="O687" i="28"/>
  <c r="M672" i="28"/>
  <c r="L673" i="28"/>
  <c r="L675" i="28" s="1"/>
  <c r="M677" i="28"/>
  <c r="M679" i="28" s="1"/>
  <c r="N676" i="28"/>
  <c r="K673" i="26"/>
  <c r="K675" i="26" s="1"/>
  <c r="L672" i="26"/>
  <c r="L676" i="26"/>
  <c r="K677" i="26"/>
  <c r="K679" i="26" s="1"/>
  <c r="N685" i="26"/>
  <c r="N687" i="26" s="1"/>
  <c r="O684" i="26"/>
  <c r="O685" i="26" s="1"/>
  <c r="O694" i="26"/>
  <c r="O695" i="26"/>
  <c r="N680" i="26"/>
  <c r="M681" i="26"/>
  <c r="M683" i="26" s="1"/>
  <c r="K629" i="25"/>
  <c r="K631" i="25" s="1"/>
  <c r="L628" i="25"/>
  <c r="L624" i="25"/>
  <c r="K625" i="25"/>
  <c r="K627" i="25" s="1"/>
  <c r="N641" i="25"/>
  <c r="O640" i="25"/>
  <c r="O641" i="25" s="1"/>
  <c r="M637" i="25"/>
  <c r="M639" i="25" s="1"/>
  <c r="N636" i="25"/>
  <c r="M633" i="25"/>
  <c r="M635" i="25" s="1"/>
  <c r="N632" i="25"/>
  <c r="O680" i="23"/>
  <c r="O681" i="23" s="1"/>
  <c r="N681" i="23"/>
  <c r="N683" i="23" s="1"/>
  <c r="L672" i="23"/>
  <c r="K673" i="23"/>
  <c r="K675" i="23" s="1"/>
  <c r="O690" i="23"/>
  <c r="O691" i="23"/>
  <c r="N685" i="23"/>
  <c r="N687" i="23" s="1"/>
  <c r="O684" i="23"/>
  <c r="O685" i="23" s="1"/>
  <c r="M677" i="23"/>
  <c r="M679" i="23" s="1"/>
  <c r="N676" i="23"/>
  <c r="O709" i="22"/>
  <c r="O710" i="22"/>
  <c r="M695" i="22"/>
  <c r="L696" i="22"/>
  <c r="L698" i="22" s="1"/>
  <c r="O699" i="22"/>
  <c r="O700" i="22" s="1"/>
  <c r="N700" i="22"/>
  <c r="N702" i="22" s="1"/>
  <c r="L691" i="22"/>
  <c r="K692" i="22"/>
  <c r="K694" i="22" s="1"/>
  <c r="N704" i="22"/>
  <c r="N706" i="22" s="1"/>
  <c r="O703" i="22"/>
  <c r="O704" i="22" s="1"/>
  <c r="L673" i="33" l="1"/>
  <c r="L675" i="33" s="1"/>
  <c r="M672" i="33"/>
  <c r="O680" i="33"/>
  <c r="O681" i="33" s="1"/>
  <c r="N681" i="33"/>
  <c r="N683" i="33" s="1"/>
  <c r="O678" i="33"/>
  <c r="O679" i="33"/>
  <c r="N672" i="30"/>
  <c r="M673" i="30"/>
  <c r="M675" i="30" s="1"/>
  <c r="N677" i="30"/>
  <c r="N679" i="30" s="1"/>
  <c r="O676" i="30"/>
  <c r="O677" i="30" s="1"/>
  <c r="N677" i="28"/>
  <c r="N679" i="28" s="1"/>
  <c r="O676" i="28"/>
  <c r="O677" i="28" s="1"/>
  <c r="M673" i="28"/>
  <c r="M675" i="28" s="1"/>
  <c r="N672" i="28"/>
  <c r="O682" i="28"/>
  <c r="O683" i="28"/>
  <c r="L677" i="26"/>
  <c r="L679" i="26" s="1"/>
  <c r="M676" i="26"/>
  <c r="M672" i="26"/>
  <c r="L673" i="26"/>
  <c r="L675" i="26" s="1"/>
  <c r="O687" i="26"/>
  <c r="O686" i="26"/>
  <c r="O680" i="26"/>
  <c r="O681" i="26" s="1"/>
  <c r="N681" i="26"/>
  <c r="N683" i="26" s="1"/>
  <c r="N637" i="25"/>
  <c r="O636" i="25"/>
  <c r="O637" i="25" s="1"/>
  <c r="O643" i="25"/>
  <c r="O642" i="25"/>
  <c r="N642" i="25"/>
  <c r="N643" i="25"/>
  <c r="L625" i="25"/>
  <c r="L627" i="25" s="1"/>
  <c r="M624" i="25"/>
  <c r="N633" i="25"/>
  <c r="O632" i="25"/>
  <c r="O633" i="25" s="1"/>
  <c r="L629" i="25"/>
  <c r="L631" i="25" s="1"/>
  <c r="M628" i="25"/>
  <c r="M672" i="23"/>
  <c r="L673" i="23"/>
  <c r="L675" i="23" s="1"/>
  <c r="N677" i="23"/>
  <c r="N679" i="23" s="1"/>
  <c r="O676" i="23"/>
  <c r="O677" i="23" s="1"/>
  <c r="O687" i="23"/>
  <c r="O686" i="23"/>
  <c r="O682" i="23"/>
  <c r="O683" i="23"/>
  <c r="M696" i="22"/>
  <c r="M698" i="22" s="1"/>
  <c r="N695" i="22"/>
  <c r="O706" i="22"/>
  <c r="O705" i="22"/>
  <c r="M691" i="22"/>
  <c r="L692" i="22"/>
  <c r="L694" i="22" s="1"/>
  <c r="O702" i="22"/>
  <c r="O701" i="22"/>
  <c r="M673" i="33" l="1"/>
  <c r="M675" i="33" s="1"/>
  <c r="N672" i="33"/>
  <c r="O683" i="33"/>
  <c r="O682" i="33"/>
  <c r="N673" i="30"/>
  <c r="N675" i="30" s="1"/>
  <c r="O672" i="30"/>
  <c r="O673" i="30" s="1"/>
  <c r="O678" i="30"/>
  <c r="O679" i="30"/>
  <c r="N673" i="28"/>
  <c r="N675" i="28" s="1"/>
  <c r="O672" i="28"/>
  <c r="O673" i="28" s="1"/>
  <c r="O678" i="28"/>
  <c r="O679" i="28"/>
  <c r="M673" i="26"/>
  <c r="M675" i="26" s="1"/>
  <c r="N672" i="26"/>
  <c r="M677" i="26"/>
  <c r="M679" i="26" s="1"/>
  <c r="N676" i="26"/>
  <c r="O682" i="26"/>
  <c r="O683" i="26"/>
  <c r="M625" i="25"/>
  <c r="M627" i="25" s="1"/>
  <c r="N624" i="25"/>
  <c r="M629" i="25"/>
  <c r="M631" i="25" s="1"/>
  <c r="N628" i="25"/>
  <c r="O634" i="25"/>
  <c r="O635" i="25"/>
  <c r="O638" i="25"/>
  <c r="O639" i="25"/>
  <c r="N634" i="25"/>
  <c r="N635" i="25"/>
  <c r="N638" i="25"/>
  <c r="N639" i="25"/>
  <c r="O678" i="23"/>
  <c r="O679" i="23"/>
  <c r="M673" i="23"/>
  <c r="M675" i="23" s="1"/>
  <c r="N672" i="23"/>
  <c r="N696" i="22"/>
  <c r="N698" i="22" s="1"/>
  <c r="O695" i="22"/>
  <c r="O696" i="22" s="1"/>
  <c r="M692" i="22"/>
  <c r="M694" i="22" s="1"/>
  <c r="N691" i="22"/>
  <c r="N673" i="33" l="1"/>
  <c r="N675" i="33" s="1"/>
  <c r="O672" i="33"/>
  <c r="O673" i="33" s="1"/>
  <c r="O675" i="30"/>
  <c r="O674" i="30"/>
  <c r="O674" i="28"/>
  <c r="O675" i="28"/>
  <c r="N677" i="26"/>
  <c r="N679" i="26" s="1"/>
  <c r="O676" i="26"/>
  <c r="O677" i="26" s="1"/>
  <c r="N673" i="26"/>
  <c r="N675" i="26" s="1"/>
  <c r="O672" i="26"/>
  <c r="O673" i="26" s="1"/>
  <c r="N629" i="25"/>
  <c r="O628" i="25"/>
  <c r="O629" i="25" s="1"/>
  <c r="N625" i="25"/>
  <c r="O624" i="25"/>
  <c r="O625" i="25" s="1"/>
  <c r="N673" i="23"/>
  <c r="N675" i="23" s="1"/>
  <c r="O672" i="23"/>
  <c r="O673" i="23" s="1"/>
  <c r="O697" i="22"/>
  <c r="O698" i="22"/>
  <c r="N692" i="22"/>
  <c r="N694" i="22" s="1"/>
  <c r="O691" i="22"/>
  <c r="O692" i="22" s="1"/>
  <c r="O675" i="33" l="1"/>
  <c r="O674" i="33"/>
  <c r="O675" i="26"/>
  <c r="O674" i="26"/>
  <c r="O678" i="26"/>
  <c r="O679" i="26"/>
  <c r="N630" i="25"/>
  <c r="N631" i="25"/>
  <c r="O626" i="25"/>
  <c r="O627" i="25"/>
  <c r="O630" i="25"/>
  <c r="O631" i="25"/>
  <c r="N626" i="25"/>
  <c r="N627" i="25"/>
  <c r="O675" i="23"/>
  <c r="O674" i="23"/>
  <c r="O694" i="22"/>
  <c r="O693" i="22"/>
  <c r="F496" i="15" l="1"/>
  <c r="E496"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O496" i="15" s="1"/>
  <c r="N493" i="15"/>
  <c r="N496" i="15" s="1"/>
  <c r="M493" i="15"/>
  <c r="L493" i="15"/>
  <c r="K493" i="15"/>
  <c r="J493" i="15"/>
  <c r="I493" i="15"/>
  <c r="H493" i="15"/>
  <c r="G493" i="15"/>
  <c r="F493" i="15"/>
  <c r="E493" i="15"/>
  <c r="D493" i="15"/>
  <c r="C493" i="15"/>
  <c r="B493" i="15"/>
  <c r="O492" i="15"/>
  <c r="N492" i="15"/>
  <c r="M492" i="15"/>
  <c r="M496" i="15" s="1"/>
  <c r="L492" i="15"/>
  <c r="L496" i="15" s="1"/>
  <c r="K492" i="15"/>
  <c r="K496" i="15" s="1"/>
  <c r="J492" i="15"/>
  <c r="J496" i="15" s="1"/>
  <c r="I492" i="15"/>
  <c r="I496" i="15" s="1"/>
  <c r="H492" i="15"/>
  <c r="H496" i="15" s="1"/>
  <c r="G492" i="15"/>
  <c r="G496" i="15" s="1"/>
  <c r="F492" i="15"/>
  <c r="E492" i="15"/>
  <c r="D492" i="15"/>
  <c r="D496" i="15" s="1"/>
  <c r="C492" i="15"/>
  <c r="C496" i="15" s="1"/>
  <c r="B492" i="15"/>
  <c r="B496" i="15" s="1"/>
  <c r="E496" i="19"/>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O496" i="19" s="1"/>
  <c r="N493" i="19"/>
  <c r="N496" i="19" s="1"/>
  <c r="M493" i="19"/>
  <c r="L493" i="19"/>
  <c r="K493" i="19"/>
  <c r="J493" i="19"/>
  <c r="I493" i="19"/>
  <c r="H493" i="19"/>
  <c r="G493" i="19"/>
  <c r="F493" i="19"/>
  <c r="E493" i="19"/>
  <c r="D493" i="19"/>
  <c r="C493" i="19"/>
  <c r="B493" i="19"/>
  <c r="O492" i="19"/>
  <c r="N492" i="19"/>
  <c r="M492" i="19"/>
  <c r="M496" i="19" s="1"/>
  <c r="L492" i="19"/>
  <c r="L496" i="19" s="1"/>
  <c r="K492" i="19"/>
  <c r="K496" i="19" s="1"/>
  <c r="J492" i="19"/>
  <c r="J496" i="19" s="1"/>
  <c r="I492" i="19"/>
  <c r="I496" i="19" s="1"/>
  <c r="H492" i="19"/>
  <c r="H496" i="19" s="1"/>
  <c r="G492" i="19"/>
  <c r="G496" i="19" s="1"/>
  <c r="F492" i="19"/>
  <c r="F496" i="19" s="1"/>
  <c r="E492" i="19"/>
  <c r="D492" i="19"/>
  <c r="D496" i="19" s="1"/>
  <c r="C492" i="19"/>
  <c r="C496" i="19" s="1"/>
  <c r="B492" i="19"/>
  <c r="B496" i="19" s="1"/>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I496" i="18" s="1"/>
  <c r="H493" i="18"/>
  <c r="G493" i="18"/>
  <c r="F493" i="18"/>
  <c r="E493" i="18"/>
  <c r="D493" i="18"/>
  <c r="D496" i="18" s="1"/>
  <c r="C493" i="18"/>
  <c r="B493" i="18"/>
  <c r="O492" i="18"/>
  <c r="N492" i="18"/>
  <c r="M492" i="18"/>
  <c r="L492" i="18"/>
  <c r="K492" i="18"/>
  <c r="K496" i="18" s="1"/>
  <c r="J492" i="18"/>
  <c r="I492" i="18"/>
  <c r="H492" i="18"/>
  <c r="H496" i="18" s="1"/>
  <c r="G492" i="18"/>
  <c r="G496" i="18" s="1"/>
  <c r="F492" i="18"/>
  <c r="F496" i="18" s="1"/>
  <c r="E492" i="18"/>
  <c r="E496" i="18" s="1"/>
  <c r="D492" i="18"/>
  <c r="C492" i="18"/>
  <c r="C496" i="18" s="1"/>
  <c r="B492" i="18"/>
  <c r="B496" i="18" s="1"/>
  <c r="O496" i="18"/>
  <c r="N496" i="18"/>
  <c r="M496" i="18"/>
  <c r="L496" i="18"/>
  <c r="J496" i="18"/>
  <c r="M669" i="20"/>
  <c r="N668" i="20"/>
  <c r="N669" i="20" s="1"/>
  <c r="N670" i="20" s="1"/>
  <c r="L665" i="20"/>
  <c r="M664" i="20"/>
  <c r="M665" i="20" s="1"/>
  <c r="M667" i="20" s="1"/>
  <c r="K661" i="20"/>
  <c r="L660" i="20"/>
  <c r="J657" i="20"/>
  <c r="K656" i="20"/>
  <c r="L656" i="20" s="1"/>
  <c r="M656" i="20" s="1"/>
  <c r="I653" i="20"/>
  <c r="J652" i="20"/>
  <c r="K652" i="20" s="1"/>
  <c r="H649" i="20"/>
  <c r="I648" i="20"/>
  <c r="J648" i="20" s="1"/>
  <c r="G645" i="20"/>
  <c r="H644" i="20"/>
  <c r="H645" i="20" s="1"/>
  <c r="H647"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O571" i="20" s="1"/>
  <c r="N577" i="20"/>
  <c r="M577" i="20"/>
  <c r="L577" i="20"/>
  <c r="K577" i="20"/>
  <c r="J577" i="20"/>
  <c r="I577" i="20"/>
  <c r="H577" i="20"/>
  <c r="G577" i="20"/>
  <c r="F577" i="20"/>
  <c r="E577" i="20"/>
  <c r="D577" i="20"/>
  <c r="C577" i="20"/>
  <c r="C571" i="20" s="1"/>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K571" i="20"/>
  <c r="E571" i="20"/>
  <c r="M570" i="20"/>
  <c r="O569" i="20"/>
  <c r="C569" i="20"/>
  <c r="L568" i="20"/>
  <c r="E568" i="20"/>
  <c r="O565" i="20"/>
  <c r="N565" i="20"/>
  <c r="M565" i="20"/>
  <c r="M571" i="20" s="1"/>
  <c r="L565" i="20"/>
  <c r="L571" i="20" s="1"/>
  <c r="K565" i="20"/>
  <c r="J565" i="20"/>
  <c r="I565" i="20"/>
  <c r="H565" i="20"/>
  <c r="H571" i="20" s="1"/>
  <c r="G565" i="20"/>
  <c r="G571" i="20" s="1"/>
  <c r="F565" i="20"/>
  <c r="F571" i="20" s="1"/>
  <c r="E565" i="20"/>
  <c r="D565" i="20"/>
  <c r="C565" i="20"/>
  <c r="B565" i="20"/>
  <c r="O564" i="20"/>
  <c r="O570" i="20" s="1"/>
  <c r="N564" i="20"/>
  <c r="N570" i="20" s="1"/>
  <c r="M564" i="20"/>
  <c r="L564" i="20"/>
  <c r="L570" i="20" s="1"/>
  <c r="K564" i="20"/>
  <c r="K570" i="20" s="1"/>
  <c r="J564" i="20"/>
  <c r="I564" i="20"/>
  <c r="I570" i="20" s="1"/>
  <c r="H564" i="20"/>
  <c r="H570" i="20" s="1"/>
  <c r="G564" i="20"/>
  <c r="F564" i="20"/>
  <c r="E564" i="20"/>
  <c r="D564" i="20"/>
  <c r="D570" i="20" s="1"/>
  <c r="C564" i="20"/>
  <c r="C570" i="20" s="1"/>
  <c r="B564" i="20"/>
  <c r="B570" i="20" s="1"/>
  <c r="O563" i="20"/>
  <c r="N563" i="20"/>
  <c r="N569" i="20" s="1"/>
  <c r="M563" i="20"/>
  <c r="M569" i="20" s="1"/>
  <c r="L563" i="20"/>
  <c r="K563" i="20"/>
  <c r="K569" i="20" s="1"/>
  <c r="J563" i="20"/>
  <c r="J569" i="20" s="1"/>
  <c r="I563" i="20"/>
  <c r="H563" i="20"/>
  <c r="G563" i="20"/>
  <c r="F563" i="20"/>
  <c r="F569" i="20" s="1"/>
  <c r="E563" i="20"/>
  <c r="E569" i="20" s="1"/>
  <c r="D563" i="20"/>
  <c r="D569" i="20" s="1"/>
  <c r="C563" i="20"/>
  <c r="B563" i="20"/>
  <c r="B569" i="20" s="1"/>
  <c r="O562" i="20"/>
  <c r="O568" i="20" s="1"/>
  <c r="N562" i="20"/>
  <c r="M562" i="20"/>
  <c r="M568" i="20" s="1"/>
  <c r="L562" i="20"/>
  <c r="K562" i="20"/>
  <c r="J562" i="20"/>
  <c r="I562" i="20"/>
  <c r="H562" i="20"/>
  <c r="H568" i="20" s="1"/>
  <c r="G562" i="20"/>
  <c r="G568" i="20" s="1"/>
  <c r="F562" i="20"/>
  <c r="F568" i="20" s="1"/>
  <c r="E562" i="20"/>
  <c r="D562" i="20"/>
  <c r="D568" i="20" s="1"/>
  <c r="C562" i="20"/>
  <c r="C568" i="20" s="1"/>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E551" i="20" s="1"/>
  <c r="D548" i="20"/>
  <c r="C548" i="20"/>
  <c r="B548" i="20"/>
  <c r="O547" i="20"/>
  <c r="N547" i="20"/>
  <c r="M547" i="20"/>
  <c r="M551" i="20" s="1"/>
  <c r="L547" i="20"/>
  <c r="K547" i="20"/>
  <c r="K551" i="20" s="1"/>
  <c r="J547" i="20"/>
  <c r="I547" i="20"/>
  <c r="I551" i="20" s="1"/>
  <c r="H547" i="20"/>
  <c r="G547" i="20"/>
  <c r="G551" i="20" s="1"/>
  <c r="F547" i="20"/>
  <c r="F551" i="20" s="1"/>
  <c r="E547" i="20"/>
  <c r="D547" i="20"/>
  <c r="C547" i="20"/>
  <c r="B547" i="20"/>
  <c r="O543" i="20"/>
  <c r="N543" i="20"/>
  <c r="M543" i="20"/>
  <c r="L543" i="20"/>
  <c r="K543" i="20"/>
  <c r="J543" i="20"/>
  <c r="I543" i="20"/>
  <c r="H543" i="20"/>
  <c r="H544" i="20" s="1"/>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G544" i="20" s="1"/>
  <c r="F540" i="20"/>
  <c r="F544" i="20" s="1"/>
  <c r="E540" i="20"/>
  <c r="D540" i="20"/>
  <c r="C540" i="20"/>
  <c r="C544" i="20" s="1"/>
  <c r="B540" i="20"/>
  <c r="O528" i="20"/>
  <c r="N528" i="20"/>
  <c r="M528" i="20"/>
  <c r="L528" i="20"/>
  <c r="K528" i="20"/>
  <c r="J528" i="20"/>
  <c r="I528" i="20"/>
  <c r="I529" i="20" s="1"/>
  <c r="I531" i="20" s="1"/>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L529" i="20" s="1"/>
  <c r="K525" i="20"/>
  <c r="J525" i="20"/>
  <c r="I525" i="20"/>
  <c r="H525" i="20"/>
  <c r="H529" i="20" s="1"/>
  <c r="G525" i="20"/>
  <c r="G529" i="20" s="1"/>
  <c r="F525" i="20"/>
  <c r="E525" i="20"/>
  <c r="D525" i="20"/>
  <c r="D529" i="20" s="1"/>
  <c r="C525" i="20"/>
  <c r="B525" i="20"/>
  <c r="O520" i="20"/>
  <c r="N520" i="20"/>
  <c r="M520" i="20"/>
  <c r="L520" i="20"/>
  <c r="K520" i="20"/>
  <c r="J520" i="20"/>
  <c r="I520" i="20"/>
  <c r="H520" i="20"/>
  <c r="G520" i="20"/>
  <c r="F520" i="20"/>
  <c r="E520" i="20"/>
  <c r="D520" i="20"/>
  <c r="C520" i="20"/>
  <c r="B520" i="20"/>
  <c r="O519" i="20"/>
  <c r="N519" i="20"/>
  <c r="M519" i="20"/>
  <c r="M521" i="20" s="1"/>
  <c r="L519" i="20"/>
  <c r="K519" i="20"/>
  <c r="J519" i="20"/>
  <c r="I519" i="20"/>
  <c r="H519" i="20"/>
  <c r="G519" i="20"/>
  <c r="F519" i="20"/>
  <c r="E519" i="20"/>
  <c r="D519" i="20"/>
  <c r="C519" i="20"/>
  <c r="B519" i="20"/>
  <c r="O518" i="20"/>
  <c r="O521" i="20" s="1"/>
  <c r="N518" i="20"/>
  <c r="N521" i="20" s="1"/>
  <c r="M518" i="20"/>
  <c r="L518" i="20"/>
  <c r="K518" i="20"/>
  <c r="J518" i="20"/>
  <c r="I518" i="20"/>
  <c r="I521" i="20" s="1"/>
  <c r="H518" i="20"/>
  <c r="G518" i="20"/>
  <c r="F518" i="20"/>
  <c r="E518" i="20"/>
  <c r="D518" i="20"/>
  <c r="C518" i="20"/>
  <c r="B518" i="20"/>
  <c r="O517" i="20"/>
  <c r="N517" i="20"/>
  <c r="M517" i="20"/>
  <c r="L517" i="20"/>
  <c r="K517" i="20"/>
  <c r="K521" i="20" s="1"/>
  <c r="J517" i="20"/>
  <c r="I517" i="20"/>
  <c r="H517" i="20"/>
  <c r="H521" i="20" s="1"/>
  <c r="G517" i="20"/>
  <c r="F517" i="20"/>
  <c r="E517" i="20"/>
  <c r="E521" i="20" s="1"/>
  <c r="D517" i="20"/>
  <c r="D521" i="20" s="1"/>
  <c r="C517" i="20"/>
  <c r="B517" i="20"/>
  <c r="F511" i="20"/>
  <c r="O504" i="20"/>
  <c r="N504" i="20"/>
  <c r="M504" i="20"/>
  <c r="L504" i="20"/>
  <c r="L505" i="20" s="1"/>
  <c r="K504" i="20"/>
  <c r="J504" i="20"/>
  <c r="J505" i="20" s="1"/>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F505" i="20" s="1"/>
  <c r="E501" i="20"/>
  <c r="D501" i="20"/>
  <c r="C501" i="20"/>
  <c r="B501" i="20"/>
  <c r="L489" i="20"/>
  <c r="K489"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O489" i="20" s="1"/>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K512" i="20" s="1"/>
  <c r="J481" i="20"/>
  <c r="J512" i="20" s="1"/>
  <c r="I481" i="20"/>
  <c r="I512" i="20" s="1"/>
  <c r="H481" i="20"/>
  <c r="G481" i="20"/>
  <c r="F481" i="20"/>
  <c r="E481" i="20"/>
  <c r="D481" i="20"/>
  <c r="C481" i="20"/>
  <c r="C536" i="20" s="1"/>
  <c r="B481" i="20"/>
  <c r="O480" i="20"/>
  <c r="N480" i="20"/>
  <c r="M480" i="20"/>
  <c r="M511" i="20" s="1"/>
  <c r="L480" i="20"/>
  <c r="K480" i="20"/>
  <c r="K511" i="20" s="1"/>
  <c r="J480" i="20"/>
  <c r="I480" i="20"/>
  <c r="H480" i="20"/>
  <c r="G480" i="20"/>
  <c r="F480" i="20"/>
  <c r="E480" i="20"/>
  <c r="E535" i="20" s="1"/>
  <c r="D480" i="20"/>
  <c r="C480" i="20"/>
  <c r="B480" i="20"/>
  <c r="O479" i="20"/>
  <c r="O510" i="20" s="1"/>
  <c r="N479" i="20"/>
  <c r="M479" i="20"/>
  <c r="M534" i="20" s="1"/>
  <c r="L479" i="20"/>
  <c r="K479" i="20"/>
  <c r="J479" i="20"/>
  <c r="I479" i="20"/>
  <c r="H479" i="20"/>
  <c r="G479" i="20"/>
  <c r="G534" i="20" s="1"/>
  <c r="F479" i="20"/>
  <c r="E479" i="20"/>
  <c r="D479" i="20"/>
  <c r="C479" i="20"/>
  <c r="B479" i="20"/>
  <c r="O478" i="20"/>
  <c r="O509" i="20" s="1"/>
  <c r="N478" i="20"/>
  <c r="M478" i="20"/>
  <c r="L478" i="20"/>
  <c r="K478" i="20"/>
  <c r="K482" i="20" s="1"/>
  <c r="J478" i="20"/>
  <c r="I478" i="20"/>
  <c r="I533" i="20" s="1"/>
  <c r="H478" i="20"/>
  <c r="G478" i="20"/>
  <c r="F478" i="20"/>
  <c r="E478" i="20"/>
  <c r="D478" i="20"/>
  <c r="D509" i="20" s="1"/>
  <c r="C478" i="20"/>
  <c r="C533" i="20" s="1"/>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I476" i="20" s="1"/>
  <c r="H473" i="20"/>
  <c r="G473" i="20"/>
  <c r="F473" i="20"/>
  <c r="E473" i="20"/>
  <c r="D473" i="20"/>
  <c r="C473" i="20"/>
  <c r="B473" i="20"/>
  <c r="O472" i="20"/>
  <c r="N472" i="20"/>
  <c r="M472" i="20"/>
  <c r="L472" i="20"/>
  <c r="K472" i="20"/>
  <c r="J472" i="20"/>
  <c r="I472" i="20"/>
  <c r="H472" i="20"/>
  <c r="H476" i="20" s="1"/>
  <c r="G472" i="20"/>
  <c r="F472" i="20"/>
  <c r="F476" i="20" s="1"/>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G470" i="20" s="1"/>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F470" i="20" s="1"/>
  <c r="E466" i="20"/>
  <c r="D466" i="20"/>
  <c r="D470" i="20" s="1"/>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H462" i="20" s="1"/>
  <c r="G460" i="20"/>
  <c r="F460" i="20"/>
  <c r="E460" i="20"/>
  <c r="D460" i="20"/>
  <c r="C460" i="20"/>
  <c r="B460" i="20"/>
  <c r="O459" i="20"/>
  <c r="N459" i="20"/>
  <c r="M459" i="20"/>
  <c r="M462" i="20" s="1"/>
  <c r="L459" i="20"/>
  <c r="K459" i="20"/>
  <c r="J459" i="20"/>
  <c r="I459" i="20"/>
  <c r="H459" i="20"/>
  <c r="G459" i="20"/>
  <c r="F459" i="20"/>
  <c r="E459" i="20"/>
  <c r="D459" i="20"/>
  <c r="C459" i="20"/>
  <c r="B459" i="20"/>
  <c r="O458" i="20"/>
  <c r="O462" i="20" s="1"/>
  <c r="N458" i="20"/>
  <c r="M458" i="20"/>
  <c r="L458" i="20"/>
  <c r="K458" i="20"/>
  <c r="J458" i="20"/>
  <c r="I458" i="20"/>
  <c r="I462" i="20" s="1"/>
  <c r="H458" i="20"/>
  <c r="G458" i="20"/>
  <c r="G462" i="20" s="1"/>
  <c r="F458" i="20"/>
  <c r="E458" i="20"/>
  <c r="D458" i="20"/>
  <c r="D462" i="20" s="1"/>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O454" i="20" s="1"/>
  <c r="N451" i="20"/>
  <c r="M451" i="20"/>
  <c r="L451" i="20"/>
  <c r="K451" i="20"/>
  <c r="J451" i="20"/>
  <c r="I451" i="20"/>
  <c r="H451" i="20"/>
  <c r="H454" i="20" s="1"/>
  <c r="G451" i="20"/>
  <c r="F451" i="20"/>
  <c r="E451" i="20"/>
  <c r="D451" i="20"/>
  <c r="C451" i="20"/>
  <c r="B451" i="20"/>
  <c r="O450" i="20"/>
  <c r="N450" i="20"/>
  <c r="M450" i="20"/>
  <c r="L450" i="20"/>
  <c r="L454" i="20" s="1"/>
  <c r="K450" i="20"/>
  <c r="J450" i="20"/>
  <c r="I450" i="20"/>
  <c r="I454" i="20" s="1"/>
  <c r="H450" i="20"/>
  <c r="G450" i="20"/>
  <c r="F450" i="20"/>
  <c r="E450" i="20"/>
  <c r="D450" i="20"/>
  <c r="C450" i="20"/>
  <c r="B450" i="20"/>
  <c r="J446" i="20"/>
  <c r="O445" i="20"/>
  <c r="O496" i="20" s="1"/>
  <c r="N445" i="20"/>
  <c r="N496" i="20" s="1"/>
  <c r="M445" i="20"/>
  <c r="M496" i="20" s="1"/>
  <c r="L445" i="20"/>
  <c r="L496" i="20" s="1"/>
  <c r="K445" i="20"/>
  <c r="K496" i="20" s="1"/>
  <c r="J445" i="20"/>
  <c r="J496" i="20" s="1"/>
  <c r="I445" i="20"/>
  <c r="I496" i="20" s="1"/>
  <c r="H445" i="20"/>
  <c r="H496" i="20" s="1"/>
  <c r="G445" i="20"/>
  <c r="G496" i="20" s="1"/>
  <c r="F445" i="20"/>
  <c r="F496" i="20" s="1"/>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H495" i="20" s="1"/>
  <c r="G444" i="20"/>
  <c r="G495" i="20" s="1"/>
  <c r="F444" i="20"/>
  <c r="E444" i="20"/>
  <c r="E495" i="20" s="1"/>
  <c r="D444" i="20"/>
  <c r="D495" i="20" s="1"/>
  <c r="C444" i="20"/>
  <c r="C495" i="20" s="1"/>
  <c r="B444" i="20"/>
  <c r="O443" i="20"/>
  <c r="N443" i="20"/>
  <c r="N494" i="20" s="1"/>
  <c r="M443" i="20"/>
  <c r="M494" i="20" s="1"/>
  <c r="L443" i="20"/>
  <c r="L494" i="20" s="1"/>
  <c r="K443" i="20"/>
  <c r="K494" i="20" s="1"/>
  <c r="J443" i="20"/>
  <c r="J494" i="20" s="1"/>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L493" i="20" s="1"/>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F433" i="20" s="1"/>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O426" i="20" s="1"/>
  <c r="N425" i="20"/>
  <c r="M425" i="20"/>
  <c r="L425" i="20"/>
  <c r="K425" i="20"/>
  <c r="J425" i="20"/>
  <c r="I425" i="20"/>
  <c r="H425" i="20"/>
  <c r="G425" i="20"/>
  <c r="F425" i="20"/>
  <c r="E425" i="20"/>
  <c r="D425" i="20"/>
  <c r="C425" i="20"/>
  <c r="C426" i="20" s="1"/>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I599" i="20" s="1"/>
  <c r="H419" i="20"/>
  <c r="G419" i="20"/>
  <c r="G598" i="20" s="1"/>
  <c r="F419" i="20"/>
  <c r="E419" i="20"/>
  <c r="D419" i="20"/>
  <c r="C419" i="20"/>
  <c r="B419" i="20"/>
  <c r="B420" i="20" s="1"/>
  <c r="O418" i="20"/>
  <c r="M418" i="20"/>
  <c r="L418" i="20"/>
  <c r="K418" i="20"/>
  <c r="J418" i="20"/>
  <c r="I418" i="20"/>
  <c r="H418" i="20"/>
  <c r="G418" i="20"/>
  <c r="F418" i="20"/>
  <c r="E418" i="20"/>
  <c r="D418" i="20"/>
  <c r="C418" i="20"/>
  <c r="B418" i="20"/>
  <c r="O417"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K414" i="20"/>
  <c r="L413" i="20"/>
  <c r="L414" i="20" s="1"/>
  <c r="K413" i="20"/>
  <c r="J413" i="20"/>
  <c r="I413" i="20"/>
  <c r="I414" i="20" s="1"/>
  <c r="H413" i="20"/>
  <c r="G413" i="20"/>
  <c r="F413" i="20"/>
  <c r="F414" i="20" s="1"/>
  <c r="E413" i="20"/>
  <c r="E414" i="20" s="1"/>
  <c r="D413" i="20"/>
  <c r="D414" i="20" s="1"/>
  <c r="C413" i="20"/>
  <c r="C414" i="20" s="1"/>
  <c r="B413" i="20"/>
  <c r="B414" i="20" s="1"/>
  <c r="O412" i="20"/>
  <c r="M412" i="20"/>
  <c r="L412" i="20"/>
  <c r="K412" i="20"/>
  <c r="J412" i="20"/>
  <c r="I412" i="20"/>
  <c r="H412" i="20"/>
  <c r="G412" i="20"/>
  <c r="F412" i="20"/>
  <c r="E412" i="20"/>
  <c r="D412" i="20"/>
  <c r="C412" i="20"/>
  <c r="B412" i="20"/>
  <c r="O411"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C408" i="20"/>
  <c r="L407" i="20"/>
  <c r="K407" i="20"/>
  <c r="K408" i="20" s="1"/>
  <c r="J407" i="20"/>
  <c r="I407" i="20"/>
  <c r="I408" i="20" s="1"/>
  <c r="H407" i="20"/>
  <c r="G407" i="20"/>
  <c r="F407" i="20"/>
  <c r="E407" i="20"/>
  <c r="E408" i="20" s="1"/>
  <c r="D407" i="20"/>
  <c r="C407" i="20"/>
  <c r="B407" i="20"/>
  <c r="B408" i="20" s="1"/>
  <c r="O406" i="20"/>
  <c r="M406" i="20"/>
  <c r="L406" i="20"/>
  <c r="K406" i="20"/>
  <c r="J406" i="20"/>
  <c r="I406" i="20"/>
  <c r="H406" i="20"/>
  <c r="G406" i="20"/>
  <c r="F406" i="20"/>
  <c r="E406" i="20"/>
  <c r="D406" i="20"/>
  <c r="C406" i="20"/>
  <c r="B406" i="20"/>
  <c r="O405" i="20"/>
  <c r="M405" i="20"/>
  <c r="L405" i="20"/>
  <c r="K405" i="20"/>
  <c r="J405" i="20"/>
  <c r="I405" i="20"/>
  <c r="H405" i="20"/>
  <c r="G405" i="20"/>
  <c r="F405" i="20"/>
  <c r="E405" i="20"/>
  <c r="D405" i="20"/>
  <c r="C405" i="20"/>
  <c r="B405" i="20"/>
  <c r="N404" i="20"/>
  <c r="M404" i="20"/>
  <c r="L404" i="20"/>
  <c r="K404" i="20"/>
  <c r="J404" i="20"/>
  <c r="I404" i="20"/>
  <c r="H404" i="20"/>
  <c r="G404" i="20"/>
  <c r="F404" i="20"/>
  <c r="E404" i="20"/>
  <c r="D404" i="20"/>
  <c r="C404" i="20"/>
  <c r="B404" i="20"/>
  <c r="O401" i="20"/>
  <c r="N401" i="20"/>
  <c r="N426" i="20" s="1"/>
  <c r="M401" i="20"/>
  <c r="M439" i="20" s="1"/>
  <c r="L401" i="20"/>
  <c r="K401" i="20"/>
  <c r="K433" i="20" s="1"/>
  <c r="J401" i="20"/>
  <c r="J414" i="20" s="1"/>
  <c r="I401" i="20"/>
  <c r="H401" i="20"/>
  <c r="G401" i="20"/>
  <c r="F401" i="20"/>
  <c r="F439" i="20" s="1"/>
  <c r="E401" i="20"/>
  <c r="E420" i="20" s="1"/>
  <c r="D401" i="20"/>
  <c r="D433" i="20" s="1"/>
  <c r="C401" i="20"/>
  <c r="B401" i="20"/>
  <c r="B426"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6" i="20"/>
  <c r="H396" i="20"/>
  <c r="B396" i="20"/>
  <c r="O395" i="20"/>
  <c r="N395" i="20"/>
  <c r="N396" i="20" s="1"/>
  <c r="M395" i="20"/>
  <c r="L395" i="20"/>
  <c r="K395" i="20"/>
  <c r="J395" i="20"/>
  <c r="J396" i="20" s="1"/>
  <c r="I395" i="20"/>
  <c r="I396" i="20" s="1"/>
  <c r="H395" i="20"/>
  <c r="G395" i="20"/>
  <c r="F395" i="20"/>
  <c r="F396" i="20" s="1"/>
  <c r="E395" i="20"/>
  <c r="D395" i="20"/>
  <c r="D396" i="20" s="1"/>
  <c r="C395" i="20"/>
  <c r="C396" i="20" s="1"/>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N390" i="20"/>
  <c r="O389" i="20"/>
  <c r="O390" i="20" s="1"/>
  <c r="N389" i="20"/>
  <c r="M389" i="20"/>
  <c r="M390" i="20" s="1"/>
  <c r="L389" i="20"/>
  <c r="K389" i="20"/>
  <c r="K390" i="20" s="1"/>
  <c r="J389" i="20"/>
  <c r="J390" i="20" s="1"/>
  <c r="I389" i="20"/>
  <c r="H389" i="20"/>
  <c r="H390" i="20" s="1"/>
  <c r="G389" i="20"/>
  <c r="F389" i="20"/>
  <c r="F390" i="20" s="1"/>
  <c r="E389" i="20"/>
  <c r="E390" i="20" s="1"/>
  <c r="D389" i="20"/>
  <c r="C389" i="20"/>
  <c r="C390" i="20" s="1"/>
  <c r="B389" i="20"/>
  <c r="B390" i="20" s="1"/>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E384" i="20"/>
  <c r="C384" i="20"/>
  <c r="O383" i="20"/>
  <c r="O384" i="20" s="1"/>
  <c r="N383" i="20"/>
  <c r="N384" i="20" s="1"/>
  <c r="M383" i="20"/>
  <c r="L383" i="20"/>
  <c r="L384" i="20" s="1"/>
  <c r="K383" i="20"/>
  <c r="K384" i="20" s="1"/>
  <c r="J383" i="20"/>
  <c r="J384" i="20" s="1"/>
  <c r="I383" i="20"/>
  <c r="H383" i="20"/>
  <c r="G383" i="20"/>
  <c r="F383" i="20"/>
  <c r="F384" i="20" s="1"/>
  <c r="E383" i="20"/>
  <c r="D383" i="20"/>
  <c r="D384" i="20" s="1"/>
  <c r="C383" i="20"/>
  <c r="B383" i="20"/>
  <c r="B384" i="20" s="1"/>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J378" i="20"/>
  <c r="C378" i="20"/>
  <c r="L377" i="20"/>
  <c r="K377" i="20"/>
  <c r="K378" i="20" s="1"/>
  <c r="J377" i="20"/>
  <c r="I377" i="20"/>
  <c r="I378" i="20" s="1"/>
  <c r="H377" i="20"/>
  <c r="G377" i="20"/>
  <c r="F377" i="20"/>
  <c r="F378" i="20" s="1"/>
  <c r="E377" i="20"/>
  <c r="E378" i="20" s="1"/>
  <c r="D377" i="20"/>
  <c r="C377" i="20"/>
  <c r="B377" i="20"/>
  <c r="B378" i="20" s="1"/>
  <c r="O376" i="20"/>
  <c r="M376" i="20"/>
  <c r="L376" i="20"/>
  <c r="K376" i="20"/>
  <c r="J376" i="20"/>
  <c r="I376" i="20"/>
  <c r="H376" i="20"/>
  <c r="G376" i="20"/>
  <c r="F376" i="20"/>
  <c r="E376" i="20"/>
  <c r="D376" i="20"/>
  <c r="C376" i="20"/>
  <c r="B376" i="20"/>
  <c r="O375"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K372" i="20"/>
  <c r="F372" i="20"/>
  <c r="O371" i="20"/>
  <c r="O372" i="20" s="1"/>
  <c r="N371" i="20"/>
  <c r="N372" i="20" s="1"/>
  <c r="M371" i="20"/>
  <c r="M372" i="20" s="1"/>
  <c r="L371" i="20"/>
  <c r="L372" i="20" s="1"/>
  <c r="K371" i="20"/>
  <c r="J371" i="20"/>
  <c r="J372" i="20" s="1"/>
  <c r="I371" i="20"/>
  <c r="I372" i="20" s="1"/>
  <c r="H371" i="20"/>
  <c r="H372" i="20" s="1"/>
  <c r="G371" i="20"/>
  <c r="G372" i="20" s="1"/>
  <c r="F371" i="20"/>
  <c r="E371" i="20"/>
  <c r="E372" i="20" s="1"/>
  <c r="D371" i="20"/>
  <c r="D372" i="20" s="1"/>
  <c r="C371" i="20"/>
  <c r="C372" i="20" s="1"/>
  <c r="B371" i="20"/>
  <c r="B372" i="20" s="1"/>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N366" i="20"/>
  <c r="M366" i="20"/>
  <c r="K366" i="20"/>
  <c r="J366" i="20"/>
  <c r="I366" i="20"/>
  <c r="H366" i="20"/>
  <c r="F366" i="20"/>
  <c r="E366" i="20"/>
  <c r="D366" i="20"/>
  <c r="C366" i="20"/>
  <c r="B366" i="20"/>
  <c r="L360" i="20"/>
  <c r="K360" i="20"/>
  <c r="J360" i="20"/>
  <c r="I360" i="20"/>
  <c r="H360" i="20"/>
  <c r="F360" i="20"/>
  <c r="E360" i="20"/>
  <c r="C360" i="20"/>
  <c r="B360" i="20"/>
  <c r="B354" i="20"/>
  <c r="O353" i="20"/>
  <c r="O354" i="20" s="1"/>
  <c r="N353" i="20"/>
  <c r="N354" i="20" s="1"/>
  <c r="M353" i="20"/>
  <c r="M354" i="20" s="1"/>
  <c r="L353" i="20"/>
  <c r="K353" i="20"/>
  <c r="K354" i="20" s="1"/>
  <c r="J353" i="20"/>
  <c r="J354" i="20" s="1"/>
  <c r="I353" i="20"/>
  <c r="I354" i="20" s="1"/>
  <c r="H353" i="20"/>
  <c r="H354" i="20" s="1"/>
  <c r="G353" i="20"/>
  <c r="F353" i="20"/>
  <c r="F354" i="20" s="1"/>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A121" i="20"/>
  <c r="C121" i="20"/>
  <c r="N377" i="20" s="1"/>
  <c r="N378" i="20" s="1"/>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Z121" i="20" s="1"/>
  <c r="AY119" i="20"/>
  <c r="AY121" i="20" s="1"/>
  <c r="AX119" i="20"/>
  <c r="AW119" i="20"/>
  <c r="AW121" i="20" s="1"/>
  <c r="AV119" i="20"/>
  <c r="AU119" i="20"/>
  <c r="AU121" i="20" s="1"/>
  <c r="AT119" i="20"/>
  <c r="AS119" i="20"/>
  <c r="AS121" i="20" s="1"/>
  <c r="AR119" i="20"/>
  <c r="AQ119" i="20"/>
  <c r="AQ121" i="20" s="1"/>
  <c r="AP119" i="20"/>
  <c r="AO119" i="20"/>
  <c r="AN119" i="20"/>
  <c r="AM119" i="20"/>
  <c r="AM121" i="20" s="1"/>
  <c r="AL119" i="20"/>
  <c r="AK119" i="20"/>
  <c r="AK121" i="20" s="1"/>
  <c r="AJ119" i="20"/>
  <c r="AI119" i="20"/>
  <c r="AI121" i="20" s="1"/>
  <c r="AH119" i="20"/>
  <c r="AG119" i="20"/>
  <c r="AG121" i="20" s="1"/>
  <c r="AF119" i="20"/>
  <c r="AF121" i="20" s="1"/>
  <c r="AE119" i="20"/>
  <c r="AE121" i="20" s="1"/>
  <c r="AD119" i="20"/>
  <c r="AC119" i="20"/>
  <c r="AB119" i="20"/>
  <c r="AA119" i="20"/>
  <c r="Z119" i="20"/>
  <c r="Y119" i="20"/>
  <c r="Y121" i="20" s="1"/>
  <c r="X119" i="20"/>
  <c r="W119" i="20"/>
  <c r="W121" i="20" s="1"/>
  <c r="V119" i="20"/>
  <c r="U119" i="20"/>
  <c r="U121" i="20" s="1"/>
  <c r="T119" i="20"/>
  <c r="T121" i="20" s="1"/>
  <c r="S119" i="20"/>
  <c r="S121" i="20" s="1"/>
  <c r="R119" i="20"/>
  <c r="Q119" i="20"/>
  <c r="P119" i="20"/>
  <c r="O119" i="20"/>
  <c r="O121" i="20" s="1"/>
  <c r="N119" i="20"/>
  <c r="M119" i="20"/>
  <c r="M121" i="20" s="1"/>
  <c r="L119" i="20"/>
  <c r="K119" i="20"/>
  <c r="K121" i="20" s="1"/>
  <c r="J119" i="20"/>
  <c r="I119" i="20"/>
  <c r="I121" i="20" s="1"/>
  <c r="H119" i="20"/>
  <c r="H121" i="20" s="1"/>
  <c r="G119" i="20"/>
  <c r="G121" i="20" s="1"/>
  <c r="M377" i="20" s="1"/>
  <c r="M378" i="20" s="1"/>
  <c r="F119" i="20"/>
  <c r="E119" i="20"/>
  <c r="D119" i="20"/>
  <c r="C119" i="20"/>
  <c r="B119" i="20"/>
  <c r="BI117" i="20"/>
  <c r="BC117" i="20"/>
  <c r="AX117" i="20"/>
  <c r="AL117" i="20"/>
  <c r="AF117" i="20"/>
  <c r="Y117" i="20"/>
  <c r="S117" i="20"/>
  <c r="B117" i="20"/>
  <c r="O413" i="20" s="1"/>
  <c r="AY116" i="20"/>
  <c r="BK115" i="20"/>
  <c r="BK117" i="20" s="1"/>
  <c r="BJ115" i="20"/>
  <c r="BJ117" i="20" s="1"/>
  <c r="BI115" i="20"/>
  <c r="BH115" i="20"/>
  <c r="BH117" i="20" s="1"/>
  <c r="BG115" i="20"/>
  <c r="BG117" i="20" s="1"/>
  <c r="BF115" i="20"/>
  <c r="BF117" i="20" s="1"/>
  <c r="BE115" i="20"/>
  <c r="BE117" i="20" s="1"/>
  <c r="BD115" i="20"/>
  <c r="BD117" i="20" s="1"/>
  <c r="BC115" i="20"/>
  <c r="BB115" i="20"/>
  <c r="BB117" i="20" s="1"/>
  <c r="BA115" i="20"/>
  <c r="BA117" i="20" s="1"/>
  <c r="AZ115" i="20"/>
  <c r="AZ117" i="20" s="1"/>
  <c r="AY115" i="20"/>
  <c r="AY117" i="20" s="1"/>
  <c r="AX115" i="20"/>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K115" i="20"/>
  <c r="AK117" i="20" s="1"/>
  <c r="AJ115" i="20"/>
  <c r="AJ117" i="20" s="1"/>
  <c r="AI115" i="20"/>
  <c r="AI117" i="20" s="1"/>
  <c r="AH115" i="20"/>
  <c r="AH117" i="20" s="1"/>
  <c r="AG115" i="20"/>
  <c r="AG117" i="20" s="1"/>
  <c r="AF115" i="20"/>
  <c r="AE115" i="20"/>
  <c r="AE117" i="20" s="1"/>
  <c r="AD115" i="20"/>
  <c r="AD117" i="20" s="1"/>
  <c r="AC115" i="20"/>
  <c r="AC117" i="20" s="1"/>
  <c r="AB115" i="20"/>
  <c r="AB117" i="20" s="1"/>
  <c r="AA115" i="20"/>
  <c r="AA117" i="20" s="1"/>
  <c r="Z115" i="20"/>
  <c r="Z117" i="20" s="1"/>
  <c r="Y115" i="20"/>
  <c r="X115" i="20"/>
  <c r="X117" i="20" s="1"/>
  <c r="W115" i="20"/>
  <c r="W117" i="20" s="1"/>
  <c r="V115" i="20"/>
  <c r="V117" i="20" s="1"/>
  <c r="U115" i="20"/>
  <c r="U117" i="20" s="1"/>
  <c r="T115" i="20"/>
  <c r="T117" i="20" s="1"/>
  <c r="S115" i="20"/>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N410" i="20" s="1"/>
  <c r="E115" i="20"/>
  <c r="E117" i="20" s="1"/>
  <c r="N411" i="20" s="1"/>
  <c r="D115" i="20"/>
  <c r="D117" i="20" s="1"/>
  <c r="N412" i="20" s="1"/>
  <c r="C115" i="20"/>
  <c r="C117" i="20" s="1"/>
  <c r="N413" i="20" s="1"/>
  <c r="N414" i="20" s="1"/>
  <c r="B115"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K116" i="20" s="1"/>
  <c r="BK118" i="20" s="1"/>
  <c r="BJ113" i="20"/>
  <c r="BI113" i="20"/>
  <c r="BI116" i="20" s="1"/>
  <c r="BH113" i="20"/>
  <c r="BG113" i="20"/>
  <c r="BF113" i="20"/>
  <c r="BF116" i="20" s="1"/>
  <c r="BF118" i="20" s="1"/>
  <c r="BE113" i="20"/>
  <c r="BE116" i="20" s="1"/>
  <c r="BE118" i="20" s="1"/>
  <c r="BD113" i="20"/>
  <c r="BD116" i="20" s="1"/>
  <c r="BC113" i="20"/>
  <c r="BC116" i="20" s="1"/>
  <c r="BC118" i="20" s="1"/>
  <c r="BB113" i="20"/>
  <c r="BB116" i="20" s="1"/>
  <c r="BB118" i="20" s="1"/>
  <c r="BA113" i="20"/>
  <c r="AZ113" i="20"/>
  <c r="AZ116" i="20" s="1"/>
  <c r="AZ118" i="20" s="1"/>
  <c r="AY113" i="20"/>
  <c r="AX113" i="20"/>
  <c r="AW113" i="20"/>
  <c r="AW116" i="20" s="1"/>
  <c r="AV113" i="20"/>
  <c r="AU113" i="20"/>
  <c r="AT113" i="20"/>
  <c r="AT116" i="20" s="1"/>
  <c r="AT118" i="20" s="1"/>
  <c r="AS113" i="20"/>
  <c r="AS116" i="20" s="1"/>
  <c r="AS118" i="20" s="1"/>
  <c r="AR113" i="20"/>
  <c r="AR116" i="20" s="1"/>
  <c r="AQ113" i="20"/>
  <c r="AQ116" i="20" s="1"/>
  <c r="AP113" i="20"/>
  <c r="AP116" i="20" s="1"/>
  <c r="AP118" i="20" s="1"/>
  <c r="AO113" i="20"/>
  <c r="AN113" i="20"/>
  <c r="AN116" i="20" s="1"/>
  <c r="AN118" i="20" s="1"/>
  <c r="AM113" i="20"/>
  <c r="AM116" i="20" s="1"/>
  <c r="AM118" i="20" s="1"/>
  <c r="AL113" i="20"/>
  <c r="AK113" i="20"/>
  <c r="AK116" i="20" s="1"/>
  <c r="AJ113" i="20"/>
  <c r="AI113" i="20"/>
  <c r="AH113" i="20"/>
  <c r="AH116" i="20" s="1"/>
  <c r="AH118" i="20" s="1"/>
  <c r="AG113" i="20"/>
  <c r="AG116" i="20" s="1"/>
  <c r="AG118" i="20" s="1"/>
  <c r="AF113" i="20"/>
  <c r="AF116" i="20" s="1"/>
  <c r="AE113" i="20"/>
  <c r="AE116" i="20" s="1"/>
  <c r="AD113" i="20"/>
  <c r="AD116" i="20" s="1"/>
  <c r="AD118" i="20" s="1"/>
  <c r="AC113" i="20"/>
  <c r="AB113" i="20"/>
  <c r="AB116" i="20" s="1"/>
  <c r="AB118" i="20" s="1"/>
  <c r="AA113" i="20"/>
  <c r="AA116" i="20" s="1"/>
  <c r="AA118" i="20" s="1"/>
  <c r="Z113" i="20"/>
  <c r="Y113" i="20"/>
  <c r="Y116" i="20" s="1"/>
  <c r="X113" i="20"/>
  <c r="W113" i="20"/>
  <c r="V113" i="20"/>
  <c r="V116" i="20" s="1"/>
  <c r="V118" i="20" s="1"/>
  <c r="U113" i="20"/>
  <c r="U116" i="20" s="1"/>
  <c r="T113" i="20"/>
  <c r="T116" i="20" s="1"/>
  <c r="S113" i="20"/>
  <c r="S116" i="20" s="1"/>
  <c r="S118" i="20" s="1"/>
  <c r="R113" i="20"/>
  <c r="R116" i="20" s="1"/>
  <c r="R118" i="20" s="1"/>
  <c r="Q113" i="20"/>
  <c r="P113" i="20"/>
  <c r="P116" i="20" s="1"/>
  <c r="P118" i="20" s="1"/>
  <c r="O113" i="20"/>
  <c r="O116" i="20" s="1"/>
  <c r="O118" i="20" s="1"/>
  <c r="N113" i="20"/>
  <c r="M113" i="20"/>
  <c r="M116" i="20" s="1"/>
  <c r="L113" i="20"/>
  <c r="K113" i="20"/>
  <c r="J113" i="20"/>
  <c r="J116" i="20" s="1"/>
  <c r="J118" i="20" s="1"/>
  <c r="I113" i="20"/>
  <c r="I116" i="20" s="1"/>
  <c r="I118" i="20" s="1"/>
  <c r="H113" i="20"/>
  <c r="H116" i="20" s="1"/>
  <c r="G113" i="20"/>
  <c r="G116" i="20" s="1"/>
  <c r="F113" i="20"/>
  <c r="F116" i="20" s="1"/>
  <c r="F118" i="20" s="1"/>
  <c r="N416" i="20" s="1"/>
  <c r="E113" i="20"/>
  <c r="D113" i="20"/>
  <c r="D116" i="20" s="1"/>
  <c r="C113" i="20"/>
  <c r="C116" i="20" s="1"/>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M605" i="19" s="1"/>
  <c r="L611" i="19"/>
  <c r="K611" i="19"/>
  <c r="J611" i="19"/>
  <c r="I611" i="19"/>
  <c r="H611" i="19"/>
  <c r="G611" i="19"/>
  <c r="F611" i="19"/>
  <c r="E611" i="19"/>
  <c r="D611" i="19"/>
  <c r="C611" i="19"/>
  <c r="B611" i="19"/>
  <c r="K608" i="19"/>
  <c r="H608" i="19"/>
  <c r="J607" i="19"/>
  <c r="J605" i="19"/>
  <c r="B605" i="19"/>
  <c r="O602" i="19"/>
  <c r="O608" i="19" s="1"/>
  <c r="N602" i="19"/>
  <c r="M602" i="19"/>
  <c r="L602" i="19"/>
  <c r="K602" i="19"/>
  <c r="J602" i="19"/>
  <c r="J608" i="19" s="1"/>
  <c r="I602" i="19"/>
  <c r="H602" i="19"/>
  <c r="G602" i="19"/>
  <c r="G608" i="19" s="1"/>
  <c r="F602" i="19"/>
  <c r="E602" i="19"/>
  <c r="E608" i="19" s="1"/>
  <c r="D602" i="19"/>
  <c r="D608" i="19" s="1"/>
  <c r="C602" i="19"/>
  <c r="C608" i="19" s="1"/>
  <c r="B602" i="19"/>
  <c r="O601" i="19"/>
  <c r="N601" i="19"/>
  <c r="M601" i="19"/>
  <c r="L601" i="19"/>
  <c r="L607" i="19" s="1"/>
  <c r="K601" i="19"/>
  <c r="J601" i="19"/>
  <c r="I601" i="19"/>
  <c r="I607" i="19" s="1"/>
  <c r="H601" i="19"/>
  <c r="H607" i="19" s="1"/>
  <c r="G601" i="19"/>
  <c r="F601" i="19"/>
  <c r="F607" i="19" s="1"/>
  <c r="E601" i="19"/>
  <c r="E607" i="19" s="1"/>
  <c r="D601" i="19"/>
  <c r="D607" i="19" s="1"/>
  <c r="C601" i="19"/>
  <c r="B601" i="19"/>
  <c r="O600" i="19"/>
  <c r="N600" i="19"/>
  <c r="N606" i="19" s="1"/>
  <c r="M600" i="19"/>
  <c r="L600" i="19"/>
  <c r="L606" i="19" s="1"/>
  <c r="K600" i="19"/>
  <c r="K606" i="19" s="1"/>
  <c r="J600" i="19"/>
  <c r="J606" i="19" s="1"/>
  <c r="I600" i="19"/>
  <c r="H600" i="19"/>
  <c r="H606" i="19" s="1"/>
  <c r="G600" i="19"/>
  <c r="G606" i="19" s="1"/>
  <c r="F600" i="19"/>
  <c r="F606" i="19" s="1"/>
  <c r="E600" i="19"/>
  <c r="D600" i="19"/>
  <c r="C600" i="19"/>
  <c r="B600" i="19"/>
  <c r="B606" i="19" s="1"/>
  <c r="O599" i="19"/>
  <c r="N599" i="19"/>
  <c r="N605" i="19" s="1"/>
  <c r="M599" i="19"/>
  <c r="L599" i="19"/>
  <c r="L605" i="19" s="1"/>
  <c r="K599" i="19"/>
  <c r="K605" i="19" s="1"/>
  <c r="J599" i="19"/>
  <c r="I599" i="19"/>
  <c r="I605" i="19" s="1"/>
  <c r="H599" i="19"/>
  <c r="H605" i="19" s="1"/>
  <c r="G599" i="19"/>
  <c r="F599" i="19"/>
  <c r="E599" i="19"/>
  <c r="D599" i="19"/>
  <c r="D605" i="19" s="1"/>
  <c r="C599" i="19"/>
  <c r="B599"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O588" i="19" s="1"/>
  <c r="N585" i="19"/>
  <c r="N588" i="19" s="1"/>
  <c r="M585" i="19"/>
  <c r="L585" i="19"/>
  <c r="K585" i="19"/>
  <c r="J585" i="19"/>
  <c r="I585" i="19"/>
  <c r="H585" i="19"/>
  <c r="G585" i="19"/>
  <c r="F585" i="19"/>
  <c r="E585" i="19"/>
  <c r="D585" i="19"/>
  <c r="C585" i="19"/>
  <c r="B585" i="19"/>
  <c r="O584" i="19"/>
  <c r="N584" i="19"/>
  <c r="M584" i="19"/>
  <c r="M588" i="19" s="1"/>
  <c r="L584" i="19"/>
  <c r="L588" i="19" s="1"/>
  <c r="L590" i="19" s="1"/>
  <c r="K584" i="19"/>
  <c r="K588" i="19" s="1"/>
  <c r="J584" i="19"/>
  <c r="J588" i="19" s="1"/>
  <c r="I584" i="19"/>
  <c r="I588" i="19" s="1"/>
  <c r="H584" i="19"/>
  <c r="G584" i="19"/>
  <c r="F584" i="19"/>
  <c r="E584" i="19"/>
  <c r="D584" i="19"/>
  <c r="D588" i="19" s="1"/>
  <c r="C584" i="19"/>
  <c r="C588" i="19" s="1"/>
  <c r="B584" i="19"/>
  <c r="B588" i="19" s="1"/>
  <c r="O580" i="19"/>
  <c r="N580" i="19"/>
  <c r="M580" i="19"/>
  <c r="L580" i="19"/>
  <c r="K580" i="19"/>
  <c r="J580" i="19"/>
  <c r="I580" i="19"/>
  <c r="H580" i="19"/>
  <c r="G580" i="19"/>
  <c r="F580" i="19"/>
  <c r="E580" i="19"/>
  <c r="D580" i="19"/>
  <c r="C580" i="19"/>
  <c r="B580" i="19"/>
  <c r="B581" i="19" s="1"/>
  <c r="O579" i="19"/>
  <c r="N579" i="19"/>
  <c r="M579" i="19"/>
  <c r="L579" i="19"/>
  <c r="K579" i="19"/>
  <c r="J579" i="19"/>
  <c r="I579" i="19"/>
  <c r="H579" i="19"/>
  <c r="G579" i="19"/>
  <c r="F579" i="19"/>
  <c r="E579" i="19"/>
  <c r="D579" i="19"/>
  <c r="C579" i="19"/>
  <c r="B579" i="19"/>
  <c r="O578" i="19"/>
  <c r="O581" i="19" s="1"/>
  <c r="N578" i="19"/>
  <c r="N581" i="19" s="1"/>
  <c r="M578" i="19"/>
  <c r="L578" i="19"/>
  <c r="K578" i="19"/>
  <c r="J578" i="19"/>
  <c r="I578" i="19"/>
  <c r="H578" i="19"/>
  <c r="G578" i="19"/>
  <c r="F578" i="19"/>
  <c r="E578" i="19"/>
  <c r="D578" i="19"/>
  <c r="C578" i="19"/>
  <c r="B578" i="19"/>
  <c r="O577" i="19"/>
  <c r="N577" i="19"/>
  <c r="M577" i="19"/>
  <c r="L577" i="19"/>
  <c r="L581" i="19" s="1"/>
  <c r="K577" i="19"/>
  <c r="J577" i="19"/>
  <c r="J581" i="19" s="1"/>
  <c r="I577" i="19"/>
  <c r="H577" i="19"/>
  <c r="G577" i="19"/>
  <c r="G581" i="19" s="1"/>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J567" i="19" s="1"/>
  <c r="I565" i="19"/>
  <c r="H565" i="19"/>
  <c r="G565" i="19"/>
  <c r="F565" i="19"/>
  <c r="E565" i="19"/>
  <c r="D565" i="19"/>
  <c r="C565" i="19"/>
  <c r="B565" i="19"/>
  <c r="O564" i="19"/>
  <c r="O567" i="19" s="1"/>
  <c r="N564" i="19"/>
  <c r="M564" i="19"/>
  <c r="L564" i="19"/>
  <c r="K564" i="19"/>
  <c r="J564" i="19"/>
  <c r="I564" i="19"/>
  <c r="H564" i="19"/>
  <c r="G564" i="19"/>
  <c r="F564" i="19"/>
  <c r="E564" i="19"/>
  <c r="E567" i="19" s="1"/>
  <c r="D564" i="19"/>
  <c r="C564" i="19"/>
  <c r="B564" i="19"/>
  <c r="O563" i="19"/>
  <c r="N563" i="19"/>
  <c r="M563" i="19"/>
  <c r="L563" i="19"/>
  <c r="K563" i="19"/>
  <c r="K567" i="19" s="1"/>
  <c r="J563" i="19"/>
  <c r="I563" i="19"/>
  <c r="I567" i="19" s="1"/>
  <c r="H563" i="19"/>
  <c r="G563" i="19"/>
  <c r="F563" i="19"/>
  <c r="F567" i="19" s="1"/>
  <c r="E563" i="19"/>
  <c r="D563" i="19"/>
  <c r="C563" i="19"/>
  <c r="B563" i="19"/>
  <c r="O543" i="19"/>
  <c r="N543" i="19"/>
  <c r="B543" i="19"/>
  <c r="O542" i="19"/>
  <c r="O541" i="19"/>
  <c r="F541" i="19"/>
  <c r="O535" i="19"/>
  <c r="N535" i="19"/>
  <c r="M535" i="19"/>
  <c r="L535" i="19"/>
  <c r="L536" i="19" s="1"/>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O536" i="19" s="1"/>
  <c r="N533" i="19"/>
  <c r="M533" i="19"/>
  <c r="L533" i="19"/>
  <c r="K533" i="19"/>
  <c r="J533" i="19"/>
  <c r="I533" i="19"/>
  <c r="H533" i="19"/>
  <c r="G533" i="19"/>
  <c r="F533" i="19"/>
  <c r="E533" i="19"/>
  <c r="D533" i="19"/>
  <c r="C533" i="19"/>
  <c r="B533" i="19"/>
  <c r="O532" i="19"/>
  <c r="N532" i="19"/>
  <c r="M532" i="19"/>
  <c r="L532" i="19"/>
  <c r="K532" i="19"/>
  <c r="J532" i="19"/>
  <c r="J536" i="19" s="1"/>
  <c r="I532" i="19"/>
  <c r="I536" i="19" s="1"/>
  <c r="H532" i="19"/>
  <c r="G532" i="19"/>
  <c r="G536" i="19" s="1"/>
  <c r="F532" i="19"/>
  <c r="F536" i="19" s="1"/>
  <c r="G538" i="19" s="1"/>
  <c r="E532" i="19"/>
  <c r="E536" i="19" s="1"/>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O528" i="19" s="1"/>
  <c r="N525" i="19"/>
  <c r="M525" i="19"/>
  <c r="L525" i="19"/>
  <c r="K525" i="19"/>
  <c r="J525" i="19"/>
  <c r="I525" i="19"/>
  <c r="H525" i="19"/>
  <c r="G525" i="19"/>
  <c r="F525" i="19"/>
  <c r="E525" i="19"/>
  <c r="D525" i="19"/>
  <c r="C525" i="19"/>
  <c r="B525" i="19"/>
  <c r="O524" i="19"/>
  <c r="N524" i="19"/>
  <c r="M524" i="19"/>
  <c r="L524" i="19"/>
  <c r="K524" i="19"/>
  <c r="K528" i="19" s="1"/>
  <c r="J524" i="19"/>
  <c r="I524" i="19"/>
  <c r="H524" i="19"/>
  <c r="G524" i="19"/>
  <c r="F524" i="19"/>
  <c r="F528" i="19" s="1"/>
  <c r="E524" i="19"/>
  <c r="E528" i="19" s="1"/>
  <c r="D524" i="19"/>
  <c r="D528" i="19" s="1"/>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M520" i="19" s="1"/>
  <c r="L517" i="19"/>
  <c r="L520" i="19" s="1"/>
  <c r="K517" i="19"/>
  <c r="J517" i="19"/>
  <c r="I517" i="19"/>
  <c r="H517" i="19"/>
  <c r="G517" i="19"/>
  <c r="F517" i="19"/>
  <c r="E517" i="19"/>
  <c r="D517" i="19"/>
  <c r="C517" i="19"/>
  <c r="B517" i="19"/>
  <c r="O516" i="19"/>
  <c r="O520" i="19" s="1"/>
  <c r="N516" i="19"/>
  <c r="M516" i="19"/>
  <c r="L516" i="19"/>
  <c r="K516" i="19"/>
  <c r="J516" i="19"/>
  <c r="I516" i="19"/>
  <c r="H516" i="19"/>
  <c r="G516" i="19"/>
  <c r="G520" i="19" s="1"/>
  <c r="F516" i="19"/>
  <c r="E516" i="19"/>
  <c r="E520" i="19" s="1"/>
  <c r="D516" i="19"/>
  <c r="D520" i="19" s="1"/>
  <c r="C516" i="19"/>
  <c r="C520" i="19" s="1"/>
  <c r="B516" i="19"/>
  <c r="O502" i="19"/>
  <c r="N502" i="19"/>
  <c r="N503" i="19" s="1"/>
  <c r="M502" i="19"/>
  <c r="L502" i="19"/>
  <c r="K502" i="19"/>
  <c r="J502" i="19"/>
  <c r="I502" i="19"/>
  <c r="H502" i="19"/>
  <c r="G502" i="19"/>
  <c r="F502" i="19"/>
  <c r="E502" i="19"/>
  <c r="D502" i="19"/>
  <c r="C502" i="19"/>
  <c r="B502" i="19"/>
  <c r="B503" i="19" s="1"/>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s="1"/>
  <c r="I499" i="19"/>
  <c r="I503" i="19" s="1"/>
  <c r="H499" i="19"/>
  <c r="H503" i="19" s="1"/>
  <c r="G499" i="19"/>
  <c r="F499" i="19"/>
  <c r="E499" i="19"/>
  <c r="D499" i="19"/>
  <c r="C499" i="19"/>
  <c r="B499" i="19"/>
  <c r="J490"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O490" i="19" s="1"/>
  <c r="N487" i="19"/>
  <c r="M487" i="19"/>
  <c r="L487" i="19"/>
  <c r="K487" i="19"/>
  <c r="J487" i="19"/>
  <c r="I487" i="19"/>
  <c r="H487" i="19"/>
  <c r="G487" i="19"/>
  <c r="F487" i="19"/>
  <c r="E487" i="19"/>
  <c r="D487" i="19"/>
  <c r="C487" i="19"/>
  <c r="B487" i="19"/>
  <c r="O486" i="19"/>
  <c r="N486" i="19"/>
  <c r="M486" i="19"/>
  <c r="M490" i="19" s="1"/>
  <c r="L486" i="19"/>
  <c r="K486" i="19"/>
  <c r="J486" i="19"/>
  <c r="I486" i="19"/>
  <c r="H486" i="19"/>
  <c r="G486" i="19"/>
  <c r="F486" i="19"/>
  <c r="F490" i="19" s="1"/>
  <c r="E486" i="19"/>
  <c r="E490" i="19" s="1"/>
  <c r="D486" i="19"/>
  <c r="C486" i="19"/>
  <c r="B486" i="19"/>
  <c r="C484"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I484" i="19" s="1"/>
  <c r="H481" i="19"/>
  <c r="H484" i="19" s="1"/>
  <c r="G481" i="19"/>
  <c r="F481" i="19"/>
  <c r="E481" i="19"/>
  <c r="D481" i="19"/>
  <c r="C481" i="19"/>
  <c r="B481" i="19"/>
  <c r="O480" i="19"/>
  <c r="N480" i="19"/>
  <c r="M480" i="19"/>
  <c r="L480" i="19"/>
  <c r="L484" i="19" s="1"/>
  <c r="K480" i="19"/>
  <c r="K484" i="19" s="1"/>
  <c r="J480" i="19"/>
  <c r="I480" i="19"/>
  <c r="H480" i="19"/>
  <c r="G480" i="19"/>
  <c r="F480" i="19"/>
  <c r="E480" i="19"/>
  <c r="E484" i="19" s="1"/>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G478" i="19" s="1"/>
  <c r="F475" i="19"/>
  <c r="F478" i="19" s="1"/>
  <c r="E475" i="19"/>
  <c r="D475" i="19"/>
  <c r="C475" i="19"/>
  <c r="B475" i="19"/>
  <c r="O474" i="19"/>
  <c r="N474" i="19"/>
  <c r="M474" i="19"/>
  <c r="M478" i="19" s="1"/>
  <c r="L474" i="19"/>
  <c r="K474" i="19"/>
  <c r="J474" i="19"/>
  <c r="I474" i="19"/>
  <c r="I478" i="19" s="1"/>
  <c r="H474" i="19"/>
  <c r="G474" i="19"/>
  <c r="F474" i="19"/>
  <c r="E474" i="19"/>
  <c r="D474" i="19"/>
  <c r="C474" i="19"/>
  <c r="C478" i="19" s="1"/>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E472" i="19" s="1"/>
  <c r="D469" i="19"/>
  <c r="D472" i="19" s="1"/>
  <c r="C469" i="19"/>
  <c r="B469" i="19"/>
  <c r="O468" i="19"/>
  <c r="N468" i="19"/>
  <c r="M468" i="19"/>
  <c r="L468" i="19"/>
  <c r="K468" i="19"/>
  <c r="K472" i="19" s="1"/>
  <c r="J468" i="19"/>
  <c r="I468" i="19"/>
  <c r="H468" i="19"/>
  <c r="G468" i="19"/>
  <c r="G472" i="19" s="1"/>
  <c r="F468" i="19"/>
  <c r="E468" i="19"/>
  <c r="D468" i="19"/>
  <c r="C468" i="19"/>
  <c r="B468" i="19"/>
  <c r="O464" i="19"/>
  <c r="O510" i="19" s="1"/>
  <c r="O550" i="19" s="1"/>
  <c r="O573"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O465" i="19" s="1"/>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B507" i="19" s="1"/>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30" i="19"/>
  <c r="O425" i="19"/>
  <c r="O424" i="19"/>
  <c r="J424" i="19"/>
  <c r="L423" i="19"/>
  <c r="O419" i="19"/>
  <c r="O418" i="19"/>
  <c r="J417" i="19"/>
  <c r="O414" i="19"/>
  <c r="N414" i="19"/>
  <c r="M414" i="19"/>
  <c r="L414" i="19"/>
  <c r="L415" i="19" s="1"/>
  <c r="K414" i="19"/>
  <c r="J414" i="19"/>
  <c r="I414" i="19"/>
  <c r="H414" i="19"/>
  <c r="G414" i="19"/>
  <c r="F414" i="19"/>
  <c r="E414" i="19"/>
  <c r="D414" i="19"/>
  <c r="C414" i="19"/>
  <c r="C415" i="19" s="1"/>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M409" i="19" s="1"/>
  <c r="L408" i="19"/>
  <c r="L409" i="19" s="1"/>
  <c r="K408" i="19"/>
  <c r="K409" i="19" s="1"/>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7" i="19"/>
  <c r="B397" i="19"/>
  <c r="O396" i="19"/>
  <c r="O397" i="19" s="1"/>
  <c r="N396" i="19"/>
  <c r="M396" i="19"/>
  <c r="M397" i="19" s="1"/>
  <c r="L396" i="19"/>
  <c r="L397" i="19" s="1"/>
  <c r="K396" i="19"/>
  <c r="K397" i="19" s="1"/>
  <c r="J396" i="19"/>
  <c r="I396" i="19"/>
  <c r="H396" i="19"/>
  <c r="H397" i="19" s="1"/>
  <c r="G396" i="19"/>
  <c r="G397" i="19" s="1"/>
  <c r="F396" i="19"/>
  <c r="F397" i="19" s="1"/>
  <c r="E396" i="19"/>
  <c r="E397" i="19" s="1"/>
  <c r="D396" i="19"/>
  <c r="D397" i="19" s="1"/>
  <c r="C396" i="19"/>
  <c r="C397" i="19" s="1"/>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1" i="19"/>
  <c r="B391" i="19"/>
  <c r="O390" i="19"/>
  <c r="N390" i="19"/>
  <c r="N391" i="19" s="1"/>
  <c r="M390" i="19"/>
  <c r="M391" i="19" s="1"/>
  <c r="L390" i="19"/>
  <c r="L391" i="19" s="1"/>
  <c r="K390" i="19"/>
  <c r="K391" i="19" s="1"/>
  <c r="J390" i="19"/>
  <c r="J391" i="19" s="1"/>
  <c r="I390" i="19"/>
  <c r="H390" i="19"/>
  <c r="H391" i="19" s="1"/>
  <c r="G390" i="19"/>
  <c r="F390" i="19"/>
  <c r="E390" i="19"/>
  <c r="E391" i="19" s="1"/>
  <c r="D390" i="19"/>
  <c r="D391" i="19" s="1"/>
  <c r="C390" i="19"/>
  <c r="C391" i="19" s="1"/>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M385" i="19" s="1"/>
  <c r="L384" i="19"/>
  <c r="K384" i="19"/>
  <c r="K385" i="19" s="1"/>
  <c r="J384" i="19"/>
  <c r="J385" i="19" s="1"/>
  <c r="I384" i="19"/>
  <c r="I385" i="19" s="1"/>
  <c r="H384" i="19"/>
  <c r="H385" i="19" s="1"/>
  <c r="G384" i="19"/>
  <c r="G385" i="19" s="1"/>
  <c r="F384" i="19"/>
  <c r="F385" i="19" s="1"/>
  <c r="E384" i="19"/>
  <c r="E385" i="19" s="1"/>
  <c r="D384" i="19"/>
  <c r="D385" i="19" s="1"/>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N379" i="19"/>
  <c r="M379" i="19"/>
  <c r="B379" i="19"/>
  <c r="O378" i="19"/>
  <c r="N378" i="19"/>
  <c r="N636" i="19" s="1"/>
  <c r="M378" i="19"/>
  <c r="L378" i="19"/>
  <c r="K378" i="19"/>
  <c r="J378" i="19"/>
  <c r="I378" i="19"/>
  <c r="I379" i="19" s="1"/>
  <c r="H378" i="19"/>
  <c r="G378" i="19"/>
  <c r="F378" i="19"/>
  <c r="E378" i="19"/>
  <c r="E379" i="19" s="1"/>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G373" i="19"/>
  <c r="C373" i="19"/>
  <c r="O372" i="19"/>
  <c r="N372" i="19"/>
  <c r="N373" i="19" s="1"/>
  <c r="M372" i="19"/>
  <c r="M373" i="19" s="1"/>
  <c r="L372" i="19"/>
  <c r="L373" i="19" s="1"/>
  <c r="K372" i="19"/>
  <c r="K373" i="19" s="1"/>
  <c r="J372" i="19"/>
  <c r="J373" i="19" s="1"/>
  <c r="I372" i="19"/>
  <c r="I373" i="19" s="1"/>
  <c r="H372" i="19"/>
  <c r="H373" i="19" s="1"/>
  <c r="G372" i="19"/>
  <c r="F372" i="19"/>
  <c r="F373" i="19" s="1"/>
  <c r="E372" i="19"/>
  <c r="E373" i="19" s="1"/>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O367" i="19" s="1"/>
  <c r="N366" i="19"/>
  <c r="N367" i="19" s="1"/>
  <c r="M366" i="19"/>
  <c r="M367" i="19" s="1"/>
  <c r="L366" i="19"/>
  <c r="L367" i="19" s="1"/>
  <c r="K366" i="19"/>
  <c r="J366" i="19"/>
  <c r="J367" i="19" s="1"/>
  <c r="I366" i="19"/>
  <c r="I367" i="19" s="1"/>
  <c r="H366" i="19"/>
  <c r="H367" i="19" s="1"/>
  <c r="G366" i="19"/>
  <c r="G367" i="19" s="1"/>
  <c r="F366" i="19"/>
  <c r="F367" i="19" s="1"/>
  <c r="E366" i="19"/>
  <c r="E367" i="19" s="1"/>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O361" i="19"/>
  <c r="N360" i="19"/>
  <c r="N361" i="19" s="1"/>
  <c r="M360" i="19"/>
  <c r="M361" i="19" s="1"/>
  <c r="L360" i="19"/>
  <c r="L361" i="19" s="1"/>
  <c r="K360" i="19"/>
  <c r="K361" i="19" s="1"/>
  <c r="J360" i="19"/>
  <c r="J361" i="19" s="1"/>
  <c r="I360" i="19"/>
  <c r="I361" i="19" s="1"/>
  <c r="H360" i="19"/>
  <c r="G360" i="19"/>
  <c r="F360" i="19"/>
  <c r="F361" i="19" s="1"/>
  <c r="E360" i="19"/>
  <c r="E361" i="19" s="1"/>
  <c r="D360" i="19"/>
  <c r="D361" i="19" s="1"/>
  <c r="C360" i="19"/>
  <c r="C361" i="19" s="1"/>
  <c r="B360" i="19"/>
  <c r="B361" i="19" s="1"/>
  <c r="N359" i="19"/>
  <c r="M359" i="19"/>
  <c r="L359" i="19"/>
  <c r="K359" i="19"/>
  <c r="J359" i="19"/>
  <c r="I359" i="19"/>
  <c r="H359" i="19"/>
  <c r="G359" i="19"/>
  <c r="F359" i="19"/>
  <c r="E359" i="19"/>
  <c r="D359" i="19"/>
  <c r="C359" i="19"/>
  <c r="B359" i="19"/>
  <c r="N358" i="19"/>
  <c r="M358" i="19"/>
  <c r="L358" i="19"/>
  <c r="K358" i="19"/>
  <c r="J358" i="19"/>
  <c r="I358" i="19"/>
  <c r="H358" i="19"/>
  <c r="G358" i="19"/>
  <c r="F358" i="19"/>
  <c r="E358" i="19"/>
  <c r="D358" i="19"/>
  <c r="C358" i="19"/>
  <c r="B358" i="19"/>
  <c r="N357" i="19"/>
  <c r="M357" i="19"/>
  <c r="L357" i="19"/>
  <c r="K357" i="19"/>
  <c r="J357" i="19"/>
  <c r="I357" i="19"/>
  <c r="H357" i="19"/>
  <c r="G357" i="19"/>
  <c r="F357" i="19"/>
  <c r="E357" i="19"/>
  <c r="D357" i="19"/>
  <c r="C357" i="19"/>
  <c r="B357" i="19"/>
  <c r="J355" i="19"/>
  <c r="E355" i="19"/>
  <c r="O354" i="19"/>
  <c r="O355" i="19" s="1"/>
  <c r="N354" i="19"/>
  <c r="N355" i="19" s="1"/>
  <c r="M354" i="19"/>
  <c r="M355" i="19" s="1"/>
  <c r="L354" i="19"/>
  <c r="L355" i="19" s="1"/>
  <c r="K354" i="19"/>
  <c r="J354" i="19"/>
  <c r="I354" i="19"/>
  <c r="I355" i="19" s="1"/>
  <c r="H354" i="19"/>
  <c r="H355" i="19" s="1"/>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AT215" i="19"/>
  <c r="D540" i="19" s="1"/>
  <c r="V215" i="19"/>
  <c r="J540"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540" i="19" s="1"/>
  <c r="BA213" i="19"/>
  <c r="BA215" i="19" s="1"/>
  <c r="B541" i="19" s="1"/>
  <c r="AZ213" i="19"/>
  <c r="AZ215" i="19" s="1"/>
  <c r="B542" i="19" s="1"/>
  <c r="AY213" i="19"/>
  <c r="AY215" i="19" s="1"/>
  <c r="AX213" i="19"/>
  <c r="AX215" i="19" s="1"/>
  <c r="C540" i="19" s="1"/>
  <c r="AW213" i="19"/>
  <c r="AW215" i="19" s="1"/>
  <c r="C541" i="19" s="1"/>
  <c r="AV213" i="19"/>
  <c r="AV215" i="19" s="1"/>
  <c r="C542" i="19" s="1"/>
  <c r="AU213" i="19"/>
  <c r="AU215" i="19" s="1"/>
  <c r="C543" i="19" s="1"/>
  <c r="AT213" i="19"/>
  <c r="AS213" i="19"/>
  <c r="AS215" i="19" s="1"/>
  <c r="D541" i="19" s="1"/>
  <c r="AR213" i="19"/>
  <c r="AR215" i="19" s="1"/>
  <c r="D542" i="19" s="1"/>
  <c r="AQ213" i="19"/>
  <c r="AQ215" i="19" s="1"/>
  <c r="D543" i="19" s="1"/>
  <c r="AP213" i="19"/>
  <c r="AP215" i="19" s="1"/>
  <c r="E540" i="19" s="1"/>
  <c r="AO213" i="19"/>
  <c r="AO215" i="19" s="1"/>
  <c r="E541" i="19" s="1"/>
  <c r="AN213" i="19"/>
  <c r="AN215" i="19" s="1"/>
  <c r="E542" i="19" s="1"/>
  <c r="AM213" i="19"/>
  <c r="AM215" i="19" s="1"/>
  <c r="E543" i="19" s="1"/>
  <c r="AL213" i="19"/>
  <c r="AL215" i="19" s="1"/>
  <c r="F540" i="19" s="1"/>
  <c r="AK213" i="19"/>
  <c r="AK215" i="19" s="1"/>
  <c r="AJ213" i="19"/>
  <c r="AJ215" i="19" s="1"/>
  <c r="F542" i="19" s="1"/>
  <c r="AI213" i="19"/>
  <c r="AI215" i="19" s="1"/>
  <c r="F543" i="19" s="1"/>
  <c r="AH213" i="19"/>
  <c r="AH215" i="19" s="1"/>
  <c r="G540" i="19" s="1"/>
  <c r="G544" i="19" s="1"/>
  <c r="AG213" i="19"/>
  <c r="AG215" i="19" s="1"/>
  <c r="G541" i="19" s="1"/>
  <c r="AF213" i="19"/>
  <c r="AF215" i="19" s="1"/>
  <c r="G542" i="19" s="1"/>
  <c r="AE213" i="19"/>
  <c r="AE215" i="19" s="1"/>
  <c r="G543" i="19" s="1"/>
  <c r="AD213" i="19"/>
  <c r="AD215" i="19" s="1"/>
  <c r="H540" i="19" s="1"/>
  <c r="AC213" i="19"/>
  <c r="AC215" i="19" s="1"/>
  <c r="H541" i="19" s="1"/>
  <c r="AB213" i="19"/>
  <c r="AB215" i="19" s="1"/>
  <c r="H542" i="19" s="1"/>
  <c r="AA213" i="19"/>
  <c r="AA215" i="19" s="1"/>
  <c r="H543" i="19" s="1"/>
  <c r="Z213" i="19"/>
  <c r="Z215" i="19" s="1"/>
  <c r="I540" i="19" s="1"/>
  <c r="Y213" i="19"/>
  <c r="Y215" i="19" s="1"/>
  <c r="I541" i="19" s="1"/>
  <c r="X213" i="19"/>
  <c r="X215" i="19" s="1"/>
  <c r="I542" i="19" s="1"/>
  <c r="W213" i="19"/>
  <c r="W215" i="19" s="1"/>
  <c r="I543" i="19" s="1"/>
  <c r="V213" i="19"/>
  <c r="U213" i="19"/>
  <c r="U215" i="19" s="1"/>
  <c r="J541" i="19" s="1"/>
  <c r="T213" i="19"/>
  <c r="T215" i="19" s="1"/>
  <c r="J542" i="19" s="1"/>
  <c r="S213" i="19"/>
  <c r="S215" i="19" s="1"/>
  <c r="J543" i="19" s="1"/>
  <c r="R213" i="19"/>
  <c r="R215" i="19" s="1"/>
  <c r="K540" i="19" s="1"/>
  <c r="Q213" i="19"/>
  <c r="Q215" i="19" s="1"/>
  <c r="K541" i="19" s="1"/>
  <c r="P213" i="19"/>
  <c r="P215" i="19" s="1"/>
  <c r="K542" i="19" s="1"/>
  <c r="O213" i="19"/>
  <c r="O215" i="19" s="1"/>
  <c r="K543" i="19" s="1"/>
  <c r="N213" i="19"/>
  <c r="N215" i="19" s="1"/>
  <c r="L540" i="19" s="1"/>
  <c r="M213" i="19"/>
  <c r="M215" i="19" s="1"/>
  <c r="L541" i="19" s="1"/>
  <c r="L213" i="19"/>
  <c r="L215" i="19" s="1"/>
  <c r="L542" i="19" s="1"/>
  <c r="K213" i="19"/>
  <c r="K215" i="19" s="1"/>
  <c r="L543" i="19" s="1"/>
  <c r="J213" i="19"/>
  <c r="J215" i="19" s="1"/>
  <c r="M540" i="19" s="1"/>
  <c r="I213" i="19"/>
  <c r="I215" i="19" s="1"/>
  <c r="M541" i="19" s="1"/>
  <c r="H213" i="19"/>
  <c r="H215" i="19" s="1"/>
  <c r="M542" i="19" s="1"/>
  <c r="G213" i="19"/>
  <c r="G215" i="19" s="1"/>
  <c r="M543" i="19" s="1"/>
  <c r="F213" i="19"/>
  <c r="F215" i="19" s="1"/>
  <c r="N540" i="19" s="1"/>
  <c r="E213" i="19"/>
  <c r="E215" i="19" s="1"/>
  <c r="N541" i="19" s="1"/>
  <c r="N544" i="19" s="1"/>
  <c r="D213" i="19"/>
  <c r="D215" i="19" s="1"/>
  <c r="N542" i="19" s="1"/>
  <c r="C213" i="19"/>
  <c r="C215" i="19" s="1"/>
  <c r="B213" i="19"/>
  <c r="B215" i="19" s="1"/>
  <c r="O540" i="19" s="1"/>
  <c r="BH124" i="19"/>
  <c r="BA124" i="19"/>
  <c r="B424" i="19" s="1"/>
  <c r="AZ124" i="19"/>
  <c r="B425" i="19" s="1"/>
  <c r="AY124" i="19"/>
  <c r="B426" i="19" s="1"/>
  <c r="AV124" i="19"/>
  <c r="C425" i="19" s="1"/>
  <c r="AJ124" i="19"/>
  <c r="F425" i="19" s="1"/>
  <c r="AC124" i="19"/>
  <c r="H424" i="19" s="1"/>
  <c r="AB124" i="19"/>
  <c r="H425" i="19" s="1"/>
  <c r="AA124" i="19"/>
  <c r="H426" i="19" s="1"/>
  <c r="H427" i="19" s="1"/>
  <c r="L124" i="19"/>
  <c r="L425" i="19" s="1"/>
  <c r="E124" i="19"/>
  <c r="N424" i="19" s="1"/>
  <c r="D124" i="19"/>
  <c r="N425" i="19" s="1"/>
  <c r="C124" i="19"/>
  <c r="N426" i="19" s="1"/>
  <c r="BK123" i="19"/>
  <c r="BJ123" i="19"/>
  <c r="BI123" i="19"/>
  <c r="BH123" i="19"/>
  <c r="BG123" i="19"/>
  <c r="BF123" i="19"/>
  <c r="BE123" i="19"/>
  <c r="BD123" i="19"/>
  <c r="BC123" i="19"/>
  <c r="BK122" i="19"/>
  <c r="BK124" i="19" s="1"/>
  <c r="BK125" i="19" s="1"/>
  <c r="BJ122" i="19"/>
  <c r="BJ124" i="19" s="1"/>
  <c r="BJ125" i="19" s="1"/>
  <c r="BI122" i="19"/>
  <c r="BI124" i="19" s="1"/>
  <c r="BI125" i="19" s="1"/>
  <c r="BH122" i="19"/>
  <c r="BG122" i="19"/>
  <c r="BG124" i="19" s="1"/>
  <c r="BG125" i="19" s="1"/>
  <c r="BF122" i="19"/>
  <c r="BF124" i="19" s="1"/>
  <c r="BF125" i="19" s="1"/>
  <c r="BE122" i="19"/>
  <c r="BE124" i="19" s="1"/>
  <c r="BD122" i="19"/>
  <c r="BD124" i="19" s="1"/>
  <c r="BC122" i="19"/>
  <c r="BC124" i="19" s="1"/>
  <c r="BB122" i="19"/>
  <c r="BB124" i="19" s="1"/>
  <c r="B423" i="19" s="1"/>
  <c r="BA122" i="19"/>
  <c r="AZ122" i="19"/>
  <c r="AY122" i="19"/>
  <c r="AX122" i="19"/>
  <c r="AX124" i="19" s="1"/>
  <c r="C423" i="19" s="1"/>
  <c r="AW122" i="19"/>
  <c r="AW124" i="19" s="1"/>
  <c r="C424" i="19" s="1"/>
  <c r="AV122" i="19"/>
  <c r="AU122" i="19"/>
  <c r="AU124" i="19" s="1"/>
  <c r="C426" i="19" s="1"/>
  <c r="AT122" i="19"/>
  <c r="AT124" i="19" s="1"/>
  <c r="D423" i="19" s="1"/>
  <c r="AS122" i="19"/>
  <c r="AS124" i="19" s="1"/>
  <c r="D424" i="19" s="1"/>
  <c r="AR122" i="19"/>
  <c r="AR124" i="19" s="1"/>
  <c r="D425" i="19" s="1"/>
  <c r="AQ122" i="19"/>
  <c r="AQ124" i="19" s="1"/>
  <c r="D426" i="19" s="1"/>
  <c r="AP122" i="19"/>
  <c r="AP124" i="19" s="1"/>
  <c r="E423" i="19" s="1"/>
  <c r="AO122" i="19"/>
  <c r="AO124" i="19" s="1"/>
  <c r="E424" i="19" s="1"/>
  <c r="AN122" i="19"/>
  <c r="AN124" i="19" s="1"/>
  <c r="E425" i="19" s="1"/>
  <c r="AM122" i="19"/>
  <c r="AM124" i="19" s="1"/>
  <c r="E426" i="19" s="1"/>
  <c r="E427" i="19" s="1"/>
  <c r="AL122" i="19"/>
  <c r="AL124" i="19" s="1"/>
  <c r="F423" i="19" s="1"/>
  <c r="AK122" i="19"/>
  <c r="AK124" i="19" s="1"/>
  <c r="F424" i="19" s="1"/>
  <c r="AJ122" i="19"/>
  <c r="AI122" i="19"/>
  <c r="AI124" i="19" s="1"/>
  <c r="F426" i="19" s="1"/>
  <c r="AH122" i="19"/>
  <c r="AH124" i="19" s="1"/>
  <c r="G423" i="19" s="1"/>
  <c r="AG122" i="19"/>
  <c r="AG124" i="19" s="1"/>
  <c r="G424" i="19" s="1"/>
  <c r="AF122" i="19"/>
  <c r="AF124" i="19" s="1"/>
  <c r="G425" i="19" s="1"/>
  <c r="AE122" i="19"/>
  <c r="AE124" i="19" s="1"/>
  <c r="G426" i="19" s="1"/>
  <c r="G427" i="19" s="1"/>
  <c r="AD122" i="19"/>
  <c r="AD124" i="19" s="1"/>
  <c r="H423" i="19" s="1"/>
  <c r="AC122" i="19"/>
  <c r="AB122" i="19"/>
  <c r="AA122" i="19"/>
  <c r="Z122" i="19"/>
  <c r="Z124" i="19" s="1"/>
  <c r="I423" i="19" s="1"/>
  <c r="Y122" i="19"/>
  <c r="Y124" i="19" s="1"/>
  <c r="I424" i="19" s="1"/>
  <c r="X122" i="19"/>
  <c r="X124" i="19" s="1"/>
  <c r="I425" i="19" s="1"/>
  <c r="W122" i="19"/>
  <c r="W124" i="19" s="1"/>
  <c r="I426" i="19" s="1"/>
  <c r="V122" i="19"/>
  <c r="V124" i="19" s="1"/>
  <c r="J423" i="19" s="1"/>
  <c r="U122" i="19"/>
  <c r="U124" i="19" s="1"/>
  <c r="T122" i="19"/>
  <c r="T124" i="19" s="1"/>
  <c r="J425" i="19" s="1"/>
  <c r="S122" i="19"/>
  <c r="S124" i="19" s="1"/>
  <c r="J426" i="19" s="1"/>
  <c r="J427" i="19" s="1"/>
  <c r="R122" i="19"/>
  <c r="R124" i="19" s="1"/>
  <c r="K423" i="19" s="1"/>
  <c r="Q122" i="19"/>
  <c r="Q124" i="19" s="1"/>
  <c r="K424" i="19" s="1"/>
  <c r="P122" i="19"/>
  <c r="P124" i="19" s="1"/>
  <c r="K425" i="19" s="1"/>
  <c r="O122" i="19"/>
  <c r="O124" i="19" s="1"/>
  <c r="K426" i="19" s="1"/>
  <c r="N122" i="19"/>
  <c r="N124" i="19" s="1"/>
  <c r="M122" i="19"/>
  <c r="M124" i="19" s="1"/>
  <c r="L424" i="19" s="1"/>
  <c r="L122" i="19"/>
  <c r="K122" i="19"/>
  <c r="K124" i="19" s="1"/>
  <c r="L426" i="19" s="1"/>
  <c r="L427" i="19" s="1"/>
  <c r="J122" i="19"/>
  <c r="J124" i="19" s="1"/>
  <c r="M423" i="19" s="1"/>
  <c r="I122" i="19"/>
  <c r="I124" i="19" s="1"/>
  <c r="M424" i="19" s="1"/>
  <c r="H122" i="19"/>
  <c r="H124" i="19" s="1"/>
  <c r="M425" i="19" s="1"/>
  <c r="G122" i="19"/>
  <c r="G124" i="19" s="1"/>
  <c r="M426" i="19" s="1"/>
  <c r="M427" i="19" s="1"/>
  <c r="F122" i="19"/>
  <c r="F124" i="19" s="1"/>
  <c r="N423" i="19" s="1"/>
  <c r="E122" i="19"/>
  <c r="D122" i="19"/>
  <c r="C122" i="19"/>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B123" i="19" s="1"/>
  <c r="BA119" i="19"/>
  <c r="BA123" i="19" s="1"/>
  <c r="AZ119" i="19"/>
  <c r="AZ123" i="19" s="1"/>
  <c r="AZ125" i="19" s="1"/>
  <c r="B431" i="19" s="1"/>
  <c r="AY119" i="19"/>
  <c r="AX119" i="19"/>
  <c r="AW119" i="19"/>
  <c r="AV119" i="19"/>
  <c r="AU119" i="19"/>
  <c r="AU123" i="19" s="1"/>
  <c r="AU125" i="19" s="1"/>
  <c r="C432" i="19" s="1"/>
  <c r="AT119" i="19"/>
  <c r="AT123" i="19" s="1"/>
  <c r="AS119" i="19"/>
  <c r="AS123" i="19" s="1"/>
  <c r="AS125" i="19" s="1"/>
  <c r="D430" i="19" s="1"/>
  <c r="AR119" i="19"/>
  <c r="AQ119" i="19"/>
  <c r="AQ123" i="19" s="1"/>
  <c r="AQ125" i="19" s="1"/>
  <c r="D432" i="19" s="1"/>
  <c r="D433" i="19" s="1"/>
  <c r="AP119" i="19"/>
  <c r="AP123" i="19" s="1"/>
  <c r="AO119" i="19"/>
  <c r="AO123" i="19" s="1"/>
  <c r="AN119" i="19"/>
  <c r="AN123" i="19" s="1"/>
  <c r="E419" i="19" s="1"/>
  <c r="AM119" i="19"/>
  <c r="AL119" i="19"/>
  <c r="AK119" i="19"/>
  <c r="AJ119" i="19"/>
  <c r="AI119" i="19"/>
  <c r="AI123" i="19" s="1"/>
  <c r="AI125" i="19" s="1"/>
  <c r="F432" i="19" s="1"/>
  <c r="F433" i="19" s="1"/>
  <c r="AH119" i="19"/>
  <c r="AH123" i="19" s="1"/>
  <c r="AG119" i="19"/>
  <c r="AG123" i="19" s="1"/>
  <c r="AG125" i="19" s="1"/>
  <c r="G430" i="19" s="1"/>
  <c r="AF119" i="19"/>
  <c r="AE119" i="19"/>
  <c r="AE123" i="19" s="1"/>
  <c r="AE125" i="19" s="1"/>
  <c r="G432" i="19" s="1"/>
  <c r="AD119" i="19"/>
  <c r="AD123" i="19" s="1"/>
  <c r="AC119" i="19"/>
  <c r="AC123" i="19" s="1"/>
  <c r="AB119" i="19"/>
  <c r="AB123" i="19" s="1"/>
  <c r="AB125" i="19" s="1"/>
  <c r="H431" i="19" s="1"/>
  <c r="AA119" i="19"/>
  <c r="Z119" i="19"/>
  <c r="Y119" i="19"/>
  <c r="X119" i="19"/>
  <c r="W119" i="19"/>
  <c r="W123" i="19" s="1"/>
  <c r="W125" i="19" s="1"/>
  <c r="I432" i="19" s="1"/>
  <c r="V119" i="19"/>
  <c r="V123" i="19" s="1"/>
  <c r="U119" i="19"/>
  <c r="U123" i="19" s="1"/>
  <c r="U125" i="19" s="1"/>
  <c r="J430" i="19" s="1"/>
  <c r="T119" i="19"/>
  <c r="S119" i="19"/>
  <c r="S123" i="19" s="1"/>
  <c r="S125" i="19" s="1"/>
  <c r="J432" i="19" s="1"/>
  <c r="J640" i="19" s="1"/>
  <c r="R119" i="19"/>
  <c r="Q119" i="19"/>
  <c r="Q123" i="19" s="1"/>
  <c r="P119" i="19"/>
  <c r="P123" i="19" s="1"/>
  <c r="O119" i="19"/>
  <c r="N119" i="19"/>
  <c r="M119" i="19"/>
  <c r="L119" i="19"/>
  <c r="K119" i="19"/>
  <c r="K123" i="19" s="1"/>
  <c r="K125" i="19" s="1"/>
  <c r="L432" i="19" s="1"/>
  <c r="J119" i="19"/>
  <c r="J123" i="19" s="1"/>
  <c r="I119" i="19"/>
  <c r="I123" i="19" s="1"/>
  <c r="I125" i="19" s="1"/>
  <c r="M430" i="19" s="1"/>
  <c r="H119" i="19"/>
  <c r="H123" i="19" s="1"/>
  <c r="H125" i="19" s="1"/>
  <c r="M431" i="19" s="1"/>
  <c r="G119" i="19"/>
  <c r="G123" i="19" s="1"/>
  <c r="G125" i="19" s="1"/>
  <c r="M432" i="19" s="1"/>
  <c r="M433" i="19" s="1"/>
  <c r="F119" i="19"/>
  <c r="E119" i="19"/>
  <c r="E123" i="19" s="1"/>
  <c r="D119" i="19"/>
  <c r="D123" i="19" s="1"/>
  <c r="D125" i="19" s="1"/>
  <c r="N431" i="19" s="1"/>
  <c r="C119" i="19"/>
  <c r="C123" i="19" s="1"/>
  <c r="C125" i="19" s="1"/>
  <c r="N432" i="19" s="1"/>
  <c r="B119" i="19"/>
  <c r="N721" i="18"/>
  <c r="O720" i="18"/>
  <c r="N717" i="18"/>
  <c r="M717" i="18"/>
  <c r="O716" i="18"/>
  <c r="N716" i="18"/>
  <c r="M713" i="18"/>
  <c r="L713" i="18"/>
  <c r="M715" i="18" s="1"/>
  <c r="N712" i="18"/>
  <c r="N713" i="18" s="1"/>
  <c r="N715" i="18" s="1"/>
  <c r="M712" i="18"/>
  <c r="K709" i="18"/>
  <c r="L708" i="18"/>
  <c r="M708" i="18" s="1"/>
  <c r="J705" i="18"/>
  <c r="L704" i="18"/>
  <c r="M704" i="18" s="1"/>
  <c r="K704" i="18"/>
  <c r="K705" i="18" s="1"/>
  <c r="I701" i="18"/>
  <c r="J700" i="18"/>
  <c r="K700" i="18" s="1"/>
  <c r="I697" i="18"/>
  <c r="I699" i="18" s="1"/>
  <c r="H697" i="18"/>
  <c r="I696" i="18"/>
  <c r="J696" i="18" s="1"/>
  <c r="I693" i="18"/>
  <c r="H693" i="18"/>
  <c r="G693" i="18"/>
  <c r="I692" i="18"/>
  <c r="J692" i="18" s="1"/>
  <c r="H692" i="18"/>
  <c r="G689" i="18"/>
  <c r="F689" i="18"/>
  <c r="G691" i="18" s="1"/>
  <c r="H688" i="18"/>
  <c r="I688" i="18" s="1"/>
  <c r="G688" i="18"/>
  <c r="F685" i="18"/>
  <c r="E685" i="18"/>
  <c r="H684" i="18"/>
  <c r="I684" i="18" s="1"/>
  <c r="G684" i="18"/>
  <c r="G685" i="18" s="1"/>
  <c r="G687" i="18" s="1"/>
  <c r="F684" i="18"/>
  <c r="D681" i="18"/>
  <c r="F680" i="18"/>
  <c r="G680" i="18" s="1"/>
  <c r="E680" i="18"/>
  <c r="E681" i="18" s="1"/>
  <c r="E683"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L608" i="18" s="1"/>
  <c r="K614" i="18"/>
  <c r="J614" i="18"/>
  <c r="I614" i="18"/>
  <c r="H614" i="18"/>
  <c r="G614" i="18"/>
  <c r="F614" i="18"/>
  <c r="E614" i="18"/>
  <c r="E608" i="18" s="1"/>
  <c r="D614" i="18"/>
  <c r="C614" i="18"/>
  <c r="B614" i="18"/>
  <c r="O613" i="18"/>
  <c r="N613" i="18"/>
  <c r="N607" i="18" s="1"/>
  <c r="M613" i="18"/>
  <c r="L613" i="18"/>
  <c r="K613" i="18"/>
  <c r="J613" i="18"/>
  <c r="I613" i="18"/>
  <c r="H613" i="18"/>
  <c r="G613" i="18"/>
  <c r="G607" i="18" s="1"/>
  <c r="F613" i="18"/>
  <c r="E613" i="18"/>
  <c r="D613" i="18"/>
  <c r="C613" i="18"/>
  <c r="B613" i="18"/>
  <c r="O612" i="18"/>
  <c r="N612" i="18"/>
  <c r="M612" i="18"/>
  <c r="L612" i="18"/>
  <c r="K612" i="18"/>
  <c r="J612" i="18"/>
  <c r="I612" i="18"/>
  <c r="I606" i="18" s="1"/>
  <c r="H612" i="18"/>
  <c r="G612" i="18"/>
  <c r="F612" i="18"/>
  <c r="E612" i="18"/>
  <c r="D612" i="18"/>
  <c r="C612" i="18"/>
  <c r="B612" i="18"/>
  <c r="O611" i="18"/>
  <c r="N611" i="18"/>
  <c r="M611" i="18"/>
  <c r="L611" i="18"/>
  <c r="K611" i="18"/>
  <c r="K605" i="18" s="1"/>
  <c r="J611" i="18"/>
  <c r="I611" i="18"/>
  <c r="H611" i="18"/>
  <c r="G611" i="18"/>
  <c r="F611" i="18"/>
  <c r="E611" i="18"/>
  <c r="D611" i="18"/>
  <c r="C611" i="18"/>
  <c r="B611" i="18"/>
  <c r="M608" i="18"/>
  <c r="H608" i="18"/>
  <c r="D608" i="18"/>
  <c r="O607" i="18"/>
  <c r="J607" i="18"/>
  <c r="F607" i="18"/>
  <c r="C607" i="18"/>
  <c r="L606" i="18"/>
  <c r="H606" i="18"/>
  <c r="E606" i="18"/>
  <c r="N605" i="18"/>
  <c r="J605" i="18"/>
  <c r="G605" i="18"/>
  <c r="B605" i="18"/>
  <c r="O602" i="18"/>
  <c r="O608" i="18" s="1"/>
  <c r="N602" i="18"/>
  <c r="M602" i="18"/>
  <c r="L602" i="18"/>
  <c r="K602" i="18"/>
  <c r="J602" i="18"/>
  <c r="I602" i="18"/>
  <c r="I608" i="18" s="1"/>
  <c r="H602" i="18"/>
  <c r="G602" i="18"/>
  <c r="G608" i="18" s="1"/>
  <c r="F602" i="18"/>
  <c r="E602" i="18"/>
  <c r="D602" i="18"/>
  <c r="C602" i="18"/>
  <c r="C608" i="18" s="1"/>
  <c r="B602" i="18"/>
  <c r="O601" i="18"/>
  <c r="N601" i="18"/>
  <c r="M601" i="18"/>
  <c r="M607" i="18" s="1"/>
  <c r="L601" i="18"/>
  <c r="L607" i="18" s="1"/>
  <c r="K601" i="18"/>
  <c r="K607" i="18" s="1"/>
  <c r="J601" i="18"/>
  <c r="I601" i="18"/>
  <c r="I607" i="18" s="1"/>
  <c r="H601" i="18"/>
  <c r="H607" i="18" s="1"/>
  <c r="G601" i="18"/>
  <c r="F601" i="18"/>
  <c r="E601" i="18"/>
  <c r="D601" i="18"/>
  <c r="D607" i="18" s="1"/>
  <c r="C601" i="18"/>
  <c r="B601" i="18"/>
  <c r="O600" i="18"/>
  <c r="O606" i="18" s="1"/>
  <c r="N600" i="18"/>
  <c r="N606" i="18" s="1"/>
  <c r="M600" i="18"/>
  <c r="M606" i="18" s="1"/>
  <c r="L600" i="18"/>
  <c r="K600" i="18"/>
  <c r="K606" i="18" s="1"/>
  <c r="J600" i="18"/>
  <c r="J606" i="18" s="1"/>
  <c r="I600" i="18"/>
  <c r="H600" i="18"/>
  <c r="G600" i="18"/>
  <c r="F600" i="18"/>
  <c r="F606" i="18" s="1"/>
  <c r="E600" i="18"/>
  <c r="D600" i="18"/>
  <c r="C600" i="18"/>
  <c r="C606" i="18" s="1"/>
  <c r="B600" i="18"/>
  <c r="B606" i="18" s="1"/>
  <c r="O599" i="18"/>
  <c r="O605" i="18" s="1"/>
  <c r="N599" i="18"/>
  <c r="M599" i="18"/>
  <c r="M605" i="18" s="1"/>
  <c r="L599" i="18"/>
  <c r="L605" i="18" s="1"/>
  <c r="K599" i="18"/>
  <c r="J599" i="18"/>
  <c r="I599" i="18"/>
  <c r="H599" i="18"/>
  <c r="H605" i="18" s="1"/>
  <c r="G599" i="18"/>
  <c r="F599" i="18"/>
  <c r="E599" i="18"/>
  <c r="E605" i="18" s="1"/>
  <c r="D599" i="18"/>
  <c r="D605" i="18" s="1"/>
  <c r="C599" i="18"/>
  <c r="C605" i="18" s="1"/>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8"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C588" i="18" s="1"/>
  <c r="B586" i="18"/>
  <c r="O585" i="18"/>
  <c r="N585" i="18"/>
  <c r="M585" i="18"/>
  <c r="L585" i="18"/>
  <c r="L588" i="18" s="1"/>
  <c r="K585" i="18"/>
  <c r="J585" i="18"/>
  <c r="I585" i="18"/>
  <c r="H585" i="18"/>
  <c r="G585" i="18"/>
  <c r="F585" i="18"/>
  <c r="F588" i="18" s="1"/>
  <c r="E585" i="18"/>
  <c r="D585" i="18"/>
  <c r="C585" i="18"/>
  <c r="B585" i="18"/>
  <c r="O584" i="18"/>
  <c r="N584" i="18"/>
  <c r="M584" i="18"/>
  <c r="L584" i="18"/>
  <c r="K584" i="18"/>
  <c r="K588" i="18" s="1"/>
  <c r="J584" i="18"/>
  <c r="I584" i="18"/>
  <c r="H584" i="18"/>
  <c r="H588" i="18" s="1"/>
  <c r="G584" i="18"/>
  <c r="F584" i="18"/>
  <c r="E584" i="18"/>
  <c r="D584" i="18"/>
  <c r="C584" i="18"/>
  <c r="B584" i="18"/>
  <c r="O581" i="18"/>
  <c r="O580" i="18"/>
  <c r="N580" i="18"/>
  <c r="M580" i="18"/>
  <c r="L580" i="18"/>
  <c r="K580" i="18"/>
  <c r="J580" i="18"/>
  <c r="I580" i="18"/>
  <c r="H580" i="18"/>
  <c r="G580" i="18"/>
  <c r="F580" i="18"/>
  <c r="E580" i="18"/>
  <c r="D580" i="18"/>
  <c r="C580" i="18"/>
  <c r="B580" i="18"/>
  <c r="O579" i="18"/>
  <c r="N579" i="18"/>
  <c r="M579" i="18"/>
  <c r="L579" i="18"/>
  <c r="K579" i="18"/>
  <c r="J579" i="18"/>
  <c r="J581" i="18" s="1"/>
  <c r="I579" i="18"/>
  <c r="H579" i="18"/>
  <c r="G579" i="18"/>
  <c r="F579" i="18"/>
  <c r="E579" i="18"/>
  <c r="D579" i="18"/>
  <c r="C579" i="18"/>
  <c r="C581" i="18" s="1"/>
  <c r="B579" i="18"/>
  <c r="O578" i="18"/>
  <c r="N578" i="18"/>
  <c r="M578" i="18"/>
  <c r="M581" i="18" s="1"/>
  <c r="L578" i="18"/>
  <c r="L581" i="18" s="1"/>
  <c r="K578" i="18"/>
  <c r="J578" i="18"/>
  <c r="I578" i="18"/>
  <c r="H578" i="18"/>
  <c r="G578" i="18"/>
  <c r="F578" i="18"/>
  <c r="E578" i="18"/>
  <c r="D578" i="18"/>
  <c r="C578" i="18"/>
  <c r="B578" i="18"/>
  <c r="O577" i="18"/>
  <c r="N577" i="18"/>
  <c r="M577" i="18"/>
  <c r="L577" i="18"/>
  <c r="K577" i="18"/>
  <c r="K581" i="18" s="1"/>
  <c r="J577" i="18"/>
  <c r="I577" i="18"/>
  <c r="H577" i="18"/>
  <c r="H581" i="18" s="1"/>
  <c r="G577" i="18"/>
  <c r="F577" i="18"/>
  <c r="F581" i="18" s="1"/>
  <c r="E577" i="18"/>
  <c r="D577" i="18"/>
  <c r="D581" i="18" s="1"/>
  <c r="C577" i="18"/>
  <c r="B577" i="18"/>
  <c r="K56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N567" i="18" s="1"/>
  <c r="M564" i="18"/>
  <c r="M567" i="18" s="1"/>
  <c r="L564" i="18"/>
  <c r="K564" i="18"/>
  <c r="J564" i="18"/>
  <c r="I564" i="18"/>
  <c r="H564" i="18"/>
  <c r="G564" i="18"/>
  <c r="F564" i="18"/>
  <c r="E564" i="18"/>
  <c r="D564" i="18"/>
  <c r="C564" i="18"/>
  <c r="B564" i="18"/>
  <c r="O563" i="18"/>
  <c r="O567" i="18" s="1"/>
  <c r="N563" i="18"/>
  <c r="M563" i="18"/>
  <c r="L563" i="18"/>
  <c r="L567" i="18" s="1"/>
  <c r="K563" i="18"/>
  <c r="J563" i="18"/>
  <c r="J567" i="18" s="1"/>
  <c r="I563" i="18"/>
  <c r="H563" i="18"/>
  <c r="H567" i="18" s="1"/>
  <c r="G563" i="18"/>
  <c r="G567" i="18" s="1"/>
  <c r="F563" i="18"/>
  <c r="F567" i="18" s="1"/>
  <c r="E563" i="18"/>
  <c r="D563" i="18"/>
  <c r="D567" i="18" s="1"/>
  <c r="C563" i="18"/>
  <c r="C567" i="18" s="1"/>
  <c r="B563" i="18"/>
  <c r="B567" i="18" s="1"/>
  <c r="O543" i="18"/>
  <c r="O542" i="18"/>
  <c r="O541" i="18"/>
  <c r="M536" i="18"/>
  <c r="D536" i="18"/>
  <c r="O535" i="18"/>
  <c r="N535" i="18"/>
  <c r="M535" i="18"/>
  <c r="L535" i="18"/>
  <c r="K535" i="18"/>
  <c r="J535" i="18"/>
  <c r="I535" i="18"/>
  <c r="H535" i="18"/>
  <c r="G535" i="18"/>
  <c r="F535" i="18"/>
  <c r="E535" i="18"/>
  <c r="D535" i="18"/>
  <c r="C535" i="18"/>
  <c r="B535" i="18"/>
  <c r="O534" i="18"/>
  <c r="N534" i="18"/>
  <c r="M534" i="18"/>
  <c r="L534" i="18"/>
  <c r="K534" i="18"/>
  <c r="K536" i="18" s="1"/>
  <c r="J534" i="18"/>
  <c r="I534" i="18"/>
  <c r="H534" i="18"/>
  <c r="G534" i="18"/>
  <c r="F534" i="18"/>
  <c r="E534" i="18"/>
  <c r="D534" i="18"/>
  <c r="C534" i="18"/>
  <c r="B534" i="18"/>
  <c r="O533" i="18"/>
  <c r="O536" i="18" s="1"/>
  <c r="N533" i="18"/>
  <c r="N536" i="18" s="1"/>
  <c r="M533" i="18"/>
  <c r="L533" i="18"/>
  <c r="K533" i="18"/>
  <c r="J533" i="18"/>
  <c r="I533" i="18"/>
  <c r="H533" i="18"/>
  <c r="G533" i="18"/>
  <c r="F533" i="18"/>
  <c r="E533" i="18"/>
  <c r="D533" i="18"/>
  <c r="C533" i="18"/>
  <c r="B533" i="18"/>
  <c r="O532" i="18"/>
  <c r="N532" i="18"/>
  <c r="M532" i="18"/>
  <c r="L532" i="18"/>
  <c r="L536" i="18" s="1"/>
  <c r="K532" i="18"/>
  <c r="J532" i="18"/>
  <c r="J536" i="18" s="1"/>
  <c r="I532" i="18"/>
  <c r="I536" i="18" s="1"/>
  <c r="H532" i="18"/>
  <c r="H536" i="18" s="1"/>
  <c r="G532" i="18"/>
  <c r="F532" i="18"/>
  <c r="F536" i="18" s="1"/>
  <c r="E532" i="18"/>
  <c r="D532" i="18"/>
  <c r="C532" i="18"/>
  <c r="B532" i="18"/>
  <c r="B536" i="18" s="1"/>
  <c r="N528" i="18"/>
  <c r="L528" i="18"/>
  <c r="E528" i="18"/>
  <c r="B528"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O528" i="18" s="1"/>
  <c r="N525" i="18"/>
  <c r="M525" i="18"/>
  <c r="L525" i="18"/>
  <c r="K525" i="18"/>
  <c r="J525" i="18"/>
  <c r="I525" i="18"/>
  <c r="H525" i="18"/>
  <c r="G525" i="18"/>
  <c r="F525" i="18"/>
  <c r="E525" i="18"/>
  <c r="D525" i="18"/>
  <c r="C525" i="18"/>
  <c r="B525" i="18"/>
  <c r="O524" i="18"/>
  <c r="N524" i="18"/>
  <c r="M524" i="18"/>
  <c r="M528" i="18" s="1"/>
  <c r="L524" i="18"/>
  <c r="K524" i="18"/>
  <c r="K528" i="18" s="1"/>
  <c r="J524" i="18"/>
  <c r="J528" i="18" s="1"/>
  <c r="I524" i="18"/>
  <c r="I528" i="18" s="1"/>
  <c r="H524" i="18"/>
  <c r="G524" i="18"/>
  <c r="G528" i="18" s="1"/>
  <c r="F524" i="18"/>
  <c r="E524" i="18"/>
  <c r="D524" i="18"/>
  <c r="C524" i="18"/>
  <c r="C528" i="18" s="1"/>
  <c r="B524" i="18"/>
  <c r="O520" i="18"/>
  <c r="M520" i="18"/>
  <c r="F520" i="18"/>
  <c r="C520" i="18"/>
  <c r="O519" i="18"/>
  <c r="N519" i="18"/>
  <c r="M519" i="18"/>
  <c r="L519" i="18"/>
  <c r="K519" i="18"/>
  <c r="J519" i="18"/>
  <c r="I519" i="18"/>
  <c r="H519" i="18"/>
  <c r="G519" i="18"/>
  <c r="F519" i="18"/>
  <c r="E519" i="18"/>
  <c r="D519" i="18"/>
  <c r="C519" i="18"/>
  <c r="B519" i="18"/>
  <c r="O518" i="18"/>
  <c r="N518" i="18"/>
  <c r="N520" i="18" s="1"/>
  <c r="M518" i="18"/>
  <c r="L518" i="18"/>
  <c r="K518" i="18"/>
  <c r="J518" i="18"/>
  <c r="J520" i="18" s="1"/>
  <c r="I518" i="18"/>
  <c r="H518" i="18"/>
  <c r="G518" i="18"/>
  <c r="F518" i="18"/>
  <c r="E518" i="18"/>
  <c r="D518" i="18"/>
  <c r="C518" i="18"/>
  <c r="B518" i="18"/>
  <c r="O517" i="18"/>
  <c r="N517" i="18"/>
  <c r="M517" i="18"/>
  <c r="L517" i="18"/>
  <c r="K517" i="18"/>
  <c r="J517" i="18"/>
  <c r="I517" i="18"/>
  <c r="H517" i="18"/>
  <c r="G517" i="18"/>
  <c r="F517" i="18"/>
  <c r="E517" i="18"/>
  <c r="D517" i="18"/>
  <c r="D520" i="18" s="1"/>
  <c r="C517" i="18"/>
  <c r="B517" i="18"/>
  <c r="O516" i="18"/>
  <c r="N516" i="18"/>
  <c r="M516" i="18"/>
  <c r="L516" i="18"/>
  <c r="L520" i="18" s="1"/>
  <c r="K516" i="18"/>
  <c r="K520" i="18" s="1"/>
  <c r="J516" i="18"/>
  <c r="I516" i="18"/>
  <c r="H516" i="18"/>
  <c r="H520" i="18" s="1"/>
  <c r="G516" i="18"/>
  <c r="F516" i="18"/>
  <c r="E516" i="18"/>
  <c r="D516" i="18"/>
  <c r="C516" i="18"/>
  <c r="B516" i="18"/>
  <c r="B520" i="18" s="1"/>
  <c r="L510" i="18"/>
  <c r="I510" i="18"/>
  <c r="F510" i="18"/>
  <c r="N509" i="18"/>
  <c r="K509" i="18"/>
  <c r="H509" i="18"/>
  <c r="B509" i="18"/>
  <c r="M508" i="18"/>
  <c r="J508" i="18"/>
  <c r="D508" i="18"/>
  <c r="O507" i="18"/>
  <c r="L507" i="18"/>
  <c r="F507" i="18"/>
  <c r="C507" i="18"/>
  <c r="O503" i="18"/>
  <c r="H503" i="18"/>
  <c r="E503" i="18"/>
  <c r="O502" i="18"/>
  <c r="N502" i="18"/>
  <c r="M502" i="18"/>
  <c r="M510" i="18" s="1"/>
  <c r="L502" i="18"/>
  <c r="K502" i="18"/>
  <c r="J502" i="18"/>
  <c r="I502" i="18"/>
  <c r="H502" i="18"/>
  <c r="G502" i="18"/>
  <c r="F502" i="18"/>
  <c r="E502" i="18"/>
  <c r="E510" i="18" s="1"/>
  <c r="D502" i="18"/>
  <c r="C502" i="18"/>
  <c r="B502" i="18"/>
  <c r="O501" i="18"/>
  <c r="O509" i="18" s="1"/>
  <c r="O549" i="18" s="1"/>
  <c r="N501" i="18"/>
  <c r="M501" i="18"/>
  <c r="L501" i="18"/>
  <c r="L503" i="18" s="1"/>
  <c r="K501" i="18"/>
  <c r="J501" i="18"/>
  <c r="I501" i="18"/>
  <c r="H501" i="18"/>
  <c r="G501" i="18"/>
  <c r="G509" i="18" s="1"/>
  <c r="F501" i="18"/>
  <c r="E501" i="18"/>
  <c r="D501" i="18"/>
  <c r="C501" i="18"/>
  <c r="C509" i="18" s="1"/>
  <c r="B501" i="18"/>
  <c r="O500" i="18"/>
  <c r="N500" i="18"/>
  <c r="N503" i="18" s="1"/>
  <c r="M500" i="18"/>
  <c r="L500" i="18"/>
  <c r="K500" i="18"/>
  <c r="K503" i="18" s="1"/>
  <c r="J500" i="18"/>
  <c r="I500" i="18"/>
  <c r="I508" i="18" s="1"/>
  <c r="H500" i="18"/>
  <c r="G500" i="18"/>
  <c r="F500" i="18"/>
  <c r="F503" i="18" s="1"/>
  <c r="E500" i="18"/>
  <c r="E508" i="18" s="1"/>
  <c r="D500" i="18"/>
  <c r="C500" i="18"/>
  <c r="B500" i="18"/>
  <c r="O499" i="18"/>
  <c r="N499" i="18"/>
  <c r="M499" i="18"/>
  <c r="M503" i="18" s="1"/>
  <c r="L499" i="18"/>
  <c r="K499" i="18"/>
  <c r="K507" i="18" s="1"/>
  <c r="J499" i="18"/>
  <c r="J503" i="18" s="1"/>
  <c r="I499" i="18"/>
  <c r="I503" i="18" s="1"/>
  <c r="H499" i="18"/>
  <c r="G499" i="18"/>
  <c r="G507" i="18" s="1"/>
  <c r="F499" i="18"/>
  <c r="E499" i="18"/>
  <c r="D499" i="18"/>
  <c r="D503" i="18" s="1"/>
  <c r="C499" i="18"/>
  <c r="B499" i="18"/>
  <c r="B503" i="18" s="1"/>
  <c r="M490" i="18"/>
  <c r="D490" i="18"/>
  <c r="O489" i="18"/>
  <c r="N489" i="18"/>
  <c r="M489" i="18"/>
  <c r="L489" i="18"/>
  <c r="K489" i="18"/>
  <c r="J489" i="18"/>
  <c r="I489" i="18"/>
  <c r="H489" i="18"/>
  <c r="G489" i="18"/>
  <c r="F489" i="18"/>
  <c r="E489" i="18"/>
  <c r="D489" i="18"/>
  <c r="C489" i="18"/>
  <c r="B489" i="18"/>
  <c r="O488" i="18"/>
  <c r="N488" i="18"/>
  <c r="M488" i="18"/>
  <c r="L488" i="18"/>
  <c r="K488" i="18"/>
  <c r="K490" i="18" s="1"/>
  <c r="J488" i="18"/>
  <c r="I488" i="18"/>
  <c r="H488" i="18"/>
  <c r="H490" i="18" s="1"/>
  <c r="G488" i="18"/>
  <c r="F488" i="18"/>
  <c r="E488" i="18"/>
  <c r="D488" i="18"/>
  <c r="C488" i="18"/>
  <c r="B488" i="18"/>
  <c r="O487" i="18"/>
  <c r="O490" i="18" s="1"/>
  <c r="N487" i="18"/>
  <c r="N490" i="18" s="1"/>
  <c r="M487" i="18"/>
  <c r="L487" i="18"/>
  <c r="K487" i="18"/>
  <c r="J487" i="18"/>
  <c r="I487" i="18"/>
  <c r="H487" i="18"/>
  <c r="G487" i="18"/>
  <c r="G490" i="18" s="1"/>
  <c r="F487" i="18"/>
  <c r="E487" i="18"/>
  <c r="D487" i="18"/>
  <c r="C487" i="18"/>
  <c r="B487" i="18"/>
  <c r="B490" i="18" s="1"/>
  <c r="O486" i="18"/>
  <c r="N486" i="18"/>
  <c r="M486" i="18"/>
  <c r="L486" i="18"/>
  <c r="L490" i="18" s="1"/>
  <c r="K486" i="18"/>
  <c r="J486" i="18"/>
  <c r="J490" i="18" s="1"/>
  <c r="I486" i="18"/>
  <c r="I490" i="18" s="1"/>
  <c r="H486" i="18"/>
  <c r="G486" i="18"/>
  <c r="F486" i="18"/>
  <c r="F490" i="18" s="1"/>
  <c r="E486" i="18"/>
  <c r="E490" i="18" s="1"/>
  <c r="D486" i="18"/>
  <c r="C486" i="18"/>
  <c r="B486" i="18"/>
  <c r="N484" i="18"/>
  <c r="K484" i="18"/>
  <c r="B484" i="18"/>
  <c r="O483" i="18"/>
  <c r="N483" i="18"/>
  <c r="M483" i="18"/>
  <c r="L483" i="18"/>
  <c r="K483" i="18"/>
  <c r="J483" i="18"/>
  <c r="I483" i="18"/>
  <c r="H483" i="18"/>
  <c r="G483" i="18"/>
  <c r="F483" i="18"/>
  <c r="E483" i="18"/>
  <c r="D483" i="18"/>
  <c r="C483" i="18"/>
  <c r="B483" i="18"/>
  <c r="O482" i="18"/>
  <c r="N482" i="18"/>
  <c r="M482" i="18"/>
  <c r="L482" i="18"/>
  <c r="K482" i="18"/>
  <c r="J482" i="18"/>
  <c r="I482" i="18"/>
  <c r="I484" i="18" s="1"/>
  <c r="H482" i="18"/>
  <c r="G482" i="18"/>
  <c r="F482" i="18"/>
  <c r="E482" i="18"/>
  <c r="D482" i="18"/>
  <c r="C482" i="18"/>
  <c r="B482" i="18"/>
  <c r="O481" i="18"/>
  <c r="O484" i="18" s="1"/>
  <c r="N481" i="18"/>
  <c r="M481" i="18"/>
  <c r="L481" i="18"/>
  <c r="L484" i="18" s="1"/>
  <c r="K481" i="18"/>
  <c r="J481" i="18"/>
  <c r="I481" i="18"/>
  <c r="H481" i="18"/>
  <c r="G481" i="18"/>
  <c r="F481" i="18"/>
  <c r="E481" i="18"/>
  <c r="E484" i="18" s="1"/>
  <c r="D481" i="18"/>
  <c r="C481" i="18"/>
  <c r="B481" i="18"/>
  <c r="O480" i="18"/>
  <c r="N480" i="18"/>
  <c r="M480" i="18"/>
  <c r="L480" i="18"/>
  <c r="K480" i="18"/>
  <c r="J480" i="18"/>
  <c r="J484" i="18" s="1"/>
  <c r="I480" i="18"/>
  <c r="H480" i="18"/>
  <c r="H484" i="18" s="1"/>
  <c r="G480" i="18"/>
  <c r="G484" i="18" s="1"/>
  <c r="F480" i="18"/>
  <c r="F484" i="18" s="1"/>
  <c r="E480" i="18"/>
  <c r="D480" i="18"/>
  <c r="D484" i="18" s="1"/>
  <c r="C480" i="18"/>
  <c r="B480" i="18"/>
  <c r="L478" i="18"/>
  <c r="I478"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G478" i="18" s="1"/>
  <c r="F476" i="18"/>
  <c r="E476" i="18"/>
  <c r="D476" i="18"/>
  <c r="D478" i="18" s="1"/>
  <c r="C476" i="18"/>
  <c r="B476" i="18"/>
  <c r="O475" i="18"/>
  <c r="O478" i="18" s="1"/>
  <c r="N475" i="18"/>
  <c r="N478" i="18" s="1"/>
  <c r="M475" i="18"/>
  <c r="L475" i="18"/>
  <c r="K475" i="18"/>
  <c r="J475" i="18"/>
  <c r="J478" i="18" s="1"/>
  <c r="I475" i="18"/>
  <c r="H475" i="18"/>
  <c r="G475" i="18"/>
  <c r="F475" i="18"/>
  <c r="E475" i="18"/>
  <c r="D475" i="18"/>
  <c r="C475" i="18"/>
  <c r="C478" i="18" s="1"/>
  <c r="B475" i="18"/>
  <c r="O474" i="18"/>
  <c r="N474" i="18"/>
  <c r="M474" i="18"/>
  <c r="L474" i="18"/>
  <c r="K474" i="18"/>
  <c r="J474" i="18"/>
  <c r="I474" i="18"/>
  <c r="H474" i="18"/>
  <c r="H478" i="18" s="1"/>
  <c r="G474" i="18"/>
  <c r="F474" i="18"/>
  <c r="F478" i="18" s="1"/>
  <c r="E474" i="18"/>
  <c r="E478" i="18" s="1"/>
  <c r="D474" i="18"/>
  <c r="C474" i="18"/>
  <c r="B474" i="18"/>
  <c r="B478" i="18" s="1"/>
  <c r="J472" i="18"/>
  <c r="G472"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H472" i="18" s="1"/>
  <c r="G469" i="18"/>
  <c r="F469" i="18"/>
  <c r="E469" i="18"/>
  <c r="D469" i="18"/>
  <c r="C469" i="18"/>
  <c r="B469" i="18"/>
  <c r="O468" i="18"/>
  <c r="N468" i="18"/>
  <c r="M468" i="18"/>
  <c r="L468" i="18"/>
  <c r="L472" i="18" s="1"/>
  <c r="K468" i="18"/>
  <c r="J468" i="18"/>
  <c r="I468" i="18"/>
  <c r="H468" i="18"/>
  <c r="G468" i="18"/>
  <c r="F468" i="18"/>
  <c r="E468" i="18"/>
  <c r="D468" i="18"/>
  <c r="C468" i="18"/>
  <c r="B468" i="18"/>
  <c r="I465" i="18"/>
  <c r="F465" i="18"/>
  <c r="O464" i="18"/>
  <c r="O510" i="18" s="1"/>
  <c r="O550" i="18" s="1"/>
  <c r="N464" i="18"/>
  <c r="N510" i="18" s="1"/>
  <c r="M464" i="18"/>
  <c r="L464" i="18"/>
  <c r="K464" i="18"/>
  <c r="J464" i="18"/>
  <c r="J510" i="18" s="1"/>
  <c r="I464" i="18"/>
  <c r="H464" i="18"/>
  <c r="G464" i="18"/>
  <c r="G510" i="18" s="1"/>
  <c r="F464" i="18"/>
  <c r="E464" i="18"/>
  <c r="D464" i="18"/>
  <c r="D510" i="18" s="1"/>
  <c r="C464" i="18"/>
  <c r="C510" i="18" s="1"/>
  <c r="B464" i="18"/>
  <c r="B510" i="18" s="1"/>
  <c r="O463" i="18"/>
  <c r="N463" i="18"/>
  <c r="M463" i="18"/>
  <c r="M465" i="18" s="1"/>
  <c r="L463" i="18"/>
  <c r="L509" i="18" s="1"/>
  <c r="K463" i="18"/>
  <c r="J463" i="18"/>
  <c r="I463" i="18"/>
  <c r="I509" i="18" s="1"/>
  <c r="H463" i="18"/>
  <c r="G463" i="18"/>
  <c r="F463" i="18"/>
  <c r="F509" i="18" s="1"/>
  <c r="E463" i="18"/>
  <c r="E509" i="18" s="1"/>
  <c r="D463" i="18"/>
  <c r="D509" i="18" s="1"/>
  <c r="C463" i="18"/>
  <c r="B463" i="18"/>
  <c r="O462" i="18"/>
  <c r="N462" i="18"/>
  <c r="N508" i="18" s="1"/>
  <c r="M462" i="18"/>
  <c r="L462" i="18"/>
  <c r="K462" i="18"/>
  <c r="J462" i="18"/>
  <c r="I462" i="18"/>
  <c r="H462" i="18"/>
  <c r="H508" i="18" s="1"/>
  <c r="G462" i="18"/>
  <c r="G465" i="18" s="1"/>
  <c r="F462" i="18"/>
  <c r="F508" i="18" s="1"/>
  <c r="E462" i="18"/>
  <c r="D462" i="18"/>
  <c r="C462" i="18"/>
  <c r="B462" i="18"/>
  <c r="B508" i="18" s="1"/>
  <c r="O461" i="18"/>
  <c r="N461" i="18"/>
  <c r="M461" i="18"/>
  <c r="L461" i="18"/>
  <c r="K461" i="18"/>
  <c r="K465" i="18" s="1"/>
  <c r="J461" i="18"/>
  <c r="I461" i="18"/>
  <c r="I507" i="18" s="1"/>
  <c r="H461" i="18"/>
  <c r="H507" i="18" s="1"/>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K439" i="18" s="1"/>
  <c r="J438" i="18"/>
  <c r="J439" i="18" s="1"/>
  <c r="I438" i="18"/>
  <c r="I439" i="18" s="1"/>
  <c r="H438" i="18"/>
  <c r="H439" i="18" s="1"/>
  <c r="G438" i="18"/>
  <c r="G439" i="18" s="1"/>
  <c r="F438" i="18"/>
  <c r="F439" i="18" s="1"/>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30" i="18"/>
  <c r="O425" i="18"/>
  <c r="O424" i="18"/>
  <c r="O419" i="18"/>
  <c r="O418" i="18"/>
  <c r="I415" i="18"/>
  <c r="O414" i="18"/>
  <c r="O415" i="18" s="1"/>
  <c r="N414" i="18"/>
  <c r="M414" i="18"/>
  <c r="M415" i="18" s="1"/>
  <c r="L414" i="18"/>
  <c r="L415" i="18" s="1"/>
  <c r="K414" i="18"/>
  <c r="K415" i="18" s="1"/>
  <c r="J414" i="18"/>
  <c r="I414" i="18"/>
  <c r="H414" i="18"/>
  <c r="H415" i="18" s="1"/>
  <c r="G414" i="18"/>
  <c r="G415" i="18" s="1"/>
  <c r="F414" i="18"/>
  <c r="E414" i="18"/>
  <c r="D414" i="18"/>
  <c r="D415" i="18" s="1"/>
  <c r="C414" i="18"/>
  <c r="C415" i="18" s="1"/>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9" i="18"/>
  <c r="L409" i="18"/>
  <c r="H409" i="18"/>
  <c r="G409" i="18"/>
  <c r="D409" i="18"/>
  <c r="O408" i="18"/>
  <c r="N408" i="18"/>
  <c r="N409" i="18" s="1"/>
  <c r="M408" i="18"/>
  <c r="M409" i="18" s="1"/>
  <c r="L408" i="18"/>
  <c r="K408" i="18"/>
  <c r="K409" i="18" s="1"/>
  <c r="J408" i="18"/>
  <c r="J409" i="18" s="1"/>
  <c r="I408" i="18"/>
  <c r="I409" i="18" s="1"/>
  <c r="H408" i="18"/>
  <c r="G408" i="18"/>
  <c r="F408" i="18"/>
  <c r="F409" i="18" s="1"/>
  <c r="E408" i="18"/>
  <c r="E409" i="18" s="1"/>
  <c r="D408" i="18"/>
  <c r="C408" i="18"/>
  <c r="B408" i="18"/>
  <c r="B409" i="18" s="1"/>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L445" i="18" s="1"/>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J397" i="18"/>
  <c r="I397" i="18"/>
  <c r="G397" i="18"/>
  <c r="F397" i="18"/>
  <c r="O396" i="18"/>
  <c r="O397" i="18" s="1"/>
  <c r="N396" i="18"/>
  <c r="M396" i="18"/>
  <c r="L396" i="18"/>
  <c r="L397" i="18" s="1"/>
  <c r="K396" i="18"/>
  <c r="K397" i="18" s="1"/>
  <c r="J396" i="18"/>
  <c r="I396" i="18"/>
  <c r="H396" i="18"/>
  <c r="H397" i="18" s="1"/>
  <c r="G396" i="18"/>
  <c r="F396" i="18"/>
  <c r="E396" i="18"/>
  <c r="E397" i="18" s="1"/>
  <c r="D396" i="18"/>
  <c r="D397" i="18" s="1"/>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L391" i="18"/>
  <c r="K391" i="18"/>
  <c r="H391" i="18"/>
  <c r="G391" i="18"/>
  <c r="E391" i="18"/>
  <c r="D391" i="18"/>
  <c r="O390" i="18"/>
  <c r="O391" i="18" s="1"/>
  <c r="N390" i="18"/>
  <c r="N391" i="18" s="1"/>
  <c r="M390" i="18"/>
  <c r="M391" i="18" s="1"/>
  <c r="L390" i="18"/>
  <c r="K390" i="18"/>
  <c r="J390" i="18"/>
  <c r="J391" i="18" s="1"/>
  <c r="I390" i="18"/>
  <c r="I391" i="18" s="1"/>
  <c r="H390" i="18"/>
  <c r="G390" i="18"/>
  <c r="F390" i="18"/>
  <c r="F391" i="18" s="1"/>
  <c r="E390" i="18"/>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5" i="18"/>
  <c r="N385" i="18"/>
  <c r="J385" i="18"/>
  <c r="I385" i="18"/>
  <c r="F385" i="18"/>
  <c r="E385" i="18"/>
  <c r="C385" i="18"/>
  <c r="B385" i="18"/>
  <c r="O384" i="18"/>
  <c r="N384" i="18"/>
  <c r="M384" i="18"/>
  <c r="M385" i="18" s="1"/>
  <c r="L384" i="18"/>
  <c r="L385" i="18" s="1"/>
  <c r="K384" i="18"/>
  <c r="K385" i="18" s="1"/>
  <c r="J384" i="18"/>
  <c r="I384" i="18"/>
  <c r="H384" i="18"/>
  <c r="H385" i="18" s="1"/>
  <c r="G384" i="18"/>
  <c r="G385" i="18" s="1"/>
  <c r="F384" i="18"/>
  <c r="E384" i="18"/>
  <c r="D384" i="18"/>
  <c r="D385" i="18" s="1"/>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9" i="18"/>
  <c r="M379" i="18"/>
  <c r="L379" i="18"/>
  <c r="H379" i="18"/>
  <c r="G379" i="18"/>
  <c r="D379" i="18"/>
  <c r="C379" i="18"/>
  <c r="O378" i="18"/>
  <c r="N378" i="18"/>
  <c r="M378" i="18"/>
  <c r="L378" i="18"/>
  <c r="K378" i="18"/>
  <c r="J378" i="18"/>
  <c r="I378" i="18"/>
  <c r="H378" i="18"/>
  <c r="G378" i="18"/>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N373" i="18"/>
  <c r="M373" i="18"/>
  <c r="K373" i="18"/>
  <c r="J373" i="18"/>
  <c r="F373" i="18"/>
  <c r="E373" i="18"/>
  <c r="B373" i="18"/>
  <c r="O372" i="18"/>
  <c r="O373" i="18" s="1"/>
  <c r="N372" i="18"/>
  <c r="M372" i="18"/>
  <c r="L372" i="18"/>
  <c r="L373" i="18" s="1"/>
  <c r="K372" i="18"/>
  <c r="J372" i="18"/>
  <c r="I372" i="18"/>
  <c r="I373" i="18" s="1"/>
  <c r="H372" i="18"/>
  <c r="H373" i="18" s="1"/>
  <c r="G372" i="18"/>
  <c r="G373" i="18" s="1"/>
  <c r="F372" i="18"/>
  <c r="E372" i="18"/>
  <c r="D372" i="18"/>
  <c r="D373" i="18" s="1"/>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7" i="18"/>
  <c r="L367" i="18"/>
  <c r="K367" i="18"/>
  <c r="I367" i="18"/>
  <c r="H367" i="18"/>
  <c r="D367" i="18"/>
  <c r="C367" i="18"/>
  <c r="O366" i="18"/>
  <c r="N366" i="18"/>
  <c r="N367" i="18" s="1"/>
  <c r="M366" i="18"/>
  <c r="M367" i="18" s="1"/>
  <c r="L366" i="18"/>
  <c r="K366" i="18"/>
  <c r="J366" i="18"/>
  <c r="J367" i="18" s="1"/>
  <c r="I366" i="18"/>
  <c r="H366" i="18"/>
  <c r="G366" i="18"/>
  <c r="G367" i="18" s="1"/>
  <c r="F366" i="18"/>
  <c r="F367" i="18" s="1"/>
  <c r="E366" i="18"/>
  <c r="E367" i="18" s="1"/>
  <c r="D366" i="18"/>
  <c r="C366" i="18"/>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B361" i="18"/>
  <c r="O361" i="18"/>
  <c r="N360" i="18"/>
  <c r="N361" i="18" s="1"/>
  <c r="M360" i="18"/>
  <c r="M361" i="18" s="1"/>
  <c r="L360" i="18"/>
  <c r="L361" i="18" s="1"/>
  <c r="K360" i="18"/>
  <c r="K361" i="18" s="1"/>
  <c r="J360" i="18"/>
  <c r="J361" i="18" s="1"/>
  <c r="I360" i="18"/>
  <c r="I361" i="18" s="1"/>
  <c r="H360" i="18"/>
  <c r="H361" i="18" s="1"/>
  <c r="G360" i="18"/>
  <c r="G361" i="18" s="1"/>
  <c r="F360" i="18"/>
  <c r="F361" i="18" s="1"/>
  <c r="E360" i="18"/>
  <c r="E361" i="18" s="1"/>
  <c r="D360" i="18"/>
  <c r="D361" i="18" s="1"/>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5" i="18"/>
  <c r="E355" i="18"/>
  <c r="O354" i="18"/>
  <c r="O355" i="18" s="1"/>
  <c r="N354" i="18"/>
  <c r="N355" i="18" s="1"/>
  <c r="M354" i="18"/>
  <c r="M355" i="18" s="1"/>
  <c r="L354" i="18"/>
  <c r="L355" i="18" s="1"/>
  <c r="K354" i="18"/>
  <c r="J354" i="18"/>
  <c r="J355" i="18" s="1"/>
  <c r="I354" i="18"/>
  <c r="I355" i="18" s="1"/>
  <c r="H354" i="18"/>
  <c r="H355" i="18" s="1"/>
  <c r="G354" i="18"/>
  <c r="G355" i="18" s="1"/>
  <c r="F354" i="18"/>
  <c r="F355" i="18" s="1"/>
  <c r="E354" i="18"/>
  <c r="D354" i="18"/>
  <c r="D355" i="18" s="1"/>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5" i="18"/>
  <c r="BK215" i="18"/>
  <c r="BH215" i="18"/>
  <c r="BD215" i="18"/>
  <c r="BC215" i="18"/>
  <c r="AZ215" i="18"/>
  <c r="B542" i="18" s="1"/>
  <c r="AY215" i="18"/>
  <c r="B543" i="18" s="1"/>
  <c r="AV215" i="18"/>
  <c r="C542" i="18" s="1"/>
  <c r="AR215" i="18"/>
  <c r="D542" i="18" s="1"/>
  <c r="AQ215" i="18"/>
  <c r="D543" i="18" s="1"/>
  <c r="AN215" i="18"/>
  <c r="E542" i="18" s="1"/>
  <c r="AM215" i="18"/>
  <c r="E543" i="18" s="1"/>
  <c r="AJ215" i="18"/>
  <c r="F542" i="18" s="1"/>
  <c r="AF215" i="18"/>
  <c r="G542" i="18" s="1"/>
  <c r="AE215" i="18"/>
  <c r="G543" i="18" s="1"/>
  <c r="AB215" i="18"/>
  <c r="H542" i="18" s="1"/>
  <c r="AA215" i="18"/>
  <c r="H543" i="18" s="1"/>
  <c r="X215" i="18"/>
  <c r="I542" i="18" s="1"/>
  <c r="T215" i="18"/>
  <c r="J542" i="18" s="1"/>
  <c r="S215" i="18"/>
  <c r="J543" i="18" s="1"/>
  <c r="P215" i="18"/>
  <c r="K542" i="18" s="1"/>
  <c r="O215" i="18"/>
  <c r="K543" i="18" s="1"/>
  <c r="L215" i="18"/>
  <c r="L542" i="18" s="1"/>
  <c r="H215" i="18"/>
  <c r="M542" i="18" s="1"/>
  <c r="G215" i="18"/>
  <c r="M543" i="18" s="1"/>
  <c r="D215" i="18"/>
  <c r="N542" i="18" s="1"/>
  <c r="C215" i="18"/>
  <c r="N543" i="18" s="1"/>
  <c r="BL213" i="18"/>
  <c r="BK213" i="18"/>
  <c r="BJ213" i="18"/>
  <c r="BJ215" i="18" s="1"/>
  <c r="BI213" i="18"/>
  <c r="BI215" i="18" s="1"/>
  <c r="BH213" i="18"/>
  <c r="BG213" i="18"/>
  <c r="BG215" i="18" s="1"/>
  <c r="BF213" i="18"/>
  <c r="BF215" i="18" s="1"/>
  <c r="BE213" i="18"/>
  <c r="BE215" i="18" s="1"/>
  <c r="BD213" i="18"/>
  <c r="BC213" i="18"/>
  <c r="BB213" i="18"/>
  <c r="BB215" i="18" s="1"/>
  <c r="B540" i="18" s="1"/>
  <c r="BA213" i="18"/>
  <c r="BA215" i="18" s="1"/>
  <c r="B541" i="18" s="1"/>
  <c r="AZ213" i="18"/>
  <c r="AY213" i="18"/>
  <c r="AX213" i="18"/>
  <c r="AX215" i="18" s="1"/>
  <c r="C540" i="18" s="1"/>
  <c r="AW213" i="18"/>
  <c r="AW215" i="18" s="1"/>
  <c r="C541" i="18" s="1"/>
  <c r="AV213" i="18"/>
  <c r="AU213" i="18"/>
  <c r="AU215" i="18" s="1"/>
  <c r="C543" i="18" s="1"/>
  <c r="AT213" i="18"/>
  <c r="AT215" i="18" s="1"/>
  <c r="D540" i="18" s="1"/>
  <c r="AS213" i="18"/>
  <c r="AS215" i="18" s="1"/>
  <c r="D541" i="18" s="1"/>
  <c r="AR213" i="18"/>
  <c r="AQ213" i="18"/>
  <c r="AP213" i="18"/>
  <c r="AP215" i="18" s="1"/>
  <c r="E540" i="18" s="1"/>
  <c r="AO213" i="18"/>
  <c r="AO215" i="18" s="1"/>
  <c r="E541" i="18" s="1"/>
  <c r="AN213" i="18"/>
  <c r="AM213" i="18"/>
  <c r="AL213" i="18"/>
  <c r="AL215" i="18" s="1"/>
  <c r="F540" i="18" s="1"/>
  <c r="AK213" i="18"/>
  <c r="AK215" i="18" s="1"/>
  <c r="F541" i="18" s="1"/>
  <c r="AJ213" i="18"/>
  <c r="AI213" i="18"/>
  <c r="AI215" i="18" s="1"/>
  <c r="F543" i="18" s="1"/>
  <c r="AH213" i="18"/>
  <c r="AH215" i="18" s="1"/>
  <c r="G540" i="18" s="1"/>
  <c r="AG213" i="18"/>
  <c r="AG215" i="18" s="1"/>
  <c r="G541" i="18" s="1"/>
  <c r="AF213" i="18"/>
  <c r="AE213" i="18"/>
  <c r="AD213" i="18"/>
  <c r="AD215" i="18" s="1"/>
  <c r="H540" i="18" s="1"/>
  <c r="AC213" i="18"/>
  <c r="AC215" i="18" s="1"/>
  <c r="H541" i="18" s="1"/>
  <c r="AB213" i="18"/>
  <c r="AA213" i="18"/>
  <c r="Z213" i="18"/>
  <c r="Z215" i="18" s="1"/>
  <c r="I540" i="18" s="1"/>
  <c r="Y213" i="18"/>
  <c r="Y215" i="18" s="1"/>
  <c r="I541" i="18" s="1"/>
  <c r="X213" i="18"/>
  <c r="W213" i="18"/>
  <c r="W215" i="18" s="1"/>
  <c r="I543" i="18" s="1"/>
  <c r="V213" i="18"/>
  <c r="V215" i="18" s="1"/>
  <c r="J540" i="18" s="1"/>
  <c r="U213" i="18"/>
  <c r="U215" i="18" s="1"/>
  <c r="J541" i="18" s="1"/>
  <c r="T213" i="18"/>
  <c r="S213" i="18"/>
  <c r="R213" i="18"/>
  <c r="R215" i="18" s="1"/>
  <c r="K540" i="18" s="1"/>
  <c r="Q213" i="18"/>
  <c r="Q215" i="18" s="1"/>
  <c r="K541" i="18" s="1"/>
  <c r="P213" i="18"/>
  <c r="O213" i="18"/>
  <c r="N213" i="18"/>
  <c r="N215" i="18" s="1"/>
  <c r="L540" i="18" s="1"/>
  <c r="M213" i="18"/>
  <c r="M215" i="18" s="1"/>
  <c r="L541" i="18" s="1"/>
  <c r="L213" i="18"/>
  <c r="K213" i="18"/>
  <c r="K215" i="18" s="1"/>
  <c r="L543" i="18" s="1"/>
  <c r="J213" i="18"/>
  <c r="J215" i="18" s="1"/>
  <c r="M540" i="18" s="1"/>
  <c r="M544" i="18" s="1"/>
  <c r="I213" i="18"/>
  <c r="I215" i="18" s="1"/>
  <c r="M541" i="18" s="1"/>
  <c r="H213" i="18"/>
  <c r="G213" i="18"/>
  <c r="F213" i="18"/>
  <c r="F215" i="18" s="1"/>
  <c r="N540" i="18" s="1"/>
  <c r="E213" i="18"/>
  <c r="E215" i="18" s="1"/>
  <c r="N541" i="18" s="1"/>
  <c r="N544" i="18" s="1"/>
  <c r="D213" i="18"/>
  <c r="C213" i="18"/>
  <c r="B213" i="18"/>
  <c r="B215" i="18" s="1"/>
  <c r="O540" i="18" s="1"/>
  <c r="O544" i="18" s="1"/>
  <c r="BD125" i="18"/>
  <c r="BK124" i="18"/>
  <c r="BI124" i="18"/>
  <c r="BI125" i="18" s="1"/>
  <c r="BF124" i="18"/>
  <c r="BD124" i="18"/>
  <c r="BC124" i="18"/>
  <c r="AZ124" i="18"/>
  <c r="B425" i="18" s="1"/>
  <c r="AY124" i="18"/>
  <c r="B426" i="18" s="1"/>
  <c r="B427" i="18" s="1"/>
  <c r="AW124" i="18"/>
  <c r="C424" i="18" s="1"/>
  <c r="AT124" i="18"/>
  <c r="D423" i="18" s="1"/>
  <c r="AR124" i="18"/>
  <c r="D425" i="18" s="1"/>
  <c r="AQ124" i="18"/>
  <c r="D426" i="18" s="1"/>
  <c r="D427" i="18" s="1"/>
  <c r="AN124" i="18"/>
  <c r="E425" i="18" s="1"/>
  <c r="AM124" i="18"/>
  <c r="E426" i="18" s="1"/>
  <c r="E427" i="18" s="1"/>
  <c r="AK124" i="18"/>
  <c r="F424" i="18" s="1"/>
  <c r="AH124" i="18"/>
  <c r="G423" i="18" s="1"/>
  <c r="AF124" i="18"/>
  <c r="G425" i="18" s="1"/>
  <c r="AE124" i="18"/>
  <c r="G426" i="18" s="1"/>
  <c r="G427" i="18" s="1"/>
  <c r="AB124" i="18"/>
  <c r="H425" i="18" s="1"/>
  <c r="AA124" i="18"/>
  <c r="H426" i="18" s="1"/>
  <c r="H427" i="18" s="1"/>
  <c r="Y124" i="18"/>
  <c r="I424" i="18" s="1"/>
  <c r="V124" i="18"/>
  <c r="J423" i="18" s="1"/>
  <c r="T124" i="18"/>
  <c r="J425" i="18" s="1"/>
  <c r="S124" i="18"/>
  <c r="J426" i="18" s="1"/>
  <c r="J427" i="18" s="1"/>
  <c r="P124" i="18"/>
  <c r="K425" i="18" s="1"/>
  <c r="O124" i="18"/>
  <c r="K426" i="18" s="1"/>
  <c r="K427" i="18" s="1"/>
  <c r="M124" i="18"/>
  <c r="L424" i="18" s="1"/>
  <c r="J124" i="18"/>
  <c r="M423" i="18" s="1"/>
  <c r="H124" i="18"/>
  <c r="M425" i="18" s="1"/>
  <c r="D124" i="18"/>
  <c r="N425" i="18" s="1"/>
  <c r="C124" i="18"/>
  <c r="N426" i="18" s="1"/>
  <c r="N427" i="18" s="1"/>
  <c r="BK123" i="18"/>
  <c r="BK125" i="18" s="1"/>
  <c r="BJ123" i="18"/>
  <c r="BI123" i="18"/>
  <c r="BH123" i="18"/>
  <c r="BG123" i="18"/>
  <c r="BF123" i="18"/>
  <c r="BF125" i="18" s="1"/>
  <c r="BE123" i="18"/>
  <c r="BE125" i="18" s="1"/>
  <c r="BD123" i="18"/>
  <c r="BC123" i="18"/>
  <c r="BC125" i="18" s="1"/>
  <c r="BK122" i="18"/>
  <c r="BJ122" i="18"/>
  <c r="BJ124" i="18" s="1"/>
  <c r="BJ125" i="18" s="1"/>
  <c r="BI122" i="18"/>
  <c r="BH122" i="18"/>
  <c r="BH124" i="18" s="1"/>
  <c r="BG122" i="18"/>
  <c r="BG124" i="18" s="1"/>
  <c r="BG125" i="18" s="1"/>
  <c r="BF122" i="18"/>
  <c r="BE122" i="18"/>
  <c r="BE124" i="18" s="1"/>
  <c r="BD122" i="18"/>
  <c r="BC122" i="18"/>
  <c r="BB122" i="18"/>
  <c r="BB124" i="18" s="1"/>
  <c r="B423" i="18" s="1"/>
  <c r="BA122" i="18"/>
  <c r="BA124" i="18" s="1"/>
  <c r="B424" i="18" s="1"/>
  <c r="AZ122" i="18"/>
  <c r="AY122" i="18"/>
  <c r="AX122" i="18"/>
  <c r="AX124" i="18" s="1"/>
  <c r="C423" i="18" s="1"/>
  <c r="AW122" i="18"/>
  <c r="AV122" i="18"/>
  <c r="AV124" i="18" s="1"/>
  <c r="C425" i="18" s="1"/>
  <c r="AU122" i="18"/>
  <c r="AU124" i="18" s="1"/>
  <c r="C426" i="18" s="1"/>
  <c r="C427" i="18" s="1"/>
  <c r="AT122" i="18"/>
  <c r="AS122" i="18"/>
  <c r="AS124" i="18" s="1"/>
  <c r="D424" i="18" s="1"/>
  <c r="AR122" i="18"/>
  <c r="AQ122" i="18"/>
  <c r="AP122" i="18"/>
  <c r="AP124" i="18" s="1"/>
  <c r="E423" i="18" s="1"/>
  <c r="AO122" i="18"/>
  <c r="AO124" i="18" s="1"/>
  <c r="E424" i="18" s="1"/>
  <c r="AN122" i="18"/>
  <c r="AM122" i="18"/>
  <c r="AL122" i="18"/>
  <c r="AL124" i="18" s="1"/>
  <c r="F423" i="18" s="1"/>
  <c r="AK122" i="18"/>
  <c r="AJ122" i="18"/>
  <c r="AJ124" i="18" s="1"/>
  <c r="F425" i="18" s="1"/>
  <c r="AI122" i="18"/>
  <c r="AI124" i="18" s="1"/>
  <c r="F426" i="18" s="1"/>
  <c r="F427" i="18" s="1"/>
  <c r="AH122" i="18"/>
  <c r="AG122" i="18"/>
  <c r="AG124" i="18" s="1"/>
  <c r="G424" i="18" s="1"/>
  <c r="AF122" i="18"/>
  <c r="AE122" i="18"/>
  <c r="AD122" i="18"/>
  <c r="AD124" i="18" s="1"/>
  <c r="H423" i="18" s="1"/>
  <c r="AC122" i="18"/>
  <c r="AC124" i="18" s="1"/>
  <c r="H424" i="18" s="1"/>
  <c r="AB122" i="18"/>
  <c r="AA122" i="18"/>
  <c r="Z122" i="18"/>
  <c r="Z124" i="18" s="1"/>
  <c r="I423" i="18" s="1"/>
  <c r="Y122" i="18"/>
  <c r="X122" i="18"/>
  <c r="X124" i="18" s="1"/>
  <c r="I425" i="18" s="1"/>
  <c r="W122" i="18"/>
  <c r="W124" i="18" s="1"/>
  <c r="I426" i="18" s="1"/>
  <c r="I427" i="18" s="1"/>
  <c r="V122" i="18"/>
  <c r="U122" i="18"/>
  <c r="U124" i="18" s="1"/>
  <c r="J424" i="18" s="1"/>
  <c r="T122" i="18"/>
  <c r="S122" i="18"/>
  <c r="R122" i="18"/>
  <c r="R124" i="18" s="1"/>
  <c r="K423" i="18" s="1"/>
  <c r="Q122" i="18"/>
  <c r="Q124" i="18" s="1"/>
  <c r="K424" i="18" s="1"/>
  <c r="P122" i="18"/>
  <c r="O122" i="18"/>
  <c r="N122" i="18"/>
  <c r="N124" i="18" s="1"/>
  <c r="L423" i="18" s="1"/>
  <c r="M122" i="18"/>
  <c r="L122" i="18"/>
  <c r="L124" i="18" s="1"/>
  <c r="L425" i="18" s="1"/>
  <c r="K122" i="18"/>
  <c r="K124" i="18" s="1"/>
  <c r="L426" i="18" s="1"/>
  <c r="L427" i="18" s="1"/>
  <c r="J122" i="18"/>
  <c r="I122" i="18"/>
  <c r="I124" i="18" s="1"/>
  <c r="M424" i="18" s="1"/>
  <c r="H122" i="18"/>
  <c r="G122" i="18"/>
  <c r="G124" i="18" s="1"/>
  <c r="M426" i="18" s="1"/>
  <c r="M427" i="18" s="1"/>
  <c r="F122" i="18"/>
  <c r="F124" i="18" s="1"/>
  <c r="N423" i="18" s="1"/>
  <c r="E122" i="18"/>
  <c r="E124" i="18" s="1"/>
  <c r="N424" i="18" s="1"/>
  <c r="D122" i="18"/>
  <c r="C122" i="18"/>
  <c r="B122" i="18"/>
  <c r="B1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BA123" i="18" s="1"/>
  <c r="AZ119" i="18"/>
  <c r="AY119" i="18"/>
  <c r="AY123" i="18" s="1"/>
  <c r="AX119" i="18"/>
  <c r="AX123" i="18" s="1"/>
  <c r="AW119" i="18"/>
  <c r="AW123" i="18" s="1"/>
  <c r="AV119" i="18"/>
  <c r="AV123" i="18" s="1"/>
  <c r="AU119" i="18"/>
  <c r="AU123" i="18" s="1"/>
  <c r="AT119" i="18"/>
  <c r="AS119" i="18"/>
  <c r="AR119" i="18"/>
  <c r="AR123" i="18" s="1"/>
  <c r="AQ119" i="18"/>
  <c r="AP119" i="18"/>
  <c r="AO119" i="18"/>
  <c r="AO123" i="18" s="1"/>
  <c r="AN119" i="18"/>
  <c r="AM119" i="18"/>
  <c r="AM123" i="18" s="1"/>
  <c r="AL119" i="18"/>
  <c r="AL123" i="18" s="1"/>
  <c r="AK119" i="18"/>
  <c r="AK123" i="18" s="1"/>
  <c r="AJ119" i="18"/>
  <c r="AJ123" i="18" s="1"/>
  <c r="AI119" i="18"/>
  <c r="AI123" i="18" s="1"/>
  <c r="AH119" i="18"/>
  <c r="AG119" i="18"/>
  <c r="AF119" i="18"/>
  <c r="AF123" i="18" s="1"/>
  <c r="AE119" i="18"/>
  <c r="AD119" i="18"/>
  <c r="AC119" i="18"/>
  <c r="AC123" i="18" s="1"/>
  <c r="AB119" i="18"/>
  <c r="AA119" i="18"/>
  <c r="Z119" i="18"/>
  <c r="Z123" i="18" s="1"/>
  <c r="Y119" i="18"/>
  <c r="Y123" i="18" s="1"/>
  <c r="X119" i="18"/>
  <c r="X123" i="18" s="1"/>
  <c r="W119" i="18"/>
  <c r="W123" i="18" s="1"/>
  <c r="V119" i="18"/>
  <c r="U119" i="18"/>
  <c r="T119" i="18"/>
  <c r="T123" i="18" s="1"/>
  <c r="S119" i="18"/>
  <c r="R119" i="18"/>
  <c r="Q119" i="18"/>
  <c r="Q123" i="18" s="1"/>
  <c r="P119" i="18"/>
  <c r="O119" i="18"/>
  <c r="N119" i="18"/>
  <c r="N123" i="18" s="1"/>
  <c r="M119" i="18"/>
  <c r="M123" i="18" s="1"/>
  <c r="L119" i="18"/>
  <c r="L123" i="18" s="1"/>
  <c r="K119" i="18"/>
  <c r="K123" i="18" s="1"/>
  <c r="J119" i="18"/>
  <c r="I119" i="18"/>
  <c r="H119" i="18"/>
  <c r="H123" i="18" s="1"/>
  <c r="G119" i="18"/>
  <c r="F119" i="18"/>
  <c r="E119" i="18"/>
  <c r="E123" i="18" s="1"/>
  <c r="D119" i="18"/>
  <c r="C119" i="18"/>
  <c r="B119" i="18"/>
  <c r="B123" i="18" s="1"/>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5" i="17"/>
  <c r="BK117" i="17" s="1"/>
  <c r="BJ115" i="17"/>
  <c r="BJ117" i="17" s="1"/>
  <c r="BI115" i="17"/>
  <c r="BI117" i="17" s="1"/>
  <c r="BH115" i="17"/>
  <c r="BH117" i="17" s="1"/>
  <c r="BG115" i="17"/>
  <c r="BG117" i="17" s="1"/>
  <c r="BF115" i="17"/>
  <c r="BF117" i="17" s="1"/>
  <c r="BE115" i="17"/>
  <c r="BE117" i="17" s="1"/>
  <c r="BD115" i="17"/>
  <c r="BD117" i="17" s="1"/>
  <c r="BC115" i="17"/>
  <c r="BC117" i="17" s="1"/>
  <c r="BB115" i="17"/>
  <c r="BB117" i="17" s="1"/>
  <c r="BA115" i="17"/>
  <c r="BA117" i="17" s="1"/>
  <c r="AZ115" i="17"/>
  <c r="AZ117" i="17" s="1"/>
  <c r="AY115" i="17"/>
  <c r="AY117" i="17" s="1"/>
  <c r="AX115" i="17"/>
  <c r="AX117" i="17" s="1"/>
  <c r="AW115" i="17"/>
  <c r="AW117" i="17" s="1"/>
  <c r="AV115" i="17"/>
  <c r="AV117" i="17" s="1"/>
  <c r="AU115" i="17"/>
  <c r="AU117" i="17" s="1"/>
  <c r="AT115" i="17"/>
  <c r="AT117" i="17" s="1"/>
  <c r="AS115" i="17"/>
  <c r="AS117" i="17" s="1"/>
  <c r="AR115" i="17"/>
  <c r="AR117" i="17" s="1"/>
  <c r="AQ115" i="17"/>
  <c r="AQ117" i="17" s="1"/>
  <c r="AP115" i="17"/>
  <c r="AP117" i="17" s="1"/>
  <c r="AO115" i="17"/>
  <c r="AO117" i="17" s="1"/>
  <c r="AN115" i="17"/>
  <c r="AN117" i="17" s="1"/>
  <c r="AM115" i="17"/>
  <c r="AM117" i="17" s="1"/>
  <c r="AL115" i="17"/>
  <c r="AL117" i="17" s="1"/>
  <c r="AK115" i="17"/>
  <c r="AK117" i="17" s="1"/>
  <c r="AJ115" i="17"/>
  <c r="AJ117" i="17" s="1"/>
  <c r="AI115" i="17"/>
  <c r="AI117" i="17" s="1"/>
  <c r="AH115" i="17"/>
  <c r="AH117" i="17" s="1"/>
  <c r="AG115" i="17"/>
  <c r="AG117" i="17" s="1"/>
  <c r="AF115" i="17"/>
  <c r="AF117" i="17" s="1"/>
  <c r="AE115" i="17"/>
  <c r="AE117" i="17" s="1"/>
  <c r="AD115" i="17"/>
  <c r="AD117" i="17" s="1"/>
  <c r="AC115" i="17"/>
  <c r="AC117" i="17" s="1"/>
  <c r="AB115" i="17"/>
  <c r="AB117" i="17" s="1"/>
  <c r="AA115" i="17"/>
  <c r="AA117" i="17" s="1"/>
  <c r="Z115" i="17"/>
  <c r="Z117" i="17" s="1"/>
  <c r="Y115" i="17"/>
  <c r="Y117" i="17" s="1"/>
  <c r="X115" i="17"/>
  <c r="X117" i="17" s="1"/>
  <c r="W115" i="17"/>
  <c r="W117" i="17" s="1"/>
  <c r="V115" i="17"/>
  <c r="V117" i="17" s="1"/>
  <c r="U115" i="17"/>
  <c r="U117" i="17" s="1"/>
  <c r="T115" i="17"/>
  <c r="T117" i="17" s="1"/>
  <c r="S115" i="17"/>
  <c r="S117" i="17" s="1"/>
  <c r="R115" i="17"/>
  <c r="R117" i="17" s="1"/>
  <c r="Q115" i="17"/>
  <c r="Q117" i="17" s="1"/>
  <c r="P115" i="17"/>
  <c r="P117" i="17" s="1"/>
  <c r="O115" i="17"/>
  <c r="O117" i="17" s="1"/>
  <c r="N115" i="17"/>
  <c r="N117" i="17" s="1"/>
  <c r="M115" i="17"/>
  <c r="M117" i="17" s="1"/>
  <c r="L115" i="17"/>
  <c r="L117" i="17" s="1"/>
  <c r="K115" i="17"/>
  <c r="K117" i="17" s="1"/>
  <c r="J115" i="17"/>
  <c r="J117" i="17" s="1"/>
  <c r="I115" i="17"/>
  <c r="I117" i="17" s="1"/>
  <c r="H115" i="17"/>
  <c r="H117" i="17" s="1"/>
  <c r="G115" i="17"/>
  <c r="G117" i="17" s="1"/>
  <c r="F115" i="17"/>
  <c r="F117" i="17" s="1"/>
  <c r="E115" i="17"/>
  <c r="E117" i="17" s="1"/>
  <c r="D115" i="17"/>
  <c r="D117" i="17" s="1"/>
  <c r="C115" i="17"/>
  <c r="C117" i="17" s="1"/>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7" i="17" s="1"/>
  <c r="B114" i="17"/>
  <c r="B113"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O466"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N360" i="15"/>
  <c r="M360" i="15"/>
  <c r="L360" i="15"/>
  <c r="K360" i="15"/>
  <c r="J360" i="15"/>
  <c r="I360" i="15"/>
  <c r="H360" i="15"/>
  <c r="G360" i="15"/>
  <c r="F360" i="15"/>
  <c r="E360" i="15"/>
  <c r="D360" i="15"/>
  <c r="C360" i="15"/>
  <c r="B360" i="15"/>
  <c r="N359" i="15"/>
  <c r="M359" i="15"/>
  <c r="L359" i="15"/>
  <c r="K359" i="15"/>
  <c r="J359" i="15"/>
  <c r="I359" i="15"/>
  <c r="H359" i="15"/>
  <c r="G359" i="15"/>
  <c r="F359" i="15"/>
  <c r="E359" i="15"/>
  <c r="D359" i="15"/>
  <c r="C359" i="15"/>
  <c r="B359" i="15"/>
  <c r="N358" i="15"/>
  <c r="M358" i="15"/>
  <c r="L358" i="15"/>
  <c r="K358" i="15"/>
  <c r="J358" i="15"/>
  <c r="I358" i="15"/>
  <c r="H358" i="15"/>
  <c r="G358" i="15"/>
  <c r="F358" i="15"/>
  <c r="E358" i="15"/>
  <c r="D358" i="15"/>
  <c r="C358" i="15"/>
  <c r="B358" i="15"/>
  <c r="N357" i="15"/>
  <c r="M357" i="15"/>
  <c r="L357" i="15"/>
  <c r="K357" i="15"/>
  <c r="J357" i="15"/>
  <c r="I357" i="15"/>
  <c r="H357" i="15"/>
  <c r="G357" i="15"/>
  <c r="F357" i="15"/>
  <c r="E357" i="15"/>
  <c r="D357" i="15"/>
  <c r="C357" i="15"/>
  <c r="B357"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3" i="15"/>
  <c r="BL215" i="15" s="1"/>
  <c r="BK213" i="15"/>
  <c r="BK215" i="15" s="1"/>
  <c r="BJ213" i="15"/>
  <c r="BJ215" i="15" s="1"/>
  <c r="BI213" i="15"/>
  <c r="BI215" i="15" s="1"/>
  <c r="BH213" i="15"/>
  <c r="BH215" i="15" s="1"/>
  <c r="BG213" i="15"/>
  <c r="BG215" i="15" s="1"/>
  <c r="BF213" i="15"/>
  <c r="BF215" i="15" s="1"/>
  <c r="BE213" i="15"/>
  <c r="BE215" i="15" s="1"/>
  <c r="BD213" i="15"/>
  <c r="BD215" i="15" s="1"/>
  <c r="BC213" i="15"/>
  <c r="BC215" i="15" s="1"/>
  <c r="BB213" i="15"/>
  <c r="BB215" i="15" s="1"/>
  <c r="BA213" i="15"/>
  <c r="BA215" i="15" s="1"/>
  <c r="AZ213" i="15"/>
  <c r="AZ215" i="15" s="1"/>
  <c r="B543" i="15" s="1"/>
  <c r="AY213" i="15"/>
  <c r="AY215" i="15" s="1"/>
  <c r="AX213" i="15"/>
  <c r="AX215" i="15" s="1"/>
  <c r="AW213" i="15"/>
  <c r="AW215" i="15" s="1"/>
  <c r="AV213" i="15"/>
  <c r="AV215" i="15" s="1"/>
  <c r="C543" i="15" s="1"/>
  <c r="AU213" i="15"/>
  <c r="AU215" i="15" s="1"/>
  <c r="D540" i="15" s="1"/>
  <c r="AT213" i="15"/>
  <c r="AT215" i="15" s="1"/>
  <c r="AS213" i="15"/>
  <c r="AS215" i="15" s="1"/>
  <c r="AR213" i="15"/>
  <c r="AR215" i="15" s="1"/>
  <c r="AQ213" i="15"/>
  <c r="AQ215" i="15" s="1"/>
  <c r="AP213" i="15"/>
  <c r="AP215" i="15" s="1"/>
  <c r="AO213" i="15"/>
  <c r="AO215" i="15" s="1"/>
  <c r="AN213" i="15"/>
  <c r="AN215" i="15" s="1"/>
  <c r="E543" i="15" s="1"/>
  <c r="AM213" i="15"/>
  <c r="AM215" i="15" s="1"/>
  <c r="F540" i="15" s="1"/>
  <c r="AL213" i="15"/>
  <c r="AL215" i="15" s="1"/>
  <c r="AK213" i="15"/>
  <c r="AK215" i="15" s="1"/>
  <c r="AJ213" i="15"/>
  <c r="AJ215" i="15" s="1"/>
  <c r="F543" i="15" s="1"/>
  <c r="AI213" i="15"/>
  <c r="AI215" i="15" s="1"/>
  <c r="G540" i="15" s="1"/>
  <c r="AH213" i="15"/>
  <c r="AH215" i="15" s="1"/>
  <c r="AG213" i="15"/>
  <c r="AG215" i="15" s="1"/>
  <c r="G542" i="15" s="1"/>
  <c r="AF213" i="15"/>
  <c r="AF215" i="15" s="1"/>
  <c r="G543" i="15" s="1"/>
  <c r="AE213" i="15"/>
  <c r="AE215" i="15" s="1"/>
  <c r="AD213" i="15"/>
  <c r="AD215" i="15" s="1"/>
  <c r="AC213" i="15"/>
  <c r="AC215" i="15" s="1"/>
  <c r="H542" i="15" s="1"/>
  <c r="AB213" i="15"/>
  <c r="AB215" i="15" s="1"/>
  <c r="H543" i="15" s="1"/>
  <c r="AA213" i="15"/>
  <c r="AA215" i="15" s="1"/>
  <c r="Z213" i="15"/>
  <c r="Z215" i="15" s="1"/>
  <c r="Y213" i="15"/>
  <c r="Y215" i="15" s="1"/>
  <c r="X213" i="15"/>
  <c r="X215" i="15" s="1"/>
  <c r="I543" i="15" s="1"/>
  <c r="W213" i="15"/>
  <c r="W215" i="15" s="1"/>
  <c r="J540" i="15" s="1"/>
  <c r="V213" i="15"/>
  <c r="V215" i="15" s="1"/>
  <c r="U213" i="15"/>
  <c r="U215" i="15" s="1"/>
  <c r="T213" i="15"/>
  <c r="T215" i="15" s="1"/>
  <c r="S213" i="15"/>
  <c r="S215" i="15" s="1"/>
  <c r="R213" i="15"/>
  <c r="R215" i="15" s="1"/>
  <c r="Q213" i="15"/>
  <c r="Q215" i="15" s="1"/>
  <c r="P213" i="15"/>
  <c r="P215" i="15" s="1"/>
  <c r="K543" i="15" s="1"/>
  <c r="O213" i="15"/>
  <c r="O215" i="15" s="1"/>
  <c r="N213" i="15"/>
  <c r="N215" i="15" s="1"/>
  <c r="L540" i="15" s="1"/>
  <c r="M213" i="15"/>
  <c r="M215" i="15" s="1"/>
  <c r="L541" i="15" s="1"/>
  <c r="L213" i="15"/>
  <c r="L215" i="15" s="1"/>
  <c r="L542" i="15" s="1"/>
  <c r="K213" i="15"/>
  <c r="K215" i="15" s="1"/>
  <c r="L543" i="15" s="1"/>
  <c r="J213" i="15"/>
  <c r="J215" i="15" s="1"/>
  <c r="M540" i="15" s="1"/>
  <c r="I213" i="15"/>
  <c r="I215" i="15" s="1"/>
  <c r="M541" i="15" s="1"/>
  <c r="H213" i="15"/>
  <c r="H215" i="15" s="1"/>
  <c r="M542" i="15" s="1"/>
  <c r="G213" i="15"/>
  <c r="G215" i="15" s="1"/>
  <c r="M543" i="15" s="1"/>
  <c r="F213" i="15"/>
  <c r="F215" i="15" s="1"/>
  <c r="N540" i="15" s="1"/>
  <c r="E213" i="15"/>
  <c r="E215" i="15" s="1"/>
  <c r="N541" i="15" s="1"/>
  <c r="D213" i="15"/>
  <c r="D215" i="15" s="1"/>
  <c r="N542" i="15" s="1"/>
  <c r="C213" i="15"/>
  <c r="C215" i="15" s="1"/>
  <c r="N543" i="15" s="1"/>
  <c r="B213" i="15"/>
  <c r="B215" i="15" s="1"/>
  <c r="O540" i="15" s="1"/>
  <c r="BK123" i="15"/>
  <c r="BJ123" i="15"/>
  <c r="BI123" i="15"/>
  <c r="BH123" i="15"/>
  <c r="BG123" i="15"/>
  <c r="BF123" i="15"/>
  <c r="BE123" i="15"/>
  <c r="BD123" i="15"/>
  <c r="BC123" i="15"/>
  <c r="BK122" i="15"/>
  <c r="BK124" i="15" s="1"/>
  <c r="BJ122" i="15"/>
  <c r="BJ124" i="15" s="1"/>
  <c r="BI122" i="15"/>
  <c r="BI124" i="15" s="1"/>
  <c r="BH122" i="15"/>
  <c r="BH124" i="15" s="1"/>
  <c r="BG122" i="15"/>
  <c r="BG124" i="15" s="1"/>
  <c r="BF122" i="15"/>
  <c r="BF124" i="15" s="1"/>
  <c r="BE122" i="15"/>
  <c r="BE124" i="15" s="1"/>
  <c r="BD122" i="15"/>
  <c r="BD124" i="15" s="1"/>
  <c r="BC122" i="15"/>
  <c r="BC124" i="15" s="1"/>
  <c r="BB122" i="15"/>
  <c r="BB124" i="15" s="1"/>
  <c r="BA122" i="15"/>
  <c r="BA124" i="15" s="1"/>
  <c r="AZ122" i="15"/>
  <c r="AZ124" i="15" s="1"/>
  <c r="AY122" i="15"/>
  <c r="AY124" i="15" s="1"/>
  <c r="AX122" i="15"/>
  <c r="AX124" i="15" s="1"/>
  <c r="AW122" i="15"/>
  <c r="AW124" i="15" s="1"/>
  <c r="AV122" i="15"/>
  <c r="AV124" i="15" s="1"/>
  <c r="AU122" i="15"/>
  <c r="AU124" i="15" s="1"/>
  <c r="D423" i="15" s="1"/>
  <c r="AT122" i="15"/>
  <c r="AT124" i="15" s="1"/>
  <c r="AS122" i="15"/>
  <c r="AS124" i="15" s="1"/>
  <c r="D425" i="15" s="1"/>
  <c r="AR122" i="15"/>
  <c r="AR124" i="15" s="1"/>
  <c r="AQ122" i="15"/>
  <c r="AQ124" i="15" s="1"/>
  <c r="AP122" i="15"/>
  <c r="AP124" i="15" s="1"/>
  <c r="AO122" i="15"/>
  <c r="AO124" i="15" s="1"/>
  <c r="AN122" i="15"/>
  <c r="AN124" i="15" s="1"/>
  <c r="AM122" i="15"/>
  <c r="AM124" i="15" s="1"/>
  <c r="AL122" i="15"/>
  <c r="AL124" i="15" s="1"/>
  <c r="AK122" i="15"/>
  <c r="AK124" i="15" s="1"/>
  <c r="AJ122" i="15"/>
  <c r="AJ124" i="15" s="1"/>
  <c r="AI122" i="15"/>
  <c r="AI124" i="15" s="1"/>
  <c r="G423" i="15" s="1"/>
  <c r="AH122" i="15"/>
  <c r="AH124" i="15" s="1"/>
  <c r="AG122" i="15"/>
  <c r="AG124" i="15" s="1"/>
  <c r="G425" i="15" s="1"/>
  <c r="AF122" i="15"/>
  <c r="AF124" i="15" s="1"/>
  <c r="AE122" i="15"/>
  <c r="AE124" i="15" s="1"/>
  <c r="AD122" i="15"/>
  <c r="AD124" i="15" s="1"/>
  <c r="AC122" i="15"/>
  <c r="AC124" i="15" s="1"/>
  <c r="AB122" i="15"/>
  <c r="AB124" i="15" s="1"/>
  <c r="AA122" i="15"/>
  <c r="AA124" i="15" s="1"/>
  <c r="Z122" i="15"/>
  <c r="Z124" i="15" s="1"/>
  <c r="Y122" i="15"/>
  <c r="Y124" i="15" s="1"/>
  <c r="X122" i="15"/>
  <c r="X124" i="15" s="1"/>
  <c r="W122" i="15"/>
  <c r="W124" i="15" s="1"/>
  <c r="J423" i="15" s="1"/>
  <c r="V122" i="15"/>
  <c r="V124" i="15" s="1"/>
  <c r="U122" i="15"/>
  <c r="U124" i="15" s="1"/>
  <c r="J425" i="15" s="1"/>
  <c r="T122" i="15"/>
  <c r="T124" i="15" s="1"/>
  <c r="S122" i="15"/>
  <c r="S124" i="15" s="1"/>
  <c r="R122" i="15"/>
  <c r="R124" i="15" s="1"/>
  <c r="Q122" i="15"/>
  <c r="Q124" i="15" s="1"/>
  <c r="P122" i="15"/>
  <c r="P124" i="15" s="1"/>
  <c r="O122" i="15"/>
  <c r="O124" i="15" s="1"/>
  <c r="N122" i="15"/>
  <c r="N124" i="15" s="1"/>
  <c r="L423" i="15" s="1"/>
  <c r="M122" i="15"/>
  <c r="M124" i="15" s="1"/>
  <c r="L424" i="15" s="1"/>
  <c r="L122" i="15"/>
  <c r="L124" i="15" s="1"/>
  <c r="L425" i="15" s="1"/>
  <c r="K122" i="15"/>
  <c r="K124" i="15" s="1"/>
  <c r="L426" i="15" s="1"/>
  <c r="J122" i="15"/>
  <c r="J124" i="15" s="1"/>
  <c r="M423" i="15" s="1"/>
  <c r="I122" i="15"/>
  <c r="I124" i="15" s="1"/>
  <c r="M424" i="15" s="1"/>
  <c r="H122" i="15"/>
  <c r="H124" i="15" s="1"/>
  <c r="M425" i="15" s="1"/>
  <c r="G122" i="15"/>
  <c r="G124" i="15" s="1"/>
  <c r="M426" i="15" s="1"/>
  <c r="F122" i="15"/>
  <c r="F124" i="15" s="1"/>
  <c r="N423" i="15" s="1"/>
  <c r="E122" i="15"/>
  <c r="E124" i="15" s="1"/>
  <c r="N424" i="15" s="1"/>
  <c r="D122" i="15"/>
  <c r="D124" i="15" s="1"/>
  <c r="N425" i="15" s="1"/>
  <c r="C122" i="15"/>
  <c r="C124" i="15" s="1"/>
  <c r="N426" i="15" s="1"/>
  <c r="B122" i="15"/>
  <c r="B124" i="15" s="1"/>
  <c r="O426" i="15" s="1"/>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19" i="15"/>
  <c r="I649" i="20" l="1"/>
  <c r="I651" i="20" s="1"/>
  <c r="F637" i="20"/>
  <c r="J653" i="20"/>
  <c r="J655" i="20" s="1"/>
  <c r="I644" i="20"/>
  <c r="E628" i="20"/>
  <c r="K657" i="20"/>
  <c r="L657" i="20"/>
  <c r="J570" i="20"/>
  <c r="J568" i="20"/>
  <c r="H569" i="20"/>
  <c r="F570" i="20"/>
  <c r="D571" i="20"/>
  <c r="K568" i="20"/>
  <c r="I569" i="20"/>
  <c r="G570" i="20"/>
  <c r="I568" i="20"/>
  <c r="G569" i="20"/>
  <c r="E570" i="20"/>
  <c r="J454" i="20"/>
  <c r="J455" i="20" s="1"/>
  <c r="B470" i="20"/>
  <c r="D476" i="20"/>
  <c r="J493" i="20"/>
  <c r="H446" i="20"/>
  <c r="H497" i="20" s="1"/>
  <c r="F495" i="20"/>
  <c r="D496" i="20"/>
  <c r="I446" i="20"/>
  <c r="K454" i="20"/>
  <c r="L455" i="20" s="1"/>
  <c r="C470" i="20"/>
  <c r="K470" i="20"/>
  <c r="E476" i="20"/>
  <c r="O476" i="20"/>
  <c r="E534" i="20"/>
  <c r="O511" i="20"/>
  <c r="I489" i="20"/>
  <c r="I491" i="20" s="1"/>
  <c r="E505" i="20"/>
  <c r="C505" i="20"/>
  <c r="O505" i="20"/>
  <c r="K505" i="20"/>
  <c r="N446" i="20"/>
  <c r="N611" i="20" s="1"/>
  <c r="C462" i="20"/>
  <c r="E523" i="20"/>
  <c r="F529" i="20"/>
  <c r="F530" i="20" s="1"/>
  <c r="E544" i="20"/>
  <c r="N462" i="20"/>
  <c r="N463" i="20" s="1"/>
  <c r="L462" i="20"/>
  <c r="J533" i="20"/>
  <c r="H534" i="20"/>
  <c r="F535" i="20"/>
  <c r="D536" i="20"/>
  <c r="J482" i="20"/>
  <c r="J489" i="20"/>
  <c r="J491" i="20" s="1"/>
  <c r="H505" i="20"/>
  <c r="F521" i="20"/>
  <c r="C454" i="20"/>
  <c r="C455" i="20" s="1"/>
  <c r="E462" i="20"/>
  <c r="E463" i="20" s="1"/>
  <c r="E470" i="20"/>
  <c r="G476" i="20"/>
  <c r="M489" i="20"/>
  <c r="I505" i="20"/>
  <c r="J507" i="20" s="1"/>
  <c r="D454" i="20"/>
  <c r="B454" i="20"/>
  <c r="N454" i="20"/>
  <c r="H470" i="20"/>
  <c r="J476" i="20"/>
  <c r="L533" i="20"/>
  <c r="J534" i="20"/>
  <c r="H535" i="20"/>
  <c r="F536" i="20"/>
  <c r="B489" i="20"/>
  <c r="C490" i="20" s="1"/>
  <c r="C509" i="20"/>
  <c r="K529" i="20"/>
  <c r="K530" i="20" s="1"/>
  <c r="J544" i="20"/>
  <c r="E454" i="20"/>
  <c r="M454" i="20"/>
  <c r="K476" i="20"/>
  <c r="M482" i="20"/>
  <c r="M537" i="20" s="1"/>
  <c r="C489" i="20"/>
  <c r="E493" i="20"/>
  <c r="C494" i="20"/>
  <c r="O494" i="20"/>
  <c r="M495" i="20"/>
  <c r="F454" i="20"/>
  <c r="F462" i="20"/>
  <c r="G463" i="20" s="1"/>
  <c r="J470" i="20"/>
  <c r="L476" i="20"/>
  <c r="B509" i="20"/>
  <c r="N509" i="20"/>
  <c r="L510" i="20"/>
  <c r="J511" i="20"/>
  <c r="H512" i="20"/>
  <c r="N489" i="20"/>
  <c r="E511" i="20"/>
  <c r="J521" i="20"/>
  <c r="K523" i="20" s="1"/>
  <c r="M529" i="20"/>
  <c r="B551" i="20"/>
  <c r="B603" i="20" s="1"/>
  <c r="H551" i="20"/>
  <c r="M505" i="20"/>
  <c r="K535" i="20"/>
  <c r="G446" i="20"/>
  <c r="G560" i="20" s="1"/>
  <c r="J462" i="20"/>
  <c r="J463" i="20" s="1"/>
  <c r="N510" i="20"/>
  <c r="L511" i="20"/>
  <c r="C529" i="20"/>
  <c r="D531" i="20" s="1"/>
  <c r="B544" i="20"/>
  <c r="D551" i="20"/>
  <c r="D603" i="20" s="1"/>
  <c r="D610" i="20" s="1"/>
  <c r="G454" i="20"/>
  <c r="K462" i="20"/>
  <c r="K463" i="20" s="1"/>
  <c r="G489" i="20"/>
  <c r="E489" i="20"/>
  <c r="N529" i="20"/>
  <c r="K544" i="20"/>
  <c r="N470" i="20"/>
  <c r="L470" i="20"/>
  <c r="B476" i="20"/>
  <c r="N476" i="20"/>
  <c r="H489" i="20"/>
  <c r="H490" i="20" s="1"/>
  <c r="N505" i="20"/>
  <c r="N507" i="20" s="1"/>
  <c r="E529" i="20"/>
  <c r="O529" i="20"/>
  <c r="O531" i="20" s="1"/>
  <c r="D544" i="20"/>
  <c r="N544" i="20"/>
  <c r="C118" i="20"/>
  <c r="N419" i="20" s="1"/>
  <c r="N420" i="20" s="1"/>
  <c r="N407" i="20"/>
  <c r="N408" i="20" s="1"/>
  <c r="D118" i="20"/>
  <c r="N418" i="20" s="1"/>
  <c r="N406" i="20"/>
  <c r="H118" i="20"/>
  <c r="T118" i="20"/>
  <c r="AF118" i="20"/>
  <c r="AR118" i="20"/>
  <c r="BD118" i="20"/>
  <c r="L121" i="20"/>
  <c r="X121" i="20"/>
  <c r="AJ121" i="20"/>
  <c r="AV121" i="20"/>
  <c r="M360" i="20"/>
  <c r="K396" i="20"/>
  <c r="J426" i="20"/>
  <c r="G118" i="20"/>
  <c r="M419" i="20" s="1"/>
  <c r="M420" i="20" s="1"/>
  <c r="U118" i="20"/>
  <c r="I426" i="20"/>
  <c r="M407" i="20"/>
  <c r="M408" i="20" s="1"/>
  <c r="K426" i="20"/>
  <c r="O410" i="20"/>
  <c r="B121" i="20"/>
  <c r="N121" i="20"/>
  <c r="Z121" i="20"/>
  <c r="AL121" i="20"/>
  <c r="AX121" i="20"/>
  <c r="D354" i="20"/>
  <c r="M396" i="20"/>
  <c r="M433" i="20"/>
  <c r="AQ118"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Y118" i="20"/>
  <c r="BI118" i="20"/>
  <c r="E121" i="20"/>
  <c r="N375" i="20" s="1"/>
  <c r="Q121" i="20"/>
  <c r="AC121" i="20"/>
  <c r="AO121" i="20"/>
  <c r="D360" i="20"/>
  <c r="E433" i="20"/>
  <c r="M118" i="20"/>
  <c r="AW118" i="20"/>
  <c r="B116" i="20"/>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B595" i="20"/>
  <c r="AE118" i="20"/>
  <c r="AK118" i="20"/>
  <c r="O414" i="20"/>
  <c r="J408" i="20"/>
  <c r="F420" i="20"/>
  <c r="E426" i="20"/>
  <c r="D426" i="20"/>
  <c r="F426" i="20"/>
  <c r="E116" i="20"/>
  <c r="Q116" i="20"/>
  <c r="Q118" i="20" s="1"/>
  <c r="AC116" i="20"/>
  <c r="AC118" i="20" s="1"/>
  <c r="AO116" i="20"/>
  <c r="AO118" i="20" s="1"/>
  <c r="BA116" i="20"/>
  <c r="BA118" i="20" s="1"/>
  <c r="G366" i="20"/>
  <c r="I390" i="20"/>
  <c r="G414" i="20"/>
  <c r="H433" i="20"/>
  <c r="AY118" i="20"/>
  <c r="AR121" i="20"/>
  <c r="J121" i="20"/>
  <c r="V121" i="20"/>
  <c r="AH121" i="20"/>
  <c r="AT121" i="20"/>
  <c r="D378" i="20"/>
  <c r="M384" i="20"/>
  <c r="O621" i="20"/>
  <c r="I523" i="20"/>
  <c r="L507" i="20"/>
  <c r="J602" i="20"/>
  <c r="J609" i="20" s="1"/>
  <c r="J439" i="20"/>
  <c r="G611" i="20"/>
  <c r="L490" i="20"/>
  <c r="H414" i="20"/>
  <c r="H598" i="20"/>
  <c r="H599" i="20"/>
  <c r="H420" i="20"/>
  <c r="K513" i="20"/>
  <c r="K537" i="20"/>
  <c r="K483" i="20"/>
  <c r="K490" i="20"/>
  <c r="B505" i="20"/>
  <c r="J506" i="20"/>
  <c r="D607" i="20"/>
  <c r="G420" i="20"/>
  <c r="G390" i="20"/>
  <c r="G354" i="20"/>
  <c r="G426" i="20"/>
  <c r="G396" i="20"/>
  <c r="G360" i="20"/>
  <c r="G439" i="20"/>
  <c r="F463" i="20"/>
  <c r="M490" i="20"/>
  <c r="O507" i="20"/>
  <c r="K506" i="20"/>
  <c r="K507" i="20"/>
  <c r="H408" i="20"/>
  <c r="H378" i="20"/>
  <c r="H426" i="20"/>
  <c r="L408" i="20"/>
  <c r="G455" i="20"/>
  <c r="I463" i="20"/>
  <c r="I470" i="20"/>
  <c r="M513" i="20"/>
  <c r="F507" i="20"/>
  <c r="K522" i="20"/>
  <c r="G632" i="20"/>
  <c r="F633" i="20"/>
  <c r="F635" i="20" s="1"/>
  <c r="G378" i="20"/>
  <c r="L396" i="20"/>
  <c r="L433" i="20"/>
  <c r="J560" i="20"/>
  <c r="J448" i="20"/>
  <c r="J447" i="20"/>
  <c r="J497" i="20"/>
  <c r="J456" i="20"/>
  <c r="J464" i="20"/>
  <c r="B596" i="20"/>
  <c r="H596" i="20"/>
  <c r="H595" i="20"/>
  <c r="H603" i="20"/>
  <c r="H552" i="20"/>
  <c r="H553" i="20"/>
  <c r="H566" i="20"/>
  <c r="L366" i="20"/>
  <c r="L426" i="20"/>
  <c r="I455" i="20"/>
  <c r="K464" i="20"/>
  <c r="H463" i="20"/>
  <c r="N490" i="20"/>
  <c r="O535" i="20"/>
  <c r="H439" i="20"/>
  <c r="I447" i="20"/>
  <c r="H455" i="20"/>
  <c r="O490" i="20"/>
  <c r="I507" i="20"/>
  <c r="L661" i="20"/>
  <c r="L663" i="20" s="1"/>
  <c r="M660" i="20"/>
  <c r="L390" i="20"/>
  <c r="L354" i="20"/>
  <c r="L439" i="20"/>
  <c r="M470" i="20"/>
  <c r="C476" i="20"/>
  <c r="M476" i="20"/>
  <c r="E482" i="20"/>
  <c r="E530" i="20" s="1"/>
  <c r="C482" i="20"/>
  <c r="F489" i="20"/>
  <c r="G490" i="20" s="1"/>
  <c r="D489" i="20"/>
  <c r="E490" i="20" s="1"/>
  <c r="K545" i="20"/>
  <c r="H384" i="20"/>
  <c r="C598" i="20"/>
  <c r="C420" i="20"/>
  <c r="B462" i="20"/>
  <c r="G491" i="20"/>
  <c r="D599" i="20"/>
  <c r="D598" i="20"/>
  <c r="D420" i="20"/>
  <c r="C456" i="20"/>
  <c r="C463" i="20"/>
  <c r="O463" i="20"/>
  <c r="M463" i="20"/>
  <c r="G482" i="20"/>
  <c r="G464" i="20" s="1"/>
  <c r="G533" i="20"/>
  <c r="G509" i="20"/>
  <c r="C535" i="20"/>
  <c r="C511" i="20"/>
  <c r="M536" i="20"/>
  <c r="M512" i="20"/>
  <c r="H491" i="20"/>
  <c r="G596" i="20"/>
  <c r="G595" i="20"/>
  <c r="G603" i="20"/>
  <c r="G553" i="20"/>
  <c r="G552" i="20"/>
  <c r="G566" i="20"/>
  <c r="G408" i="20"/>
  <c r="N455" i="20"/>
  <c r="D463" i="20"/>
  <c r="L463" i="20"/>
  <c r="M507" i="20"/>
  <c r="G433" i="20"/>
  <c r="I602" i="20"/>
  <c r="I609" i="20" s="1"/>
  <c r="I439" i="20"/>
  <c r="F446" i="20"/>
  <c r="F493" i="20"/>
  <c r="B446" i="20"/>
  <c r="B495" i="20"/>
  <c r="E455" i="20"/>
  <c r="O455" i="20"/>
  <c r="M455" i="20"/>
  <c r="O470" i="20"/>
  <c r="K491" i="20"/>
  <c r="E510" i="20"/>
  <c r="I552" i="20"/>
  <c r="F533" i="20"/>
  <c r="D534" i="20"/>
  <c r="B535" i="20"/>
  <c r="N535" i="20"/>
  <c r="L536" i="20"/>
  <c r="D510" i="20"/>
  <c r="E531" i="20"/>
  <c r="M603" i="20"/>
  <c r="M596" i="20"/>
  <c r="M560" i="20"/>
  <c r="B566" i="20"/>
  <c r="B571" i="20"/>
  <c r="N571" i="20"/>
  <c r="E599" i="20"/>
  <c r="E598" i="20"/>
  <c r="K446" i="20"/>
  <c r="H533" i="20"/>
  <c r="F534" i="20"/>
  <c r="D535" i="20"/>
  <c r="B536" i="20"/>
  <c r="N536" i="20"/>
  <c r="L482" i="20"/>
  <c r="L530" i="20" s="1"/>
  <c r="G505" i="20"/>
  <c r="E509" i="20"/>
  <c r="F510" i="20"/>
  <c r="H511" i="20"/>
  <c r="L512" i="20"/>
  <c r="L521" i="20"/>
  <c r="M523" i="20" s="1"/>
  <c r="B533" i="20"/>
  <c r="H536" i="20"/>
  <c r="O544" i="20"/>
  <c r="C551" i="20"/>
  <c r="M595" i="20"/>
  <c r="L652" i="20"/>
  <c r="K653" i="20"/>
  <c r="K655" i="20" s="1"/>
  <c r="F599" i="20"/>
  <c r="F598" i="20"/>
  <c r="L446" i="20"/>
  <c r="L491" i="20" s="1"/>
  <c r="O536" i="20"/>
  <c r="O512" i="20"/>
  <c r="F509" i="20"/>
  <c r="G510" i="20"/>
  <c r="I536" i="20"/>
  <c r="D596" i="20"/>
  <c r="D595" i="20"/>
  <c r="N551" i="20"/>
  <c r="H611" i="20"/>
  <c r="I433" i="20"/>
  <c r="K439" i="20"/>
  <c r="M446" i="20"/>
  <c r="B482" i="20"/>
  <c r="N482" i="20"/>
  <c r="H494" i="20"/>
  <c r="N497" i="20"/>
  <c r="H510" i="20"/>
  <c r="N512" i="20"/>
  <c r="B521" i="20"/>
  <c r="B522" i="20" s="1"/>
  <c r="O551" i="20"/>
  <c r="I611" i="20"/>
  <c r="H640" i="20"/>
  <c r="J433" i="20"/>
  <c r="K533" i="20"/>
  <c r="K509" i="20"/>
  <c r="I534" i="20"/>
  <c r="I510" i="20"/>
  <c r="G535" i="20"/>
  <c r="G511" i="20"/>
  <c r="E536" i="20"/>
  <c r="E512" i="20"/>
  <c r="O482" i="20"/>
  <c r="O506" i="20" s="1"/>
  <c r="H509" i="20"/>
  <c r="J510" i="20"/>
  <c r="C521" i="20"/>
  <c r="J529" i="20"/>
  <c r="G530" i="20"/>
  <c r="N533" i="20"/>
  <c r="J611" i="20"/>
  <c r="C446" i="20"/>
  <c r="C491" i="20" s="1"/>
  <c r="O446" i="20"/>
  <c r="O491" i="20" s="1"/>
  <c r="N447" i="20"/>
  <c r="D482" i="20"/>
  <c r="I509" i="20"/>
  <c r="M510" i="20"/>
  <c r="N511" i="20"/>
  <c r="N523" i="20"/>
  <c r="H531" i="20"/>
  <c r="O533" i="20"/>
  <c r="I544" i="20"/>
  <c r="E566" i="20"/>
  <c r="E596" i="20"/>
  <c r="E595" i="20"/>
  <c r="E603" i="20"/>
  <c r="E553" i="20"/>
  <c r="B568" i="20"/>
  <c r="N568" i="20"/>
  <c r="L569" i="20"/>
  <c r="I598" i="20"/>
  <c r="E629" i="20"/>
  <c r="E631" i="20" s="1"/>
  <c r="F628" i="20"/>
  <c r="B439" i="20"/>
  <c r="N439" i="20"/>
  <c r="D446" i="20"/>
  <c r="M533" i="20"/>
  <c r="M509" i="20"/>
  <c r="K534" i="20"/>
  <c r="K510" i="20"/>
  <c r="I535" i="20"/>
  <c r="I511" i="20"/>
  <c r="G536" i="20"/>
  <c r="G512" i="20"/>
  <c r="J509" i="20"/>
  <c r="E522" i="20"/>
  <c r="O523" i="20"/>
  <c r="F523" i="20"/>
  <c r="L531" i="20"/>
  <c r="H560" i="20"/>
  <c r="I571" i="20"/>
  <c r="I566" i="20"/>
  <c r="J598" i="20"/>
  <c r="D631" i="20"/>
  <c r="K648" i="20"/>
  <c r="J649" i="20"/>
  <c r="J651" i="20" s="1"/>
  <c r="K599" i="20"/>
  <c r="K598" i="20"/>
  <c r="I420" i="20"/>
  <c r="C439" i="20"/>
  <c r="O439" i="20"/>
  <c r="E446" i="20"/>
  <c r="F482" i="20"/>
  <c r="L509" i="20"/>
  <c r="B512" i="20"/>
  <c r="J523" i="20"/>
  <c r="M531" i="20"/>
  <c r="L534" i="20"/>
  <c r="I596" i="20"/>
  <c r="I595" i="20"/>
  <c r="I603" i="20"/>
  <c r="I553" i="20"/>
  <c r="I560" i="20"/>
  <c r="J571" i="20"/>
  <c r="G599" i="20"/>
  <c r="L598" i="20"/>
  <c r="J420" i="20"/>
  <c r="D439" i="20"/>
  <c r="B511" i="20"/>
  <c r="C512" i="20"/>
  <c r="J513" i="20"/>
  <c r="G521" i="20"/>
  <c r="H523" i="20" s="1"/>
  <c r="B529" i="20"/>
  <c r="L544" i="20"/>
  <c r="J551" i="20"/>
  <c r="J566" i="20" s="1"/>
  <c r="F566" i="20"/>
  <c r="F596" i="20"/>
  <c r="F595" i="20"/>
  <c r="F603" i="20"/>
  <c r="F553" i="20"/>
  <c r="F552" i="20"/>
  <c r="K566" i="20"/>
  <c r="H636" i="20"/>
  <c r="G637" i="20"/>
  <c r="N656" i="20"/>
  <c r="M657" i="20"/>
  <c r="M659" i="20" s="1"/>
  <c r="M599" i="20"/>
  <c r="M598" i="20"/>
  <c r="K420" i="20"/>
  <c r="E439" i="20"/>
  <c r="D533" i="20"/>
  <c r="B534" i="20"/>
  <c r="N534" i="20"/>
  <c r="L535" i="20"/>
  <c r="J536" i="20"/>
  <c r="H482" i="20"/>
  <c r="B510" i="20"/>
  <c r="D512" i="20"/>
  <c r="C531" i="20"/>
  <c r="C530" i="20"/>
  <c r="I530" i="20"/>
  <c r="M544" i="20"/>
  <c r="C611" i="20"/>
  <c r="B599" i="20"/>
  <c r="B598" i="20"/>
  <c r="N598" i="20"/>
  <c r="L420" i="20"/>
  <c r="E533" i="20"/>
  <c r="C534" i="20"/>
  <c r="O534" i="20"/>
  <c r="M535" i="20"/>
  <c r="K536" i="20"/>
  <c r="I482" i="20"/>
  <c r="I448" i="20" s="1"/>
  <c r="D505" i="20"/>
  <c r="C510" i="20"/>
  <c r="D511" i="20"/>
  <c r="F512" i="20"/>
  <c r="D530" i="20"/>
  <c r="N531" i="20"/>
  <c r="N530" i="20"/>
  <c r="J535" i="20"/>
  <c r="L551" i="20"/>
  <c r="M553" i="20" s="1"/>
  <c r="K595" i="20"/>
  <c r="K603" i="20"/>
  <c r="K552" i="20"/>
  <c r="L560" i="20"/>
  <c r="M566" i="20"/>
  <c r="G639" i="20"/>
  <c r="F639" i="20"/>
  <c r="O606" i="20"/>
  <c r="E633" i="20"/>
  <c r="E635" i="20" s="1"/>
  <c r="N664" i="20"/>
  <c r="O668" i="20"/>
  <c r="O608" i="20"/>
  <c r="D624" i="20"/>
  <c r="K659" i="20"/>
  <c r="O669" i="20"/>
  <c r="O670" i="20" s="1"/>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J544" i="19"/>
  <c r="C548" i="19"/>
  <c r="C571" i="19" s="1"/>
  <c r="L544" i="19"/>
  <c r="I544" i="19"/>
  <c r="F544" i="19"/>
  <c r="I547" i="19"/>
  <c r="G548" i="19"/>
  <c r="E549" i="19"/>
  <c r="C550" i="19"/>
  <c r="C573" i="19" s="1"/>
  <c r="B544" i="19"/>
  <c r="K544" i="19"/>
  <c r="H544" i="19"/>
  <c r="E544" i="19"/>
  <c r="D544" i="19"/>
  <c r="D547" i="19"/>
  <c r="B548" i="19"/>
  <c r="N548" i="19"/>
  <c r="N571" i="19" s="1"/>
  <c r="L549" i="19"/>
  <c r="J550" i="19"/>
  <c r="G503" i="19"/>
  <c r="G643" i="19" s="1"/>
  <c r="C528" i="19"/>
  <c r="C530" i="19" s="1"/>
  <c r="C536" i="19"/>
  <c r="C538" i="19" s="1"/>
  <c r="E581" i="19"/>
  <c r="C581" i="19"/>
  <c r="M567" i="19"/>
  <c r="G547" i="19"/>
  <c r="C549" i="19"/>
  <c r="M550" i="19"/>
  <c r="M558" i="19" s="1"/>
  <c r="D503" i="19"/>
  <c r="D643" i="19" s="1"/>
  <c r="H536" i="19"/>
  <c r="E548" i="19"/>
  <c r="O549" i="19"/>
  <c r="O572" i="19" s="1"/>
  <c r="K490" i="19"/>
  <c r="H465" i="19"/>
  <c r="H597" i="19" s="1"/>
  <c r="F508" i="19"/>
  <c r="F548" i="19" s="1"/>
  <c r="D509" i="19"/>
  <c r="D549" i="19" s="1"/>
  <c r="B510" i="19"/>
  <c r="B550" i="19" s="1"/>
  <c r="N510" i="19"/>
  <c r="N550" i="19" s="1"/>
  <c r="I472" i="19"/>
  <c r="K478" i="19"/>
  <c r="M484" i="19"/>
  <c r="K503" i="19"/>
  <c r="K505" i="19" s="1"/>
  <c r="F520" i="19"/>
  <c r="F522" i="19" s="1"/>
  <c r="G528" i="19"/>
  <c r="H530" i="19" s="1"/>
  <c r="M528" i="19"/>
  <c r="K581" i="19"/>
  <c r="C490" i="19"/>
  <c r="L503" i="19"/>
  <c r="H528" i="19"/>
  <c r="C465" i="19"/>
  <c r="C642" i="19" s="1"/>
  <c r="D490" i="19"/>
  <c r="N490" i="19"/>
  <c r="M503" i="19"/>
  <c r="M644" i="19" s="1"/>
  <c r="H520" i="19"/>
  <c r="B520" i="19"/>
  <c r="I528" i="19"/>
  <c r="J465" i="19"/>
  <c r="J521" i="19" s="1"/>
  <c r="B478" i="19"/>
  <c r="H478" i="19"/>
  <c r="D484" i="19"/>
  <c r="N484" i="19"/>
  <c r="J484" i="19"/>
  <c r="I520" i="19"/>
  <c r="J528" i="19"/>
  <c r="L490" i="19"/>
  <c r="J520" i="19"/>
  <c r="M536" i="19"/>
  <c r="M538" i="19" s="1"/>
  <c r="K536" i="19"/>
  <c r="L538" i="19" s="1"/>
  <c r="J548" i="19"/>
  <c r="H549" i="19"/>
  <c r="H557" i="19" s="1"/>
  <c r="M465" i="19"/>
  <c r="M511" i="19" s="1"/>
  <c r="K548" i="19"/>
  <c r="K556" i="19" s="1"/>
  <c r="I549" i="19"/>
  <c r="I572" i="19" s="1"/>
  <c r="G550" i="19"/>
  <c r="B472" i="19"/>
  <c r="N472" i="19"/>
  <c r="D478" i="19"/>
  <c r="F484" i="19"/>
  <c r="G490" i="19"/>
  <c r="K520" i="19"/>
  <c r="K522" i="19" s="1"/>
  <c r="B567" i="19"/>
  <c r="N567" i="19"/>
  <c r="L567" i="19"/>
  <c r="L465" i="19"/>
  <c r="L642" i="19" s="1"/>
  <c r="F550" i="19"/>
  <c r="F573" i="19" s="1"/>
  <c r="M472" i="19"/>
  <c r="B547" i="19"/>
  <c r="B555" i="19" s="1"/>
  <c r="N547" i="19"/>
  <c r="L548" i="19"/>
  <c r="J549" i="19"/>
  <c r="H550" i="19"/>
  <c r="H573" i="19" s="1"/>
  <c r="E478" i="19"/>
  <c r="O478" i="19"/>
  <c r="G484" i="19"/>
  <c r="H490" i="19"/>
  <c r="E507" i="19"/>
  <c r="E547" i="19" s="1"/>
  <c r="C508" i="19"/>
  <c r="O508" i="19"/>
  <c r="O548" i="19" s="1"/>
  <c r="O571" i="19" s="1"/>
  <c r="M509" i="19"/>
  <c r="M549" i="19" s="1"/>
  <c r="M572" i="19" s="1"/>
  <c r="K510" i="19"/>
  <c r="K550" i="19" s="1"/>
  <c r="O544" i="19"/>
  <c r="C567" i="19"/>
  <c r="C547" i="19"/>
  <c r="C555" i="19" s="1"/>
  <c r="O547" i="19"/>
  <c r="O555" i="19" s="1"/>
  <c r="M548" i="19"/>
  <c r="M571" i="19" s="1"/>
  <c r="K549" i="19"/>
  <c r="K572" i="19" s="1"/>
  <c r="I550" i="19"/>
  <c r="I490" i="19"/>
  <c r="B528" i="19"/>
  <c r="N528" i="19"/>
  <c r="N530" i="19" s="1"/>
  <c r="L528" i="19"/>
  <c r="M530" i="19" s="1"/>
  <c r="D536" i="19"/>
  <c r="B536" i="19"/>
  <c r="B537" i="19" s="1"/>
  <c r="N536" i="19"/>
  <c r="O538" i="19" s="1"/>
  <c r="F581" i="19"/>
  <c r="L640" i="19"/>
  <c r="L433" i="19"/>
  <c r="E125" i="19"/>
  <c r="N430" i="19" s="1"/>
  <c r="N418" i="19"/>
  <c r="Q125" i="19"/>
  <c r="K430" i="19" s="1"/>
  <c r="K418" i="19"/>
  <c r="AC125" i="19"/>
  <c r="H430" i="19" s="1"/>
  <c r="H418" i="19"/>
  <c r="AO125" i="19"/>
  <c r="E430" i="19" s="1"/>
  <c r="E418" i="19"/>
  <c r="BA125" i="19"/>
  <c r="B430" i="19" s="1"/>
  <c r="B418" i="19"/>
  <c r="AD125" i="19"/>
  <c r="H429" i="19" s="1"/>
  <c r="H417" i="19"/>
  <c r="AP125" i="19"/>
  <c r="E429" i="19" s="1"/>
  <c r="E417" i="19"/>
  <c r="BB125" i="19"/>
  <c r="B429" i="19" s="1"/>
  <c r="B417" i="19"/>
  <c r="P125" i="19"/>
  <c r="K431" i="19" s="1"/>
  <c r="BC125" i="19"/>
  <c r="J409" i="19"/>
  <c r="B409" i="19"/>
  <c r="N409" i="19"/>
  <c r="B415" i="19"/>
  <c r="N415" i="19"/>
  <c r="G418" i="19"/>
  <c r="C420" i="19"/>
  <c r="C421" i="19" s="1"/>
  <c r="D420" i="19"/>
  <c r="D421" i="19" s="1"/>
  <c r="K427" i="19"/>
  <c r="T123" i="19"/>
  <c r="AF123" i="19"/>
  <c r="AR123" i="19"/>
  <c r="M445" i="19"/>
  <c r="E415" i="19"/>
  <c r="K415" i="19"/>
  <c r="J418" i="19"/>
  <c r="H419" i="19"/>
  <c r="F420" i="19"/>
  <c r="J125" i="19"/>
  <c r="M429" i="19" s="1"/>
  <c r="V125" i="19"/>
  <c r="J429" i="19" s="1"/>
  <c r="AH125" i="19"/>
  <c r="G429" i="19" s="1"/>
  <c r="AT125" i="19"/>
  <c r="D429" i="19" s="1"/>
  <c r="F123" i="19"/>
  <c r="R123" i="19"/>
  <c r="F409" i="19"/>
  <c r="M417" i="19"/>
  <c r="G420" i="19"/>
  <c r="O423" i="19"/>
  <c r="BH125" i="19"/>
  <c r="C427" i="19"/>
  <c r="O415" i="19"/>
  <c r="G409" i="19"/>
  <c r="L439" i="19"/>
  <c r="X123" i="19"/>
  <c r="AJ123" i="19"/>
  <c r="AV123" i="19"/>
  <c r="K355" i="19"/>
  <c r="H415" i="19"/>
  <c r="M418" i="19"/>
  <c r="K419" i="19"/>
  <c r="I420" i="19"/>
  <c r="I421" i="19" s="1"/>
  <c r="M439" i="19"/>
  <c r="L123" i="19"/>
  <c r="M123" i="19"/>
  <c r="Y123" i="19"/>
  <c r="AK123" i="19"/>
  <c r="AW123" i="19"/>
  <c r="I415" i="19"/>
  <c r="D417" i="19"/>
  <c r="J420" i="19"/>
  <c r="B123" i="19"/>
  <c r="N123" i="19"/>
  <c r="Z123" i="19"/>
  <c r="AL123" i="19"/>
  <c r="AX123" i="19"/>
  <c r="K367" i="19"/>
  <c r="M419" i="19"/>
  <c r="O123" i="19"/>
  <c r="AA123" i="19"/>
  <c r="AM123" i="19"/>
  <c r="AY123" i="19"/>
  <c r="D418" i="19"/>
  <c r="B419" i="19"/>
  <c r="N419" i="19"/>
  <c r="L420" i="19"/>
  <c r="L421" i="19" s="1"/>
  <c r="H445" i="19"/>
  <c r="M458" i="19"/>
  <c r="AN125" i="19"/>
  <c r="E431" i="19" s="1"/>
  <c r="G417" i="19"/>
  <c r="M420" i="19"/>
  <c r="M421" i="19" s="1"/>
  <c r="E439" i="19"/>
  <c r="M452" i="19"/>
  <c r="M415" i="19"/>
  <c r="N420" i="19"/>
  <c r="N421" i="19" s="1"/>
  <c r="O669" i="19"/>
  <c r="C556"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M521" i="19"/>
  <c r="H637" i="19"/>
  <c r="H636" i="19"/>
  <c r="F379" i="19"/>
  <c r="F415" i="19"/>
  <c r="O427" i="19"/>
  <c r="G639" i="19"/>
  <c r="G433" i="19"/>
  <c r="F439" i="19"/>
  <c r="C648" i="19"/>
  <c r="C655" i="19" s="1"/>
  <c r="C458" i="19"/>
  <c r="O648" i="19"/>
  <c r="O458" i="19"/>
  <c r="J571" i="19"/>
  <c r="J556" i="19"/>
  <c r="H572" i="19"/>
  <c r="F558" i="19"/>
  <c r="O642" i="19"/>
  <c r="L472" i="19"/>
  <c r="L568" i="19" s="1"/>
  <c r="F472" i="19"/>
  <c r="M505" i="19"/>
  <c r="M504" i="19"/>
  <c r="D522" i="19"/>
  <c r="C544" i="19"/>
  <c r="M545" i="19"/>
  <c r="I649" i="19"/>
  <c r="I634" i="19"/>
  <c r="I632" i="19"/>
  <c r="I508" i="19"/>
  <c r="I548" i="19" s="1"/>
  <c r="I637" i="19"/>
  <c r="I636" i="19"/>
  <c r="G379" i="19"/>
  <c r="H458" i="19"/>
  <c r="H439" i="19"/>
  <c r="G415" i="19"/>
  <c r="I427" i="19"/>
  <c r="M597" i="19"/>
  <c r="K571" i="19"/>
  <c r="I557" i="19"/>
  <c r="G573" i="19"/>
  <c r="G558" i="19"/>
  <c r="E522" i="19"/>
  <c r="D530" i="19"/>
  <c r="D538" i="19"/>
  <c r="B568" i="19"/>
  <c r="J637" i="19"/>
  <c r="J636" i="19"/>
  <c r="H379" i="19"/>
  <c r="K445" i="19"/>
  <c r="B570" i="19"/>
  <c r="N555" i="19"/>
  <c r="N570" i="19"/>
  <c r="L571" i="19"/>
  <c r="L556" i="19"/>
  <c r="J557" i="19"/>
  <c r="J572" i="19"/>
  <c r="N478" i="19"/>
  <c r="I555" i="19"/>
  <c r="I570" i="19"/>
  <c r="E530" i="19"/>
  <c r="E529" i="19"/>
  <c r="O530" i="19"/>
  <c r="E510" i="19"/>
  <c r="E550" i="19" s="1"/>
  <c r="E465" i="19"/>
  <c r="E545" i="19" s="1"/>
  <c r="L644" i="19"/>
  <c r="L643" i="19"/>
  <c r="K637" i="19"/>
  <c r="K636" i="19"/>
  <c r="J439" i="19"/>
  <c r="J445" i="19"/>
  <c r="I439" i="19"/>
  <c r="C452" i="19"/>
  <c r="O452" i="19"/>
  <c r="C570" i="19"/>
  <c r="O570" i="19"/>
  <c r="I573" i="19"/>
  <c r="I558" i="19"/>
  <c r="G556" i="19"/>
  <c r="G571" i="19"/>
  <c r="F538" i="19"/>
  <c r="K573" i="19"/>
  <c r="K558" i="19"/>
  <c r="N637" i="19"/>
  <c r="E570" i="19"/>
  <c r="E555" i="19"/>
  <c r="L637" i="19"/>
  <c r="L636" i="19"/>
  <c r="J379" i="19"/>
  <c r="C409" i="19"/>
  <c r="O409" i="19"/>
  <c r="J415" i="19"/>
  <c r="D452" i="19"/>
  <c r="K452" i="19"/>
  <c r="D570" i="19"/>
  <c r="D555" i="19"/>
  <c r="B571" i="19"/>
  <c r="B556" i="19"/>
  <c r="N556" i="19"/>
  <c r="L572" i="19"/>
  <c r="L557" i="19"/>
  <c r="J573" i="19"/>
  <c r="J558" i="19"/>
  <c r="E557" i="19"/>
  <c r="E572" i="19"/>
  <c r="H521" i="19"/>
  <c r="H522" i="19"/>
  <c r="M529" i="19"/>
  <c r="M636" i="19"/>
  <c r="M637" i="19"/>
  <c r="K379" i="19"/>
  <c r="I397" i="19"/>
  <c r="L445" i="19"/>
  <c r="L452" i="19"/>
  <c r="K439" i="19"/>
  <c r="B445" i="19"/>
  <c r="N445" i="19"/>
  <c r="E452" i="19"/>
  <c r="F503" i="19"/>
  <c r="G505" i="19" s="1"/>
  <c r="H538" i="19"/>
  <c r="O522" i="19"/>
  <c r="B636" i="19"/>
  <c r="B637" i="19"/>
  <c r="L379" i="19"/>
  <c r="O385" i="19"/>
  <c r="G391" i="19"/>
  <c r="F421" i="19"/>
  <c r="B427" i="19"/>
  <c r="N427" i="19"/>
  <c r="C445" i="19"/>
  <c r="O445" i="19"/>
  <c r="G644" i="19"/>
  <c r="G522" i="19"/>
  <c r="I538" i="19"/>
  <c r="M568" i="19"/>
  <c r="G509" i="19"/>
  <c r="G549" i="19" s="1"/>
  <c r="C637" i="19"/>
  <c r="C636" i="19"/>
  <c r="O637" i="19"/>
  <c r="O636" i="19"/>
  <c r="F391" i="19"/>
  <c r="J397" i="19"/>
  <c r="B452" i="19"/>
  <c r="B458" i="19"/>
  <c r="N452" i="19"/>
  <c r="N458" i="19"/>
  <c r="G421" i="19"/>
  <c r="N640" i="19"/>
  <c r="N639" i="19"/>
  <c r="N433" i="19"/>
  <c r="I445" i="19"/>
  <c r="G555" i="19"/>
  <c r="G570" i="19"/>
  <c r="E556" i="19"/>
  <c r="E571" i="19"/>
  <c r="C572" i="19"/>
  <c r="C557" i="19"/>
  <c r="H644" i="19"/>
  <c r="H505" i="19"/>
  <c r="H504" i="19"/>
  <c r="H643" i="19"/>
  <c r="J530" i="19"/>
  <c r="F530" i="19"/>
  <c r="E538" i="19"/>
  <c r="C522" i="19"/>
  <c r="F355" i="19"/>
  <c r="D637" i="19"/>
  <c r="D636" i="19"/>
  <c r="B439" i="19"/>
  <c r="N439" i="19"/>
  <c r="H452" i="19"/>
  <c r="H642" i="19"/>
  <c r="H511" i="19"/>
  <c r="H658" i="19"/>
  <c r="F556" i="19"/>
  <c r="F571" i="19"/>
  <c r="D572" i="19"/>
  <c r="D557" i="19"/>
  <c r="B573" i="19"/>
  <c r="B558" i="19"/>
  <c r="N573" i="19"/>
  <c r="N558" i="19"/>
  <c r="H472" i="19"/>
  <c r="H529" i="19" s="1"/>
  <c r="J478" i="19"/>
  <c r="N522" i="19"/>
  <c r="K530" i="19"/>
  <c r="J538" i="19"/>
  <c r="J537" i="19"/>
  <c r="M556" i="19"/>
  <c r="E637" i="19"/>
  <c r="E636" i="19"/>
  <c r="C379" i="19"/>
  <c r="O379" i="19"/>
  <c r="I391" i="19"/>
  <c r="D445" i="19"/>
  <c r="D458" i="19"/>
  <c r="D427" i="19"/>
  <c r="H409" i="19"/>
  <c r="I409" i="19"/>
  <c r="C439" i="19"/>
  <c r="O439" i="19"/>
  <c r="F445" i="19"/>
  <c r="I452" i="19"/>
  <c r="I465" i="19"/>
  <c r="I537" i="19" s="1"/>
  <c r="B490" i="19"/>
  <c r="J644" i="19"/>
  <c r="J643" i="19"/>
  <c r="J505" i="19"/>
  <c r="D644" i="19"/>
  <c r="H537" i="19"/>
  <c r="L545" i="19"/>
  <c r="O557" i="19"/>
  <c r="F639" i="19"/>
  <c r="L458" i="19"/>
  <c r="B465" i="19"/>
  <c r="N465" i="19"/>
  <c r="N568" i="19" s="1"/>
  <c r="C472" i="19"/>
  <c r="C537" i="19" s="1"/>
  <c r="O472" i="19"/>
  <c r="O529" i="19" s="1"/>
  <c r="H507" i="19"/>
  <c r="H547" i="19" s="1"/>
  <c r="H588" i="19"/>
  <c r="H603" i="19" s="1"/>
  <c r="O603" i="19"/>
  <c r="L658" i="19"/>
  <c r="M709" i="19"/>
  <c r="N708" i="19"/>
  <c r="D465" i="19"/>
  <c r="C503" i="19"/>
  <c r="C511" i="19" s="1"/>
  <c r="O503" i="19"/>
  <c r="J590" i="19"/>
  <c r="J649" i="19"/>
  <c r="J634" i="19"/>
  <c r="B634" i="19"/>
  <c r="B632" i="19"/>
  <c r="B589" i="19"/>
  <c r="C605" i="19"/>
  <c r="O605" i="19"/>
  <c r="M606" i="19"/>
  <c r="I603" i="19"/>
  <c r="L639" i="19"/>
  <c r="B658" i="19"/>
  <c r="I639" i="19"/>
  <c r="I640" i="19"/>
  <c r="D567" i="19"/>
  <c r="D568" i="19" s="1"/>
  <c r="H581" i="19"/>
  <c r="K589" i="19"/>
  <c r="K649" i="19"/>
  <c r="K603" i="19"/>
  <c r="K634" i="19"/>
  <c r="K632" i="19"/>
  <c r="C634" i="19"/>
  <c r="C632" i="19"/>
  <c r="C590" i="19"/>
  <c r="C649" i="19"/>
  <c r="J603" i="19"/>
  <c r="C658" i="19"/>
  <c r="I688" i="19"/>
  <c r="H689" i="19"/>
  <c r="H691" i="19" s="1"/>
  <c r="J639" i="19"/>
  <c r="F465" i="19"/>
  <c r="F545" i="19" s="1"/>
  <c r="E503" i="19"/>
  <c r="L507" i="19"/>
  <c r="L547" i="19" s="1"/>
  <c r="I581" i="19"/>
  <c r="L649" i="19"/>
  <c r="L603" i="19"/>
  <c r="L634" i="19"/>
  <c r="L632" i="19"/>
  <c r="D658" i="19"/>
  <c r="G680" i="19"/>
  <c r="F681" i="19"/>
  <c r="F683" i="19" s="1"/>
  <c r="G691" i="19"/>
  <c r="L701" i="19"/>
  <c r="L703" i="19" s="1"/>
  <c r="M700" i="19"/>
  <c r="N713" i="19"/>
  <c r="N715" i="19" s="1"/>
  <c r="O712" i="19"/>
  <c r="O713" i="19" s="1"/>
  <c r="O714" i="19" s="1"/>
  <c r="I433" i="19"/>
  <c r="E458" i="19"/>
  <c r="G465" i="19"/>
  <c r="G597" i="19" s="1"/>
  <c r="M507" i="19"/>
  <c r="M547" i="19" s="1"/>
  <c r="N521" i="19"/>
  <c r="M634" i="19"/>
  <c r="M632" i="19"/>
  <c r="M590" i="19"/>
  <c r="M649" i="19"/>
  <c r="N634" i="19"/>
  <c r="N632" i="19"/>
  <c r="N590" i="19"/>
  <c r="N589" i="19"/>
  <c r="L597" i="19"/>
  <c r="J433" i="19"/>
  <c r="F458" i="19"/>
  <c r="G567" i="19"/>
  <c r="O634" i="19"/>
  <c r="O632" i="19"/>
  <c r="O590" i="19"/>
  <c r="O649" i="19"/>
  <c r="O656" i="19" s="1"/>
  <c r="C673" i="19"/>
  <c r="C675" i="19" s="1"/>
  <c r="D672" i="19"/>
  <c r="J703" i="19"/>
  <c r="M640" i="19"/>
  <c r="M639" i="19"/>
  <c r="G458" i="19"/>
  <c r="H567" i="19"/>
  <c r="B603" i="19"/>
  <c r="N603" i="19"/>
  <c r="G658" i="19"/>
  <c r="J692" i="19"/>
  <c r="I693" i="19"/>
  <c r="I695" i="19" s="1"/>
  <c r="I644" i="19"/>
  <c r="I643" i="19"/>
  <c r="M581" i="19"/>
  <c r="D634" i="19"/>
  <c r="D632" i="19"/>
  <c r="D590" i="19"/>
  <c r="D589" i="19"/>
  <c r="D649" i="19"/>
  <c r="J632" i="19"/>
  <c r="O655" i="19"/>
  <c r="P655" i="19" s="1"/>
  <c r="M704" i="19"/>
  <c r="L705" i="19"/>
  <c r="L707" i="19" s="1"/>
  <c r="N719" i="19"/>
  <c r="C640" i="19"/>
  <c r="C639" i="19"/>
  <c r="D597" i="19"/>
  <c r="C603" i="19"/>
  <c r="B649" i="19"/>
  <c r="D640" i="19"/>
  <c r="D639" i="19"/>
  <c r="J458" i="19"/>
  <c r="F507" i="19"/>
  <c r="F547" i="19" s="1"/>
  <c r="D508" i="19"/>
  <c r="D548" i="19" s="1"/>
  <c r="B509" i="19"/>
  <c r="B549" i="19" s="1"/>
  <c r="N509" i="19"/>
  <c r="N549" i="19" s="1"/>
  <c r="L510" i="19"/>
  <c r="L550" i="19" s="1"/>
  <c r="F588" i="19"/>
  <c r="F603" i="19" s="1"/>
  <c r="D603" i="19"/>
  <c r="N649" i="19"/>
  <c r="I684" i="19"/>
  <c r="H685" i="19"/>
  <c r="H687" i="19" s="1"/>
  <c r="C433" i="19"/>
  <c r="K458" i="19"/>
  <c r="I505" i="19"/>
  <c r="D581" i="19"/>
  <c r="G588" i="19"/>
  <c r="G640" i="19" s="1"/>
  <c r="E588" i="19"/>
  <c r="K590" i="19"/>
  <c r="F608" i="19"/>
  <c r="M603" i="19"/>
  <c r="K658"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31" i="18" s="1"/>
  <c r="I419" i="18"/>
  <c r="AV125" i="18"/>
  <c r="C431" i="18" s="1"/>
  <c r="C419" i="18"/>
  <c r="J125" i="18"/>
  <c r="M429" i="18" s="1"/>
  <c r="M417" i="18"/>
  <c r="V125" i="18"/>
  <c r="J429" i="18" s="1"/>
  <c r="J417" i="18"/>
  <c r="D417" i="18"/>
  <c r="AT125" i="18"/>
  <c r="D429" i="18" s="1"/>
  <c r="L419" i="18"/>
  <c r="L125" i="18"/>
  <c r="L431" i="18" s="1"/>
  <c r="AJ125" i="18"/>
  <c r="F431" i="18" s="1"/>
  <c r="F419" i="18"/>
  <c r="M125" i="18"/>
  <c r="L430" i="18" s="1"/>
  <c r="L418" i="18"/>
  <c r="Y125" i="18"/>
  <c r="I430" i="18" s="1"/>
  <c r="I418" i="18"/>
  <c r="AK125" i="18"/>
  <c r="F430" i="18" s="1"/>
  <c r="F418" i="18"/>
  <c r="C418" i="18"/>
  <c r="AW125" i="18"/>
  <c r="C430" i="18" s="1"/>
  <c r="AH125" i="18"/>
  <c r="G429" i="18" s="1"/>
  <c r="G417" i="18"/>
  <c r="O417" i="18"/>
  <c r="O420" i="18"/>
  <c r="O421" i="18" s="1"/>
  <c r="B125" i="18"/>
  <c r="L417" i="18"/>
  <c r="N125" i="18"/>
  <c r="L429" i="18" s="1"/>
  <c r="I417" i="18"/>
  <c r="Z125" i="18"/>
  <c r="I429" i="18" s="1"/>
  <c r="F417" i="18"/>
  <c r="AL125" i="18"/>
  <c r="F429" i="18" s="1"/>
  <c r="C417" i="18"/>
  <c r="AX125" i="18"/>
  <c r="C429" i="18" s="1"/>
  <c r="L544" i="18"/>
  <c r="I544" i="18"/>
  <c r="F544" i="18"/>
  <c r="C544" i="18"/>
  <c r="I420" i="18"/>
  <c r="I421" i="18" s="1"/>
  <c r="W125" i="18"/>
  <c r="I432" i="18" s="1"/>
  <c r="C123" i="18"/>
  <c r="AA123" i="18"/>
  <c r="B420" i="18"/>
  <c r="B421" i="18" s="1"/>
  <c r="AY125" i="18"/>
  <c r="B432" i="18" s="1"/>
  <c r="BH125" i="18"/>
  <c r="O123" i="18"/>
  <c r="E420" i="18"/>
  <c r="E421" i="18" s="1"/>
  <c r="AM125" i="18"/>
  <c r="E432" i="18" s="1"/>
  <c r="D123" i="18"/>
  <c r="P123" i="18"/>
  <c r="AB123" i="18"/>
  <c r="AN123" i="18"/>
  <c r="AZ123" i="18"/>
  <c r="K418" i="18"/>
  <c r="Q125" i="18"/>
  <c r="K430" i="18" s="1"/>
  <c r="AO125" i="18"/>
  <c r="E430" i="18" s="1"/>
  <c r="E418" i="18"/>
  <c r="AU125" i="18"/>
  <c r="C432" i="18" s="1"/>
  <c r="C420" i="18"/>
  <c r="C421" i="18" s="1"/>
  <c r="H418" i="18"/>
  <c r="AC125" i="18"/>
  <c r="H430" i="18" s="1"/>
  <c r="F123" i="18"/>
  <c r="R123" i="18"/>
  <c r="AD123" i="18"/>
  <c r="AP123" i="18"/>
  <c r="BB123" i="18"/>
  <c r="K544" i="18"/>
  <c r="H544" i="18"/>
  <c r="E544" i="18"/>
  <c r="B544" i="18"/>
  <c r="N418" i="18"/>
  <c r="E125" i="18"/>
  <c r="N430" i="18" s="1"/>
  <c r="B418" i="18"/>
  <c r="BA125" i="18"/>
  <c r="B430" i="18" s="1"/>
  <c r="G123" i="18"/>
  <c r="S123" i="18"/>
  <c r="AE123" i="18"/>
  <c r="AQ123" i="18"/>
  <c r="AI125" i="18"/>
  <c r="F432" i="18" s="1"/>
  <c r="F420" i="18"/>
  <c r="F421" i="18" s="1"/>
  <c r="AF125" i="18"/>
  <c r="G431" i="18" s="1"/>
  <c r="G419" i="18"/>
  <c r="O423" i="18"/>
  <c r="O426" i="18"/>
  <c r="O427" i="18" s="1"/>
  <c r="J419" i="18"/>
  <c r="T125" i="18"/>
  <c r="J431" i="18" s="1"/>
  <c r="I123" i="18"/>
  <c r="U123" i="18"/>
  <c r="AG123" i="18"/>
  <c r="AS123" i="18"/>
  <c r="K125" i="18"/>
  <c r="L432" i="18" s="1"/>
  <c r="L420" i="18"/>
  <c r="L421" i="18" s="1"/>
  <c r="M419" i="18"/>
  <c r="H125" i="18"/>
  <c r="M431" i="18" s="1"/>
  <c r="AR125" i="18"/>
  <c r="D431" i="18" s="1"/>
  <c r="D419" i="18"/>
  <c r="J544" i="18"/>
  <c r="J545" i="18" s="1"/>
  <c r="G544" i="18"/>
  <c r="G545" i="18" s="1"/>
  <c r="D544" i="18"/>
  <c r="H637" i="18"/>
  <c r="H636" i="18"/>
  <c r="H445" i="18"/>
  <c r="F452" i="18"/>
  <c r="N452" i="18"/>
  <c r="D547" i="18"/>
  <c r="B548" i="18"/>
  <c r="N548" i="18"/>
  <c r="L549" i="18"/>
  <c r="J550" i="18"/>
  <c r="L547" i="18"/>
  <c r="C522" i="18"/>
  <c r="C521" i="18"/>
  <c r="H528" i="18"/>
  <c r="F538" i="18"/>
  <c r="F537" i="18"/>
  <c r="K589" i="18"/>
  <c r="K649" i="18"/>
  <c r="K634" i="18"/>
  <c r="K632" i="18"/>
  <c r="I637" i="18"/>
  <c r="I636" i="18"/>
  <c r="M397" i="18"/>
  <c r="B439" i="18"/>
  <c r="N439" i="18"/>
  <c r="I445" i="18"/>
  <c r="O445" i="18"/>
  <c r="G452" i="18"/>
  <c r="M658" i="18"/>
  <c r="M642" i="18"/>
  <c r="M511" i="18"/>
  <c r="G547" i="18"/>
  <c r="E548" i="18"/>
  <c r="C549" i="18"/>
  <c r="O557" i="18"/>
  <c r="O572" i="18"/>
  <c r="M550" i="18"/>
  <c r="O547" i="18"/>
  <c r="K522" i="18"/>
  <c r="F522" i="18"/>
  <c r="I530" i="18"/>
  <c r="I529" i="18"/>
  <c r="G536" i="18"/>
  <c r="H538" i="18" s="1"/>
  <c r="F568" i="18"/>
  <c r="J637" i="18"/>
  <c r="J636" i="18"/>
  <c r="B397" i="18"/>
  <c r="N397" i="18"/>
  <c r="J415" i="18"/>
  <c r="C439" i="18"/>
  <c r="O439" i="18"/>
  <c r="J445" i="18"/>
  <c r="F643" i="18"/>
  <c r="F645" i="18" s="1"/>
  <c r="F644" i="18"/>
  <c r="F505" i="18"/>
  <c r="F504" i="18"/>
  <c r="D548" i="18"/>
  <c r="M522" i="18"/>
  <c r="J530" i="18"/>
  <c r="J529" i="18"/>
  <c r="B529" i="18"/>
  <c r="K637" i="18"/>
  <c r="K636" i="18"/>
  <c r="I379" i="18"/>
  <c r="D439" i="18"/>
  <c r="I644" i="18"/>
  <c r="I643" i="18"/>
  <c r="I505" i="18"/>
  <c r="I504" i="18"/>
  <c r="J548" i="18"/>
  <c r="O522" i="18"/>
  <c r="K529" i="18"/>
  <c r="I538" i="18"/>
  <c r="I537" i="18"/>
  <c r="L649" i="18"/>
  <c r="L603" i="18"/>
  <c r="L634" i="18"/>
  <c r="L632" i="18"/>
  <c r="L590" i="18"/>
  <c r="L637" i="18"/>
  <c r="L636" i="18"/>
  <c r="J379" i="18"/>
  <c r="E439" i="18"/>
  <c r="J452" i="18"/>
  <c r="H547" i="18"/>
  <c r="F548" i="18"/>
  <c r="D549" i="18"/>
  <c r="B550" i="18"/>
  <c r="N550" i="18"/>
  <c r="I472" i="18"/>
  <c r="K478" i="18"/>
  <c r="M484" i="18"/>
  <c r="J644" i="18"/>
  <c r="J643" i="18"/>
  <c r="J505" i="18"/>
  <c r="E644" i="18"/>
  <c r="E643" i="18"/>
  <c r="E505" i="18"/>
  <c r="E504" i="18"/>
  <c r="M548" i="18"/>
  <c r="B521" i="18"/>
  <c r="J522" i="18"/>
  <c r="J521" i="18"/>
  <c r="L530" i="18"/>
  <c r="J538" i="18"/>
  <c r="M636" i="18"/>
  <c r="M637" i="18"/>
  <c r="K379" i="18"/>
  <c r="M445" i="18"/>
  <c r="K452" i="18"/>
  <c r="I547" i="18"/>
  <c r="G642" i="18"/>
  <c r="G511" i="18"/>
  <c r="G466" i="18"/>
  <c r="E549" i="18"/>
  <c r="C550" i="18"/>
  <c r="O573" i="18"/>
  <c r="O558" i="18"/>
  <c r="C490" i="18"/>
  <c r="K547" i="18"/>
  <c r="I548" i="18"/>
  <c r="G549" i="18"/>
  <c r="E550" i="18"/>
  <c r="B549" i="18"/>
  <c r="L522" i="18"/>
  <c r="M530" i="18"/>
  <c r="N530" i="18"/>
  <c r="M538" i="18"/>
  <c r="J568" i="18"/>
  <c r="B636" i="18"/>
  <c r="B637" i="18"/>
  <c r="N636" i="18"/>
  <c r="N637" i="18"/>
  <c r="B415" i="18"/>
  <c r="B445" i="18"/>
  <c r="N445" i="18"/>
  <c r="L452" i="18"/>
  <c r="J465" i="18"/>
  <c r="H548" i="18"/>
  <c r="F549" i="18"/>
  <c r="D550" i="18"/>
  <c r="F642" i="18"/>
  <c r="F511" i="18"/>
  <c r="F466" i="18"/>
  <c r="K472" i="18"/>
  <c r="K521" i="18" s="1"/>
  <c r="M478" i="18"/>
  <c r="C484" i="18"/>
  <c r="H549" i="18"/>
  <c r="L538" i="18"/>
  <c r="C637" i="18"/>
  <c r="C636" i="18"/>
  <c r="K658" i="18"/>
  <c r="K642" i="18"/>
  <c r="K597" i="18"/>
  <c r="K511" i="18"/>
  <c r="K466" i="18"/>
  <c r="M644" i="18"/>
  <c r="M643" i="18"/>
  <c r="M505" i="18"/>
  <c r="M504" i="18"/>
  <c r="K644" i="18"/>
  <c r="K643" i="18"/>
  <c r="K504" i="18"/>
  <c r="K505" i="18"/>
  <c r="K549" i="18"/>
  <c r="E520" i="18"/>
  <c r="C530" i="18"/>
  <c r="C529" i="18"/>
  <c r="K530" i="18"/>
  <c r="O637" i="18"/>
  <c r="O636" i="18"/>
  <c r="D637" i="18"/>
  <c r="D636" i="18"/>
  <c r="B379" i="18"/>
  <c r="N379" i="18"/>
  <c r="D445" i="18"/>
  <c r="C445" i="18"/>
  <c r="N549" i="18"/>
  <c r="D522" i="18"/>
  <c r="D521" i="18"/>
  <c r="N522" i="18"/>
  <c r="D528" i="18"/>
  <c r="E530" i="18" s="1"/>
  <c r="B537" i="18"/>
  <c r="C634" i="18"/>
  <c r="C632" i="18"/>
  <c r="C649" i="18"/>
  <c r="E637" i="18"/>
  <c r="E636" i="18"/>
  <c r="C409" i="18"/>
  <c r="E415" i="18"/>
  <c r="E445" i="18"/>
  <c r="F445" i="18"/>
  <c r="C452" i="18"/>
  <c r="O452" i="18"/>
  <c r="M507" i="18"/>
  <c r="M547" i="18" s="1"/>
  <c r="K508" i="18"/>
  <c r="K548" i="18" s="1"/>
  <c r="I549" i="18"/>
  <c r="G550" i="18"/>
  <c r="N505" i="18"/>
  <c r="F550" i="18"/>
  <c r="G520" i="18"/>
  <c r="O530" i="18"/>
  <c r="C536" i="18"/>
  <c r="D538" i="18" s="1"/>
  <c r="K538" i="18"/>
  <c r="K537" i="18"/>
  <c r="H632" i="18"/>
  <c r="H649" i="18"/>
  <c r="H634" i="18"/>
  <c r="F632" i="18"/>
  <c r="F649" i="18"/>
  <c r="F634" i="18"/>
  <c r="F589"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O529" i="18" s="1"/>
  <c r="M472" i="18"/>
  <c r="M545" i="18" s="1"/>
  <c r="D644" i="18"/>
  <c r="D643" i="18"/>
  <c r="D504" i="18"/>
  <c r="N644" i="18"/>
  <c r="N643" i="18"/>
  <c r="N504" i="18"/>
  <c r="L644" i="18"/>
  <c r="L643" i="18"/>
  <c r="L505" i="18"/>
  <c r="C547" i="18"/>
  <c r="I550" i="18"/>
  <c r="H522" i="18"/>
  <c r="F528" i="18"/>
  <c r="N538" i="18"/>
  <c r="M568" i="18"/>
  <c r="G637" i="18"/>
  <c r="G636" i="18"/>
  <c r="E379" i="18"/>
  <c r="L439" i="18"/>
  <c r="M439" i="18"/>
  <c r="K445" i="18"/>
  <c r="F648" i="18"/>
  <c r="F655" i="18" s="1"/>
  <c r="F458" i="18"/>
  <c r="C642" i="18"/>
  <c r="C597" i="18"/>
  <c r="F547" i="18"/>
  <c r="L550" i="18"/>
  <c r="I520" i="18"/>
  <c r="G530" i="18"/>
  <c r="G529" i="18"/>
  <c r="E536" i="18"/>
  <c r="O538" i="18"/>
  <c r="D568" i="18"/>
  <c r="O590" i="18"/>
  <c r="G597" i="18"/>
  <c r="M458" i="18"/>
  <c r="O465" i="18"/>
  <c r="O545" i="18" s="1"/>
  <c r="D472" i="18"/>
  <c r="D537" i="18" s="1"/>
  <c r="G508" i="18"/>
  <c r="G548" i="18" s="1"/>
  <c r="E581" i="18"/>
  <c r="E588" i="18"/>
  <c r="H603" i="18"/>
  <c r="H680" i="18"/>
  <c r="G681" i="18"/>
  <c r="G683" i="18" s="1"/>
  <c r="K692" i="18"/>
  <c r="J693" i="18"/>
  <c r="M709" i="18"/>
  <c r="M711" i="18" s="1"/>
  <c r="N708" i="18"/>
  <c r="B458" i="18"/>
  <c r="N458" i="18"/>
  <c r="D465" i="18"/>
  <c r="E472" i="18"/>
  <c r="E529" i="18" s="1"/>
  <c r="C503" i="18"/>
  <c r="C511" i="18" s="1"/>
  <c r="O644" i="18"/>
  <c r="O643" i="18"/>
  <c r="J507" i="18"/>
  <c r="J547" i="18" s="1"/>
  <c r="E465" i="18"/>
  <c r="F472" i="18"/>
  <c r="G581" i="18"/>
  <c r="G588" i="18"/>
  <c r="M597" i="18"/>
  <c r="K603" i="18"/>
  <c r="B658" i="18"/>
  <c r="N658" i="18"/>
  <c r="E458" i="18"/>
  <c r="O505" i="18"/>
  <c r="E567" i="18"/>
  <c r="E568" i="18" s="1"/>
  <c r="I581" i="18"/>
  <c r="I588" i="18"/>
  <c r="F605" i="18"/>
  <c r="D606" i="18"/>
  <c r="B607" i="18"/>
  <c r="K608" i="18"/>
  <c r="C658" i="18"/>
  <c r="O655" i="18"/>
  <c r="P655" i="18" s="1"/>
  <c r="J684" i="18"/>
  <c r="I685" i="18"/>
  <c r="J697" i="18"/>
  <c r="J699" i="18" s="1"/>
  <c r="K696" i="18"/>
  <c r="H465" i="18"/>
  <c r="H568" i="18" s="1"/>
  <c r="G503" i="18"/>
  <c r="M537" i="18"/>
  <c r="J588" i="18"/>
  <c r="K590" i="18" s="1"/>
  <c r="D658" i="18"/>
  <c r="I642" i="18"/>
  <c r="H644" i="18"/>
  <c r="H643" i="18"/>
  <c r="G568" i="18"/>
  <c r="D597" i="18"/>
  <c r="B603" i="18"/>
  <c r="H458" i="18"/>
  <c r="I605" i="18"/>
  <c r="G606" i="18"/>
  <c r="E607" i="18"/>
  <c r="F658" i="18"/>
  <c r="L700" i="18"/>
  <c r="K701" i="18"/>
  <c r="K703" i="18" s="1"/>
  <c r="I458" i="18"/>
  <c r="H504" i="18"/>
  <c r="E507" i="18"/>
  <c r="E547" i="18" s="1"/>
  <c r="C508" i="18"/>
  <c r="C548" i="18" s="1"/>
  <c r="O508" i="18"/>
  <c r="O548" i="18" s="1"/>
  <c r="M509" i="18"/>
  <c r="M549" i="18" s="1"/>
  <c r="K510" i="18"/>
  <c r="K550" i="18" s="1"/>
  <c r="I511" i="18"/>
  <c r="F521" i="18"/>
  <c r="I567" i="18"/>
  <c r="I568" i="18" s="1"/>
  <c r="M588" i="18"/>
  <c r="F597" i="18"/>
  <c r="J688" i="18"/>
  <c r="I689" i="18"/>
  <c r="I691" i="18" s="1"/>
  <c r="B581" i="18"/>
  <c r="B588" i="18"/>
  <c r="B472" i="18"/>
  <c r="B568" i="18" s="1"/>
  <c r="N472" i="18"/>
  <c r="N529" i="18" s="1"/>
  <c r="O634" i="18"/>
  <c r="O632" i="18"/>
  <c r="O589" i="18"/>
  <c r="O649" i="18"/>
  <c r="O656" i="18" s="1"/>
  <c r="F608" i="18"/>
  <c r="F603" i="18"/>
  <c r="N704" i="18"/>
  <c r="M705" i="18"/>
  <c r="M707" i="18" s="1"/>
  <c r="L458" i="18"/>
  <c r="N465" i="18"/>
  <c r="N581" i="18"/>
  <c r="D588" i="18"/>
  <c r="N588" i="18"/>
  <c r="N603" i="18" s="1"/>
  <c r="I597" i="18"/>
  <c r="J658" i="18"/>
  <c r="C603" i="18"/>
  <c r="O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H687" i="18"/>
  <c r="D679" i="18"/>
  <c r="H685" i="18"/>
  <c r="I687"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D568" i="17"/>
  <c r="B569" i="17"/>
  <c r="N569" i="17"/>
  <c r="L570" i="17"/>
  <c r="C439" i="17"/>
  <c r="G116" i="17"/>
  <c r="G118" i="17" s="1"/>
  <c r="M419" i="17" s="1"/>
  <c r="S116" i="17"/>
  <c r="S118" i="17" s="1"/>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E547" i="15" s="1"/>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J548" i="15" s="1"/>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96" i="17"/>
  <c r="N372" i="17"/>
  <c r="I378" i="17"/>
  <c r="E378" i="17"/>
  <c r="J378"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G404" i="17"/>
  <c r="J407" i="17"/>
  <c r="J408" i="17" s="1"/>
  <c r="M551"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406" i="17"/>
  <c r="B410" i="17"/>
  <c r="M406" i="17"/>
  <c r="C410" i="17"/>
  <c r="L420" i="17"/>
  <c r="E390" i="17"/>
  <c r="G396" i="17"/>
  <c r="L398" i="17"/>
  <c r="J399" i="17"/>
  <c r="H400" i="17"/>
  <c r="F401" i="17"/>
  <c r="J433" i="17"/>
  <c r="G390" i="17"/>
  <c r="N433" i="17"/>
  <c r="E372" i="17"/>
  <c r="E398" i="17"/>
  <c r="C399" i="17"/>
  <c r="O399" i="17"/>
  <c r="M400" i="17"/>
  <c r="K401" i="17"/>
  <c r="L426" i="17"/>
  <c r="D433"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68" i="17"/>
  <c r="F369" i="17"/>
  <c r="G370" i="17"/>
  <c r="J371" i="17"/>
  <c r="J372" i="17" s="1"/>
  <c r="B381" i="17"/>
  <c r="H383" i="17"/>
  <c r="H384" i="17" s="1"/>
  <c r="H392" i="17"/>
  <c r="I393" i="17"/>
  <c r="K394" i="17"/>
  <c r="M395" i="17"/>
  <c r="M396" i="17" s="1"/>
  <c r="C404" i="17"/>
  <c r="H405" i="17"/>
  <c r="G413" i="17"/>
  <c r="G414" i="17" s="1"/>
  <c r="L416" i="17"/>
  <c r="O418" i="17"/>
  <c r="E426" i="17"/>
  <c r="F368"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F380" i="17"/>
  <c r="E381" i="17"/>
  <c r="D382" i="17"/>
  <c r="D383" i="17"/>
  <c r="D384" i="17" s="1"/>
  <c r="K410" i="17"/>
  <c r="M411" i="17"/>
  <c r="N412" i="17"/>
  <c r="O413" i="17"/>
  <c r="O414" i="17" s="1"/>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M368" i="17"/>
  <c r="K369" i="17"/>
  <c r="I370" i="17"/>
  <c r="G371" i="17"/>
  <c r="G372" i="17" s="1"/>
  <c r="D380" i="17"/>
  <c r="C381" i="17"/>
  <c r="B382" i="17"/>
  <c r="O382" i="17"/>
  <c r="N383" i="17"/>
  <c r="N384" i="17" s="1"/>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J644" i="20" l="1"/>
  <c r="I645" i="20"/>
  <c r="I647" i="20" s="1"/>
  <c r="K553" i="20"/>
  <c r="K560" i="20"/>
  <c r="M530" i="20"/>
  <c r="D566" i="20"/>
  <c r="N560" i="20"/>
  <c r="M545" i="20"/>
  <c r="F531" i="20"/>
  <c r="G497" i="20"/>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G616" i="20" s="1"/>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O545" i="20"/>
  <c r="J537" i="20"/>
  <c r="B456" i="20"/>
  <c r="C599" i="20"/>
  <c r="F456" i="20"/>
  <c r="H632" i="20"/>
  <c r="G633" i="20"/>
  <c r="G635" i="20" s="1"/>
  <c r="G498" i="20"/>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J514" i="20"/>
  <c r="I607" i="20"/>
  <c r="I604" i="20"/>
  <c r="I610" i="20"/>
  <c r="E611" i="20"/>
  <c r="E448" i="20"/>
  <c r="E447" i="20"/>
  <c r="E497" i="20"/>
  <c r="E560" i="20"/>
  <c r="E552" i="20"/>
  <c r="C560" i="20"/>
  <c r="C448" i="20"/>
  <c r="C447" i="20"/>
  <c r="C497" i="20"/>
  <c r="D456" i="20"/>
  <c r="F611" i="20"/>
  <c r="H607" i="20"/>
  <c r="H604" i="20"/>
  <c r="H610" i="20"/>
  <c r="C506" i="20"/>
  <c r="L595" i="20"/>
  <c r="L603" i="20"/>
  <c r="L553" i="20"/>
  <c r="L552" i="20"/>
  <c r="L596" i="20"/>
  <c r="L566" i="20"/>
  <c r="I537" i="20"/>
  <c r="I538" i="20" s="1"/>
  <c r="I513" i="20"/>
  <c r="J515" i="20" s="1"/>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H499" i="20"/>
  <c r="K514" i="20"/>
  <c r="K515" i="20"/>
  <c r="L506" i="20"/>
  <c r="E607" i="20"/>
  <c r="E604" i="20"/>
  <c r="E610" i="20"/>
  <c r="E616" i="20" s="1"/>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515"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K521" i="19"/>
  <c r="J597" i="19"/>
  <c r="J568" i="19"/>
  <c r="J658" i="19"/>
  <c r="AY125" i="19"/>
  <c r="B432" i="19" s="1"/>
  <c r="B420" i="19"/>
  <c r="B421" i="19" s="1"/>
  <c r="AM125" i="19"/>
  <c r="E432" i="19" s="1"/>
  <c r="E420" i="19"/>
  <c r="E421" i="19" s="1"/>
  <c r="AV125" i="19"/>
  <c r="C431" i="19" s="1"/>
  <c r="C419" i="19"/>
  <c r="N125" i="19"/>
  <c r="L429" i="19" s="1"/>
  <c r="L417" i="19"/>
  <c r="AA125" i="19"/>
  <c r="H432" i="19" s="1"/>
  <c r="H420" i="19"/>
  <c r="H421" i="19" s="1"/>
  <c r="AW125" i="19"/>
  <c r="C430" i="19" s="1"/>
  <c r="C418" i="19"/>
  <c r="AJ125" i="19"/>
  <c r="F431" i="19" s="1"/>
  <c r="F419" i="19"/>
  <c r="O125" i="19"/>
  <c r="K432" i="19" s="1"/>
  <c r="K420" i="19"/>
  <c r="K421" i="19" s="1"/>
  <c r="AK125" i="19"/>
  <c r="F430" i="19" s="1"/>
  <c r="F418" i="19"/>
  <c r="X125" i="19"/>
  <c r="I431" i="19" s="1"/>
  <c r="I419" i="19"/>
  <c r="R125" i="19"/>
  <c r="K429" i="19" s="1"/>
  <c r="K417" i="19"/>
  <c r="AR125" i="19"/>
  <c r="D431" i="19" s="1"/>
  <c r="D419" i="19"/>
  <c r="Y125" i="19"/>
  <c r="I430" i="19" s="1"/>
  <c r="I418" i="19"/>
  <c r="F125" i="19"/>
  <c r="N429" i="19" s="1"/>
  <c r="N417" i="19"/>
  <c r="AF125" i="19"/>
  <c r="G431" i="19" s="1"/>
  <c r="G419" i="19"/>
  <c r="M125" i="19"/>
  <c r="L430" i="19" s="1"/>
  <c r="L418" i="19"/>
  <c r="T125" i="19"/>
  <c r="J431" i="19" s="1"/>
  <c r="J419" i="19"/>
  <c r="L645" i="19"/>
  <c r="AX125" i="19"/>
  <c r="C429" i="19" s="1"/>
  <c r="C417" i="19"/>
  <c r="L125" i="19"/>
  <c r="L431" i="19" s="1"/>
  <c r="L419" i="19"/>
  <c r="H645" i="19"/>
  <c r="AL125" i="19"/>
  <c r="F429" i="19" s="1"/>
  <c r="F417" i="19"/>
  <c r="Z125" i="19"/>
  <c r="I429" i="19" s="1"/>
  <c r="I417" i="19"/>
  <c r="B125" i="19"/>
  <c r="O417" i="19"/>
  <c r="O420" i="19"/>
  <c r="O421" i="19" s="1"/>
  <c r="O719" i="18"/>
  <c r="O723" i="19"/>
  <c r="L665" i="19"/>
  <c r="K665" i="19"/>
  <c r="J665" i="19"/>
  <c r="I665" i="19"/>
  <c r="H665" i="19"/>
  <c r="G665" i="19"/>
  <c r="F665" i="19"/>
  <c r="E665" i="19"/>
  <c r="D665" i="19"/>
  <c r="O665" i="19"/>
  <c r="C665" i="19"/>
  <c r="M665" i="19"/>
  <c r="B665" i="19"/>
  <c r="N665" i="19"/>
  <c r="C551" i="19"/>
  <c r="C512"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L513" i="19" s="1"/>
  <c r="K597" i="19"/>
  <c r="K466" i="19"/>
  <c r="K645"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L650"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F640" i="19"/>
  <c r="C529" i="19"/>
  <c r="C466" i="19"/>
  <c r="D673" i="19"/>
  <c r="D675" i="19" s="1"/>
  <c r="E672" i="19"/>
  <c r="O644" i="19"/>
  <c r="O643" i="19"/>
  <c r="O645" i="19" s="1"/>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5" i="19" s="1"/>
  <c r="F644" i="19"/>
  <c r="F505" i="19"/>
  <c r="F504" i="19"/>
  <c r="E658" i="19"/>
  <c r="E642" i="19"/>
  <c r="E597" i="19"/>
  <c r="E511" i="19"/>
  <c r="E466" i="19"/>
  <c r="D521" i="19"/>
  <c r="O511" i="19"/>
  <c r="G642" i="19"/>
  <c r="G645" i="19" s="1"/>
  <c r="G511" i="19"/>
  <c r="H513" i="19" s="1"/>
  <c r="G466" i="19"/>
  <c r="G545" i="19"/>
  <c r="H680" i="19"/>
  <c r="G681" i="19"/>
  <c r="G683" i="19" s="1"/>
  <c r="K650" i="19"/>
  <c r="K656" i="19"/>
  <c r="K653" i="19"/>
  <c r="H555" i="19"/>
  <c r="H570" i="19"/>
  <c r="J645" i="19"/>
  <c r="E573" i="19"/>
  <c r="E558" i="19"/>
  <c r="D529" i="19"/>
  <c r="I556" i="19"/>
  <c r="I571" i="19"/>
  <c r="D573" i="19"/>
  <c r="D558" i="19"/>
  <c r="K544" i="15"/>
  <c r="F549" i="15"/>
  <c r="O715" i="18"/>
  <c r="O714" i="18"/>
  <c r="C551" i="18"/>
  <c r="C513"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K432" i="18" s="1"/>
  <c r="H545" i="18"/>
  <c r="F573" i="18"/>
  <c r="F558" i="18"/>
  <c r="F572" i="18"/>
  <c r="F557" i="18"/>
  <c r="F640" i="18"/>
  <c r="F639" i="18"/>
  <c r="F433" i="18"/>
  <c r="K545" i="18"/>
  <c r="B640" i="18"/>
  <c r="B639" i="18"/>
  <c r="B433"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568" i="18"/>
  <c r="B597" i="18"/>
  <c r="B511" i="18"/>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H432"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N645" i="18"/>
  <c r="H558" i="18"/>
  <c r="H573" i="18"/>
  <c r="H589" i="18"/>
  <c r="I572" i="18"/>
  <c r="I557" i="18"/>
  <c r="C653" i="18"/>
  <c r="C650" i="18"/>
  <c r="C656" i="18"/>
  <c r="B504" i="18"/>
  <c r="L568" i="18"/>
  <c r="M645" i="18"/>
  <c r="C573" i="18"/>
  <c r="C558" i="18"/>
  <c r="J537" i="18"/>
  <c r="J504" i="18"/>
  <c r="F571" i="18"/>
  <c r="F556" i="18"/>
  <c r="L656" i="18"/>
  <c r="L663" i="18" s="1"/>
  <c r="L653" i="18"/>
  <c r="L650" i="18"/>
  <c r="I645" i="18"/>
  <c r="AG125" i="18"/>
  <c r="G430" i="18" s="1"/>
  <c r="G418" i="18"/>
  <c r="G420" i="18"/>
  <c r="G421" i="18" s="1"/>
  <c r="AE125" i="18"/>
  <c r="G432" i="18" s="1"/>
  <c r="E417" i="18"/>
  <c r="AP125" i="18"/>
  <c r="E429"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N432" i="18" s="1"/>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H466" i="18"/>
  <c r="L555" i="18"/>
  <c r="L570" i="18"/>
  <c r="I513"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D645"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E640" i="18"/>
  <c r="E639" i="18"/>
  <c r="E433"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L545"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D640" i="15"/>
  <c r="L639" i="15"/>
  <c r="L640" i="15"/>
  <c r="N639" i="15"/>
  <c r="N640" i="15"/>
  <c r="F639" i="15"/>
  <c r="F640" i="15"/>
  <c r="G640" i="15"/>
  <c r="I639" i="15"/>
  <c r="I640" i="15"/>
  <c r="J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F681" i="15"/>
  <c r="F683" i="15" s="1"/>
  <c r="N493" i="17"/>
  <c r="O493" i="17"/>
  <c r="G495" i="17"/>
  <c r="O489"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F390" i="17"/>
  <c r="K372" i="17"/>
  <c r="F439" i="17"/>
  <c r="F396" i="17"/>
  <c r="K408" i="17"/>
  <c r="K390" i="17"/>
  <c r="K439" i="17"/>
  <c r="F433"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1" i="15"/>
  <c r="E570" i="15"/>
  <c r="E555" i="15"/>
  <c r="M521" i="15"/>
  <c r="M537" i="15"/>
  <c r="K571" i="15"/>
  <c r="K556" i="15"/>
  <c r="I537" i="15"/>
  <c r="N433" i="15"/>
  <c r="D433" i="15"/>
  <c r="M597" i="15"/>
  <c r="B571" i="15"/>
  <c r="B556" i="15"/>
  <c r="M656" i="15"/>
  <c r="M653" i="15"/>
  <c r="K649" i="15"/>
  <c r="K632" i="15"/>
  <c r="K590" i="15"/>
  <c r="K589" i="15"/>
  <c r="K603" i="15"/>
  <c r="K634" i="15"/>
  <c r="L573" i="15"/>
  <c r="L558" i="15"/>
  <c r="I568" i="15"/>
  <c r="G433"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H620" i="20" l="1"/>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C616" i="20" s="1"/>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53" i="19"/>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G513" i="19"/>
  <c r="G512" i="19"/>
  <c r="I512" i="19"/>
  <c r="I551" i="19"/>
  <c r="I513" i="19"/>
  <c r="F551" i="19"/>
  <c r="F513" i="19"/>
  <c r="F512" i="19"/>
  <c r="F653" i="19"/>
  <c r="F650" i="19"/>
  <c r="F656" i="19"/>
  <c r="F663" i="19" s="1"/>
  <c r="K551" i="19"/>
  <c r="L553" i="19" s="1"/>
  <c r="K513" i="19"/>
  <c r="K512" i="19"/>
  <c r="J559" i="19"/>
  <c r="J552" i="19"/>
  <c r="J553" i="19"/>
  <c r="J574" i="19"/>
  <c r="O513" i="19"/>
  <c r="O512" i="19"/>
  <c r="O551" i="19"/>
  <c r="M663" i="19"/>
  <c r="I663" i="19"/>
  <c r="O710" i="19"/>
  <c r="O711" i="19"/>
  <c r="C663" i="19"/>
  <c r="H650" i="19"/>
  <c r="H656" i="19"/>
  <c r="H653" i="19"/>
  <c r="L697" i="19"/>
  <c r="L699" i="19" s="1"/>
  <c r="M696" i="19"/>
  <c r="I650" i="19"/>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63" i="18" s="1"/>
  <c r="J653" i="18"/>
  <c r="G574" i="18"/>
  <c r="G559" i="18"/>
  <c r="G657" i="18" s="1"/>
  <c r="G553" i="18"/>
  <c r="G552" i="18"/>
  <c r="N640" i="18"/>
  <c r="N639" i="18"/>
  <c r="N433" i="18"/>
  <c r="H663" i="18"/>
  <c r="J680" i="18"/>
  <c r="I681" i="18"/>
  <c r="I683" i="18" s="1"/>
  <c r="F559" i="18"/>
  <c r="F552" i="18"/>
  <c r="F574" i="18"/>
  <c r="L551" i="18"/>
  <c r="L513" i="18"/>
  <c r="L512" i="18"/>
  <c r="K650" i="18"/>
  <c r="K663" i="18" s="1"/>
  <c r="M701" i="18"/>
  <c r="M703" i="18" s="1"/>
  <c r="N700" i="18"/>
  <c r="M653" i="18"/>
  <c r="M650" i="18"/>
  <c r="M656" i="18"/>
  <c r="J512" i="18"/>
  <c r="J551" i="18"/>
  <c r="J513" i="18"/>
  <c r="B551" i="18"/>
  <c r="B512" i="18"/>
  <c r="O710" i="18"/>
  <c r="O711" i="18"/>
  <c r="O650" i="18"/>
  <c r="O663" i="18" s="1"/>
  <c r="M513" i="18"/>
  <c r="K559" i="18"/>
  <c r="K657" i="18" s="1"/>
  <c r="K574" i="18"/>
  <c r="K553"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63" i="18" s="1"/>
  <c r="I653" i="18"/>
  <c r="L688" i="18"/>
  <c r="K689" i="18"/>
  <c r="K691" i="18" s="1"/>
  <c r="F650" i="18"/>
  <c r="F663" i="18" s="1"/>
  <c r="G653" i="18"/>
  <c r="G650" i="18"/>
  <c r="G656" i="18"/>
  <c r="M640" i="18"/>
  <c r="M639" i="18"/>
  <c r="M433" i="18"/>
  <c r="M657" i="18"/>
  <c r="C663" i="18"/>
  <c r="L697" i="18"/>
  <c r="L699" i="18" s="1"/>
  <c r="M696" i="18"/>
  <c r="K640" i="18"/>
  <c r="K639" i="18"/>
  <c r="K433"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L644" i="20" l="1"/>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M697" i="19"/>
  <c r="M699" i="19" s="1"/>
  <c r="N696" i="19"/>
  <c r="J575" i="19"/>
  <c r="J582" i="19"/>
  <c r="J633" i="19" s="1"/>
  <c r="O706" i="19"/>
  <c r="O707" i="19"/>
  <c r="I681" i="19"/>
  <c r="I683" i="19" s="1"/>
  <c r="J680" i="19"/>
  <c r="L688" i="19"/>
  <c r="K689" i="19"/>
  <c r="K691" i="19" s="1"/>
  <c r="B574" i="19"/>
  <c r="B552" i="19"/>
  <c r="B559" i="19"/>
  <c r="C561" i="19" s="1"/>
  <c r="H560" i="19"/>
  <c r="H561"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L559" i="18"/>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1" i="18"/>
  <c r="C560" i="18"/>
  <c r="C657" i="18"/>
  <c r="M663" i="18"/>
  <c r="F560" i="18"/>
  <c r="F657" i="18"/>
  <c r="M575" i="18"/>
  <c r="M582" i="18"/>
  <c r="M633" i="18" s="1"/>
  <c r="K560" i="18"/>
  <c r="C575" i="18"/>
  <c r="C582" i="18"/>
  <c r="C633" i="18" s="1"/>
  <c r="O574" i="18"/>
  <c r="O553" i="18"/>
  <c r="O552" i="18"/>
  <c r="O559" i="18"/>
  <c r="M561"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M644" i="20" l="1"/>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M645" i="20" l="1"/>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N645" i="20" l="1"/>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46" i="20" l="1"/>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M629" i="20" l="1"/>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L625" i="20" l="1"/>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30" i="20" l="1"/>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<sst xmlns="http://schemas.openxmlformats.org/spreadsheetml/2006/main" count="16418" uniqueCount="3567">
  <si>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</si>
  <si>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</si>
  <si>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</si>
  <si>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</si>
  <si>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</si>
  <si>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</si>
  <si>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</si>
  <si>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</si>
  <si>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</si>
  <si>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</si>
  <si>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</si>
  <si>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</si>
  <si>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</si>
  <si>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</si>
  <si>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</si>
  <si>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</si>
  <si>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</si>
  <si>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</si>
  <si>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</si>
  <si>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</si>
  <si>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</si>
  <si>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</si>
  <si>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</si>
  <si>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</si>
  <si>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</si>
  <si>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</si>
  <si>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</si>
  <si>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</si>
  <si>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</si>
  <si>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</si>
  <si>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</si>
  <si>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</si>
  <si>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</si>
  <si>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</si>
  <si>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</si>
  <si>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</si>
  <si>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</si>
  <si>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</si>
  <si>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</si>
  <si>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</si>
  <si>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</si>
  <si>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</si>
  <si>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</si>
  <si>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</si>
  <si>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</si>
  <si>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</si>
  <si>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</si>
  <si>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</si>
  <si>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</si>
  <si>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</si>
  <si>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</si>
  <si>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</si>
  <si>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</si>
  <si>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</si>
  <si>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</si>
  <si>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</si>
  <si>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</si>
  <si>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</si>
  <si>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</si>
  <si>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</si>
  <si>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</si>
  <si>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</si>
  <si>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</si>
  <si>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</si>
  <si>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</si>
  <si>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</si>
  <si>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</si>
  <si>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</si>
  <si>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</si>
  <si>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</si>
  <si>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</si>
  <si>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</si>
  <si>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</si>
  <si>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</si>
  <si>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</si>
  <si>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</si>
  <si>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</si>
  <si>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</si>
  <si>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</si>
  <si>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</si>
  <si>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</si>
  <si>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</si>
  <si>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</si>
  <si>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</si>
  <si>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</si>
  <si>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</si>
  <si>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</si>
  <si>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</si>
  <si>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</si>
  <si>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</si>
  <si>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</si>
  <si>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</si>
  <si>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</si>
  <si>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</si>
  <si>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</si>
  <si>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</si>
  <si>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</si>
  <si>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</si>
  <si>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</si>
  <si>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</si>
  <si>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</si>
  <si>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</si>
  <si>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</si>
  <si>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</si>
  <si>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</si>
  <si>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</si>
  <si>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</si>
  <si>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</si>
  <si>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</si>
  <si>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UWC</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</si>
  <si>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</si>
  <si>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</si>
  <si>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</si>
  <si>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</si>
  <si>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</si>
  <si>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</si>
  <si>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</si>
  <si>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</si>
  <si>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</si>
  <si>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</si>
  <si>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</si>
  <si>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</si>
  <si>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</si>
  <si>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</si>
  <si>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</si>
  <si>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</si>
  <si>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</si>
  <si>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</si>
  <si>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</si>
  <si>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</si>
  <si>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</si>
  <si>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</si>
  <si>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</si>
  <si>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</si>
  <si>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</si>
  <si>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</si>
  <si>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</si>
  <si>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</si>
  <si>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</si>
  <si>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</si>
  <si>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</si>
  <si>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</si>
  <si>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</si>
  <si>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</si>
  <si>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</si>
  <si>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</si>
  <si>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</si>
  <si>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</si>
  <si>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</si>
  <si>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</si>
  <si>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</si>
  <si>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</si>
  <si>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</si>
  <si>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</si>
  <si>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</si>
  <si>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</si>
  <si>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</si>
  <si>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</si>
  <si>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</si>
  <si>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</si>
  <si>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</si>
  <si>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</si>
  <si>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</si>
  <si>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</si>
  <si>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</si>
  <si>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</si>
  <si>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</si>
  <si>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</si>
  <si>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</si>
  <si>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</si>
  <si>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</si>
  <si>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</si>
  <si>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</si>
  <si>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</si>
  <si>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</si>
  <si>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</si>
  <si>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</si>
  <si>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</si>
  <si>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</si>
  <si>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</si>
  <si>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</si>
  <si>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</si>
  <si>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</si>
  <si>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TMB</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</si>
  <si>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</si>
  <si>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</si>
  <si>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</si>
  <si>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</si>
  <si>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</si>
  <si>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</si>
  <si>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</si>
  <si>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</si>
  <si>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</si>
  <si>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</si>
  <si>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</si>
  <si>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</si>
  <si>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</si>
  <si>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</si>
  <si>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</si>
  <si>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</si>
  <si>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</si>
  <si>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</si>
  <si>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</si>
  <si>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</si>
  <si>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</si>
  <si>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</si>
  <si>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</si>
  <si>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</si>
  <si>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</si>
  <si>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</si>
  <si>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</si>
  <si>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</si>
  <si>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</si>
  <si>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</si>
  <si>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</si>
  <si>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</si>
  <si>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</si>
  <si>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</si>
  <si>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</si>
  <si>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</si>
  <si>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</si>
  <si>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</si>
  <si>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</si>
  <si>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</si>
  <si>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</si>
  <si>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</si>
  <si>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</si>
  <si>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</si>
  <si>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</si>
  <si>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</si>
  <si>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</si>
  <si>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</si>
  <si>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</si>
  <si>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</si>
  <si>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</si>
  <si>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</si>
  <si>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</si>
  <si>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</si>
  <si>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</si>
  <si>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</si>
  <si>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</si>
  <si>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</si>
  <si>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</si>
  <si>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</si>
  <si>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</si>
  <si>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</si>
  <si>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</si>
  <si>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</si>
  <si>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</si>
  <si>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</si>
  <si>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</si>
  <si>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</si>
  <si>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</si>
  <si>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</si>
  <si>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</si>
  <si>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</si>
  <si>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</si>
  <si>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</si>
  <si>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</si>
  <si>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</si>
  <si>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</si>
  <si>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</si>
  <si>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</si>
  <si>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</si>
  <si>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</si>
  <si>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</si>
  <si>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</si>
  <si>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</si>
  <si>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</si>
  <si>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</si>
  <si>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</si>
  <si>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</si>
  <si>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</si>
  <si>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</si>
  <si>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</si>
  <si>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</si>
  <si>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</si>
  <si>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</si>
  <si>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</si>
  <si>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</si>
  <si>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</si>
  <si>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</si>
  <si>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</si>
  <si>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</si>
  <si>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</si>
  <si>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</si>
  <si>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</si>
  <si>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</si>
  <si>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</si>
  <si>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</si>
  <si>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</si>
  <si>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</si>
  <si>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</si>
  <si>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</si>
  <si>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</si>
  <si>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</si>
  <si>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</si>
  <si>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</si>
  <si>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</si>
  <si>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</si>
  <si>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</si>
  <si>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</si>
  <si>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</si>
  <si>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</si>
  <si>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</si>
  <si>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</si>
  <si>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</si>
  <si>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</si>
  <si>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</si>
  <si>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</si>
  <si>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</si>
  <si>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</si>
  <si>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</si>
  <si>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</si>
  <si>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</si>
  <si>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</si>
  <si>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</si>
  <si>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</si>
  <si>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</si>
  <si>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</si>
  <si>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</si>
  <si>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</si>
  <si>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</si>
  <si>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</si>
  <si>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</si>
  <si>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</si>
  <si>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</si>
  <si>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</si>
  <si>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</si>
  <si>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</si>
  <si>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</si>
  <si>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</si>
  <si>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</si>
  <si>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</si>
  <si>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</si>
  <si>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</si>
  <si>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</si>
  <si>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</si>
  <si>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</si>
  <si>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</si>
  <si>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</si>
  <si>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</si>
  <si>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RCI</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</si>
  <si>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</si>
  <si>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</si>
  <si>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</si>
  <si>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</si>
  <si>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</si>
  <si>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</si>
  <si>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</si>
  <si>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</si>
  <si>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</si>
  <si>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</si>
  <si>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</si>
  <si>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</si>
  <si>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</si>
  <si>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</si>
  <si>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</si>
  <si>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</si>
  <si>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</si>
  <si>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</si>
  <si>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</si>
  <si>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</si>
  <si>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</si>
  <si>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</si>
  <si>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</si>
  <si>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</si>
  <si>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</si>
  <si>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</si>
  <si>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</si>
  <si>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</si>
  <si>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</si>
  <si>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</si>
  <si>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</si>
  <si>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</si>
  <si>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</si>
  <si>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</si>
  <si>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</si>
  <si>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</si>
  <si>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</si>
  <si>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</si>
  <si>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</si>
  <si>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</si>
  <si>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</si>
  <si>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</si>
  <si>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</si>
  <si>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</si>
  <si>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</si>
  <si>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</si>
  <si>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</si>
  <si>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</si>
  <si>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</si>
  <si>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</si>
  <si>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</si>
  <si>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</si>
  <si>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</si>
  <si>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</si>
  <si>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</si>
  <si>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</si>
  <si>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</si>
  <si>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</si>
  <si>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</si>
  <si>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</si>
  <si>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</si>
  <si>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</si>
  <si>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</si>
  <si>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</si>
  <si>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</si>
  <si>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</si>
  <si>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</si>
  <si>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</si>
  <si>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</si>
  <si>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</si>
  <si>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</si>
  <si>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</si>
  <si>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</si>
  <si>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</si>
  <si>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</si>
  <si>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</si>
  <si>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</si>
  <si>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</si>
  <si>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</si>
  <si>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</si>
  <si>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</si>
  <si>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</si>
  <si>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</si>
  <si>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</si>
  <si>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</si>
  <si>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</si>
  <si>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</si>
  <si>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</si>
  <si>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</si>
  <si>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</si>
  <si>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</si>
  <si>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</si>
  <si>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</si>
  <si>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</si>
  <si>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</si>
  <si>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</si>
  <si>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</si>
  <si>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</si>
  <si>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</si>
  <si>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</si>
  <si>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MPG</t>
  </si>
  <si>
    <t>MORE</t>
  </si>
  <si>
    <t>MOONG</t>
  </si>
  <si>
    <t>MONO</t>
  </si>
  <si>
    <t>MODERN</t>
  </si>
  <si>
    <t>MM</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</si>
  <si>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</si>
  <si>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</si>
  <si>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</si>
  <si>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</si>
  <si>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</si>
  <si>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</si>
  <si>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</si>
  <si>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</si>
  <si>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</si>
  <si>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</si>
  <si>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</si>
  <si>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</si>
  <si>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</si>
  <si>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</si>
  <si>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</si>
  <si>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</si>
  <si>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</si>
  <si>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</si>
  <si>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</si>
  <si>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</si>
  <si>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</si>
  <si>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</si>
  <si>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</si>
  <si>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</si>
  <si>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</si>
  <si>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</si>
  <si>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</si>
  <si>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</si>
  <si>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</si>
  <si>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</si>
  <si>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</si>
  <si>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</si>
  <si>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</si>
  <si>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</si>
  <si>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</si>
  <si>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</si>
  <si>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</si>
  <si>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</si>
  <si>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</si>
  <si>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</si>
  <si>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</si>
  <si>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</si>
  <si>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</si>
  <si>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</si>
  <si>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</si>
  <si>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</si>
  <si>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</si>
  <si>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</si>
  <si>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</si>
  <si>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</si>
  <si>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</si>
  <si>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</si>
  <si>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</si>
  <si>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</si>
  <si>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</si>
  <si>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</si>
  <si>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</si>
  <si>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</si>
  <si>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</si>
  <si>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</si>
  <si>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</si>
  <si>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</si>
  <si>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</si>
  <si>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</si>
  <si>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</si>
  <si>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</si>
  <si>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</si>
  <si>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</si>
  <si>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</si>
  <si>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</si>
  <si>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</si>
  <si>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</si>
  <si>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</si>
  <si>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</si>
  <si>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</si>
  <si>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</si>
  <si>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</si>
  <si>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</si>
  <si>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</si>
  <si>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</si>
  <si>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</si>
  <si>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</si>
  <si>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</si>
  <si>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</si>
  <si>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</si>
  <si>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</si>
  <si>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</si>
  <si>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</si>
  <si>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</si>
  <si>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</si>
  <si>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</si>
  <si>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</si>
  <si>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</si>
  <si>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</si>
  <si>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</si>
  <si>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</si>
  <si>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</si>
  <si>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</si>
  <si>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</si>
  <si>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</si>
  <si>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</si>
  <si>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</si>
  <si>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</si>
  <si>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</si>
  <si>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</si>
  <si>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</si>
  <si>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</si>
  <si>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</si>
  <si>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</si>
  <si>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</si>
  <si>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</si>
  <si>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</si>
  <si>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</si>
  <si>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</si>
  <si>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</si>
  <si>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</si>
  <si>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</si>
  <si>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</si>
  <si>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</si>
  <si>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</si>
  <si>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</si>
  <si>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</si>
  <si>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</si>
  <si>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</si>
  <si>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</si>
  <si>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</si>
  <si>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</si>
  <si>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</si>
  <si>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</si>
  <si>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</si>
  <si>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</si>
  <si>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</si>
  <si>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</si>
  <si>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</si>
  <si>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</si>
  <si>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</si>
  <si>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</si>
  <si>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</si>
  <si>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</si>
  <si>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</si>
  <si>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</si>
  <si>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</si>
  <si>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</si>
  <si>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</si>
  <si>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</si>
  <si>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</si>
  <si>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</si>
  <si>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</si>
  <si>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</si>
  <si>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</si>
  <si>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</si>
  <si>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</si>
  <si>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</si>
  <si>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</si>
  <si>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</si>
  <si>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</si>
  <si>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</si>
  <si>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</si>
  <si>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</si>
  <si>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</si>
  <si>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</si>
  <si>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</si>
  <si>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</si>
  <si>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</si>
  <si>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</si>
  <si>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</si>
  <si>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</si>
  <si>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</si>
  <si>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</si>
  <si>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</si>
  <si>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</si>
  <si>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</si>
  <si>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</si>
  <si>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</si>
  <si>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DTC</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</si>
  <si>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</si>
  <si>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</si>
  <si>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</si>
  <si>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</si>
  <si>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</si>
  <si>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</si>
  <si>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</si>
  <si>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</si>
  <si>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</si>
  <si>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</si>
  <si>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</si>
  <si>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</si>
  <si>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</si>
  <si>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</si>
  <si>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</si>
  <si>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</si>
  <si>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</si>
  <si>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</si>
  <si>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</si>
  <si>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</si>
  <si>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</si>
  <si>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</si>
  <si>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</si>
  <si>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</si>
  <si>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</si>
  <si>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</si>
  <si>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</si>
  <si>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</si>
  <si>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</si>
  <si>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</si>
  <si>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</si>
  <si>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</si>
  <si>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</si>
  <si>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</si>
  <si>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</si>
  <si>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</si>
  <si>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</si>
  <si>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</si>
  <si>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</si>
  <si>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</si>
  <si>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</si>
  <si>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</si>
  <si>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</si>
  <si>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</si>
  <si>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</si>
  <si>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</si>
  <si>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</si>
  <si>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</si>
  <si>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</si>
  <si>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</si>
  <si>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</si>
  <si>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</si>
  <si>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</si>
  <si>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</si>
  <si>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</si>
  <si>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</si>
  <si>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</si>
  <si>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</si>
  <si>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</si>
  <si>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</si>
  <si>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</si>
  <si>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</si>
  <si>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</si>
  <si>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</si>
  <si>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</si>
  <si>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</si>
  <si>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</si>
  <si>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</si>
  <si>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</si>
  <si>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</si>
  <si>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</si>
  <si>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</si>
  <si>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</si>
  <si>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</si>
  <si>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</si>
  <si>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</si>
  <si>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</si>
  <si>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</si>
  <si>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</si>
  <si>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</si>
  <si>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</si>
  <si>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</si>
  <si>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</si>
  <si>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</si>
  <si>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</si>
  <si>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</si>
  <si>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</si>
  <si>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</si>
  <si>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</si>
  <si>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</si>
  <si>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</si>
  <si>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</si>
  <si>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</si>
  <si>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</si>
  <si>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</si>
  <si>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</si>
  <si>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</si>
  <si>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</si>
  <si>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</si>
  <si>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</si>
  <si>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</si>
  <si>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</si>
  <si>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</si>
  <si>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</si>
  <si>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</si>
  <si>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</si>
  <si>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</si>
  <si>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</si>
  <si>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</si>
  <si>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</si>
  <si>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</si>
  <si>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</si>
  <si>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</si>
  <si>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</si>
  <si>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</si>
  <si>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</si>
  <si>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</si>
  <si>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</si>
  <si>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</si>
  <si>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</si>
  <si>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</si>
  <si>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</si>
  <si>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</si>
  <si>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</si>
  <si>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</si>
  <si>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</si>
  <si>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</si>
  <si>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</si>
  <si>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</si>
  <si>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</si>
  <si>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</si>
  <si>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</si>
  <si>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</si>
  <si>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</si>
  <si>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</si>
  <si>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</si>
  <si>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</si>
  <si>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</si>
  <si>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</si>
  <si>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</si>
  <si>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</si>
  <si>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</si>
  <si>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</si>
  <si>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</si>
  <si>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</si>
  <si>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</si>
  <si>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</si>
  <si>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</si>
  <si>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</si>
  <si>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</si>
  <si>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</si>
  <si>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</si>
  <si>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</si>
  <si>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</si>
  <si>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</si>
  <si>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</si>
  <si>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</si>
  <si>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AEC</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</si>
  <si>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</si>
  <si>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</si>
  <si>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</si>
  <si>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</si>
  <si>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</si>
  <si>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</si>
  <si>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</si>
  <si>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</si>
  <si>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</si>
  <si>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</si>
  <si>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</si>
  <si>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</si>
  <si>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</si>
  <si>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</si>
  <si>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</si>
  <si>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</si>
  <si>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</si>
  <si>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</si>
  <si>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</si>
  <si>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</si>
  <si>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</si>
  <si>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</si>
  <si>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</si>
  <si>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</si>
  <si>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</si>
  <si>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</si>
  <si>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</si>
  <si>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</si>
  <si>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</si>
  <si>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</si>
  <si>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</si>
  <si>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</si>
  <si>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</si>
  <si>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</si>
  <si>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</si>
  <si>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</si>
  <si>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</si>
  <si>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</si>
  <si>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</si>
  <si>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</si>
  <si>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</si>
  <si>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</si>
  <si>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</si>
  <si>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</si>
  <si>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</si>
  <si>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</si>
  <si>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</si>
  <si>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</si>
  <si>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</si>
  <si>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</si>
  <si>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</si>
  <si>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</si>
  <si>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</si>
  <si>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</si>
  <si>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</si>
  <si>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</si>
  <si>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</si>
  <si>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</si>
  <si>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</si>
  <si>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</si>
  <si>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</si>
  <si>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</si>
  <si>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</si>
  <si>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</si>
  <si>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</si>
  <si>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</si>
  <si>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</si>
  <si>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</si>
  <si>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</si>
  <si>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</si>
  <si>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</si>
  <si>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</si>
  <si>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</si>
  <si>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</si>
  <si>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</si>
  <si>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</si>
  <si>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</si>
  <si>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</si>
  <si>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</si>
  <si>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</si>
  <si>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</si>
  <si>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</si>
  <si>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</si>
  <si>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</si>
  <si>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</si>
  <si>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</si>
  <si>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</si>
  <si>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</si>
  <si>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</si>
  <si>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</si>
  <si>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</si>
  <si>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</si>
  <si>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</si>
  <si>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</si>
  <si>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</si>
  <si>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</si>
  <si>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</si>
  <si>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</si>
  <si>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</si>
  <si>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</si>
  <si>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</si>
  <si>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</si>
  <si>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</si>
  <si>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</si>
  <si>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</si>
  <si>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</si>
  <si>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</si>
  <si>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</si>
  <si>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</si>
  <si>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</si>
  <si>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</si>
  <si>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</si>
  <si>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</si>
  <si>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</si>
  <si>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</si>
  <si>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</si>
  <si>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</si>
  <si>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</si>
  <si>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</si>
  <si>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</si>
  <si>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</si>
  <si>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0.00</t>
  </si>
  <si>
    <t>i | 1 | 2 | 3</t>
  </si>
  <si>
    <t>1.50</t>
  </si>
  <si>
    <t>0.25</t>
  </si>
  <si>
    <t>i</t>
  </si>
  <si>
    <t>2.60</t>
  </si>
  <si>
    <t>0.35</t>
  </si>
  <si>
    <t>3.52</t>
  </si>
  <si>
    <t>1.38</t>
  </si>
  <si>
    <t>0.03</t>
  </si>
  <si>
    <t>0.60</t>
  </si>
  <si>
    <t>i | 1 | 3</t>
  </si>
  <si>
    <t>3.41</t>
  </si>
  <si>
    <t>1.08</t>
  </si>
  <si>
    <t>1.43</t>
  </si>
  <si>
    <t>0.08</t>
  </si>
  <si>
    <t>1.17</t>
  </si>
  <si>
    <t>2.62</t>
  </si>
  <si>
    <t>0.02</t>
  </si>
  <si>
    <t>1.27</t>
  </si>
  <si>
    <t>0.04</t>
  </si>
  <si>
    <t>1.30</t>
  </si>
  <si>
    <t>-</t>
  </si>
  <si>
    <t>3.68</t>
  </si>
  <si>
    <t>2.65</t>
  </si>
  <si>
    <t>2.21</t>
  </si>
  <si>
    <t>2.30</t>
  </si>
  <si>
    <t>0.40</t>
  </si>
  <si>
    <t>0.10</t>
  </si>
  <si>
    <t>0.93</t>
  </si>
  <si>
    <t>0.15</t>
  </si>
  <si>
    <t>0.59</t>
  </si>
  <si>
    <t>1.28</t>
  </si>
  <si>
    <t>1.81</t>
  </si>
  <si>
    <t>2.17</t>
  </si>
  <si>
    <t>0.01</t>
  </si>
  <si>
    <t>0.63</t>
  </si>
  <si>
    <t>1.49</t>
  </si>
  <si>
    <t>1.25</t>
  </si>
  <si>
    <t>1.83</t>
  </si>
  <si>
    <t>3.40</t>
  </si>
  <si>
    <t>2.06</t>
  </si>
  <si>
    <t>1.35</t>
  </si>
  <si>
    <t>0.92</t>
  </si>
  <si>
    <t>1.37</t>
  </si>
  <si>
    <t>1.44</t>
  </si>
  <si>
    <t>0.07</t>
  </si>
  <si>
    <t>1.26</t>
  </si>
  <si>
    <t>10.00</t>
  </si>
  <si>
    <t>0.20</t>
  </si>
  <si>
    <t>3.03</t>
  </si>
  <si>
    <t>0.13</t>
  </si>
  <si>
    <t>1.61</t>
  </si>
  <si>
    <t>0.12</t>
  </si>
  <si>
    <t>1.92</t>
  </si>
  <si>
    <t>0.82</t>
  </si>
  <si>
    <t>0.14</t>
  </si>
  <si>
    <t>3.23</t>
  </si>
  <si>
    <t>0.48</t>
  </si>
  <si>
    <t>0.19</t>
  </si>
  <si>
    <t>0.28</t>
  </si>
  <si>
    <t>0.87</t>
  </si>
  <si>
    <t>0.45</t>
  </si>
  <si>
    <t>3.17</t>
  </si>
  <si>
    <t>1.91</t>
  </si>
  <si>
    <t>0.06</t>
  </si>
  <si>
    <t>1.10</t>
  </si>
  <si>
    <t>3.21</t>
  </si>
  <si>
    <t>2.24</t>
  </si>
  <si>
    <t>0.50</t>
  </si>
  <si>
    <t>2.27</t>
  </si>
  <si>
    <t>1.14</t>
  </si>
  <si>
    <t>1.60</t>
  </si>
  <si>
    <t>1.79</t>
  </si>
  <si>
    <t>0.30</t>
  </si>
  <si>
    <t>3.18</t>
  </si>
  <si>
    <t>0.55</t>
  </si>
  <si>
    <t>3.31</t>
  </si>
  <si>
    <t>2.40</t>
  </si>
  <si>
    <t>1.70</t>
  </si>
  <si>
    <t>0.23</t>
  </si>
  <si>
    <t>1.56</t>
  </si>
  <si>
    <t>1.82</t>
  </si>
  <si>
    <t>2.09</t>
  </si>
  <si>
    <t>0.90</t>
  </si>
  <si>
    <t>1.51</t>
  </si>
  <si>
    <t>0.51</t>
  </si>
  <si>
    <t>1.20</t>
  </si>
  <si>
    <t>0.85</t>
  </si>
  <si>
    <t>1.01</t>
  </si>
  <si>
    <t>2.50</t>
  </si>
  <si>
    <t>2.05</t>
  </si>
  <si>
    <t>1.58</t>
  </si>
  <si>
    <t>0.17</t>
  </si>
  <si>
    <t>0.80</t>
  </si>
  <si>
    <t>4.07</t>
  </si>
  <si>
    <t>1.16</t>
  </si>
  <si>
    <t>1.40</t>
  </si>
  <si>
    <t>1.34</t>
  </si>
  <si>
    <t>1.00</t>
  </si>
  <si>
    <t>1.02</t>
  </si>
  <si>
    <t>5.79</t>
  </si>
  <si>
    <t>2.36</t>
  </si>
  <si>
    <t>1.46</t>
  </si>
  <si>
    <t>4.12</t>
  </si>
  <si>
    <t>1.09</t>
  </si>
  <si>
    <t>0.89</t>
  </si>
  <si>
    <t>3.50</t>
  </si>
  <si>
    <t>0.81</t>
  </si>
  <si>
    <t>0.58</t>
  </si>
  <si>
    <t>1.87</t>
  </si>
  <si>
    <t>1.39</t>
  </si>
  <si>
    <t>2.00</t>
  </si>
  <si>
    <t>0.79</t>
  </si>
  <si>
    <t>0.38</t>
  </si>
  <si>
    <t>0.16</t>
  </si>
  <si>
    <t>0.94</t>
  </si>
  <si>
    <t>0.96</t>
  </si>
  <si>
    <t>0.74</t>
  </si>
  <si>
    <t>1.41</t>
  </si>
  <si>
    <t>0.75</t>
  </si>
  <si>
    <t>0.57</t>
  </si>
  <si>
    <t>0.56</t>
  </si>
  <si>
    <t>2.02</t>
  </si>
  <si>
    <t>0.21</t>
  </si>
  <si>
    <t>0.78</t>
  </si>
  <si>
    <t>1.06</t>
  </si>
  <si>
    <t>1.57</t>
  </si>
  <si>
    <t>2.38</t>
  </si>
  <si>
    <t>1.47</t>
  </si>
  <si>
    <t>1.78</t>
  </si>
  <si>
    <t>1.45</t>
  </si>
  <si>
    <t>1.12</t>
  </si>
  <si>
    <t>0.27</t>
  </si>
  <si>
    <t>0.97</t>
  </si>
  <si>
    <t>0.11</t>
  </si>
  <si>
    <t>0.95</t>
  </si>
  <si>
    <t>0.70</t>
  </si>
  <si>
    <t>0.88</t>
  </si>
  <si>
    <t>4.05</t>
  </si>
  <si>
    <t>1.07</t>
  </si>
  <si>
    <t>2.45</t>
  </si>
  <si>
    <t>1.15</t>
  </si>
  <si>
    <t>0.69</t>
  </si>
  <si>
    <t>1.59</t>
  </si>
  <si>
    <t>0.71</t>
  </si>
  <si>
    <t>1.71</t>
  </si>
  <si>
    <t>0.22</t>
  </si>
  <si>
    <t>1.29</t>
  </si>
  <si>
    <t>1.48</t>
  </si>
  <si>
    <t>3.30</t>
  </si>
  <si>
    <t>2.33</t>
  </si>
  <si>
    <t>3.79</t>
  </si>
  <si>
    <t>2.12</t>
  </si>
  <si>
    <t>1.03</t>
  </si>
  <si>
    <t>0.24</t>
  </si>
  <si>
    <t>4.67</t>
  </si>
  <si>
    <t>1.72</t>
  </si>
  <si>
    <t>7.00</t>
  </si>
  <si>
    <t>0.91</t>
  </si>
  <si>
    <t>1.24</t>
  </si>
  <si>
    <t>2.55</t>
  </si>
  <si>
    <t>1.69</t>
  </si>
  <si>
    <t>1.54</t>
  </si>
  <si>
    <t>2.83</t>
  </si>
  <si>
    <t>0.62</t>
  </si>
  <si>
    <t>7.50</t>
  </si>
  <si>
    <t>1.63</t>
  </si>
  <si>
    <t>2.16</t>
  </si>
  <si>
    <t>0.99</t>
  </si>
  <si>
    <t>1.80</t>
  </si>
  <si>
    <t>3.73</t>
  </si>
  <si>
    <t>0.54</t>
  </si>
  <si>
    <t>0.98</t>
  </si>
  <si>
    <t>0.18</t>
  </si>
  <si>
    <t>12.00</t>
  </si>
  <si>
    <t>0.32</t>
  </si>
  <si>
    <t>5.00</t>
  </si>
  <si>
    <t>0.86</t>
  </si>
  <si>
    <t>1.66</t>
  </si>
  <si>
    <t>5.21</t>
  </si>
  <si>
    <t>1.62</t>
  </si>
  <si>
    <t>3.88</t>
  </si>
  <si>
    <t>1.74</t>
  </si>
  <si>
    <t>2.25</t>
  </si>
  <si>
    <t>1.36</t>
  </si>
  <si>
    <t>0.41</t>
  </si>
  <si>
    <t>0.73</t>
  </si>
  <si>
    <t>0.43</t>
  </si>
  <si>
    <t>0.44</t>
  </si>
  <si>
    <t>3.92</t>
  </si>
  <si>
    <t>1.73</t>
  </si>
  <si>
    <t>1.94</t>
  </si>
  <si>
    <t>6.30</t>
  </si>
  <si>
    <t>1.86</t>
  </si>
  <si>
    <t>0.46</t>
  </si>
  <si>
    <t>1.23</t>
  </si>
  <si>
    <t>2.19</t>
  </si>
  <si>
    <t>0.09</t>
  </si>
  <si>
    <t>1.84</t>
  </si>
  <si>
    <t>9.50</t>
  </si>
  <si>
    <t>3.53</t>
  </si>
  <si>
    <t>1.18</t>
  </si>
  <si>
    <t>0.36</t>
  </si>
  <si>
    <t>0.64</t>
  </si>
  <si>
    <t>0.84</t>
  </si>
  <si>
    <t>0.53</t>
  </si>
  <si>
    <t>1.75</t>
  </si>
  <si>
    <t>2.75</t>
  </si>
  <si>
    <t>1.52</t>
  </si>
  <si>
    <t>3.10</t>
  </si>
  <si>
    <t>2.57</t>
  </si>
  <si>
    <t>0.33</t>
  </si>
  <si>
    <t>0.37</t>
  </si>
  <si>
    <t>4.51</t>
  </si>
  <si>
    <t>MUD</t>
  </si>
  <si>
    <t>0.77</t>
  </si>
  <si>
    <t>1.67</t>
  </si>
  <si>
    <t>4.75</t>
  </si>
  <si>
    <t>2.20</t>
  </si>
  <si>
    <t>3.51</t>
  </si>
  <si>
    <t>2.42</t>
  </si>
  <si>
    <t>0.39</t>
  </si>
  <si>
    <t>0.65</t>
  </si>
  <si>
    <t>3.55</t>
  </si>
  <si>
    <t>1.22</t>
  </si>
  <si>
    <t>1.68</t>
  </si>
  <si>
    <t>0.42</t>
  </si>
  <si>
    <t>1.93</t>
  </si>
  <si>
    <t>1.11</t>
  </si>
  <si>
    <t>2.03</t>
  </si>
  <si>
    <t>1.89</t>
  </si>
  <si>
    <t>3.29</t>
  </si>
  <si>
    <t>3.85</t>
  </si>
  <si>
    <t>3.60</t>
  </si>
  <si>
    <t>0.83</t>
  </si>
  <si>
    <t>1.05</t>
  </si>
  <si>
    <t>3.76</t>
  </si>
  <si>
    <t>3.90</t>
  </si>
  <si>
    <t>8.50</t>
  </si>
  <si>
    <t>9.00</t>
  </si>
  <si>
    <t>2.69</t>
  </si>
  <si>
    <t>5.13</t>
  </si>
  <si>
    <t>1.04</t>
  </si>
  <si>
    <t>2.79</t>
  </si>
  <si>
    <t>1.21</t>
  </si>
  <si>
    <t>4.26</t>
  </si>
  <si>
    <t>2.70</t>
  </si>
  <si>
    <t>3.91</t>
  </si>
  <si>
    <t>5.50</t>
  </si>
  <si>
    <t>1.31</t>
  </si>
  <si>
    <t>1.55</t>
  </si>
  <si>
    <t>2.88</t>
  </si>
  <si>
    <t>13.00</t>
  </si>
  <si>
    <t>2.96</t>
  </si>
  <si>
    <t>2.31</t>
  </si>
  <si>
    <t>0.26</t>
  </si>
  <si>
    <t>6.33</t>
  </si>
  <si>
    <t>0.29</t>
  </si>
  <si>
    <t>4.27</t>
  </si>
  <si>
    <t>TRUE</t>
  </si>
  <si>
    <t>4.17</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</si>
  <si>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</si>
  <si>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</si>
  <si>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</si>
  <si>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</si>
  <si>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</si>
  <si>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</si>
  <si>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</si>
  <si>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</si>
  <si>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</si>
  <si>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</si>
  <si>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</si>
  <si>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</si>
  <si>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</si>
  <si>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</si>
  <si>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</si>
  <si>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</si>
  <si>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</si>
  <si>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</si>
  <si>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</si>
  <si>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</si>
  <si>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4.5</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</si>
  <si>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</si>
  <si>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</si>
  <si>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</si>
  <si>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</si>
  <si>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</si>
  <si>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</si>
  <si>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</si>
  <si>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</si>
  <si>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</si>
  <si>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</si>
  <si>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</si>
  <si>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</si>
  <si>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</si>
  <si>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</si>
  <si>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</si>
  <si>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</si>
  <si>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</si>
  <si>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</si>
  <si>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</si>
  <si>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</si>
  <si>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</si>
  <si>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</si>
  <si>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</si>
  <si>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</si>
  <si>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</si>
  <si>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</si>
  <si>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</si>
  <si>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</si>
  <si>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</si>
  <si>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</si>
  <si>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</si>
  <si>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</si>
  <si>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</si>
  <si>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</si>
  <si>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</si>
  <si>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</si>
  <si>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</si>
  <si>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</si>
  <si>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</si>
  <si>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</si>
  <si>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</si>
  <si>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</si>
  <si>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</si>
  <si>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</si>
  <si>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</si>
  <si>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</si>
  <si>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</si>
  <si>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</si>
  <si>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</si>
  <si>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</si>
  <si>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</si>
  <si>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</si>
  <si>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</si>
  <si>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</si>
  <si>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</si>
  <si>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</si>
  <si>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</si>
  <si>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</si>
  <si>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</si>
  <si>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</si>
  <si>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</si>
  <si>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</si>
  <si>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</si>
  <si>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</si>
  <si>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</si>
  <si>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</si>
  <si>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</si>
  <si>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</si>
  <si>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</si>
  <si>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</si>
  <si>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</si>
  <si>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</si>
  <si>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</si>
  <si>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</si>
  <si>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</si>
  <si>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</si>
  <si>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</si>
  <si>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</si>
  <si>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</si>
  <si>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</si>
  <si>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</si>
  <si>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</si>
  <si>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</si>
  <si>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</si>
  <si>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</si>
  <si>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</si>
  <si>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</si>
  <si>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</si>
  <si>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</si>
  <si>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</si>
  <si>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</si>
  <si>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</si>
  <si>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</si>
  <si>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</si>
  <si>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</si>
  <si>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</si>
  <si>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7.8</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</si>
  <si>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</si>
  <si>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</si>
  <si>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</si>
  <si>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</si>
  <si>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</si>
  <si>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</si>
  <si>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</si>
  <si>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</si>
  <si>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</si>
  <si>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</si>
  <si>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</si>
  <si>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</si>
  <si>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</si>
  <si>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</si>
  <si>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</si>
  <si>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</si>
  <si>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</si>
  <si>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</si>
  <si>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</si>
  <si>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</si>
  <si>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</si>
  <si>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</si>
  <si>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</si>
  <si>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</si>
  <si>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</si>
  <si>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</si>
  <si>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</si>
  <si>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</si>
  <si>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</si>
  <si>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</si>
  <si>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</si>
  <si>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</si>
  <si>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</si>
  <si>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</si>
  <si>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</si>
  <si>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</si>
  <si>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</si>
  <si>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</si>
  <si>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</si>
  <si>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</si>
  <si>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</si>
  <si>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</si>
  <si>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</si>
  <si>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</si>
  <si>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</si>
  <si>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</si>
  <si>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</si>
  <si>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</si>
  <si>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</si>
  <si>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</si>
  <si>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</si>
  <si>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</si>
  <si>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</si>
  <si>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</si>
  <si>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</si>
  <si>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</si>
  <si>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</si>
  <si>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</si>
  <si>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</si>
  <si>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</si>
  <si>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</si>
  <si>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</si>
  <si>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</si>
  <si>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</si>
  <si>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</si>
  <si>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</si>
  <si>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</si>
  <si>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</si>
  <si>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</si>
  <si>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</si>
  <si>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</si>
  <si>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12.40</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</si>
  <si>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</si>
  <si>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</si>
  <si>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</si>
  <si>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</si>
  <si>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</si>
  <si>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</si>
  <si>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</si>
  <si>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</si>
  <si>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</si>
  <si>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</si>
  <si>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</si>
  <si>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</si>
  <si>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</si>
  <si>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</si>
  <si>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</si>
  <si>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</si>
  <si>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</si>
  <si>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</si>
  <si>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</si>
  <si>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</si>
  <si>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</si>
  <si>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</si>
  <si>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</si>
  <si>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</si>
  <si>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</si>
  <si>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</si>
  <si>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</si>
  <si>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</si>
  <si>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</si>
  <si>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</si>
  <si>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</si>
  <si>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</si>
  <si>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</si>
  <si>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</si>
  <si>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</si>
  <si>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</si>
  <si>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</si>
  <si>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</si>
  <si>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</si>
  <si>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</si>
  <si>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</si>
  <si>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</si>
  <si>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</si>
  <si>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</si>
  <si>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</si>
  <si>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</si>
  <si>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</si>
  <si>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</si>
  <si>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</si>
  <si>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</si>
  <si>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</si>
  <si>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</si>
  <si>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</si>
  <si>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</si>
  <si>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</si>
  <si>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</si>
  <si>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</si>
  <si>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</si>
  <si>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21.00</t>
  </si>
  <si>
    <t>2,071</t>
  </si>
  <si>
    <t>2,242</t>
  </si>
  <si>
    <t>2,320</t>
  </si>
  <si>
    <t>2,329</t>
  </si>
  <si>
    <t>2,370</t>
  </si>
  <si>
    <t>2,581</t>
  </si>
  <si>
    <t>1,865</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</si>
  <si>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</si>
  <si>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</si>
  <si>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</si>
  <si>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</si>
  <si>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</si>
  <si>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</si>
  <si>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</si>
  <si>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</si>
  <si>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</si>
  <si>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</si>
  <si>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</si>
  <si>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</si>
  <si>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</si>
  <si>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</si>
  <si>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</si>
  <si>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</si>
  <si>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</si>
  <si>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</si>
  <si>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</si>
  <si>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</si>
  <si>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</si>
  <si>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</si>
  <si>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</si>
  <si>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</si>
  <si>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</si>
  <si>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</si>
  <si>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</si>
  <si>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</si>
  <si>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</si>
  <si>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</si>
  <si>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</si>
  <si>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</si>
  <si>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</si>
  <si>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</si>
  <si>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</si>
  <si>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</si>
  <si>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</si>
  <si>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</si>
  <si>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</si>
  <si>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</si>
  <si>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</si>
  <si>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</si>
  <si>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</si>
  <si>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</si>
  <si>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</si>
  <si>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</si>
  <si>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</si>
  <si>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</si>
  <si>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</si>
  <si>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</si>
  <si>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</si>
  <si>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</si>
  <si>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</si>
  <si>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</si>
  <si>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</si>
  <si>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</si>
  <si>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</si>
  <si>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</si>
  <si>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</si>
  <si>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</si>
  <si>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</si>
  <si>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</si>
  <si>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</si>
  <si>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</si>
  <si>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</si>
  <si>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</si>
  <si>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</si>
  <si>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</si>
  <si>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</si>
  <si>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</si>
  <si>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</si>
  <si>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</si>
  <si>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</si>
  <si>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</si>
  <si>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</si>
  <si>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</si>
  <si>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</si>
  <si>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</si>
  <si>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</si>
  <si>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</si>
  <si>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</si>
  <si>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</si>
  <si>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</si>
  <si>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</si>
  <si>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</si>
  <si>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</si>
  <si>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</si>
  <si>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</si>
  <si>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</si>
  <si>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</si>
  <si>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</si>
  <si>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</si>
  <si>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</si>
  <si>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</si>
  <si>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</si>
  <si>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</si>
  <si>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</si>
  <si>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</si>
  <si>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</si>
  <si>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</si>
  <si>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</si>
  <si>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</si>
  <si>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</si>
  <si>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</si>
  <si>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</si>
  <si>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</si>
  <si>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</si>
  <si>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</si>
  <si>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</si>
  <si>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</si>
  <si>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</si>
  <si>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</si>
  <si>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</si>
  <si>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</si>
  <si>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</si>
  <si>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</si>
  <si>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</si>
  <si>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</si>
  <si>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</si>
  <si>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</si>
  <si>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</si>
  <si>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</si>
  <si>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</si>
  <si>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</si>
  <si>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</si>
  <si>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</si>
  <si>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83.00</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</si>
  <si>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</si>
  <si>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</si>
  <si>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</si>
  <si>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</si>
  <si>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</si>
  <si>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</si>
  <si>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</si>
  <si>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</si>
  <si>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</si>
  <si>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</si>
  <si>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</si>
  <si>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</si>
  <si>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</si>
  <si>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</si>
  <si>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</si>
  <si>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</si>
  <si>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</si>
  <si>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</si>
  <si>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</si>
  <si>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</si>
  <si>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</si>
  <si>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</si>
  <si>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</si>
  <si>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</si>
  <si>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</si>
  <si>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</si>
  <si>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</si>
  <si>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</si>
  <si>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</si>
  <si>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</si>
  <si>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</si>
  <si>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</si>
  <si>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</si>
  <si>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</si>
  <si>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</si>
  <si>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</si>
  <si>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</si>
  <si>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</si>
  <si>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</si>
  <si>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</si>
  <si>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</si>
  <si>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</si>
  <si>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</si>
  <si>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</si>
  <si>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</si>
  <si>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</si>
  <si>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</si>
  <si>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</si>
  <si>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</si>
  <si>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</si>
  <si>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</si>
  <si>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</si>
  <si>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</si>
  <si>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</si>
  <si>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</si>
  <si>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</si>
  <si>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</si>
  <si>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</si>
  <si>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</si>
  <si>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</si>
  <si>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</si>
  <si>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</si>
  <si>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</si>
  <si>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</si>
  <si>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</si>
  <si>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</si>
  <si>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</si>
  <si>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</si>
  <si>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</si>
  <si>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</si>
  <si>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</si>
  <si>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</si>
  <si>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</si>
  <si>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</si>
  <si>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</si>
  <si>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</si>
  <si>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</si>
  <si>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</si>
  <si>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</si>
  <si>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</si>
  <si>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</si>
  <si>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</si>
  <si>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</si>
  <si>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</si>
  <si>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</si>
  <si>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</si>
  <si>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</si>
  <si>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</si>
  <si>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</si>
  <si>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</si>
  <si>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</si>
  <si>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</si>
  <si>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</si>
  <si>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</si>
  <si>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</si>
  <si>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</si>
  <si>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</si>
  <si>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</si>
  <si>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</si>
  <si>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</si>
  <si>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</si>
  <si>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</si>
  <si>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</si>
  <si>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</si>
  <si>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</si>
  <si>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</si>
  <si>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</si>
  <si>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</si>
  <si>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</si>
  <si>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</si>
  <si>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</si>
  <si>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</si>
  <si>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</si>
  <si>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</si>
  <si>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</si>
  <si>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</si>
  <si>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</si>
  <si>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</si>
  <si>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</si>
  <si>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</si>
  <si>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</si>
  <si>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</si>
  <si>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</si>
  <si>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</si>
  <si>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</si>
  <si>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</si>
  <si>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</si>
  <si>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</si>
  <si>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</si>
  <si>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</si>
  <si>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</si>
  <si>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</si>
  <si>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</si>
  <si>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</si>
  <si>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</si>
  <si>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</si>
  <si>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</si>
  <si>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</si>
  <si>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</si>
  <si>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</si>
  <si>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</si>
  <si>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</si>
  <si>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</si>
  <si>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</si>
  <si>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</si>
  <si>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</si>
  <si>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</si>
  <si>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</si>
  <si>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</si>
  <si>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</si>
  <si>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1,985</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</si>
  <si>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</si>
  <si>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</si>
  <si>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</si>
  <si>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</si>
  <si>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</si>
  <si>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</si>
  <si>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</si>
  <si>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</si>
  <si>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</si>
  <si>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</si>
  <si>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</si>
  <si>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</si>
  <si>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</si>
  <si>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</si>
  <si>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</si>
  <si>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</si>
  <si>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</si>
  <si>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</si>
  <si>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</si>
  <si>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</si>
  <si>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</si>
  <si>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</si>
  <si>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</si>
  <si>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</si>
  <si>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</si>
  <si>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</si>
  <si>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</si>
  <si>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</si>
  <si>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574</t>
  </si>
  <si>
    <t>668</t>
  </si>
  <si>
    <t>845</t>
  </si>
  <si>
    <t>16.60</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</si>
  <si>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</si>
  <si>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</si>
  <si>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</si>
  <si>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</si>
  <si>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</si>
  <si>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</si>
  <si>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</si>
  <si>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</si>
  <si>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</si>
  <si>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</si>
  <si>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</si>
  <si>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</si>
  <si>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</si>
  <si>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</si>
  <si>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</si>
  <si>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</si>
  <si>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</si>
  <si>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</si>
  <si>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</si>
  <si>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</si>
  <si>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</si>
  <si>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</si>
  <si>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</si>
  <si>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</si>
  <si>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641</t>
  </si>
  <si>
    <t>748</t>
  </si>
  <si>
    <t>398</t>
  </si>
  <si>
    <t>445</t>
  </si>
  <si>
    <t>462</t>
  </si>
  <si>
    <t>516</t>
  </si>
  <si>
    <t>511</t>
  </si>
  <si>
    <t>35.00</t>
  </si>
  <si>
    <t>2,580</t>
  </si>
  <si>
    <t>2,479</t>
  </si>
  <si>
    <t>2,563</t>
  </si>
  <si>
    <t>2,762</t>
  </si>
  <si>
    <t>2,674</t>
  </si>
  <si>
    <t>388</t>
  </si>
  <si>
    <t>470</t>
  </si>
  <si>
    <t>522</t>
  </si>
  <si>
    <t>508</t>
  </si>
  <si>
    <t>6,118</t>
  </si>
  <si>
    <t>6,240</t>
  </si>
  <si>
    <t>6,038</t>
  </si>
  <si>
    <t>6,445</t>
  </si>
  <si>
    <t>19.00</t>
  </si>
  <si>
    <t>1,685</t>
  </si>
  <si>
    <t>2,585</t>
  </si>
  <si>
    <t>1,848</t>
  </si>
  <si>
    <t>2,073</t>
  </si>
  <si>
    <t>2,185</t>
  </si>
  <si>
    <t>7.5</t>
  </si>
  <si>
    <t>181</t>
  </si>
  <si>
    <t>114</t>
  </si>
  <si>
    <t>82</t>
  </si>
  <si>
    <t>161</t>
  </si>
  <si>
    <t>140</t>
  </si>
  <si>
    <t>Sector: HELTH</t>
  </si>
  <si>
    <t>1,250</t>
  </si>
  <si>
    <t>1,324</t>
  </si>
  <si>
    <t>1,327</t>
  </si>
  <si>
    <t>1,471</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</si>
  <si>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</si>
  <si>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</si>
  <si>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</si>
  <si>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</si>
  <si>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</si>
  <si>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</si>
  <si>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</si>
  <si>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</si>
  <si>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</si>
  <si>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</si>
  <si>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</si>
  <si>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</si>
  <si>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</si>
  <si>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</si>
  <si>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</si>
  <si>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</si>
  <si>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</si>
  <si>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</si>
  <si>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</si>
  <si>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</si>
  <si>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</si>
  <si>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</si>
  <si>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</si>
  <si>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</si>
  <si>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</si>
  <si>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</si>
  <si>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</si>
  <si>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</si>
  <si>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</si>
  <si>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</si>
  <si>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</si>
  <si>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</si>
  <si>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</si>
  <si>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</si>
  <si>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</si>
  <si>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</si>
  <si>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</si>
  <si>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</si>
  <si>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</si>
  <si>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</si>
  <si>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</si>
  <si>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</si>
  <si>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</si>
  <si>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</si>
  <si>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</si>
  <si>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</si>
  <si>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</si>
  <si>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</si>
  <si>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</si>
  <si>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</si>
  <si>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</si>
  <si>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</si>
  <si>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</si>
  <si>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</si>
  <si>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</si>
  <si>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</si>
  <si>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</si>
  <si>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</si>
  <si>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</si>
  <si>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</si>
  <si>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</si>
  <si>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</si>
  <si>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</si>
  <si>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</si>
  <si>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</si>
  <si>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</si>
  <si>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</si>
  <si>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</si>
  <si>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</si>
  <si>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</si>
  <si>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</si>
  <si>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</si>
  <si>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</si>
  <si>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</si>
  <si>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</si>
  <si>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</si>
  <si>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</si>
  <si>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</si>
  <si>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</si>
  <si>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</si>
  <si>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</si>
  <si>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</si>
  <si>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</si>
  <si>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</si>
  <si>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</si>
  <si>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</si>
  <si>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</si>
  <si>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</si>
  <si>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</si>
  <si>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</si>
  <si>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</si>
  <si>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</si>
  <si>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</si>
  <si>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</si>
  <si>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</si>
  <si>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</si>
  <si>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</si>
  <si>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</si>
  <si>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</si>
  <si>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</si>
  <si>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</si>
  <si>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</si>
  <si>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</si>
  <si>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</si>
  <si>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</si>
  <si>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</si>
  <si>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</si>
  <si>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</si>
  <si>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</si>
  <si>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</si>
  <si>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</si>
  <si>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</si>
  <si>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</si>
  <si>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</si>
  <si>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</si>
  <si>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</si>
  <si>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</si>
  <si>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</si>
  <si>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</si>
  <si>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</si>
  <si>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</si>
  <si>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</si>
  <si>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</si>
  <si>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</si>
  <si>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</si>
  <si>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</si>
  <si>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</si>
  <si>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</si>
  <si>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</si>
  <si>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</si>
  <si>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</si>
  <si>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968</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</si>
  <si>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</si>
  <si>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</si>
  <si>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</si>
  <si>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</si>
  <si>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</si>
  <si>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</si>
  <si>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</si>
  <si>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</si>
  <si>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</si>
  <si>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</si>
  <si>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</si>
  <si>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</si>
  <si>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</si>
  <si>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</si>
  <si>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</si>
  <si>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</si>
  <si>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</si>
  <si>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</si>
  <si>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</si>
  <si>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</si>
  <si>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</si>
  <si>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</si>
  <si>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</si>
  <si>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</si>
  <si>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</si>
  <si>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</si>
  <si>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</si>
  <si>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</si>
  <si>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</si>
  <si>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</si>
  <si>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</si>
  <si>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</si>
  <si>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</si>
  <si>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</si>
  <si>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</si>
  <si>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</si>
  <si>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</si>
  <si>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</si>
  <si>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</si>
  <si>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</si>
  <si>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</si>
  <si>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</si>
  <si>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</si>
  <si>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</si>
  <si>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</si>
  <si>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</si>
  <si>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</si>
  <si>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</si>
  <si>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</si>
  <si>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</si>
  <si>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</si>
  <si>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</si>
  <si>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</si>
  <si>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</si>
  <si>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</si>
  <si>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</si>
  <si>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</si>
  <si>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</si>
  <si>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</si>
  <si>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</si>
  <si>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</si>
  <si>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</si>
  <si>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</si>
  <si>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</si>
  <si>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</si>
  <si>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</si>
  <si>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</si>
  <si>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</si>
  <si>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</si>
  <si>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</si>
  <si>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</si>
  <si>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</si>
  <si>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</si>
  <si>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</si>
  <si>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</si>
  <si>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</si>
  <si>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</si>
  <si>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</si>
  <si>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</si>
  <si>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</si>
  <si>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</si>
  <si>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</si>
  <si>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</si>
  <si>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</si>
  <si>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</si>
  <si>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</si>
  <si>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</si>
  <si>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</si>
  <si>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</si>
  <si>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</si>
  <si>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</si>
  <si>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</si>
  <si>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</si>
  <si>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</si>
  <si>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</si>
  <si>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</si>
  <si>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</si>
  <si>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</si>
  <si>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</si>
  <si>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</si>
  <si>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</si>
  <si>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</si>
  <si>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</si>
  <si>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</si>
  <si>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</si>
  <si>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</si>
  <si>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</si>
  <si>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</si>
  <si>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</si>
  <si>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</si>
  <si>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</si>
  <si>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</si>
  <si>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</si>
  <si>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</si>
  <si>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</si>
  <si>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</si>
  <si>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</si>
  <si>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</si>
  <si>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</si>
  <si>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</si>
  <si>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</si>
  <si>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</si>
  <si>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</si>
  <si>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</si>
  <si>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</si>
  <si>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</si>
  <si>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</si>
  <si>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</si>
  <si>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</si>
  <si>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</si>
  <si>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</si>
  <si>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</si>
  <si>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</si>
  <si>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</si>
  <si>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</si>
  <si>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</si>
  <si>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</si>
  <si>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</si>
  <si>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</si>
  <si>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</si>
  <si>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</si>
  <si>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</si>
  <si>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</si>
  <si>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</si>
  <si>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</si>
  <si>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</si>
  <si>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</si>
  <si>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</si>
  <si>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</si>
  <si>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</si>
  <si>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</si>
  <si>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</si>
  <si>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</si>
  <si>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</si>
  <si>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</si>
  <si>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</si>
  <si>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</si>
  <si>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</si>
  <si>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</si>
  <si>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</si>
  <si>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</si>
  <si>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</si>
  <si>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2,424</t>
  </si>
  <si>
    <t>2,980</t>
  </si>
  <si>
    <t>2,987</t>
  </si>
  <si>
    <t>3,301</t>
  </si>
  <si>
    <t>Sector: STEEL</t>
  </si>
  <si>
    <t>704</t>
  </si>
  <si>
    <t>832</t>
  </si>
  <si>
    <t>Sector: TOURISM</t>
  </si>
  <si>
    <t>-1,857</t>
  </si>
  <si>
    <t>-750</t>
  </si>
  <si>
    <t>-1,087</t>
  </si>
  <si>
    <t>-164</t>
  </si>
  <si>
    <t>782</t>
  </si>
  <si>
    <t>38.00</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</si>
  <si>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</si>
  <si>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</si>
  <si>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</si>
  <si>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</si>
  <si>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</si>
  <si>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</si>
  <si>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</si>
  <si>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</si>
  <si>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</si>
  <si>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</si>
  <si>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</si>
  <si>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</si>
  <si>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</si>
  <si>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</si>
  <si>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</si>
  <si>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</si>
  <si>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</si>
  <si>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</si>
  <si>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</si>
  <si>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</si>
  <si>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</si>
  <si>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</si>
  <si>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</si>
  <si>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</si>
  <si>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</si>
  <si>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</si>
  <si>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</si>
  <si>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</si>
  <si>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</si>
  <si>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</si>
  <si>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</si>
  <si>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</si>
  <si>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</si>
  <si>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</si>
  <si>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</si>
  <si>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</si>
  <si>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</si>
  <si>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</si>
  <si>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</si>
  <si>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</si>
  <si>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</si>
  <si>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</si>
  <si>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</si>
  <si>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</si>
  <si>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</si>
  <si>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</si>
  <si>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</si>
  <si>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</si>
  <si>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</si>
  <si>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</si>
  <si>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</si>
  <si>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</si>
  <si>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</si>
  <si>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</si>
  <si>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</si>
  <si>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</si>
  <si>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</si>
  <si>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</si>
  <si>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</si>
  <si>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</si>
  <si>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</si>
  <si>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</si>
  <si>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</si>
  <si>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</si>
  <si>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</si>
  <si>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</si>
  <si>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2.61</t>
  </si>
  <si>
    <t>6.29</t>
  </si>
  <si>
    <t>5.63</t>
  </si>
  <si>
    <t>2.51</t>
  </si>
  <si>
    <t>5.88</t>
  </si>
  <si>
    <t>25.25</t>
  </si>
  <si>
    <t>2.58</t>
  </si>
  <si>
    <t>3.13</t>
  </si>
  <si>
    <t>4.39</t>
  </si>
  <si>
    <t>4.31</t>
  </si>
  <si>
    <t>19,852</t>
  </si>
  <si>
    <t>881</t>
  </si>
  <si>
    <t>9.3</t>
  </si>
  <si>
    <t>7.6</t>
  </si>
  <si>
    <t>1,855</t>
  </si>
  <si>
    <t>24.50</t>
  </si>
  <si>
    <t>487</t>
  </si>
  <si>
    <t>893</t>
  </si>
  <si>
    <t>5,851</t>
  </si>
  <si>
    <t>5,097</t>
  </si>
  <si>
    <t>3.2</t>
  </si>
  <si>
    <t>2,285</t>
  </si>
  <si>
    <t>2,309</t>
  </si>
  <si>
    <t>3,151</t>
  </si>
  <si>
    <t>3,675</t>
  </si>
  <si>
    <t>4,064</t>
  </si>
  <si>
    <t>12,234</t>
  </si>
  <si>
    <t>13,442</t>
  </si>
  <si>
    <t>1,067</t>
  </si>
  <si>
    <t>2,090</t>
  </si>
  <si>
    <t>3,195</t>
  </si>
  <si>
    <t>4,112</t>
  </si>
  <si>
    <t>1,080</t>
  </si>
  <si>
    <t>33.00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</si>
  <si>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</si>
  <si>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</si>
  <si>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</si>
  <si>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</si>
  <si>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</si>
  <si>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</si>
  <si>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</si>
  <si>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</si>
  <si>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</si>
  <si>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</si>
  <si>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</si>
  <si>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</si>
  <si>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</si>
  <si>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</si>
  <si>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</si>
  <si>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</si>
  <si>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</si>
  <si>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</si>
  <si>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</si>
  <si>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</si>
  <si>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</si>
  <si>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</si>
  <si>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</si>
  <si>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3.26</t>
  </si>
  <si>
    <t>0.34</t>
  </si>
  <si>
    <t>2.78</t>
  </si>
  <si>
    <t>2.46</t>
  </si>
  <si>
    <t>2.01</t>
  </si>
  <si>
    <t>1.96</t>
  </si>
  <si>
    <t>3.48</t>
  </si>
  <si>
    <t>5.32</t>
  </si>
  <si>
    <t>3.86</t>
  </si>
  <si>
    <t>3.63</t>
  </si>
  <si>
    <t>3.96</t>
  </si>
  <si>
    <t>SMD</t>
  </si>
  <si>
    <t>4.20</t>
  </si>
  <si>
    <t>5.43</t>
  </si>
  <si>
    <t>3.32</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</si>
  <si>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</si>
  <si>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</si>
  <si>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</si>
  <si>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</si>
  <si>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</si>
  <si>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</si>
  <si>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</si>
  <si>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</si>
  <si>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</si>
  <si>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</si>
  <si>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</si>
  <si>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</si>
  <si>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</si>
  <si>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</si>
  <si>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</si>
  <si>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</si>
  <si>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</si>
  <si>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</si>
  <si>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</si>
  <si>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</si>
  <si>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</si>
  <si>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</si>
  <si>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</si>
  <si>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</si>
  <si>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</si>
  <si>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</si>
  <si>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</si>
  <si>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</si>
  <si>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</si>
  <si>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</si>
  <si>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</si>
  <si>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</si>
  <si>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</si>
  <si>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</si>
  <si>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</si>
  <si>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</si>
  <si>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</si>
  <si>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</si>
  <si>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</si>
  <si>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</si>
  <si>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</si>
  <si>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</si>
  <si>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</si>
  <si>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4.63</t>
  </si>
  <si>
    <t>5.49</t>
  </si>
  <si>
    <t>4.13</t>
  </si>
  <si>
    <t>6.25</t>
  </si>
  <si>
    <t>14.00</t>
  </si>
  <si>
    <t>4.23</t>
  </si>
  <si>
    <t>4.15</t>
  </si>
  <si>
    <t>2.98</t>
  </si>
  <si>
    <t>2.34</t>
  </si>
  <si>
    <t>Years Active</t>
  </si>
  <si>
    <t>Latest Year</t>
  </si>
  <si>
    <t>2021 Net Profit Forecast  (ล้านบาท) ณ มิ.ย. 21 - - -</t>
  </si>
  <si>
    <t>2022 Net Profit Forecast  (ล้านบาท) ณ มิ.ย. 22 - - -</t>
  </si>
  <si>
    <t>1,716</t>
  </si>
  <si>
    <t>1,689</t>
  </si>
  <si>
    <t>2.9</t>
  </si>
  <si>
    <t>1,020</t>
  </si>
  <si>
    <t>930</t>
  </si>
  <si>
    <t>1,055</t>
  </si>
  <si>
    <t>26,344</t>
  </si>
  <si>
    <t>25,766</t>
  </si>
  <si>
    <t>26,050</t>
  </si>
  <si>
    <t>29,823</t>
  </si>
  <si>
    <t>38,179</t>
  </si>
  <si>
    <t>18,778</t>
  </si>
  <si>
    <t>19,280</t>
  </si>
  <si>
    <t>21,375</t>
  </si>
  <si>
    <t>21,378</t>
  </si>
  <si>
    <t>33,609</t>
  </si>
  <si>
    <t>37,530</t>
  </si>
  <si>
    <t>36,990</t>
  </si>
  <si>
    <t>4,288</t>
  </si>
  <si>
    <t>6,588</t>
  </si>
  <si>
    <t>6,880</t>
  </si>
  <si>
    <t>106.0</t>
  </si>
  <si>
    <t>6,183</t>
  </si>
  <si>
    <t>766</t>
  </si>
  <si>
    <t>14,370</t>
  </si>
  <si>
    <t>17,883</t>
  </si>
  <si>
    <t>17,788</t>
  </si>
  <si>
    <t>106</t>
  </si>
  <si>
    <t>3,932</t>
  </si>
  <si>
    <t>6,190</t>
  </si>
  <si>
    <t>31.20</t>
  </si>
  <si>
    <t>2,821</t>
  </si>
  <si>
    <t>3,225</t>
  </si>
  <si>
    <t>6,033</t>
  </si>
  <si>
    <t>6,830</t>
  </si>
  <si>
    <t>7,058</t>
  </si>
  <si>
    <t>7,802</t>
  </si>
  <si>
    <t>7,696</t>
  </si>
  <si>
    <t>45.90</t>
  </si>
  <si>
    <t>899</t>
  </si>
  <si>
    <t>1,455</t>
  </si>
  <si>
    <t>1,386</t>
  </si>
  <si>
    <t>1,572</t>
  </si>
  <si>
    <t>1,558</t>
  </si>
  <si>
    <t>45,793</t>
  </si>
  <si>
    <t>500</t>
  </si>
  <si>
    <t>2,258</t>
  </si>
  <si>
    <t>2,590</t>
  </si>
  <si>
    <t>40.50</t>
  </si>
  <si>
    <t>3,452</t>
  </si>
  <si>
    <t>3,087</t>
  </si>
  <si>
    <t>875</t>
  </si>
  <si>
    <t>888</t>
  </si>
  <si>
    <t>226</t>
  </si>
  <si>
    <t>249</t>
  </si>
  <si>
    <t>191</t>
  </si>
  <si>
    <t>238</t>
  </si>
  <si>
    <t>1,280</t>
  </si>
  <si>
    <t>5,853</t>
  </si>
  <si>
    <t>2,963</t>
  </si>
  <si>
    <t>2,265</t>
  </si>
  <si>
    <t>4,319</t>
  </si>
  <si>
    <t>1,122</t>
  </si>
  <si>
    <t>10,194</t>
  </si>
  <si>
    <t>11,954</t>
  </si>
  <si>
    <t>258</t>
  </si>
  <si>
    <t>3,790</t>
  </si>
  <si>
    <t>3,181</t>
  </si>
  <si>
    <t>8,329</t>
  </si>
  <si>
    <t>9,105</t>
  </si>
  <si>
    <t>7,170</t>
  </si>
  <si>
    <t>4,519</t>
  </si>
  <si>
    <t>4,530</t>
  </si>
  <si>
    <t>1,920</t>
  </si>
  <si>
    <t>2,190</t>
  </si>
  <si>
    <t>2,094</t>
  </si>
  <si>
    <t>23.00</t>
  </si>
  <si>
    <t>91,840</t>
  </si>
  <si>
    <t>100,720</t>
  </si>
  <si>
    <t>42,293</t>
  </si>
  <si>
    <t>6,464</t>
  </si>
  <si>
    <t>7,055</t>
  </si>
  <si>
    <t>57.25</t>
  </si>
  <si>
    <t>2,881</t>
  </si>
  <si>
    <t>3,221</t>
  </si>
  <si>
    <t>5,972</t>
  </si>
  <si>
    <t>7,616</t>
  </si>
  <si>
    <t>3,079</t>
  </si>
  <si>
    <t>8,440</t>
  </si>
  <si>
    <t>2,694</t>
  </si>
  <si>
    <t>2,812</t>
  </si>
  <si>
    <t>409</t>
  </si>
  <si>
    <t>3,711</t>
  </si>
  <si>
    <t>3,960</t>
  </si>
  <si>
    <t>4,386</t>
  </si>
  <si>
    <t>4,474</t>
  </si>
  <si>
    <t>3,279</t>
  </si>
  <si>
    <t>6,375</t>
  </si>
  <si>
    <t>7,188</t>
  </si>
  <si>
    <t>62.00</t>
  </si>
  <si>
    <t>5,399</t>
  </si>
  <si>
    <t>5,842</t>
  </si>
  <si>
    <t>898</t>
  </si>
  <si>
    <t>925</t>
  </si>
  <si>
    <t>3,823</t>
  </si>
  <si>
    <t>4,648</t>
  </si>
  <si>
    <t>162.5</t>
  </si>
  <si>
    <t>22,850</t>
  </si>
  <si>
    <t>24,534</t>
  </si>
  <si>
    <t>660</t>
  </si>
  <si>
    <t>1,782</t>
  </si>
  <si>
    <t>188</t>
  </si>
  <si>
    <t>3,770</t>
  </si>
  <si>
    <t>4,186</t>
  </si>
  <si>
    <t>SNNP</t>
  </si>
  <si>
    <t>13.70</t>
  </si>
  <si>
    <t>313</t>
  </si>
  <si>
    <t>454</t>
  </si>
  <si>
    <t>6,539</t>
  </si>
  <si>
    <t>7,131</t>
  </si>
  <si>
    <t>6,871</t>
  </si>
  <si>
    <t>2,161</t>
  </si>
  <si>
    <t>79</t>
  </si>
  <si>
    <t>139</t>
  </si>
  <si>
    <t>1,515</t>
  </si>
  <si>
    <t>29.00</t>
  </si>
  <si>
    <t>9,063</t>
  </si>
  <si>
    <t>9,146</t>
  </si>
  <si>
    <t>27.00</t>
  </si>
  <si>
    <t>1,163</t>
  </si>
  <si>
    <t>1,138</t>
  </si>
  <si>
    <t>1,205</t>
  </si>
  <si>
    <t>222</t>
  </si>
  <si>
    <t>26,594</t>
  </si>
  <si>
    <t>27,935</t>
  </si>
  <si>
    <t>4,443</t>
  </si>
  <si>
    <t>1,635</t>
  </si>
  <si>
    <t>762</t>
  </si>
  <si>
    <t>927</t>
  </si>
  <si>
    <t>6.00</t>
  </si>
  <si>
    <t>-1,120</t>
  </si>
  <si>
    <t>-159</t>
  </si>
  <si>
    <t>4,428</t>
  </si>
  <si>
    <t>4,927</t>
  </si>
  <si>
    <t>858</t>
  </si>
  <si>
    <t>1,001</t>
  </si>
  <si>
    <t>928</t>
  </si>
  <si>
    <t>1,094</t>
  </si>
  <si>
    <t>436</t>
  </si>
  <si>
    <t>1,095</t>
  </si>
  <si>
    <t>1,019</t>
  </si>
  <si>
    <t>26.15</t>
  </si>
  <si>
    <t>359</t>
  </si>
  <si>
    <t>419</t>
  </si>
  <si>
    <t>29,004</t>
  </si>
  <si>
    <t>28,049</t>
  </si>
  <si>
    <t>18,851</t>
  </si>
  <si>
    <t>30,829</t>
  </si>
  <si>
    <t>23,144</t>
  </si>
  <si>
    <t>2,281</t>
  </si>
  <si>
    <t>2,421</t>
  </si>
  <si>
    <t>449</t>
  </si>
  <si>
    <t>IMPACT</t>
  </si>
  <si>
    <t>447</t>
  </si>
  <si>
    <t>1,984</t>
  </si>
  <si>
    <t>582</t>
  </si>
  <si>
    <t>663</t>
  </si>
  <si>
    <t>65.50</t>
  </si>
  <si>
    <t>6.70</t>
  </si>
  <si>
    <t>4,173</t>
  </si>
  <si>
    <t>5.80</t>
  </si>
  <si>
    <t>9,321</t>
  </si>
  <si>
    <t>1,292</t>
  </si>
  <si>
    <t>1,434</t>
  </si>
  <si>
    <t>10.7</t>
  </si>
  <si>
    <t>2,856</t>
  </si>
  <si>
    <t>2,831</t>
  </si>
  <si>
    <t>3,202</t>
  </si>
  <si>
    <t>7.1</t>
  </si>
  <si>
    <t>2,373</t>
  </si>
  <si>
    <t>2,647</t>
  </si>
  <si>
    <t>1,822</t>
  </si>
  <si>
    <t>2,111</t>
  </si>
  <si>
    <t>3.58</t>
  </si>
  <si>
    <t>1,480</t>
  </si>
  <si>
    <t>1,798</t>
  </si>
  <si>
    <t>3,019</t>
  </si>
  <si>
    <t>3,402</t>
  </si>
  <si>
    <t>1,075</t>
  </si>
  <si>
    <t>-1,586</t>
  </si>
  <si>
    <t>55</t>
  </si>
  <si>
    <t>3.05</t>
  </si>
  <si>
    <t>-1,310</t>
  </si>
  <si>
    <t>-4,520</t>
  </si>
  <si>
    <t>-676</t>
  </si>
  <si>
    <t>-13,979</t>
  </si>
  <si>
    <t>-1,631</t>
  </si>
  <si>
    <t>2,490</t>
  </si>
  <si>
    <t>3,798</t>
  </si>
  <si>
    <t>2,876</t>
  </si>
  <si>
    <t>275</t>
  </si>
  <si>
    <t>1,440</t>
  </si>
  <si>
    <t>1,678</t>
  </si>
  <si>
    <t>358</t>
  </si>
  <si>
    <t>1,469</t>
  </si>
  <si>
    <t>1,731</t>
  </si>
  <si>
    <t>1,749</t>
  </si>
  <si>
    <t>1,850</t>
  </si>
  <si>
    <t>2,125</t>
  </si>
  <si>
    <t>2,146</t>
  </si>
  <si>
    <t>320</t>
  </si>
  <si>
    <t>3.95</t>
  </si>
  <si>
    <t>2.29</t>
  </si>
  <si>
    <t>2.44</t>
  </si>
  <si>
    <t>3.11</t>
  </si>
  <si>
    <t>3.45</t>
  </si>
  <si>
    <t>2.47</t>
  </si>
  <si>
    <t>6.04</t>
  </si>
  <si>
    <t>3.67</t>
  </si>
  <si>
    <t>4.56</t>
  </si>
  <si>
    <t>3.65</t>
  </si>
  <si>
    <t>3.12</t>
  </si>
  <si>
    <t>1.90</t>
  </si>
  <si>
    <t>0.66</t>
  </si>
  <si>
    <t>5.77</t>
  </si>
  <si>
    <t>4.79</t>
  </si>
  <si>
    <t>3.82</t>
  </si>
  <si>
    <t>0.68</t>
  </si>
  <si>
    <t>DUSIT</t>
  </si>
  <si>
    <t>0.67</t>
  </si>
  <si>
    <t>5.31</t>
  </si>
  <si>
    <t>5.83</t>
  </si>
  <si>
    <t>1.13</t>
  </si>
  <si>
    <t>3.24</t>
  </si>
  <si>
    <t>0.47</t>
  </si>
  <si>
    <t>5.67</t>
  </si>
  <si>
    <t>2.37</t>
  </si>
  <si>
    <t>3.28</t>
  </si>
  <si>
    <t>SP</t>
  </si>
  <si>
    <t>MENA</t>
  </si>
  <si>
    <t>4.44</t>
  </si>
  <si>
    <t>2.67</t>
  </si>
  <si>
    <t>5.41</t>
  </si>
  <si>
    <t>5.45</t>
  </si>
  <si>
    <t>2.72</t>
  </si>
  <si>
    <t>SECURE</t>
  </si>
  <si>
    <t>3.94</t>
  </si>
  <si>
    <t>STECH</t>
  </si>
  <si>
    <t>STOWER</t>
  </si>
  <si>
    <t>3.20</t>
  </si>
  <si>
    <t>3.27</t>
  </si>
  <si>
    <t>3.69</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</si>
  <si>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</si>
  <si>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</si>
  <si>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</si>
  <si>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</si>
  <si>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</si>
  <si>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</si>
  <si>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</si>
  <si>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</si>
  <si>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</si>
  <si>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</si>
  <si>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</si>
  <si>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</si>
  <si>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</si>
  <si>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</si>
  <si>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</si>
  <si>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</si>
  <si>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</si>
  <si>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</si>
  <si>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</si>
  <si>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</si>
  <si>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</si>
  <si>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</si>
  <si>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</si>
  <si>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</si>
  <si>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</si>
  <si>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</si>
  <si>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</si>
  <si>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</si>
  <si>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</si>
  <si>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</si>
  <si>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</si>
  <si>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</si>
  <si>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</si>
  <si>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</si>
  <si>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</si>
  <si>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</si>
  <si>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</si>
  <si>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</si>
  <si>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</si>
  <si>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</si>
  <si>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</si>
  <si>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</si>
  <si>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</si>
  <si>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</si>
  <si>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</si>
  <si>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</si>
  <si>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</si>
  <si>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</si>
  <si>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</si>
  <si>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</si>
  <si>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</si>
  <si>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</si>
  <si>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</si>
  <si>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</si>
  <si>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</si>
  <si>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</si>
  <si>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</si>
  <si>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</si>
  <si>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</si>
  <si>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</si>
  <si>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</si>
  <si>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</si>
  <si>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</si>
  <si>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</si>
  <si>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</si>
  <si>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</si>
  <si>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</si>
  <si>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</si>
  <si>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</si>
  <si>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</si>
  <si>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</si>
  <si>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</si>
  <si>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</si>
  <si>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</si>
  <si>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</si>
  <si>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</si>
  <si>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</si>
  <si>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</si>
  <si>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</si>
  <si>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</si>
  <si>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</si>
  <si>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</si>
  <si>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</si>
  <si>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</si>
  <si>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</si>
  <si>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</si>
  <si>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</si>
  <si>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</si>
  <si>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</si>
  <si>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</si>
  <si>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</si>
  <si>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</si>
  <si>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</si>
  <si>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</si>
  <si>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</si>
  <si>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</si>
  <si>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</si>
  <si>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</si>
  <si>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</si>
  <si>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</si>
  <si>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</si>
  <si>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</si>
  <si>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</si>
  <si>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</si>
  <si>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</si>
  <si>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</si>
  <si>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</si>
  <si>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</si>
  <si>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</si>
  <si>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</si>
  <si>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</si>
  <si>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</si>
  <si>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</si>
  <si>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</si>
  <si>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</si>
  <si>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</si>
  <si>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</si>
  <si>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</si>
  <si>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</si>
  <si>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</si>
  <si>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</si>
  <si>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</si>
  <si>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</si>
  <si>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</si>
  <si>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</si>
  <si>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</si>
  <si>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</si>
  <si>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</si>
  <si>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</si>
  <si>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</si>
  <si>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</si>
  <si>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</si>
  <si>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</si>
  <si>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</si>
  <si>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</si>
  <si>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</si>
  <si>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</si>
  <si>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</si>
  <si>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</si>
  <si>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</si>
  <si>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</si>
  <si>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</si>
  <si>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</si>
  <si>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</si>
  <si>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</si>
  <si>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</si>
  <si>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</si>
  <si>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</si>
  <si>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</si>
  <si>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</si>
  <si>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</si>
  <si>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</si>
  <si>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</si>
  <si>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</si>
  <si>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</si>
  <si>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</si>
  <si>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</si>
  <si>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</si>
  <si>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</si>
  <si>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</si>
  <si>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</si>
  <si>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</si>
  <si>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</si>
  <si>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</si>
  <si>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</si>
  <si>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</si>
  <si>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</si>
  <si>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</si>
  <si>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</si>
  <si>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</si>
  <si>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</si>
  <si>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</si>
  <si>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</si>
  <si>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</si>
  <si>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</si>
  <si>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</si>
  <si>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</si>
  <si>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</si>
  <si>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</si>
  <si>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</si>
  <si>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</si>
  <si>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</si>
  <si>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</si>
  <si>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</si>
  <si>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</si>
  <si>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</si>
  <si>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</si>
  <si>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</si>
  <si>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</si>
  <si>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</si>
  <si>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</si>
  <si>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</si>
  <si>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</si>
  <si>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</si>
  <si>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</si>
  <si>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</si>
  <si>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</si>
  <si>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</si>
  <si>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</si>
  <si>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</si>
  <si>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</si>
  <si>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</si>
  <si>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</si>
  <si>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</si>
  <si>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</si>
  <si>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</si>
  <si>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</si>
  <si>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</si>
  <si>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</si>
  <si>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</si>
  <si>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</si>
  <si>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</si>
  <si>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</si>
  <si>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</si>
  <si>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</si>
  <si>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</si>
  <si>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</si>
  <si>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</si>
  <si>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</si>
  <si>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</si>
  <si>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</si>
  <si>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</si>
  <si>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</si>
  <si>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</si>
  <si>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</si>
  <si>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</si>
  <si>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</si>
  <si>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</si>
  <si>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</si>
  <si>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</si>
  <si>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</si>
  <si>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</si>
  <si>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</si>
  <si>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</si>
  <si>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</si>
  <si>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</si>
  <si>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</si>
  <si>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</si>
  <si>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</si>
  <si>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</si>
  <si>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</si>
  <si>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</si>
  <si>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</si>
  <si>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</si>
  <si>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</si>
  <si>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</si>
  <si>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</si>
  <si>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</si>
  <si>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</si>
  <si>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</si>
  <si>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</si>
  <si>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</si>
  <si>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</si>
  <si>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</si>
  <si>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</si>
  <si>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</si>
  <si>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</si>
  <si>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</si>
  <si>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</si>
  <si>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</si>
  <si>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</si>
  <si>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</si>
  <si>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</si>
  <si>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</si>
  <si>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</si>
  <si>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</si>
  <si>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</si>
  <si>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</si>
  <si>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</si>
  <si>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</si>
  <si>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</si>
  <si>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</si>
  <si>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</si>
  <si>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</si>
  <si>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</si>
  <si>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</si>
  <si>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</si>
  <si>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</si>
  <si>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</si>
  <si>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</si>
  <si>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</si>
  <si>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</si>
  <si>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</si>
  <si>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</si>
  <si>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</si>
  <si>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</si>
  <si>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</si>
  <si>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</si>
  <si>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</si>
  <si>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</si>
  <si>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</si>
  <si>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</si>
  <si>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</si>
  <si>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</si>
  <si>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</si>
  <si>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</si>
  <si>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</si>
  <si>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</si>
  <si>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</si>
  <si>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</si>
  <si>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</si>
  <si>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</si>
  <si>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</si>
  <si>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</si>
  <si>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</si>
  <si>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</si>
  <si>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</si>
  <si>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</si>
  <si>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</si>
  <si>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</si>
  <si>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</si>
  <si>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</si>
  <si>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</si>
  <si>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</si>
  <si>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</si>
  <si>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</si>
  <si>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</si>
  <si>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</si>
  <si>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</si>
  <si>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</si>
  <si>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</si>
  <si>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</si>
  <si>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</si>
  <si>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</si>
  <si>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</si>
  <si>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</si>
  <si>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</si>
  <si>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</si>
  <si>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</si>
  <si>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</si>
  <si>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</si>
  <si>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</si>
  <si>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</si>
  <si>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</si>
  <si>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</si>
  <si>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</si>
  <si>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</si>
  <si>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</si>
  <si>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</si>
  <si>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</si>
  <si>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</si>
  <si>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</si>
  <si>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</si>
  <si>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9.25</t>
  </si>
  <si>
    <t>5.9</t>
  </si>
  <si>
    <t>9.4</t>
  </si>
  <si>
    <t>17.5</t>
  </si>
  <si>
    <t>570</t>
  </si>
  <si>
    <t>602</t>
  </si>
  <si>
    <t>7.90</t>
  </si>
  <si>
    <t>1,269</t>
  </si>
  <si>
    <t>10.2</t>
  </si>
  <si>
    <t>3,199</t>
  </si>
  <si>
    <t>67.00</t>
  </si>
  <si>
    <t>710</t>
  </si>
  <si>
    <t>988</t>
  </si>
  <si>
    <t>506</t>
  </si>
  <si>
    <t>25.0</t>
  </si>
  <si>
    <t>11,789</t>
  </si>
  <si>
    <t>11,702</t>
  </si>
  <si>
    <t>8,598</t>
  </si>
  <si>
    <t>8,729</t>
  </si>
  <si>
    <t>9.2</t>
  </si>
  <si>
    <t>11.20</t>
  </si>
  <si>
    <t>58.50</t>
  </si>
  <si>
    <t>8.3</t>
  </si>
  <si>
    <t>9,967</t>
  </si>
  <si>
    <t>24.85</t>
  </si>
  <si>
    <t>1.19</t>
  </si>
  <si>
    <t>2.43</t>
  </si>
  <si>
    <t>3.70</t>
  </si>
  <si>
    <t>5.52</t>
  </si>
  <si>
    <t>1.77</t>
  </si>
  <si>
    <t>4.21</t>
  </si>
  <si>
    <t>3.99</t>
  </si>
  <si>
    <t>4.86</t>
  </si>
  <si>
    <t>2.73</t>
  </si>
  <si>
    <t>5.44</t>
  </si>
  <si>
    <t>4.00</t>
  </si>
  <si>
    <t>5.35</t>
  </si>
  <si>
    <t>2.53</t>
  </si>
  <si>
    <t>2.71</t>
  </si>
  <si>
    <t>2.23</t>
  </si>
  <si>
    <t>1.98</t>
  </si>
  <si>
    <t>2.18</t>
  </si>
  <si>
    <t>5.11</t>
  </si>
  <si>
    <t>4.03</t>
  </si>
  <si>
    <t>1.64</t>
  </si>
  <si>
    <t>6.67</t>
  </si>
  <si>
    <t>3.77</t>
  </si>
  <si>
    <t>28.57</t>
  </si>
  <si>
    <t>3.38</t>
  </si>
  <si>
    <t>1.42</t>
  </si>
  <si>
    <t>5.08</t>
  </si>
  <si>
    <t>0.31</t>
  </si>
  <si>
    <t>5.69</t>
  </si>
  <si>
    <t>4.59</t>
  </si>
  <si>
    <t>3.61</t>
  </si>
  <si>
    <t>5.60</t>
  </si>
  <si>
    <t>3.19</t>
  </si>
  <si>
    <t>4.38</t>
  </si>
  <si>
    <t>2.81</t>
  </si>
  <si>
    <t>3.14</t>
  </si>
  <si>
    <t>1.88</t>
  </si>
  <si>
    <t>5.62</t>
  </si>
  <si>
    <t>8.33</t>
  </si>
  <si>
    <t>Yearly/2021</t>
  </si>
  <si>
    <t>Q3/2021</t>
  </si>
  <si>
    <t>Q2/2021</t>
  </si>
  <si>
    <t xml:space="preserve">    Restricted Deposits - Current</t>
  </si>
  <si>
    <t xml:space="preserve">    Current Portion Of Long-Term Loan Receivables</t>
  </si>
  <si>
    <t xml:space="preserve">    Income Tax Receivable - Current</t>
  </si>
  <si>
    <t xml:space="preserve">    Other Tax Or Other Receivables Under Law And Regulations - Current</t>
  </si>
  <si>
    <t xml:space="preserve">      Other Tax Receivables</t>
  </si>
  <si>
    <t xml:space="preserve">    Non-Current Assets And/Or The Disposal Group Held For Sale</t>
  </si>
  <si>
    <t xml:space="preserve">      Prepayments</t>
  </si>
  <si>
    <t xml:space="preserve">      Advance Payment For Purchases Of Assets</t>
  </si>
  <si>
    <t xml:space="preserve">      Investment In Joint Ventures</t>
  </si>
  <si>
    <t xml:space="preserve">    Non-Current Portion Of Long-Term Loan Receivables</t>
  </si>
  <si>
    <t xml:space="preserve">      Other Non-Current Financial Assets - Others</t>
  </si>
  <si>
    <t xml:space="preserve">    Income Tax Receivable - Non-Current</t>
  </si>
  <si>
    <t xml:space="preserve">    Other Current Financial Liabilities</t>
  </si>
  <si>
    <t xml:space="preserve">      Retentions</t>
  </si>
  <si>
    <t xml:space="preserve">      Other Current Financial Liabilities - Others</t>
  </si>
  <si>
    <t xml:space="preserve">      Deferred Revenue - Others</t>
  </si>
  <si>
    <t xml:space="preserve">    Short-Term Provisions</t>
  </si>
  <si>
    <t xml:space="preserve">    Other Tax Or Other Payables Under Law And Regulations - Current</t>
  </si>
  <si>
    <t xml:space="preserve">      Other Tax Payables</t>
  </si>
  <si>
    <t xml:space="preserve">    Derivative Liabilities - Non-Current</t>
  </si>
  <si>
    <t xml:space="preserve">    Contract Liabilities And Unearned Rental Income - Non-Current</t>
  </si>
  <si>
    <t xml:space="preserve">      Share Subscription Received In Advance</t>
  </si>
  <si>
    <t>Q4/2021</t>
  </si>
  <si>
    <t xml:space="preserve">      Revenue From Leases</t>
  </si>
  <si>
    <t xml:space="preserve">        Lease Income</t>
  </si>
  <si>
    <t xml:space="preserve">      Investment Income</t>
  </si>
  <si>
    <t xml:space="preserve">      Cost Of Rendering Services</t>
  </si>
  <si>
    <t xml:space="preserve">      Gains (Losses) On Disposal Of Non-Financial Assets</t>
  </si>
  <si>
    <t xml:space="preserve">    Profit (Loss) From Discontinued Operations</t>
  </si>
  <si>
    <t xml:space="preserve">    Gains (Losses) On Investment In Debt Instruments Measured At Fair Value Through Other Comprehensive Income</t>
  </si>
  <si>
    <t xml:space="preserve">    Gains (Losses) On Fair Value Adjustments Of Hedging Instruments On Net Investment Hedgings</t>
  </si>
  <si>
    <t xml:space="preserve">    Share Of Other Comprehensive Income (Expense) From Subsidiaries, Associates And Joint Ventures Accounted For Using The Equity Method That Will Not Be Subsequently Reclassified To Profit Or Loss</t>
  </si>
  <si>
    <t xml:space="preserve">    (Gains) Losses On Disposal Of Other Investments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</si>
  <si>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</si>
  <si>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</si>
  <si>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</si>
  <si>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</si>
  <si>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</si>
  <si>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</si>
  <si>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Loan Receivables Repayment Received</t>
  </si>
  <si>
    <t xml:space="preserve">      Long-Term Loan Receivables Repayment Received</t>
  </si>
  <si>
    <t xml:space="preserve">        Long-Term Loan Receivables Repayment Received - Related Parties</t>
  </si>
  <si>
    <t xml:space="preserve">        Long-Term Loan Receivables Repayment Received - Other Parties</t>
  </si>
  <si>
    <t xml:space="preserve">      Increase (Decrease) In Short-Term Borrowings - Related Parties</t>
  </si>
  <si>
    <t xml:space="preserve">      Investment In Debt Instruments Measured At Fair Value Through Profit Or Loss</t>
  </si>
  <si>
    <t xml:space="preserve">      Real Estate Development Costs</t>
  </si>
  <si>
    <t xml:space="preserve">      Land And Construction Cost Payables</t>
  </si>
  <si>
    <t xml:space="preserve">      Unearned Rental Income</t>
  </si>
  <si>
    <t xml:space="preserve">    Provisions For Employee Benefit Obligations - Current</t>
  </si>
  <si>
    <t xml:space="preserve">    Treasury Shares</t>
  </si>
  <si>
    <t xml:space="preserve">      Cost Of Leases</t>
  </si>
  <si>
    <t xml:space="preserve">    (Gains) Losses On Fair Value Adjustments Of Non-Financial Assets</t>
  </si>
  <si>
    <t xml:space="preserve">      Loan Receivables Made (Amended Account)</t>
  </si>
  <si>
    <t xml:space="preserve">      Loan Receivables Repayment Received (Amended Account)</t>
  </si>
  <si>
    <t xml:space="preserve">        Proceeds From Short-Term Borrowings - Related Parties</t>
  </si>
  <si>
    <t xml:space="preserve">      Proceeds From Borrowings (Amended Account)</t>
  </si>
  <si>
    <t xml:space="preserve">      Repayments On Borrowings (Amended Account)</t>
  </si>
  <si>
    <t xml:space="preserve">    Payment For Purchase Of Treasury Shares</t>
  </si>
  <si>
    <t xml:space="preserve">    Payments For Changes In Interest In Subsidiaries</t>
  </si>
  <si>
    <t>Q1/2022</t>
  </si>
  <si>
    <t xml:space="preserve">      Trade Receivables</t>
  </si>
  <si>
    <t xml:space="preserve">      Investment In Equity Instruments Measured At Fair Value Through Profit Or Loss</t>
  </si>
  <si>
    <t xml:space="preserve">    Derivative Assets - Non-Current</t>
  </si>
  <si>
    <t xml:space="preserve">        Other Reserves</t>
  </si>
  <si>
    <t xml:space="preserve">        Surplus (Deficits) From Cash Flow Hedges</t>
  </si>
  <si>
    <t>31/05/21</t>
  </si>
  <si>
    <t>28/02/21</t>
  </si>
  <si>
    <t>30/11/20</t>
  </si>
  <si>
    <t>31/08/20</t>
  </si>
  <si>
    <t>31/05/20</t>
  </si>
  <si>
    <t>29/02/20</t>
  </si>
  <si>
    <t xml:space="preserve">        From Loan Receivables</t>
  </si>
  <si>
    <t xml:space="preserve">        From Lease Receivables</t>
  </si>
  <si>
    <t xml:space="preserve">      Brokerage Fee Income</t>
  </si>
  <si>
    <t xml:space="preserve">        Other Brokerage Fee</t>
  </si>
  <si>
    <t>&gt;&gt; Total  debt =0</t>
  </si>
  <si>
    <t>13,032</t>
  </si>
  <si>
    <t>11.1</t>
  </si>
  <si>
    <t>48.00</t>
  </si>
  <si>
    <t>9.0</t>
  </si>
  <si>
    <t>217</t>
  </si>
  <si>
    <t>2.2</t>
  </si>
  <si>
    <t>34,486</t>
  </si>
  <si>
    <t>163.0</t>
  </si>
  <si>
    <t>5,705</t>
  </si>
  <si>
    <t>6,280</t>
  </si>
  <si>
    <t>13.05</t>
  </si>
  <si>
    <t>4,783</t>
  </si>
  <si>
    <t>40.00</t>
  </si>
  <si>
    <t>14,004</t>
  </si>
  <si>
    <t>1,939</t>
  </si>
  <si>
    <t>2,070</t>
  </si>
  <si>
    <t>6.9</t>
  </si>
  <si>
    <t>5.6</t>
  </si>
  <si>
    <t>6,733</t>
  </si>
  <si>
    <t>25.1</t>
  </si>
  <si>
    <t>8.2</t>
  </si>
  <si>
    <t>12.8</t>
  </si>
  <si>
    <t>21.50</t>
  </si>
  <si>
    <t>127</t>
  </si>
  <si>
    <t>142</t>
  </si>
  <si>
    <t>13.8</t>
  </si>
  <si>
    <t>26.7</t>
  </si>
  <si>
    <t>14.3</t>
  </si>
  <si>
    <t>27.2</t>
  </si>
  <si>
    <t>711</t>
  </si>
  <si>
    <t>25.00</t>
  </si>
  <si>
    <t>22.00</t>
  </si>
  <si>
    <t>6.1</t>
  </si>
  <si>
    <t>5,809</t>
  </si>
  <si>
    <t>7,007</t>
  </si>
  <si>
    <t>4.1</t>
  </si>
  <si>
    <t>285</t>
  </si>
  <si>
    <t>0.3</t>
  </si>
  <si>
    <t>4,187</t>
  </si>
  <si>
    <t>28.4</t>
  </si>
  <si>
    <t>5.4</t>
  </si>
  <si>
    <t>41.25</t>
  </si>
  <si>
    <t>21.92</t>
  </si>
  <si>
    <t>17.7</t>
  </si>
  <si>
    <t>36.50</t>
  </si>
  <si>
    <t>2,372</t>
  </si>
  <si>
    <t>4.48</t>
  </si>
  <si>
    <t>27.3</t>
  </si>
  <si>
    <t>27.6</t>
  </si>
  <si>
    <t>4,250</t>
  </si>
  <si>
    <t>28.25</t>
  </si>
  <si>
    <t>31.2</t>
  </si>
  <si>
    <t>17.00</t>
  </si>
  <si>
    <t>656</t>
  </si>
  <si>
    <t>18,017</t>
  </si>
  <si>
    <t>13.0</t>
  </si>
  <si>
    <t>51.50</t>
  </si>
  <si>
    <t>35,937</t>
  </si>
  <si>
    <t>26,080</t>
  </si>
  <si>
    <t>72.50</t>
  </si>
  <si>
    <t>1,787</t>
  </si>
  <si>
    <t>2,403</t>
  </si>
  <si>
    <t>9,113</t>
  </si>
  <si>
    <t>11,012</t>
  </si>
  <si>
    <t>32.7</t>
  </si>
  <si>
    <t>70.50</t>
  </si>
  <si>
    <t>-1,809</t>
  </si>
  <si>
    <t>274</t>
  </si>
  <si>
    <t>5.20</t>
  </si>
  <si>
    <t>8,306</t>
  </si>
  <si>
    <t>1,932</t>
  </si>
  <si>
    <t>11.5</t>
  </si>
  <si>
    <t>10.40</t>
  </si>
  <si>
    <t>3,131</t>
  </si>
  <si>
    <t>11.00</t>
  </si>
  <si>
    <t>3,339</t>
  </si>
  <si>
    <t>9.9</t>
  </si>
  <si>
    <t>9.90</t>
  </si>
  <si>
    <t>-5,835</t>
  </si>
  <si>
    <t>455</t>
  </si>
  <si>
    <t>36.5</t>
  </si>
  <si>
    <t>18.70</t>
  </si>
  <si>
    <t>1,643</t>
  </si>
  <si>
    <t>16.8</t>
  </si>
  <si>
    <t>22.95</t>
  </si>
  <si>
    <t>287</t>
  </si>
  <si>
    <t>19.4</t>
  </si>
  <si>
    <t>2.22</t>
  </si>
  <si>
    <t>6.51</t>
  </si>
  <si>
    <t>4.25</t>
  </si>
  <si>
    <t>3.47</t>
  </si>
  <si>
    <t>4.34</t>
  </si>
  <si>
    <t>3.04</t>
  </si>
  <si>
    <t>1.65</t>
  </si>
  <si>
    <t>0.49</t>
  </si>
  <si>
    <t>5.81</t>
  </si>
  <si>
    <t>2.35</t>
  </si>
  <si>
    <t>4.64</t>
  </si>
  <si>
    <t>0.72</t>
  </si>
  <si>
    <t>6.50</t>
  </si>
  <si>
    <t>5.91</t>
  </si>
  <si>
    <t>15.33</t>
  </si>
  <si>
    <t>7.09</t>
  </si>
  <si>
    <t>3.36</t>
  </si>
  <si>
    <t>5.59</t>
  </si>
  <si>
    <t>5.34</t>
  </si>
  <si>
    <t>5.36</t>
  </si>
  <si>
    <t>4.72</t>
  </si>
  <si>
    <t>1.99</t>
  </si>
  <si>
    <t>2.04</t>
  </si>
  <si>
    <t>6.95</t>
  </si>
  <si>
    <t>4.37</t>
  </si>
  <si>
    <t>2.59</t>
  </si>
  <si>
    <t>6.47</t>
  </si>
  <si>
    <t>5.47</t>
  </si>
  <si>
    <t>3.33</t>
  </si>
  <si>
    <t>2.74</t>
  </si>
  <si>
    <t>7.24</t>
  </si>
  <si>
    <t>4.76</t>
  </si>
  <si>
    <t>2.26</t>
  </si>
  <si>
    <t>30.00</t>
  </si>
  <si>
    <t>4.53</t>
  </si>
  <si>
    <t>4.84</t>
  </si>
  <si>
    <t>0.61</t>
  </si>
  <si>
    <t>6.66</t>
  </si>
  <si>
    <t>4.43</t>
  </si>
  <si>
    <t>12.47</t>
  </si>
  <si>
    <t>12.09</t>
  </si>
  <si>
    <t>3.49</t>
  </si>
  <si>
    <t>2.91</t>
  </si>
  <si>
    <t>5.09</t>
  </si>
  <si>
    <t>7.62</t>
  </si>
  <si>
    <t>2.82</t>
  </si>
  <si>
    <t>2.77</t>
  </si>
  <si>
    <t>3.72</t>
  </si>
  <si>
    <t>5.61</t>
  </si>
  <si>
    <t>8.16</t>
  </si>
  <si>
    <t>4.69</t>
  </si>
  <si>
    <t>7.03</t>
  </si>
  <si>
    <t>2.90</t>
  </si>
  <si>
    <t>13.43</t>
  </si>
  <si>
    <t xml:space="preserve">      Net Profit (Loss) Attributable To : Owners Of The Parent</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</si>
  <si>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</si>
  <si>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</si>
  <si>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</si>
  <si>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</si>
  <si>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2021 Net Profit Forecast  (ล้านบาท) ณ ส.ค. 21 - -** -</t>
  </si>
  <si>
    <t>2022 Net Profit Forecast  (ล้านบาท) ณ ส.ค. 22 - -** -</t>
  </si>
  <si>
    <t>23.6</t>
  </si>
  <si>
    <t>4.8</t>
  </si>
  <si>
    <t>10.5</t>
  </si>
  <si>
    <t>325</t>
  </si>
  <si>
    <t>9.5</t>
  </si>
  <si>
    <t>6.7</t>
  </si>
  <si>
    <t>1,061</t>
  </si>
  <si>
    <t>4.0</t>
  </si>
  <si>
    <t>214</t>
  </si>
  <si>
    <t>30,461</t>
  </si>
  <si>
    <t>25,592</t>
  </si>
  <si>
    <t>28,854</t>
  </si>
  <si>
    <t>155.0</t>
  </si>
  <si>
    <t>7.2</t>
  </si>
  <si>
    <t>4.3</t>
  </si>
  <si>
    <t>119.5</t>
  </si>
  <si>
    <t>4,647</t>
  </si>
  <si>
    <t>37.00</t>
  </si>
  <si>
    <t>10.8</t>
  </si>
  <si>
    <t>10,313</t>
  </si>
  <si>
    <t>11,915</t>
  </si>
  <si>
    <t>9.7</t>
  </si>
  <si>
    <t>153</t>
  </si>
  <si>
    <t>32.1</t>
  </si>
  <si>
    <t>2,066</t>
  </si>
  <si>
    <t>2,528</t>
  </si>
  <si>
    <t>36.9</t>
  </si>
  <si>
    <t>80.00</t>
  </si>
  <si>
    <t>43.6</t>
  </si>
  <si>
    <t>2,786</t>
  </si>
  <si>
    <t>5,701</t>
  </si>
  <si>
    <t>67.8</t>
  </si>
  <si>
    <t>32.6</t>
  </si>
  <si>
    <t>3,090</t>
  </si>
  <si>
    <t>3,382</t>
  </si>
  <si>
    <t>30.8</t>
  </si>
  <si>
    <t>27.40</t>
  </si>
  <si>
    <t>5,820</t>
  </si>
  <si>
    <t>29.5</t>
  </si>
  <si>
    <t>16.35</t>
  </si>
  <si>
    <t>24.9</t>
  </si>
  <si>
    <t>7.4</t>
  </si>
  <si>
    <t>12.55</t>
  </si>
  <si>
    <t>23.4</t>
  </si>
  <si>
    <t>47.00</t>
  </si>
  <si>
    <t>32.9</t>
  </si>
  <si>
    <t>17.8</t>
  </si>
  <si>
    <t>11.6</t>
  </si>
  <si>
    <t>14.30</t>
  </si>
  <si>
    <t>46,844</t>
  </si>
  <si>
    <t>45,594</t>
  </si>
  <si>
    <t>3,955</t>
  </si>
  <si>
    <t>12.4</t>
  </si>
  <si>
    <t>113</t>
  </si>
  <si>
    <t>22.25</t>
  </si>
  <si>
    <t>52</t>
  </si>
  <si>
    <t>31.8</t>
  </si>
  <si>
    <t>4.82</t>
  </si>
  <si>
    <t>21.7</t>
  </si>
  <si>
    <t>12.0</t>
  </si>
  <si>
    <t>2,108</t>
  </si>
  <si>
    <t>3,243</t>
  </si>
  <si>
    <t>11.8</t>
  </si>
  <si>
    <t>2,378</t>
  </si>
  <si>
    <t>16.4</t>
  </si>
  <si>
    <t>2,290</t>
  </si>
  <si>
    <t>17.15</t>
  </si>
  <si>
    <t>3,063</t>
  </si>
  <si>
    <t>3,612</t>
  </si>
  <si>
    <t>36.2</t>
  </si>
  <si>
    <t>53.50</t>
  </si>
  <si>
    <t>4,324</t>
  </si>
  <si>
    <t>13.3</t>
  </si>
  <si>
    <t>20.60</t>
  </si>
  <si>
    <t>2,000</t>
  </si>
  <si>
    <t>2,462</t>
  </si>
  <si>
    <t>6,117</t>
  </si>
  <si>
    <t>6,851</t>
  </si>
  <si>
    <t>1,032</t>
  </si>
  <si>
    <t>14.5</t>
  </si>
  <si>
    <t>12.05</t>
  </si>
  <si>
    <t>11,867</t>
  </si>
  <si>
    <t>8.8</t>
  </si>
  <si>
    <t>8,464</t>
  </si>
  <si>
    <t>9,555</t>
  </si>
  <si>
    <t>26.5</t>
  </si>
  <si>
    <t>93.25</t>
  </si>
  <si>
    <t>52.6</t>
  </si>
  <si>
    <t>42.25</t>
  </si>
  <si>
    <t>19.1</t>
  </si>
  <si>
    <t>7,657</t>
  </si>
  <si>
    <t>8.6</t>
  </si>
  <si>
    <t>13,577</t>
  </si>
  <si>
    <t>26.50</t>
  </si>
  <si>
    <t>14.1</t>
  </si>
  <si>
    <t>91,657</t>
  </si>
  <si>
    <t>100,762</t>
  </si>
  <si>
    <t>11.0</t>
  </si>
  <si>
    <t>48.25</t>
  </si>
  <si>
    <t>40,155</t>
  </si>
  <si>
    <t>45,737</t>
  </si>
  <si>
    <t>10.4</t>
  </si>
  <si>
    <t>4.9</t>
  </si>
  <si>
    <t>140.0</t>
  </si>
  <si>
    <t>6,904</t>
  </si>
  <si>
    <t>54.00</t>
  </si>
  <si>
    <t>20.5</t>
  </si>
  <si>
    <t>9.60</t>
  </si>
  <si>
    <t>13.7</t>
  </si>
  <si>
    <t>18.00</t>
  </si>
  <si>
    <t>7,005</t>
  </si>
  <si>
    <t>7,351</t>
  </si>
  <si>
    <t>14.0</t>
  </si>
  <si>
    <t>56.00</t>
  </si>
  <si>
    <t>3,843</t>
  </si>
  <si>
    <t>6.3</t>
  </si>
  <si>
    <t>3,115</t>
  </si>
  <si>
    <t>3,248</t>
  </si>
  <si>
    <t>14.9</t>
  </si>
  <si>
    <t>1,442</t>
  </si>
  <si>
    <t>7,658</t>
  </si>
  <si>
    <t>9,953</t>
  </si>
  <si>
    <t>98.5</t>
  </si>
  <si>
    <t>379</t>
  </si>
  <si>
    <t>2,456</t>
  </si>
  <si>
    <t>28.0</t>
  </si>
  <si>
    <t>74.00</t>
  </si>
  <si>
    <t>40.9</t>
  </si>
  <si>
    <t>329</t>
  </si>
  <si>
    <t>22.6</t>
  </si>
  <si>
    <t>671</t>
  </si>
  <si>
    <t>2,350</t>
  </si>
  <si>
    <t>3,127</t>
  </si>
  <si>
    <t>248</t>
  </si>
  <si>
    <t>45.1</t>
  </si>
  <si>
    <t>17.05</t>
  </si>
  <si>
    <t>33.7</t>
  </si>
  <si>
    <t>25.2</t>
  </si>
  <si>
    <t>70.00</t>
  </si>
  <si>
    <t>1,886</t>
  </si>
  <si>
    <t>2,100</t>
  </si>
  <si>
    <t>3,208</t>
  </si>
  <si>
    <t>4,121</t>
  </si>
  <si>
    <t>28.1</t>
  </si>
  <si>
    <t>18.6</t>
  </si>
  <si>
    <t>35.8</t>
  </si>
  <si>
    <t>12.1</t>
  </si>
  <si>
    <t>21.1</t>
  </si>
  <si>
    <t>95.2</t>
  </si>
  <si>
    <t>-14,739</t>
  </si>
  <si>
    <t>-9.0</t>
  </si>
  <si>
    <t>34.42</t>
  </si>
  <si>
    <t>82.7</t>
  </si>
  <si>
    <t>27.4</t>
  </si>
  <si>
    <t>59.7</t>
  </si>
  <si>
    <t>18.7</t>
  </si>
  <si>
    <t>13.60</t>
  </si>
  <si>
    <t>234</t>
  </si>
  <si>
    <t>9.10</t>
  </si>
  <si>
    <t>2,399</t>
  </si>
  <si>
    <t>7,254</t>
  </si>
  <si>
    <t>15.0</t>
  </si>
  <si>
    <t>23.50</t>
  </si>
  <si>
    <t>8.1</t>
  </si>
  <si>
    <t>26.6</t>
  </si>
  <si>
    <t>6,987</t>
  </si>
  <si>
    <t>51.4</t>
  </si>
  <si>
    <t>2,482</t>
  </si>
  <si>
    <t>92.2</t>
  </si>
  <si>
    <t>120.0</t>
  </si>
  <si>
    <t>1,204</t>
  </si>
  <si>
    <t>1,237</t>
  </si>
  <si>
    <t>33.8</t>
  </si>
  <si>
    <t>4.60</t>
  </si>
  <si>
    <t>26.4</t>
  </si>
  <si>
    <t>35.0</t>
  </si>
  <si>
    <t>25.3</t>
  </si>
  <si>
    <t>34.50</t>
  </si>
  <si>
    <t>270</t>
  </si>
  <si>
    <t>19.6</t>
  </si>
  <si>
    <t>219</t>
  </si>
  <si>
    <t>14.75</t>
  </si>
  <si>
    <t>37.16</t>
  </si>
  <si>
    <t>186</t>
  </si>
  <si>
    <t>233</t>
  </si>
  <si>
    <t>10,516</t>
  </si>
  <si>
    <t>11,113</t>
  </si>
  <si>
    <t>19.0</t>
  </si>
  <si>
    <t>67.69</t>
  </si>
  <si>
    <t>299</t>
  </si>
  <si>
    <t>25</t>
  </si>
  <si>
    <t>8.84</t>
  </si>
  <si>
    <t>-89.1</t>
  </si>
  <si>
    <t>30.2</t>
  </si>
  <si>
    <t>720</t>
  </si>
  <si>
    <t>88.1</t>
  </si>
  <si>
    <t>-286</t>
  </si>
  <si>
    <t>185.0</t>
  </si>
  <si>
    <t>837</t>
  </si>
  <si>
    <t>612</t>
  </si>
  <si>
    <t>15,657</t>
  </si>
  <si>
    <t>16,133</t>
  </si>
  <si>
    <t>13.5</t>
  </si>
  <si>
    <t>ALLY</t>
  </si>
  <si>
    <t>171</t>
  </si>
  <si>
    <t>606</t>
  </si>
  <si>
    <t>19.20</t>
  </si>
  <si>
    <t>38.0</t>
  </si>
  <si>
    <t>16.25</t>
  </si>
  <si>
    <t>42.9</t>
  </si>
  <si>
    <t>11.50</t>
  </si>
  <si>
    <t>1,203</t>
  </si>
  <si>
    <t>17.4</t>
  </si>
  <si>
    <t>4,455</t>
  </si>
  <si>
    <t>-62.0</t>
  </si>
  <si>
    <t>25.7</t>
  </si>
  <si>
    <t>1,827</t>
  </si>
  <si>
    <t>1,995</t>
  </si>
  <si>
    <t>7,466</t>
  </si>
  <si>
    <t>12.9</t>
  </si>
  <si>
    <t>9.73</t>
  </si>
  <si>
    <t>3,594</t>
  </si>
  <si>
    <t>10.50</t>
  </si>
  <si>
    <t>2,578</t>
  </si>
  <si>
    <t>951</t>
  </si>
  <si>
    <t>15.2</t>
  </si>
  <si>
    <t>-1,667</t>
  </si>
  <si>
    <t>-21.7</t>
  </si>
  <si>
    <t>35.30</t>
  </si>
  <si>
    <t>-1,730</t>
  </si>
  <si>
    <t>-439</t>
  </si>
  <si>
    <t>-7.0</t>
  </si>
  <si>
    <t>-2.2</t>
  </si>
  <si>
    <t>-14,171</t>
  </si>
  <si>
    <t>-18</t>
  </si>
  <si>
    <t>-55.9</t>
  </si>
  <si>
    <t>-5.4</t>
  </si>
  <si>
    <t>12.58</t>
  </si>
  <si>
    <t>1,249</t>
  </si>
  <si>
    <t>3,718</t>
  </si>
  <si>
    <t>111.4</t>
  </si>
  <si>
    <t>10.90</t>
  </si>
  <si>
    <t>1,942</t>
  </si>
  <si>
    <t>-4.4</t>
  </si>
  <si>
    <t>35.1</t>
  </si>
  <si>
    <t>36.7</t>
  </si>
  <si>
    <t>50.9</t>
  </si>
  <si>
    <t>-16,248</t>
  </si>
  <si>
    <t>346</t>
  </si>
  <si>
    <t>25.5</t>
  </si>
  <si>
    <t>11.40</t>
  </si>
  <si>
    <t>2.14</t>
  </si>
  <si>
    <t>15.60</t>
  </si>
  <si>
    <t>2.56</t>
  </si>
  <si>
    <t>3.01</t>
  </si>
  <si>
    <t>7.35</t>
  </si>
  <si>
    <t>2.13</t>
  </si>
  <si>
    <t>5.68</t>
  </si>
  <si>
    <t>AMR</t>
  </si>
  <si>
    <t>6.55</t>
  </si>
  <si>
    <t>2.76</t>
  </si>
  <si>
    <t>5.95</t>
  </si>
  <si>
    <t>14.66</t>
  </si>
  <si>
    <t>6.48</t>
  </si>
  <si>
    <t>9.06</t>
  </si>
  <si>
    <t>8.86</t>
  </si>
  <si>
    <t>8.48</t>
  </si>
  <si>
    <t>4.50</t>
  </si>
  <si>
    <t>3.06</t>
  </si>
  <si>
    <t>5.02</t>
  </si>
  <si>
    <t>7.32</t>
  </si>
  <si>
    <t>12.32</t>
  </si>
  <si>
    <t>13.56</t>
  </si>
  <si>
    <t>8.52</t>
  </si>
  <si>
    <t>5.19</t>
  </si>
  <si>
    <t>10.36</t>
  </si>
  <si>
    <t>16.85</t>
  </si>
  <si>
    <t>5.14</t>
  </si>
  <si>
    <t>4.92</t>
  </si>
  <si>
    <t>5.27</t>
  </si>
  <si>
    <t>19.04</t>
  </si>
  <si>
    <t>2.28</t>
  </si>
  <si>
    <t>2.07</t>
  </si>
  <si>
    <t>6.20</t>
  </si>
  <si>
    <t>3.75</t>
  </si>
  <si>
    <t>7.29</t>
  </si>
  <si>
    <t>8.42</t>
  </si>
  <si>
    <t>7.53</t>
  </si>
  <si>
    <t>4.42</t>
  </si>
  <si>
    <t>15.63</t>
  </si>
  <si>
    <t>2.86</t>
  </si>
  <si>
    <t>5.26</t>
  </si>
  <si>
    <t>6.05</t>
  </si>
  <si>
    <t>3.39</t>
  </si>
  <si>
    <t>2.11</t>
  </si>
  <si>
    <t>8.99</t>
  </si>
  <si>
    <t>6.22</t>
  </si>
  <si>
    <t>5.42</t>
  </si>
  <si>
    <t>3.46</t>
  </si>
  <si>
    <t>7.76</t>
  </si>
  <si>
    <t>5.57</t>
  </si>
  <si>
    <t>3.97</t>
  </si>
  <si>
    <t>9.16</t>
  </si>
  <si>
    <t>1.95</t>
  </si>
  <si>
    <t>2.97</t>
  </si>
  <si>
    <t>8.87</t>
  </si>
  <si>
    <t>59.00</t>
  </si>
  <si>
    <t>32.24</t>
  </si>
  <si>
    <t>6.71</t>
  </si>
  <si>
    <t>3.93</t>
  </si>
  <si>
    <t>2.39</t>
  </si>
  <si>
    <t>5.18</t>
  </si>
  <si>
    <t>7.41</t>
  </si>
  <si>
    <t>6.54</t>
  </si>
  <si>
    <t>6.41</t>
  </si>
  <si>
    <t>6.24</t>
  </si>
  <si>
    <t>6.56</t>
  </si>
  <si>
    <t>7.13</t>
  </si>
  <si>
    <t>6.12</t>
  </si>
  <si>
    <t>8.77</t>
  </si>
  <si>
    <t>15.58</t>
  </si>
  <si>
    <t>1.97</t>
  </si>
  <si>
    <t>6.18</t>
  </si>
  <si>
    <t>6.58</t>
  </si>
  <si>
    <t>4.90</t>
  </si>
  <si>
    <t>2.10</t>
  </si>
  <si>
    <t>5.94</t>
  </si>
  <si>
    <t>5.72</t>
  </si>
  <si>
    <t>6.79</t>
  </si>
  <si>
    <t>9.76</t>
  </si>
  <si>
    <t>4.36</t>
  </si>
  <si>
    <t>4.70</t>
  </si>
  <si>
    <t>5.38</t>
  </si>
  <si>
    <t>4.94</t>
  </si>
  <si>
    <t>5.04</t>
  </si>
  <si>
    <t>7.17</t>
  </si>
  <si>
    <t>4.65</t>
  </si>
  <si>
    <t>2.87</t>
  </si>
  <si>
    <t>8.26</t>
  </si>
  <si>
    <t>8.76</t>
  </si>
  <si>
    <t>7.01</t>
  </si>
  <si>
    <t>8.65</t>
  </si>
  <si>
    <t>7.07</t>
  </si>
  <si>
    <t>8.04</t>
  </si>
  <si>
    <t>6.53</t>
  </si>
  <si>
    <t>3.62</t>
  </si>
  <si>
    <t>3.87</t>
  </si>
  <si>
    <t>5.96</t>
  </si>
  <si>
    <t>6.90</t>
  </si>
  <si>
    <t>6.15</t>
  </si>
  <si>
    <t>3.42</t>
  </si>
  <si>
    <t>6.88</t>
  </si>
  <si>
    <t>7.55</t>
  </si>
  <si>
    <t>5.10</t>
  </si>
  <si>
    <t>6.44</t>
  </si>
  <si>
    <t>6.19</t>
  </si>
  <si>
    <t>17.13</t>
  </si>
  <si>
    <t>12.29</t>
  </si>
  <si>
    <t>5.37</t>
  </si>
  <si>
    <t>5.86</t>
  </si>
  <si>
    <t>5.98</t>
  </si>
  <si>
    <t>5.39</t>
  </si>
  <si>
    <t>4.30</t>
  </si>
  <si>
    <t>7.02</t>
  </si>
  <si>
    <t>2.32</t>
  </si>
  <si>
    <t>6.49</t>
  </si>
  <si>
    <t>10.11</t>
  </si>
  <si>
    <t>7.14</t>
  </si>
  <si>
    <t>5.56</t>
  </si>
  <si>
    <t>XD</t>
  </si>
  <si>
    <t>7.25</t>
  </si>
  <si>
    <t>4.81</t>
  </si>
  <si>
    <t>6.57</t>
  </si>
  <si>
    <t>6.11</t>
  </si>
  <si>
    <t>8.17</t>
  </si>
  <si>
    <t>VI</t>
  </si>
  <si>
    <t>8.45</t>
  </si>
  <si>
    <t>6.06</t>
  </si>
  <si>
    <t>8.05</t>
  </si>
  <si>
    <t>6.27</t>
  </si>
  <si>
    <t xml:space="preserve">    (Reversal Of) Provisions</t>
  </si>
  <si>
    <t>หุ้น ที่มีข้อมูลน้อยกว่า 2008 จะ error ต้องเปลี่ยนตัวเลขจำนวนปีที่นำมาคำนวณด้วยโดยนับย้อนเริ่มจามจาก 2021(ปีปัจจุบัน)นับเริ่มที่ 0 แล้วย้อนไปถึงปีที่มีข้อมูล</t>
  </si>
  <si>
    <t>หุ้น ที่มีข้อมูลน้อยกว่า 2008 จะ errorP/E ติด error ดึง Net profit Parent มาไม่ได้ต้องถามอาจารย์ดู</t>
  </si>
  <si>
    <t>เช่น TKN , Veranda</t>
  </si>
  <si>
    <t xml:space="preserve">        Reserve For Treasury Shares</t>
  </si>
  <si>
    <t xml:space="preserve">    (Reversal Of) Loss On Diminution In Value Of Inventories</t>
  </si>
  <si>
    <t>ไม่ใช่เฉพาะ หุ้นข้อมูลปีน้อย SNC Profit ก็ไม่ขึ้น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</si>
</sst>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4" fontId="8" fillId="0" borderId="3" xfId="1" applyNumberFormat="1" applyFont="1" applyBorder="1"/>
    <xf numFmtId="164" fontId="8" fillId="0" borderId="3" xfId="1" applyNumberFormat="1" applyFont="1" applyBorder="1" applyAlignment="1">
      <alignment horizontal="right"/>
    </xf>
    <xf numFmtId="0" fontId="4" fillId="0" borderId="0" xfId="1" applyFont="1" applyAlignment="1">
      <alignment horizontal="left"/>
    </xf>
    <xf numFmtId="165" fontId="8" fillId="0" borderId="4" xfId="3" applyNumberFormat="1" applyFont="1" applyBorder="1"/>
    <xf numFmtId="165" fontId="4" fillId="0" borderId="0" xfId="1" applyNumberFormat="1" applyFont="1" applyAlignment="1">
      <alignment horizontal="left"/>
    </xf>
    <xf numFmtId="165" fontId="8" fillId="0" borderId="8" xfId="3" applyNumberFormat="1" applyFont="1" applyBorder="1"/>
    <xf numFmtId="43" fontId="8" fillId="0" borderId="8" xfId="2" applyFont="1" applyBorder="1"/>
    <xf numFmtId="165" fontId="4" fillId="0" borderId="0" xfId="3" applyNumberFormat="1" applyFont="1" applyAlignment="1">
      <alignment horizontal="left"/>
    </xf>
    <xf numFmtId="0" fontId="6" fillId="0" borderId="0" xfId="1" applyFont="1"/>
    <xf numFmtId="164" fontId="8" fillId="0" borderId="8" xfId="1" applyNumberFormat="1" applyFont="1" applyBorder="1"/>
    <xf numFmtId="165" fontId="6" fillId="0" borderId="0" xfId="3" applyNumberFormat="1" applyFont="1"/>
    <xf numFmtId="164" fontId="8" fillId="0" borderId="12" xfId="1" applyNumberFormat="1" applyFont="1" applyBorder="1"/>
    <xf numFmtId="165" fontId="8" fillId="0" borderId="5" xfId="3" applyNumberFormat="1" applyFont="1" applyBorder="1"/>
    <xf numFmtId="165" fontId="8" fillId="0" borderId="7" xfId="3" applyNumberFormat="1" applyFont="1" applyBorder="1"/>
    <xf numFmtId="165" fontId="8" fillId="0" borderId="13" xfId="3" applyNumberFormat="1" applyFont="1" applyBorder="1"/>
    <xf numFmtId="165" fontId="8" fillId="0" borderId="0" xfId="3" applyNumberFormat="1" applyFont="1" applyBorder="1"/>
    <xf numFmtId="165" fontId="8" fillId="0" borderId="14" xfId="3" applyNumberFormat="1" applyFont="1" applyBorder="1"/>
    <xf numFmtId="165" fontId="4" fillId="0" borderId="0" xfId="1" applyNumberFormat="1" applyFont="1"/>
    <xf numFmtId="164" fontId="8" fillId="0" borderId="4" xfId="1" applyNumberFormat="1" applyFont="1" applyBorder="1"/>
    <xf numFmtId="164"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6" fontId="6" fillId="0" borderId="0" xfId="4" applyNumberFormat="1" applyFont="1" applyBorder="1"/>
    <xf numFmtId="165" fontId="6" fillId="0" borderId="14" xfId="5" applyNumberFormat="1" applyFont="1" applyBorder="1"/>
    <xf numFmtId="166" fontId="6" fillId="0" borderId="0" xfId="4" applyNumberFormat="1" applyFont="1" applyAlignment="1">
      <alignment horizontal="left"/>
    </xf>
    <xf numFmtId="165" fontId="6" fillId="0" borderId="0" xfId="3" applyNumberFormat="1" applyFont="1" applyBorder="1" applyAlignment="1"/>
    <xf numFmtId="165" fontId="6" fillId="0" borderId="9" xfId="3" applyNumberFormat="1" applyFont="1" applyBorder="1" applyAlignment="1"/>
    <xf numFmtId="165" fontId="6" fillId="0" borderId="10" xfId="3" applyNumberFormat="1" applyFont="1" applyBorder="1" applyAlignment="1"/>
    <xf numFmtId="165" fontId="6" fillId="0" borderId="11" xfId="3" applyNumberFormat="1" applyFont="1" applyBorder="1" applyAlignment="1"/>
    <xf numFmtId="165" fontId="6" fillId="0" borderId="0" xfId="3" applyNumberFormat="1" applyFont="1" applyBorder="1"/>
    <xf numFmtId="165" fontId="6" fillId="0" borderId="0" xfId="3" applyNumberFormat="1" applyFont="1" applyBorder="1" applyAlignment="1">
      <alignment horizontal="left"/>
    </xf>
    <xf numFmtId="165"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5" fontId="0" fillId="0" borderId="0" xfId="3" applyNumberFormat="1" applyFont="1" applyBorder="1" applyAlignment="1"/>
    <xf numFmtId="165" fontId="0" fillId="0" borderId="0" xfId="3" applyNumberFormat="1" applyFont="1" applyAlignment="1"/>
    <xf numFmtId="164" fontId="1" fillId="0" borderId="0" xfId="1" applyNumberFormat="1"/>
    <xf numFmtId="166"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4"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6" fontId="2" fillId="2" borderId="0" xfId="4" applyNumberFormat="1" applyFont="1" applyFill="1" applyBorder="1" applyAlignment="1">
      <alignment horizontal="center"/>
    </xf>
    <xf numFmtId="166" fontId="2" fillId="14" borderId="0" xfId="4" applyNumberFormat="1" applyFont="1" applyFill="1" applyBorder="1" applyAlignment="1">
      <alignment horizontal="center"/>
    </xf>
    <xf numFmtId="0" fontId="2" fillId="5" borderId="0" xfId="7" applyFont="1" applyFill="1" applyBorder="1" applyAlignment="1">
      <alignment horizontal="center"/>
    </xf>
    <xf numFmtId="166" fontId="2" fillId="15" borderId="0" xfId="4" applyNumberFormat="1" applyFont="1" applyFill="1" applyBorder="1" applyAlignment="1">
      <alignment horizontal="center"/>
    </xf>
    <xf numFmtId="166" fontId="2" fillId="16" borderId="0" xfId="4" applyNumberFormat="1" applyFont="1" applyFill="1" applyBorder="1" applyAlignment="1">
      <alignment horizontal="center"/>
    </xf>
    <xf numFmtId="0" fontId="0" fillId="0" borderId="0" xfId="0" applyNumberFormat="1"/>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4" fontId="9" fillId="3" borderId="4" xfId="1" applyNumberFormat="1" applyFont="1" applyFill="1" applyBorder="1"/>
    <xf numFmtId="164"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5"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4" fontId="8" fillId="3" borderId="12" xfId="1" applyNumberFormat="1" applyFont="1" applyFill="1" applyBorder="1" applyAlignment="1">
      <alignment horizontal="right"/>
    </xf>
    <xf numFmtId="0" fontId="7" fillId="13" borderId="0" xfId="1" applyFont="1" applyFill="1" applyBorder="1" applyAlignment="1">
      <alignment horizontal="center"/>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43" fontId="2" fillId="16" borderId="3" xfId="2" applyFont="1" applyFill="1" applyBorder="1" applyAlignment="1">
      <alignment horizontal="right"/>
    </xf>
    <xf numFmtId="164" fontId="9" fillId="3" borderId="12" xfId="1" applyNumberFormat="1" applyFont="1" applyFill="1" applyBorder="1"/>
    <xf numFmtId="164" fontId="9" fillId="3" borderId="12" xfId="1" applyNumberFormat="1" applyFont="1" applyFill="1" applyBorder="1" applyAlignment="1">
      <alignment horizontal="right"/>
    </xf>
    <xf numFmtId="0" fontId="7" fillId="13" borderId="0" xfId="1" applyFont="1" applyFill="1" applyBorder="1" applyAlignment="1">
      <alignment horizontal="center"/>
    </xf>
    <xf numFmtId="0" fontId="15" fillId="3" borderId="0" xfId="1" applyFon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14" fillId="0" borderId="0" xfId="8" applyNumberFormat="1" applyFill="1"/>
    <xf numFmtId="0" fontId="6" fillId="0" borderId="0" xfId="6" applyNumberFormat="1" applyFont="1" applyBorder="1"/>
    <xf numFmtId="166" fontId="2" fillId="14" borderId="1" xfId="4" applyNumberFormat="1" applyFont="1" applyFill="1" applyBorder="1" applyAlignment="1">
      <alignment horizontal="center"/>
    </xf>
    <xf numFmtId="166" fontId="2" fillId="14" borderId="2" xfId="4" applyNumberFormat="1" applyFont="1" applyFill="1" applyBorder="1" applyAlignment="1">
      <alignment horizontal="center"/>
    </xf>
    <xf numFmtId="166" fontId="2" fillId="14" borderId="5" xfId="4" applyNumberFormat="1" applyFont="1" applyFill="1" applyBorder="1" applyAlignment="1">
      <alignment horizontal="center"/>
    </xf>
    <xf numFmtId="166"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6" fontId="2" fillId="15" borderId="20" xfId="4" applyNumberFormat="1" applyFont="1" applyFill="1" applyBorder="1" applyAlignment="1">
      <alignment horizontal="center"/>
    </xf>
    <xf numFmtId="166" fontId="2" fillId="15" borderId="21" xfId="4" applyNumberFormat="1" applyFont="1" applyFill="1" applyBorder="1" applyAlignment="1">
      <alignment horizontal="center"/>
    </xf>
    <xf numFmtId="166" fontId="2" fillId="16" borderId="1" xfId="4" applyNumberFormat="1" applyFont="1" applyFill="1" applyBorder="1" applyAlignment="1">
      <alignment horizontal="center"/>
    </xf>
    <xf numFmtId="166"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6" fontId="2" fillId="2" borderId="1" xfId="4" applyNumberFormat="1" applyFont="1" applyFill="1" applyBorder="1" applyAlignment="1">
      <alignment horizontal="center"/>
    </xf>
    <xf numFmtId="166"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6" fontId="2" fillId="14" borderId="4" xfId="4" applyNumberFormat="1" applyFont="1" applyFill="1" applyBorder="1" applyAlignment="1">
      <alignment horizontal="center"/>
    </xf>
    <xf numFmtId="0" fontId="7" fillId="13" borderId="4" xfId="1" applyFont="1" applyFill="1" applyBorder="1" applyAlignment="1">
      <alignment horizontal="center"/>
    </xf>
    <xf numFmtId="166"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6" fontId="2" fillId="16" borderId="4" xfId="4" applyNumberFormat="1" applyFont="1" applyFill="1" applyBorder="1" applyAlignment="1">
      <alignment horizontal="center"/>
    </xf>
    <xf numFmtId="166" fontId="2" fillId="15" borderId="4" xfId="4" applyNumberFormat="1" applyFont="1" applyFill="1" applyBorder="1" applyAlignment="1">
      <alignment horizontal="center"/>
    </xf>
    <xf numFmtId="0" fontId="2" fillId="5" borderId="4" xfId="7" applyFont="1" applyFill="1" applyBorder="1" applyAlignment="1">
      <alignment horizontal="center"/>
    </xf>
    <xf numFmtId="0" fontId="0" fillId="3" borderId="0" xfId="0" applyFill="1"/>
    <xf numFmtId="0" fontId="7" fillId="5" borderId="1" xfId="1" applyFont="1" applyFill="1" applyBorder="1" applyAlignment="1">
      <alignment horizontal="center"/>
    </xf>
    <xf numFmtId="0" fontId="7" fillId="5" borderId="2" xfId="1" applyFont="1" applyFill="1" applyBorder="1" applyAlignment="1">
      <alignment horizontal="center"/>
    </xf>
    <xf numFmtId="0" fontId="7" fillId="5" borderId="24" xfId="1" applyFont="1" applyFill="1" applyBorder="1" applyAlignment="1">
      <alignment horizontal="center"/>
    </xf>
    <xf numFmtId="0" fontId="7" fillId="4" borderId="24" xfId="1"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442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xdr:col>
      <xdr:colOff>95250</xdr:colOff>
      <xdr:row>206</xdr:row>
      <xdr:rowOff>122465</xdr:rowOff>
    </xdr:from>
    <xdr:to>
      <xdr:col>6</xdr:col>
      <xdr:colOff>775607</xdr:colOff>
      <xdr:row>211</xdr:row>
      <xdr:rowOff>68036</xdr:rowOff>
    </xdr:to>
    <xdr:sp macro="" textlink="">
      <xdr:nvSpPr>
        <xdr:cNvPr id="2" name="TextBox 1">
          <a:extLst>
            <a:ext uri="{FF2B5EF4-FFF2-40B4-BE49-F238E27FC236}">
              <a16:creationId xmlns:a16="http://schemas.microsoft.com/office/drawing/2014/main" id="{ED183DC7-CB1D-40BD-9243-BF75D61F9CE8}"/>
            </a:ext>
          </a:extLst>
        </xdr:cNvPr>
        <xdr:cNvSpPr txBox="1"/>
      </xdr:nvSpPr>
      <xdr:spPr>
        <a:xfrm>
          <a:off x="7592786" y="42168536"/>
          <a:ext cx="4925785" cy="96610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rPr>
            <a:t>    Management And Directors' Remuneration </a:t>
          </a:r>
          <a:r>
            <a:rPr lang="th-TH" sz="1800" b="1">
              <a:solidFill>
                <a:srgbClr val="FF0000"/>
              </a:solidFill>
            </a:rPr>
            <a:t>หาไม่เจอในงบการเงิน</a:t>
          </a:r>
          <a:r>
            <a:rPr lang="th-TH" sz="1800" b="1" baseline="0">
              <a:solidFill>
                <a:srgbClr val="FF0000"/>
              </a:solidFill>
            </a:rPr>
            <a:t> เลย </a:t>
          </a:r>
          <a:r>
            <a:rPr lang="en-US" sz="1800" b="1" baseline="0">
              <a:solidFill>
                <a:srgbClr val="FF0000"/>
              </a:solidFill>
            </a:rPr>
            <a:t>Manual 0</a:t>
          </a:r>
          <a:r>
            <a:rPr lang="th-TH" sz="1800" b="1" baseline="0">
              <a:solidFill>
                <a:srgbClr val="FF0000"/>
              </a:solidFill>
            </a:rPr>
            <a:t> ไป</a:t>
          </a:r>
        </a:p>
        <a:p>
          <a:endParaRPr lang="en-US" sz="1800" b="1">
            <a:solidFill>
              <a:srgbClr val="FF0000"/>
            </a:solidFill>
          </a:endParaRPr>
        </a:p>
      </xdr:txBody>
    </xdr:sp>
    <xdr:clientData/>
  </xdr:twoCellAnchor>
  <xdr:twoCellAnchor>
    <xdr:from>
      <xdr:col>7</xdr:col>
      <xdr:colOff>700767</xdr:colOff>
      <xdr:row>529</xdr:row>
      <xdr:rowOff>170090</xdr:rowOff>
    </xdr:from>
    <xdr:to>
      <xdr:col>10</xdr:col>
      <xdr:colOff>932088</xdr:colOff>
      <xdr:row>579</xdr:row>
      <xdr:rowOff>142875</xdr:rowOff>
    </xdr:to>
    <xdr:sp macro="" textlink="">
      <xdr:nvSpPr>
        <xdr:cNvPr id="3" name="TextBox 2">
          <a:extLst>
            <a:ext uri="{FF2B5EF4-FFF2-40B4-BE49-F238E27FC236}">
              <a16:creationId xmlns:a16="http://schemas.microsoft.com/office/drawing/2014/main" id="{62217679-0D66-4F05-92F0-6E9724DC4736}"/>
            </a:ext>
          </a:extLst>
        </xdr:cNvPr>
        <xdr:cNvSpPr txBox="1"/>
      </xdr:nvSpPr>
      <xdr:spPr>
        <a:xfrm rot="18793889">
          <a:off x="10123714" y="111537750"/>
          <a:ext cx="10178142" cy="341539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b="1"/>
            <a:t>TKN </a:t>
          </a:r>
          <a:r>
            <a:rPr lang="th-TH" sz="7200" b="1"/>
            <a:t>ไม่ดึง </a:t>
          </a:r>
          <a:r>
            <a:rPr lang="en-US" sz="7200" b="1"/>
            <a:t>Net Profit </a:t>
          </a:r>
          <a:r>
            <a:rPr lang="th-TH" sz="7200" b="1"/>
            <a:t>ให้ครับ ผมเลยดึง </a:t>
          </a:r>
          <a:r>
            <a:rPr lang="en-US" sz="7200" b="1"/>
            <a:t>Manual</a:t>
          </a:r>
        </a:p>
      </xdr:txBody>
    </xdr:sp>
    <xdr:clientData/>
  </xdr:twoCellAnchor>
  <xdr:twoCellAnchor>
    <xdr:from>
      <xdr:col>7</xdr:col>
      <xdr:colOff>0</xdr:colOff>
      <xdr:row>654</xdr:row>
      <xdr:rowOff>0</xdr:rowOff>
    </xdr:from>
    <xdr:to>
      <xdr:col>10</xdr:col>
      <xdr:colOff>231321</xdr:colOff>
      <xdr:row>709</xdr:row>
      <xdr:rowOff>68035</xdr:rowOff>
    </xdr:to>
    <xdr:sp macro="" textlink="">
      <xdr:nvSpPr>
        <xdr:cNvPr id="5" name="TextBox 4">
          <a:extLst>
            <a:ext uri="{FF2B5EF4-FFF2-40B4-BE49-F238E27FC236}">
              <a16:creationId xmlns:a16="http://schemas.microsoft.com/office/drawing/2014/main" id="{CF320E08-F918-4FAA-BA53-41C4BE968CA8}"/>
            </a:ext>
          </a:extLst>
        </xdr:cNvPr>
        <xdr:cNvSpPr txBox="1"/>
      </xdr:nvSpPr>
      <xdr:spPr>
        <a:xfrm rot="18793889">
          <a:off x="9422947" y="136881053"/>
          <a:ext cx="10178142" cy="341539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b="1"/>
            <a:t>TKN </a:t>
          </a:r>
          <a:r>
            <a:rPr lang="th-TH" sz="7200" b="1"/>
            <a:t>ไม่ดึง </a:t>
          </a:r>
          <a:r>
            <a:rPr lang="en-US" sz="7200" b="1"/>
            <a:t>Net Profit </a:t>
          </a:r>
          <a:r>
            <a:rPr lang="th-TH" sz="7200" b="1"/>
            <a:t>ให้ครับ ผมเลยดึง </a:t>
          </a:r>
          <a:r>
            <a:rPr lang="en-US" sz="7200" b="1"/>
            <a:t>Manual</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6" tableType="queryTable" totalsRowShown="0">
  <autoFilter ref="A1:X766"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1" tableType="queryTable" totalsRowShown="0">
  <autoFilter ref="A1:N261" xr:uid="{B7BC709F-4C25-4563-B32E-D456BB7E43FA}"/>
  <sortState xmlns:xlrd2="http://schemas.microsoft.com/office/spreadsheetml/2017/richdata2" ref="A2:N261">
    <sortCondition ref="A1:A261"/>
  </sortState>
  <tableColumns count="14">
    <tableColumn id="15" xr3:uid="{17D5047E-13D0-4C98-A578-5A1682FD7769}" uniqueName="15" name="Net Profit/ Valuation หมวด/หุ้น**** ยอดรวมทุกหมวด QoQ% YoY%" queryTableFieldId="1" dataDxfId="21" dataCellStyle="Normal 6"/>
    <tableColumn id="16" xr3:uid="{5E545C81-3072-4A72-AB89-C6615A0AD460}" uniqueName="16" name="2020 Actual Net Profit (ล้านบาท) - - -*" queryTableFieldId="15" dataDxfId="20" dataCellStyle="Normal 6"/>
    <tableColumn id="18" xr3:uid="{D441A499-DC6A-4975-8D60-89236B746C16}" uniqueName="18" name="2021 Net Profit Forecast  (ล้านบาท) ณ ธ.ค. 20 - - -" queryTableFieldId="17" dataDxfId="19" dataCellStyle="Normal 6"/>
    <tableColumn id="19" xr3:uid="{6C4D3D31-24B7-4AB8-AF48-08AF1E910670}" uniqueName="19" name="2021 Net Profit Forecast  (ล้านบาท) ณ มี.ค. 21 - - -" queryTableFieldId="18" dataDxfId="18" dataCellStyle="Normal 6"/>
    <tableColumn id="1" xr3:uid="{A39126C6-374E-4A75-B8BC-C758EEFF663E}" uniqueName="1" name="2021 Net Profit Forecast  (ล้านบาท) ณ มิ.ย. 21 - - -" queryTableFieldId="33" dataDxfId="17" dataCellStyle="Normal 6"/>
    <tableColumn id="2" xr3:uid="{AA30E1AE-9205-4352-9733-5C0C6242CEBC}" uniqueName="2" name="2021 Net Profit Forecast  (ล้านบาท) ณ ส.ค. 21 - -** -" queryTableFieldId="41" dataDxfId="16" dataCellStyle="Normal 6"/>
    <tableColumn id="22" xr3:uid="{DD36C03D-742F-4A74-9DE6-30B4DF9CD1F0}" uniqueName="22" name="2022 Net Profit Forecast  (ล้านบาท) ณ ธ.ค. 21 - - -" queryTableFieldId="21" dataDxfId="15" dataCellStyle="Normal 6"/>
    <tableColumn id="23" xr3:uid="{7E5B9F59-F0A5-4616-846C-3046820E825E}" uniqueName="23" name="2022 Net Profit Forecast  (ล้านบาท) ณ มี.ค. 22 - - -" queryTableFieldId="22" dataDxfId="14" dataCellStyle="Normal 6"/>
    <tableColumn id="3" xr3:uid="{1490EC6F-0089-4FA4-90FD-48BFCA9D483D}" uniqueName="3" name="2022 Net Profit Forecast  (ล้านบาท) ณ มิ.ย. 22 - - -" queryTableFieldId="35" dataDxfId="13" dataCellStyle="Normal 6"/>
    <tableColumn id="4" xr3:uid="{38E19946-7793-4592-8D24-19BD821AC6B4}" uniqueName="4" name="2022 Net Profit Forecast  (ล้านบาท) ณ ส.ค. 22 - -** -" queryTableFieldId="42" dataDxfId="12" dataCellStyle="Normal 6"/>
    <tableColumn id="11" xr3:uid="{13806378-32BF-4873-956E-21608999A524}" uniqueName="11" name="Valuation Forecast 21P/E***" queryTableFieldId="11" dataDxfId="11" dataCellStyle="Normal 6"/>
    <tableColumn id="12" xr3:uid="{0597C9EF-90EF-4D32-AFF4-A823ED265D1F}" uniqueName="12" name="Valuation Forecast 21P/BV***" queryTableFieldId="12" dataDxfId="10" dataCellStyle="Normal 6"/>
    <tableColumn id="13" xr3:uid="{8B09988F-D33C-4560-BEB2-54C97E442B7F}" uniqueName="13" name="Valuation Forecast 21DIV" queryTableFieldId="13"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92B42-D3E4-4EFA-B74D-CB1FC75E3F2A}">
  <sheetPr>
    <tabColor rgb="FFFFFF00"/>
  </sheetPr>
  <dimension ref="B6:O17"/>
  <sheetViews>
    <sheetView workbookViewId="0">
      <selection activeCell="B10" sqref="B10"/>
    </sheetView>
  </sheetViews>
  <sheetFormatPr defaultRowHeight="16.5" x14ac:dyDescent="0.3"/>
  <sheetData>
    <row r="6" spans="2:15" x14ac:dyDescent="0.3">
      <c r="B6" s="222" t="s">
        <v>3561</v>
      </c>
      <c r="C6" s="222"/>
      <c r="D6" s="222"/>
      <c r="E6" s="222"/>
      <c r="F6" s="222"/>
      <c r="G6" s="222"/>
      <c r="H6" s="222"/>
      <c r="I6" s="222"/>
      <c r="J6" s="222"/>
      <c r="K6" s="222"/>
      <c r="L6" s="222"/>
      <c r="M6" s="222"/>
      <c r="N6" s="222"/>
      <c r="O6" s="222"/>
    </row>
    <row r="7" spans="2:15" x14ac:dyDescent="0.3">
      <c r="B7" s="222" t="s">
        <v>3562</v>
      </c>
      <c r="C7" s="222"/>
      <c r="D7" s="222"/>
      <c r="E7" s="222"/>
      <c r="F7" s="222"/>
      <c r="G7" s="222"/>
      <c r="H7" s="222"/>
      <c r="I7" s="222"/>
      <c r="J7" s="222"/>
      <c r="K7" s="222"/>
      <c r="L7" s="222"/>
      <c r="M7" s="222"/>
      <c r="N7" s="222"/>
      <c r="O7" s="222"/>
    </row>
    <row r="8" spans="2:15" x14ac:dyDescent="0.3">
      <c r="B8" s="222" t="s">
        <v>3563</v>
      </c>
      <c r="C8" s="222"/>
      <c r="D8" s="222"/>
      <c r="E8" s="222"/>
      <c r="F8" s="222"/>
      <c r="G8" s="222"/>
      <c r="H8" s="222"/>
      <c r="I8" s="222"/>
      <c r="J8" s="222"/>
      <c r="K8" s="222"/>
      <c r="L8" s="222"/>
      <c r="M8" s="222"/>
      <c r="N8" s="222"/>
      <c r="O8" s="222"/>
    </row>
    <row r="9" spans="2:15" x14ac:dyDescent="0.3">
      <c r="B9" s="222" t="s">
        <v>3566</v>
      </c>
      <c r="C9" s="222"/>
      <c r="D9" s="222"/>
      <c r="E9" s="222"/>
      <c r="F9" s="222"/>
      <c r="G9" s="222"/>
      <c r="H9" s="222"/>
      <c r="I9" s="222"/>
      <c r="J9" s="222"/>
      <c r="K9" s="222"/>
      <c r="L9" s="222"/>
      <c r="M9" s="222"/>
      <c r="N9" s="222"/>
      <c r="O9" s="222"/>
    </row>
    <row r="10" spans="2:15" x14ac:dyDescent="0.3">
      <c r="B10" s="222"/>
      <c r="C10" s="222"/>
      <c r="D10" s="222"/>
      <c r="E10" s="222"/>
      <c r="F10" s="222"/>
      <c r="G10" s="222"/>
      <c r="H10" s="222"/>
      <c r="I10" s="222"/>
      <c r="J10" s="222"/>
      <c r="K10" s="222"/>
      <c r="L10" s="222"/>
      <c r="M10" s="222"/>
      <c r="N10" s="222"/>
      <c r="O10" s="222"/>
    </row>
    <row r="11" spans="2:15" x14ac:dyDescent="0.3">
      <c r="B11" s="222"/>
      <c r="C11" s="222"/>
      <c r="D11" s="222"/>
      <c r="E11" s="222"/>
      <c r="F11" s="222"/>
      <c r="G11" s="222"/>
      <c r="H11" s="222"/>
      <c r="I11" s="222"/>
      <c r="J11" s="222"/>
      <c r="K11" s="222"/>
      <c r="L11" s="222"/>
      <c r="M11" s="222"/>
      <c r="N11" s="222"/>
      <c r="O11" s="222"/>
    </row>
    <row r="12" spans="2:15" x14ac:dyDescent="0.3">
      <c r="B12" s="222"/>
      <c r="C12" s="222"/>
      <c r="D12" s="222"/>
      <c r="E12" s="222"/>
      <c r="F12" s="222"/>
      <c r="G12" s="222"/>
      <c r="H12" s="222"/>
      <c r="I12" s="222"/>
      <c r="J12" s="222"/>
      <c r="K12" s="222"/>
      <c r="L12" s="222"/>
      <c r="M12" s="222"/>
      <c r="N12" s="222"/>
      <c r="O12" s="222"/>
    </row>
    <row r="13" spans="2:15" x14ac:dyDescent="0.3">
      <c r="B13" s="222"/>
      <c r="C13" s="222"/>
      <c r="D13" s="222"/>
      <c r="E13" s="222"/>
      <c r="F13" s="222"/>
      <c r="G13" s="222"/>
      <c r="H13" s="222"/>
      <c r="I13" s="222"/>
      <c r="J13" s="222"/>
      <c r="K13" s="222"/>
      <c r="L13" s="222"/>
      <c r="M13" s="222"/>
      <c r="N13" s="222"/>
      <c r="O13" s="222"/>
    </row>
    <row r="14" spans="2:15" x14ac:dyDescent="0.3">
      <c r="B14" s="222"/>
      <c r="C14" s="222"/>
      <c r="D14" s="222"/>
      <c r="E14" s="222"/>
      <c r="F14" s="222"/>
      <c r="G14" s="222"/>
      <c r="H14" s="222"/>
      <c r="I14" s="222"/>
      <c r="J14" s="222"/>
      <c r="K14" s="222"/>
      <c r="L14" s="222"/>
      <c r="M14" s="222"/>
      <c r="N14" s="222"/>
      <c r="O14" s="222"/>
    </row>
    <row r="15" spans="2:15" x14ac:dyDescent="0.3">
      <c r="B15" s="222"/>
      <c r="C15" s="222"/>
      <c r="D15" s="222"/>
      <c r="E15" s="222"/>
      <c r="F15" s="222"/>
      <c r="G15" s="222"/>
      <c r="H15" s="222"/>
      <c r="I15" s="222"/>
      <c r="J15" s="222"/>
      <c r="K15" s="222"/>
      <c r="L15" s="222"/>
      <c r="M15" s="222"/>
      <c r="N15" s="222"/>
      <c r="O15" s="222"/>
    </row>
    <row r="16" spans="2:15" x14ac:dyDescent="0.3">
      <c r="B16" s="222"/>
      <c r="C16" s="222"/>
      <c r="D16" s="222"/>
      <c r="E16" s="222"/>
      <c r="F16" s="222"/>
      <c r="G16" s="222"/>
      <c r="H16" s="222"/>
      <c r="I16" s="222"/>
      <c r="J16" s="222"/>
      <c r="K16" s="222"/>
      <c r="L16" s="222"/>
      <c r="M16" s="222"/>
      <c r="N16" s="222"/>
      <c r="O16" s="222"/>
    </row>
    <row r="17" spans="2:15" x14ac:dyDescent="0.3">
      <c r="B17" s="222"/>
      <c r="C17" s="222"/>
      <c r="D17" s="222"/>
      <c r="E17" s="222"/>
      <c r="F17" s="222"/>
      <c r="G17" s="222"/>
      <c r="H17" s="222"/>
      <c r="I17" s="222"/>
      <c r="J17" s="222"/>
      <c r="K17" s="222"/>
      <c r="L17" s="222"/>
      <c r="M17" s="222"/>
      <c r="N17" s="222"/>
      <c r="O17" s="22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61E51-F6CB-4FCD-AD3D-A10AC3BE64EA}">
  <sheetPr>
    <tabColor rgb="FFFF0000"/>
    <outlinePr summaryBelow="0" summaryRight="0"/>
  </sheetPr>
  <dimension ref="A1:DN723"/>
  <sheetViews>
    <sheetView topLeftCell="D568" zoomScale="70" zoomScaleNormal="70" workbookViewId="0">
      <selection activeCell="L585" sqref="L58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2580</v>
      </c>
      <c r="Z2" t="s">
        <v>2581</v>
      </c>
      <c r="AA2" t="s">
        <v>2582</v>
      </c>
      <c r="AB2" t="s">
        <v>2583</v>
      </c>
      <c r="AC2" t="s">
        <v>2584</v>
      </c>
      <c r="AD2" t="s">
        <v>2585</v>
      </c>
      <c r="AE2" t="s">
        <v>2586</v>
      </c>
      <c r="AF2" t="s">
        <v>2587</v>
      </c>
      <c r="AG2" t="s">
        <v>2588</v>
      </c>
      <c r="AH2" t="s">
        <v>2589</v>
      </c>
      <c r="AI2" t="s">
        <v>2590</v>
      </c>
      <c r="AJ2" t="s">
        <v>2591</v>
      </c>
      <c r="AK2" t="s">
        <v>2592</v>
      </c>
      <c r="AL2" t="s">
        <v>2593</v>
      </c>
      <c r="AM2" t="s">
        <v>2594</v>
      </c>
      <c r="AN2" t="s">
        <v>2595</v>
      </c>
      <c r="AO2" t="s">
        <v>2596</v>
      </c>
      <c r="AP2" t="s">
        <v>2597</v>
      </c>
      <c r="AQ2" t="s">
        <v>2598</v>
      </c>
      <c r="AR2" t="s">
        <v>2599</v>
      </c>
      <c r="AS2" t="s">
        <v>2600</v>
      </c>
      <c r="AT2" t="s">
        <v>2601</v>
      </c>
      <c r="AU2" t="s">
        <v>2602</v>
      </c>
      <c r="AV2" t="s">
        <v>2603</v>
      </c>
      <c r="AW2" t="s">
        <v>2604</v>
      </c>
      <c r="AX2" t="s">
        <v>2605</v>
      </c>
      <c r="AY2" t="s">
        <v>2606</v>
      </c>
      <c r="AZ2" t="s">
        <v>2607</v>
      </c>
      <c r="BA2" t="s">
        <v>2608</v>
      </c>
      <c r="BB2" t="s">
        <v>2609</v>
      </c>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6008527</v>
      </c>
      <c r="C5">
        <v>7218688</v>
      </c>
      <c r="D5">
        <v>6449522</v>
      </c>
      <c r="E5">
        <v>2754268</v>
      </c>
      <c r="F5">
        <v>9116820</v>
      </c>
      <c r="G5">
        <v>2053237.35</v>
      </c>
      <c r="H5">
        <v>1537740</v>
      </c>
      <c r="I5">
        <v>2735856</v>
      </c>
      <c r="J5">
        <v>2827991</v>
      </c>
      <c r="K5">
        <v>3021030.7</v>
      </c>
      <c r="L5">
        <v>2632116</v>
      </c>
      <c r="M5">
        <v>2588679</v>
      </c>
      <c r="N5">
        <v>4850693</v>
      </c>
      <c r="O5">
        <v>2418138.7999999998</v>
      </c>
      <c r="P5">
        <v>1974740</v>
      </c>
      <c r="Q5">
        <v>2042494</v>
      </c>
      <c r="R5">
        <v>2549661</v>
      </c>
      <c r="S5">
        <v>2488945.2200000002</v>
      </c>
      <c r="T5">
        <v>1837874</v>
      </c>
      <c r="U5">
        <v>1529003</v>
      </c>
      <c r="V5">
        <v>2275951</v>
      </c>
      <c r="W5">
        <v>2577733.66</v>
      </c>
      <c r="X5">
        <v>1864333</v>
      </c>
      <c r="Y5">
        <v>1758472</v>
      </c>
      <c r="Z5">
        <v>1274766</v>
      </c>
      <c r="AA5">
        <v>2487781.5699999998</v>
      </c>
      <c r="AB5">
        <v>1352825</v>
      </c>
      <c r="AC5">
        <v>1653793</v>
      </c>
      <c r="AD5">
        <v>2161552</v>
      </c>
      <c r="AE5">
        <v>1752178.4</v>
      </c>
      <c r="AF5">
        <v>2265791</v>
      </c>
      <c r="AG5">
        <v>2048120</v>
      </c>
      <c r="AH5">
        <v>1745337</v>
      </c>
      <c r="AI5">
        <v>2893635.04</v>
      </c>
      <c r="AJ5">
        <v>3042176</v>
      </c>
      <c r="AK5">
        <v>1620704</v>
      </c>
      <c r="AL5">
        <v>872306</v>
      </c>
      <c r="AM5">
        <v>833058.06</v>
      </c>
      <c r="AN5">
        <v>767887</v>
      </c>
      <c r="AO5">
        <v>921022</v>
      </c>
      <c r="AP5">
        <v>761211</v>
      </c>
      <c r="AQ5">
        <v>771564.29</v>
      </c>
      <c r="AR5">
        <v>530784</v>
      </c>
      <c r="AS5">
        <v>1100156</v>
      </c>
      <c r="AT5">
        <v>1581064</v>
      </c>
      <c r="AU5">
        <v>1734554.68</v>
      </c>
      <c r="AV5">
        <v>1521015</v>
      </c>
      <c r="AW5">
        <v>1951588</v>
      </c>
      <c r="AX5">
        <v>1950710</v>
      </c>
      <c r="AY5">
        <v>2407346</v>
      </c>
      <c r="AZ5">
        <v>1194113</v>
      </c>
      <c r="BA5">
        <v>854266</v>
      </c>
      <c r="BB5">
        <v>1530609</v>
      </c>
      <c r="BC5"/>
      <c r="BD5"/>
      <c r="BE5"/>
      <c r="BF5"/>
      <c r="BG5"/>
      <c r="BH5"/>
      <c r="BI5"/>
      <c r="BJ5"/>
      <c r="BK5"/>
      <c r="BL5"/>
      <c r="BM5"/>
      <c r="BN5"/>
      <c r="BO5"/>
      <c r="BP5"/>
      <c r="BQ5"/>
      <c r="BR5"/>
      <c r="BS5"/>
      <c r="BT5"/>
    </row>
    <row r="6" spans="1:72" x14ac:dyDescent="0.3">
      <c r="A6" t="s">
        <v>797</v>
      </c>
      <c r="B6">
        <v>2995021</v>
      </c>
      <c r="C6">
        <v>2006244.16</v>
      </c>
      <c r="D6">
        <v>0</v>
      </c>
      <c r="E6">
        <v>0</v>
      </c>
      <c r="F6">
        <v>0</v>
      </c>
      <c r="G6">
        <v>1001374.83</v>
      </c>
      <c r="H6">
        <v>724416</v>
      </c>
      <c r="I6">
        <v>3940</v>
      </c>
      <c r="J6">
        <v>314888</v>
      </c>
      <c r="K6">
        <v>45520.77</v>
      </c>
      <c r="L6">
        <v>50268</v>
      </c>
      <c r="M6">
        <v>3910</v>
      </c>
      <c r="N6">
        <v>2306797</v>
      </c>
      <c r="O6">
        <v>2943116.49</v>
      </c>
      <c r="P6">
        <v>38117</v>
      </c>
      <c r="Q6">
        <v>162016</v>
      </c>
      <c r="R6">
        <v>778153</v>
      </c>
      <c r="S6">
        <v>714829.94</v>
      </c>
      <c r="T6">
        <v>1279992</v>
      </c>
      <c r="U6">
        <v>642589</v>
      </c>
      <c r="V6">
        <v>3081813</v>
      </c>
      <c r="W6">
        <v>1748018</v>
      </c>
      <c r="X6">
        <v>658103</v>
      </c>
      <c r="Y6">
        <v>158892</v>
      </c>
      <c r="Z6">
        <v>1553573</v>
      </c>
      <c r="AA6">
        <v>1285220.51</v>
      </c>
      <c r="AB6">
        <v>128932</v>
      </c>
      <c r="AC6">
        <v>528251</v>
      </c>
      <c r="AD6">
        <v>117499</v>
      </c>
      <c r="AE6">
        <v>117010.72</v>
      </c>
      <c r="AF6">
        <v>416396</v>
      </c>
      <c r="AG6">
        <v>2227679</v>
      </c>
      <c r="AH6">
        <v>2163069</v>
      </c>
      <c r="AI6">
        <v>1313509.49</v>
      </c>
      <c r="AJ6">
        <v>1662183</v>
      </c>
      <c r="AK6">
        <v>263762</v>
      </c>
      <c r="AL6">
        <v>812498</v>
      </c>
      <c r="AM6">
        <v>111556.74</v>
      </c>
      <c r="AN6">
        <v>110772</v>
      </c>
      <c r="AO6">
        <v>110979</v>
      </c>
      <c r="AP6">
        <v>111666</v>
      </c>
      <c r="AQ6">
        <v>860706.64</v>
      </c>
      <c r="AR6">
        <v>800027</v>
      </c>
      <c r="AS6">
        <v>1829552</v>
      </c>
      <c r="AT6">
        <v>1503784</v>
      </c>
      <c r="AU6">
        <v>806457.96</v>
      </c>
      <c r="AV6">
        <v>511941</v>
      </c>
      <c r="AW6">
        <v>839954</v>
      </c>
      <c r="AX6">
        <v>836336</v>
      </c>
      <c r="AY6">
        <v>1269356</v>
      </c>
      <c r="AZ6">
        <v>1788868</v>
      </c>
      <c r="BA6">
        <v>644311</v>
      </c>
      <c r="BB6">
        <v>1735025</v>
      </c>
      <c r="BC6"/>
      <c r="BD6"/>
      <c r="BE6"/>
      <c r="BF6"/>
      <c r="BG6"/>
      <c r="BH6"/>
      <c r="BI6"/>
      <c r="BJ6"/>
      <c r="BK6"/>
      <c r="BL6"/>
      <c r="BM6"/>
      <c r="BN6"/>
      <c r="BO6"/>
      <c r="BP6"/>
      <c r="BQ6"/>
      <c r="BR6"/>
      <c r="BS6"/>
      <c r="BT6"/>
    </row>
    <row r="7" spans="1:72" x14ac:dyDescent="0.3">
      <c r="A7" t="s">
        <v>3000</v>
      </c>
      <c r="B7">
        <v>2995021</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c r="BD7"/>
      <c r="BE7"/>
      <c r="BF7"/>
      <c r="BG7"/>
      <c r="BH7"/>
      <c r="BI7"/>
      <c r="BJ7"/>
      <c r="BK7"/>
      <c r="BL7"/>
      <c r="BM7"/>
      <c r="BN7"/>
      <c r="BO7"/>
      <c r="BP7"/>
      <c r="BQ7"/>
      <c r="BR7"/>
      <c r="BS7"/>
      <c r="BT7"/>
    </row>
    <row r="8" spans="1:72" x14ac:dyDescent="0.3">
      <c r="A8" t="s">
        <v>798</v>
      </c>
      <c r="B8">
        <v>6067390</v>
      </c>
      <c r="C8">
        <v>5628521.9299999997</v>
      </c>
      <c r="D8">
        <v>6466988</v>
      </c>
      <c r="E8">
        <v>6179598</v>
      </c>
      <c r="F8">
        <v>4688528</v>
      </c>
      <c r="G8">
        <v>4962040.3600000003</v>
      </c>
      <c r="H8">
        <v>4528429</v>
      </c>
      <c r="I8">
        <v>4558644</v>
      </c>
      <c r="J8">
        <v>3912395</v>
      </c>
      <c r="K8">
        <v>4447397.2</v>
      </c>
      <c r="L8">
        <v>4481270</v>
      </c>
      <c r="M8">
        <v>3978885</v>
      </c>
      <c r="N8">
        <v>3726398</v>
      </c>
      <c r="O8">
        <v>4146847.59</v>
      </c>
      <c r="P8">
        <v>3437496</v>
      </c>
      <c r="Q8">
        <v>3421873</v>
      </c>
      <c r="R8">
        <v>2655746</v>
      </c>
      <c r="S8">
        <v>3026784.4</v>
      </c>
      <c r="T8">
        <v>3015775</v>
      </c>
      <c r="U8">
        <v>3195536</v>
      </c>
      <c r="V8">
        <v>2520374</v>
      </c>
      <c r="W8">
        <v>3011244.09</v>
      </c>
      <c r="X8">
        <v>3041359</v>
      </c>
      <c r="Y8">
        <v>3476579</v>
      </c>
      <c r="Z8">
        <v>2703688</v>
      </c>
      <c r="AA8">
        <v>3245149.43</v>
      </c>
      <c r="AB8">
        <v>4521752</v>
      </c>
      <c r="AC8">
        <v>4853582</v>
      </c>
      <c r="AD8">
        <v>3302242</v>
      </c>
      <c r="AE8">
        <v>3629913.45</v>
      </c>
      <c r="AF8">
        <v>2929300</v>
      </c>
      <c r="AG8">
        <v>2663722</v>
      </c>
      <c r="AH8">
        <v>2143376</v>
      </c>
      <c r="AI8">
        <v>2119234.59</v>
      </c>
      <c r="AJ8">
        <v>2198264</v>
      </c>
      <c r="AK8">
        <v>2421331</v>
      </c>
      <c r="AL8">
        <v>2347222</v>
      </c>
      <c r="AM8">
        <v>2347773.5499999998</v>
      </c>
      <c r="AN8">
        <v>2217396</v>
      </c>
      <c r="AO8">
        <v>685586</v>
      </c>
      <c r="AP8">
        <v>678083</v>
      </c>
      <c r="AQ8">
        <v>653490.43999999994</v>
      </c>
      <c r="AR8">
        <v>505637</v>
      </c>
      <c r="AS8">
        <v>530842</v>
      </c>
      <c r="AT8">
        <v>543568</v>
      </c>
      <c r="AU8">
        <v>480934.77</v>
      </c>
      <c r="AV8">
        <v>474168</v>
      </c>
      <c r="AW8">
        <v>517681</v>
      </c>
      <c r="AX8">
        <v>552596</v>
      </c>
      <c r="AY8">
        <v>536595</v>
      </c>
      <c r="AZ8">
        <v>482271</v>
      </c>
      <c r="BA8">
        <v>627021</v>
      </c>
      <c r="BB8">
        <v>418060</v>
      </c>
      <c r="BC8"/>
      <c r="BD8"/>
      <c r="BE8"/>
      <c r="BF8"/>
      <c r="BG8"/>
      <c r="BH8"/>
      <c r="BI8"/>
      <c r="BJ8"/>
      <c r="BK8"/>
      <c r="BL8"/>
      <c r="BM8"/>
      <c r="BN8"/>
      <c r="BO8"/>
      <c r="BP8"/>
      <c r="BQ8"/>
      <c r="BR8"/>
      <c r="BS8"/>
      <c r="BT8"/>
    </row>
    <row r="9" spans="1:72" x14ac:dyDescent="0.3">
      <c r="A9" t="s">
        <v>2612</v>
      </c>
      <c r="B9">
        <v>0</v>
      </c>
      <c r="C9">
        <v>3571263.15</v>
      </c>
      <c r="D9">
        <v>6466988</v>
      </c>
      <c r="E9">
        <v>6179598</v>
      </c>
      <c r="F9">
        <v>4688528</v>
      </c>
      <c r="G9">
        <v>4962040.3600000003</v>
      </c>
      <c r="H9">
        <v>4528429</v>
      </c>
      <c r="I9">
        <v>4558644</v>
      </c>
      <c r="J9">
        <v>3912395</v>
      </c>
      <c r="K9">
        <v>0</v>
      </c>
      <c r="L9">
        <v>0</v>
      </c>
      <c r="M9">
        <v>0</v>
      </c>
      <c r="N9">
        <v>2551826</v>
      </c>
      <c r="O9">
        <v>2838749.75</v>
      </c>
      <c r="P9">
        <v>2243174</v>
      </c>
      <c r="Q9">
        <v>2182761</v>
      </c>
      <c r="R9">
        <v>1395916</v>
      </c>
      <c r="S9">
        <v>3026784.4</v>
      </c>
      <c r="T9">
        <v>1921002</v>
      </c>
      <c r="U9">
        <v>1977229</v>
      </c>
      <c r="V9">
        <v>1163410</v>
      </c>
      <c r="W9">
        <v>1761742.76</v>
      </c>
      <c r="X9">
        <v>1738731</v>
      </c>
      <c r="Y9">
        <v>2204328</v>
      </c>
      <c r="Z9">
        <v>1519829</v>
      </c>
      <c r="AA9">
        <v>1840825.31</v>
      </c>
      <c r="AB9">
        <v>4521752</v>
      </c>
      <c r="AC9">
        <v>3595277</v>
      </c>
      <c r="AD9">
        <v>2016130</v>
      </c>
      <c r="AE9">
        <v>2400239.66</v>
      </c>
      <c r="AF9">
        <v>2929300</v>
      </c>
      <c r="AG9">
        <v>1810890</v>
      </c>
      <c r="AH9">
        <v>2143376</v>
      </c>
      <c r="AI9">
        <v>2119234.59</v>
      </c>
      <c r="AJ9">
        <v>2198264</v>
      </c>
      <c r="AK9">
        <v>2421331</v>
      </c>
      <c r="AL9">
        <v>2347222</v>
      </c>
      <c r="AM9">
        <v>2347773.5499999998</v>
      </c>
      <c r="AN9">
        <v>2217396</v>
      </c>
      <c r="AO9">
        <v>685586</v>
      </c>
      <c r="AP9">
        <v>678083</v>
      </c>
      <c r="AQ9">
        <v>653490.43999999994</v>
      </c>
      <c r="AR9">
        <v>505637</v>
      </c>
      <c r="AS9">
        <v>530842</v>
      </c>
      <c r="AT9">
        <v>543568</v>
      </c>
      <c r="AU9">
        <v>480934.77</v>
      </c>
      <c r="AV9">
        <v>474168</v>
      </c>
      <c r="AW9">
        <v>517681</v>
      </c>
      <c r="AX9">
        <v>552596</v>
      </c>
      <c r="AY9">
        <v>536595</v>
      </c>
      <c r="AZ9">
        <v>482271</v>
      </c>
      <c r="BA9">
        <v>627021</v>
      </c>
      <c r="BB9">
        <v>418060</v>
      </c>
      <c r="BC9"/>
      <c r="BD9"/>
      <c r="BE9"/>
      <c r="BF9"/>
      <c r="BG9"/>
      <c r="BH9"/>
      <c r="BI9"/>
      <c r="BJ9"/>
      <c r="BK9"/>
      <c r="BL9"/>
      <c r="BM9"/>
      <c r="BN9"/>
      <c r="BO9"/>
      <c r="BP9"/>
      <c r="BQ9"/>
      <c r="BR9"/>
      <c r="BS9"/>
      <c r="BT9"/>
    </row>
    <row r="10" spans="1:72" x14ac:dyDescent="0.3">
      <c r="A10" t="s">
        <v>2613</v>
      </c>
      <c r="B10">
        <v>2400012</v>
      </c>
      <c r="C10">
        <v>2057258.78</v>
      </c>
      <c r="D10">
        <v>0</v>
      </c>
      <c r="E10">
        <v>0</v>
      </c>
      <c r="F10">
        <v>0</v>
      </c>
      <c r="G10">
        <v>0</v>
      </c>
      <c r="H10">
        <v>0</v>
      </c>
      <c r="I10">
        <v>0</v>
      </c>
      <c r="J10">
        <v>0</v>
      </c>
      <c r="K10">
        <v>4447397.2</v>
      </c>
      <c r="L10">
        <v>4481270</v>
      </c>
      <c r="M10">
        <v>3978885</v>
      </c>
      <c r="N10">
        <v>1174572</v>
      </c>
      <c r="O10">
        <v>1308097.8400000001</v>
      </c>
      <c r="P10">
        <v>1194322</v>
      </c>
      <c r="Q10">
        <v>1239112</v>
      </c>
      <c r="R10">
        <v>1259830</v>
      </c>
      <c r="S10">
        <v>0</v>
      </c>
      <c r="T10">
        <v>1094773</v>
      </c>
      <c r="U10">
        <v>1218307</v>
      </c>
      <c r="V10">
        <v>1356964</v>
      </c>
      <c r="W10">
        <v>1249501.33</v>
      </c>
      <c r="X10">
        <v>1302628</v>
      </c>
      <c r="Y10">
        <v>1272251</v>
      </c>
      <c r="Z10">
        <v>1183859</v>
      </c>
      <c r="AA10">
        <v>1404324.12</v>
      </c>
      <c r="AB10">
        <v>0</v>
      </c>
      <c r="AC10">
        <v>1258305</v>
      </c>
      <c r="AD10">
        <v>1286112</v>
      </c>
      <c r="AE10">
        <v>1229673.79</v>
      </c>
      <c r="AF10">
        <v>0</v>
      </c>
      <c r="AG10">
        <v>852832</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c r="BD10"/>
      <c r="BE10"/>
      <c r="BF10"/>
      <c r="BG10"/>
      <c r="BH10"/>
      <c r="BI10"/>
      <c r="BJ10"/>
      <c r="BK10"/>
      <c r="BL10"/>
      <c r="BM10"/>
      <c r="BN10"/>
      <c r="BO10"/>
      <c r="BP10"/>
      <c r="BQ10"/>
      <c r="BR10"/>
      <c r="BS10"/>
      <c r="BT10"/>
    </row>
    <row r="11" spans="1:72" x14ac:dyDescent="0.3">
      <c r="A11" t="s">
        <v>2854</v>
      </c>
      <c r="B11">
        <v>6123</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c r="BD11"/>
      <c r="BE11"/>
      <c r="BF11"/>
      <c r="BG11"/>
      <c r="BH11"/>
      <c r="BI11"/>
      <c r="BJ11"/>
      <c r="BK11"/>
      <c r="BL11"/>
      <c r="BM11"/>
      <c r="BN11"/>
      <c r="BO11"/>
      <c r="BP11"/>
      <c r="BQ11"/>
      <c r="BR11"/>
      <c r="BS11"/>
      <c r="BT11"/>
    </row>
    <row r="12" spans="1:72" x14ac:dyDescent="0.3">
      <c r="A12" t="s">
        <v>2640</v>
      </c>
      <c r="B12">
        <v>6123</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799</v>
      </c>
      <c r="B13">
        <v>9234981</v>
      </c>
      <c r="C13">
        <v>9032387.1999999993</v>
      </c>
      <c r="D13">
        <v>9672688</v>
      </c>
      <c r="E13">
        <v>8999639</v>
      </c>
      <c r="F13">
        <v>8620714</v>
      </c>
      <c r="G13">
        <v>8361607.4000000004</v>
      </c>
      <c r="H13">
        <v>9150922</v>
      </c>
      <c r="I13">
        <v>8357703</v>
      </c>
      <c r="J13">
        <v>8062711</v>
      </c>
      <c r="K13">
        <v>7787315.46</v>
      </c>
      <c r="L13">
        <v>7118881</v>
      </c>
      <c r="M13">
        <v>4092344</v>
      </c>
      <c r="N13">
        <v>4645820</v>
      </c>
      <c r="O13">
        <v>3606162.61</v>
      </c>
      <c r="P13">
        <v>1828914</v>
      </c>
      <c r="Q13">
        <v>922371</v>
      </c>
      <c r="R13">
        <v>618193</v>
      </c>
      <c r="S13">
        <v>428460.25</v>
      </c>
      <c r="T13">
        <v>325328</v>
      </c>
      <c r="U13">
        <v>143768</v>
      </c>
      <c r="V13">
        <v>50873</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c r="BD13"/>
      <c r="BE13"/>
      <c r="BF13"/>
      <c r="BG13"/>
      <c r="BH13"/>
      <c r="BI13"/>
      <c r="BJ13"/>
      <c r="BK13"/>
      <c r="BL13"/>
      <c r="BM13"/>
      <c r="BN13"/>
      <c r="BO13"/>
      <c r="BP13"/>
      <c r="BQ13"/>
      <c r="BR13"/>
      <c r="BS13"/>
      <c r="BT13"/>
    </row>
    <row r="14" spans="1:72" x14ac:dyDescent="0.3">
      <c r="A14" t="s">
        <v>3001</v>
      </c>
      <c r="B14">
        <v>9234981</v>
      </c>
      <c r="C14">
        <v>9032387.1999999993</v>
      </c>
      <c r="D14">
        <v>9672688</v>
      </c>
      <c r="E14">
        <v>8999639</v>
      </c>
      <c r="F14">
        <v>8620714</v>
      </c>
      <c r="G14">
        <v>8361607.4000000004</v>
      </c>
      <c r="H14">
        <v>9150922</v>
      </c>
      <c r="I14">
        <v>8357703</v>
      </c>
      <c r="J14">
        <v>8062711</v>
      </c>
      <c r="K14">
        <v>7787315.46</v>
      </c>
      <c r="L14">
        <v>7118881</v>
      </c>
      <c r="M14">
        <v>4092344</v>
      </c>
      <c r="N14">
        <v>4645820</v>
      </c>
      <c r="O14">
        <v>3606162.61</v>
      </c>
      <c r="P14">
        <v>1828914</v>
      </c>
      <c r="Q14">
        <v>922371</v>
      </c>
      <c r="R14">
        <v>618193</v>
      </c>
      <c r="S14">
        <v>428460.25</v>
      </c>
      <c r="T14">
        <v>325328</v>
      </c>
      <c r="U14">
        <v>143768</v>
      </c>
      <c r="V14">
        <v>50873</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c r="BD14"/>
      <c r="BE14"/>
      <c r="BF14"/>
      <c r="BG14"/>
      <c r="BH14"/>
      <c r="BI14"/>
      <c r="BJ14"/>
      <c r="BK14"/>
      <c r="BL14"/>
      <c r="BM14"/>
      <c r="BN14"/>
      <c r="BO14"/>
      <c r="BP14"/>
      <c r="BQ14"/>
      <c r="BR14"/>
      <c r="BS14"/>
      <c r="BT14"/>
    </row>
    <row r="15" spans="1:72" x14ac:dyDescent="0.3">
      <c r="A15" t="s">
        <v>2859</v>
      </c>
      <c r="B15">
        <v>0</v>
      </c>
      <c r="C15">
        <v>0</v>
      </c>
      <c r="D15">
        <v>2027994</v>
      </c>
      <c r="E15">
        <v>1592824</v>
      </c>
      <c r="F15">
        <v>4879401</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c r="BD15"/>
      <c r="BE15"/>
      <c r="BF15"/>
      <c r="BG15"/>
      <c r="BH15"/>
      <c r="BI15"/>
      <c r="BJ15"/>
      <c r="BK15"/>
      <c r="BL15"/>
      <c r="BM15"/>
      <c r="BN15"/>
      <c r="BO15"/>
      <c r="BP15"/>
      <c r="BQ15"/>
      <c r="BR15"/>
      <c r="BS15"/>
      <c r="BT15"/>
    </row>
    <row r="16" spans="1:72" x14ac:dyDescent="0.3">
      <c r="A16" t="s">
        <v>2860</v>
      </c>
      <c r="B16">
        <v>0</v>
      </c>
      <c r="C16">
        <v>0</v>
      </c>
      <c r="D16">
        <v>2027994</v>
      </c>
      <c r="E16">
        <v>1592824</v>
      </c>
      <c r="F16">
        <v>4879401</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2616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1530382</v>
      </c>
      <c r="AP17">
        <v>1545754</v>
      </c>
      <c r="AQ17">
        <v>1479162.76</v>
      </c>
      <c r="AR17">
        <v>1186579</v>
      </c>
      <c r="AS17">
        <v>981588</v>
      </c>
      <c r="AT17">
        <v>980764</v>
      </c>
      <c r="AU17">
        <v>915225.91</v>
      </c>
      <c r="AV17">
        <v>970743</v>
      </c>
      <c r="AW17">
        <v>906735</v>
      </c>
      <c r="AX17">
        <v>1147869</v>
      </c>
      <c r="AY17">
        <v>1179221</v>
      </c>
      <c r="AZ17">
        <v>788253</v>
      </c>
      <c r="BA17">
        <v>757062</v>
      </c>
      <c r="BB17">
        <v>708342</v>
      </c>
      <c r="BC17"/>
      <c r="BD17"/>
      <c r="BE17"/>
      <c r="BF17"/>
      <c r="BG17"/>
      <c r="BH17"/>
      <c r="BI17"/>
      <c r="BJ17"/>
      <c r="BK17"/>
      <c r="BL17"/>
      <c r="BM17"/>
      <c r="BN17"/>
      <c r="BO17"/>
      <c r="BP17"/>
      <c r="BQ17"/>
      <c r="BR17"/>
      <c r="BS17"/>
      <c r="BT17"/>
    </row>
    <row r="18" spans="1:72" x14ac:dyDescent="0.3">
      <c r="A18" t="s">
        <v>2617</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1530382</v>
      </c>
      <c r="AP18">
        <v>1545754</v>
      </c>
      <c r="AQ18">
        <v>1479162.76</v>
      </c>
      <c r="AR18">
        <v>1186579</v>
      </c>
      <c r="AS18">
        <v>981588</v>
      </c>
      <c r="AT18">
        <v>980764</v>
      </c>
      <c r="AU18">
        <v>915225.91</v>
      </c>
      <c r="AV18">
        <v>970743</v>
      </c>
      <c r="AW18">
        <v>906735</v>
      </c>
      <c r="AX18">
        <v>0</v>
      </c>
      <c r="AY18">
        <v>0</v>
      </c>
      <c r="AZ18">
        <v>0</v>
      </c>
      <c r="BA18">
        <v>0</v>
      </c>
      <c r="BB18">
        <v>0</v>
      </c>
      <c r="BC18"/>
      <c r="BD18"/>
      <c r="BE18"/>
      <c r="BF18"/>
      <c r="BG18"/>
      <c r="BH18"/>
      <c r="BI18"/>
      <c r="BJ18"/>
      <c r="BK18"/>
      <c r="BL18"/>
      <c r="BM18"/>
      <c r="BN18"/>
      <c r="BO18"/>
      <c r="BP18"/>
      <c r="BQ18"/>
      <c r="BR18"/>
      <c r="BS18"/>
      <c r="BT18"/>
    </row>
    <row r="19" spans="1:72" x14ac:dyDescent="0.3">
      <c r="A19" t="s">
        <v>800</v>
      </c>
      <c r="B19">
        <v>24312042</v>
      </c>
      <c r="C19">
        <v>23885841.289999999</v>
      </c>
      <c r="D19">
        <v>24617192</v>
      </c>
      <c r="E19">
        <v>19526329</v>
      </c>
      <c r="F19">
        <v>27305463</v>
      </c>
      <c r="G19">
        <v>16378259.939999999</v>
      </c>
      <c r="H19">
        <v>15941507</v>
      </c>
      <c r="I19">
        <v>15656143</v>
      </c>
      <c r="J19">
        <v>15117985</v>
      </c>
      <c r="K19">
        <v>15301264.119999999</v>
      </c>
      <c r="L19">
        <v>14282535</v>
      </c>
      <c r="M19">
        <v>10663818</v>
      </c>
      <c r="N19">
        <v>15529708</v>
      </c>
      <c r="O19">
        <v>13114265.49</v>
      </c>
      <c r="P19">
        <v>7279267</v>
      </c>
      <c r="Q19">
        <v>6548754</v>
      </c>
      <c r="R19">
        <v>6601753</v>
      </c>
      <c r="S19">
        <v>6659019.8099999996</v>
      </c>
      <c r="T19">
        <v>6458969</v>
      </c>
      <c r="U19">
        <v>5510896</v>
      </c>
      <c r="V19">
        <v>7929011</v>
      </c>
      <c r="W19">
        <v>7336995.75</v>
      </c>
      <c r="X19">
        <v>5563795</v>
      </c>
      <c r="Y19">
        <v>5393943</v>
      </c>
      <c r="Z19">
        <v>5532027</v>
      </c>
      <c r="AA19">
        <v>7018151.5099999998</v>
      </c>
      <c r="AB19">
        <v>6003509</v>
      </c>
      <c r="AC19">
        <v>7035626</v>
      </c>
      <c r="AD19">
        <v>5581293</v>
      </c>
      <c r="AE19">
        <v>5499102.5700000003</v>
      </c>
      <c r="AF19">
        <v>5611487</v>
      </c>
      <c r="AG19">
        <v>6939521</v>
      </c>
      <c r="AH19">
        <v>6051782</v>
      </c>
      <c r="AI19">
        <v>6326379.1100000003</v>
      </c>
      <c r="AJ19">
        <v>6902623</v>
      </c>
      <c r="AK19">
        <v>4305797</v>
      </c>
      <c r="AL19">
        <v>4032026</v>
      </c>
      <c r="AM19">
        <v>3292388.34</v>
      </c>
      <c r="AN19">
        <v>3096055</v>
      </c>
      <c r="AO19">
        <v>3247969</v>
      </c>
      <c r="AP19">
        <v>3096714</v>
      </c>
      <c r="AQ19">
        <v>3764924.14</v>
      </c>
      <c r="AR19">
        <v>3023027</v>
      </c>
      <c r="AS19">
        <v>4442138</v>
      </c>
      <c r="AT19">
        <v>4609180</v>
      </c>
      <c r="AU19">
        <v>3937173.33</v>
      </c>
      <c r="AV19">
        <v>3477867</v>
      </c>
      <c r="AW19">
        <v>4215958</v>
      </c>
      <c r="AX19">
        <v>4487511</v>
      </c>
      <c r="AY19">
        <v>5392518</v>
      </c>
      <c r="AZ19">
        <v>4253505</v>
      </c>
      <c r="BA19">
        <v>2882660</v>
      </c>
      <c r="BB19">
        <v>4392036</v>
      </c>
      <c r="BC19"/>
      <c r="BD19"/>
      <c r="BE19"/>
      <c r="BF19"/>
      <c r="BG19"/>
      <c r="BH19"/>
      <c r="BI19"/>
      <c r="BJ19"/>
      <c r="BK19"/>
      <c r="BL19"/>
      <c r="BM19"/>
      <c r="BN19"/>
      <c r="BO19"/>
      <c r="BP19"/>
      <c r="BQ19"/>
      <c r="BR19"/>
      <c r="BS19"/>
      <c r="BT19"/>
    </row>
    <row r="20" spans="1:72" x14ac:dyDescent="0.3">
      <c r="A20" t="s">
        <v>2618</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2878</v>
      </c>
      <c r="B21">
        <v>1000</v>
      </c>
      <c r="C21">
        <v>1000</v>
      </c>
      <c r="D21">
        <v>1000</v>
      </c>
      <c r="E21">
        <v>1000</v>
      </c>
      <c r="F21">
        <v>1000</v>
      </c>
      <c r="G21">
        <v>1000</v>
      </c>
      <c r="H21">
        <v>2500</v>
      </c>
      <c r="I21">
        <v>11223</v>
      </c>
      <c r="J21">
        <v>11223</v>
      </c>
      <c r="K21">
        <v>11222.89</v>
      </c>
      <c r="L21">
        <v>11223</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c r="BD21"/>
      <c r="BE21"/>
      <c r="BF21"/>
      <c r="BG21"/>
      <c r="BH21"/>
      <c r="BI21"/>
      <c r="BJ21"/>
      <c r="BK21"/>
      <c r="BL21"/>
      <c r="BM21"/>
      <c r="BN21"/>
      <c r="BO21"/>
      <c r="BP21"/>
      <c r="BQ21"/>
      <c r="BR21"/>
      <c r="BS21"/>
      <c r="BT21"/>
    </row>
    <row r="22" spans="1:72" x14ac:dyDescent="0.3">
      <c r="A22" t="s">
        <v>2619</v>
      </c>
      <c r="B22">
        <v>0</v>
      </c>
      <c r="C22">
        <v>0</v>
      </c>
      <c r="D22">
        <v>16077188</v>
      </c>
      <c r="E22">
        <v>15756594</v>
      </c>
      <c r="F22">
        <v>15436000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2612</v>
      </c>
      <c r="B23">
        <v>0</v>
      </c>
      <c r="C23">
        <v>0</v>
      </c>
      <c r="D23">
        <v>16077188</v>
      </c>
      <c r="E23">
        <v>15756594</v>
      </c>
      <c r="F23">
        <v>15436000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c r="BD23"/>
      <c r="BE23"/>
      <c r="BF23"/>
      <c r="BG23"/>
      <c r="BH23"/>
      <c r="BI23"/>
      <c r="BJ23"/>
      <c r="BK23"/>
      <c r="BL23"/>
      <c r="BM23"/>
      <c r="BN23"/>
      <c r="BO23"/>
      <c r="BP23"/>
      <c r="BQ23"/>
      <c r="BR23"/>
      <c r="BS23"/>
      <c r="BT23"/>
    </row>
    <row r="24" spans="1:72" x14ac:dyDescent="0.3">
      <c r="A24" t="s">
        <v>2879</v>
      </c>
      <c r="B24">
        <v>16718375</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2621</v>
      </c>
      <c r="B25">
        <v>2068338</v>
      </c>
      <c r="C25">
        <v>0</v>
      </c>
      <c r="D25">
        <v>0</v>
      </c>
      <c r="E25">
        <v>0</v>
      </c>
      <c r="F25">
        <v>0</v>
      </c>
      <c r="G25">
        <v>1557186.7</v>
      </c>
      <c r="H25">
        <v>1604133</v>
      </c>
      <c r="I25">
        <v>1630786</v>
      </c>
      <c r="J25">
        <v>1718602</v>
      </c>
      <c r="K25">
        <v>1908857.87</v>
      </c>
      <c r="L25">
        <v>2658767</v>
      </c>
      <c r="M25">
        <v>2380490</v>
      </c>
      <c r="N25">
        <v>66250</v>
      </c>
      <c r="O25">
        <v>66250</v>
      </c>
      <c r="P25">
        <v>66250</v>
      </c>
      <c r="Q25">
        <v>66250</v>
      </c>
      <c r="R25">
        <v>66250</v>
      </c>
      <c r="S25">
        <v>66250</v>
      </c>
      <c r="T25">
        <v>66250</v>
      </c>
      <c r="U25">
        <v>66250</v>
      </c>
      <c r="V25">
        <v>0</v>
      </c>
      <c r="W25">
        <v>0</v>
      </c>
      <c r="X25">
        <v>66250</v>
      </c>
      <c r="Y25">
        <v>66250</v>
      </c>
      <c r="Z25">
        <v>0</v>
      </c>
      <c r="AA25">
        <v>66250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2623</v>
      </c>
      <c r="B26">
        <v>2068338</v>
      </c>
      <c r="C26">
        <v>0</v>
      </c>
      <c r="D26">
        <v>0</v>
      </c>
      <c r="E26">
        <v>0</v>
      </c>
      <c r="F26">
        <v>0</v>
      </c>
      <c r="G26">
        <v>1557186.7</v>
      </c>
      <c r="H26">
        <v>1604133</v>
      </c>
      <c r="I26">
        <v>1630786</v>
      </c>
      <c r="J26">
        <v>1718602</v>
      </c>
      <c r="K26">
        <v>1908857.87</v>
      </c>
      <c r="L26">
        <v>2658767</v>
      </c>
      <c r="M26">
        <v>2380490</v>
      </c>
      <c r="N26">
        <v>66250</v>
      </c>
      <c r="O26">
        <v>66250</v>
      </c>
      <c r="P26">
        <v>66250</v>
      </c>
      <c r="Q26">
        <v>66250</v>
      </c>
      <c r="R26">
        <v>66250</v>
      </c>
      <c r="S26">
        <v>66250</v>
      </c>
      <c r="T26">
        <v>66250</v>
      </c>
      <c r="U26">
        <v>66250</v>
      </c>
      <c r="V26">
        <v>0</v>
      </c>
      <c r="W26">
        <v>0</v>
      </c>
      <c r="X26">
        <v>66250</v>
      </c>
      <c r="Y26">
        <v>66250</v>
      </c>
      <c r="Z26">
        <v>0</v>
      </c>
      <c r="AA26">
        <v>66250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2624</v>
      </c>
      <c r="B27">
        <v>0</v>
      </c>
      <c r="C27">
        <v>1955956.97</v>
      </c>
      <c r="D27">
        <v>0</v>
      </c>
      <c r="E27">
        <v>0</v>
      </c>
      <c r="F27">
        <v>0</v>
      </c>
      <c r="G27">
        <v>199188.98</v>
      </c>
      <c r="H27">
        <v>198963</v>
      </c>
      <c r="I27">
        <v>173465</v>
      </c>
      <c r="J27">
        <v>173166</v>
      </c>
      <c r="K27">
        <v>172924.29</v>
      </c>
      <c r="L27">
        <v>142417</v>
      </c>
      <c r="M27">
        <v>127778</v>
      </c>
      <c r="N27">
        <v>127670</v>
      </c>
      <c r="O27">
        <v>127555.08</v>
      </c>
      <c r="P27">
        <v>127432</v>
      </c>
      <c r="Q27">
        <v>3207</v>
      </c>
      <c r="R27">
        <v>3219</v>
      </c>
      <c r="S27">
        <v>3230.7</v>
      </c>
      <c r="T27">
        <v>3242</v>
      </c>
      <c r="U27">
        <v>4319</v>
      </c>
      <c r="V27">
        <v>68466</v>
      </c>
      <c r="W27">
        <v>68466.149999999994</v>
      </c>
      <c r="X27">
        <v>2217</v>
      </c>
      <c r="Y27">
        <v>2217</v>
      </c>
      <c r="Z27">
        <v>68467</v>
      </c>
      <c r="AA27">
        <v>2217.83</v>
      </c>
      <c r="AB27">
        <v>2219</v>
      </c>
      <c r="AC27">
        <v>2219</v>
      </c>
      <c r="AD27">
        <v>2219</v>
      </c>
      <c r="AE27">
        <v>2218.6999999999998</v>
      </c>
      <c r="AF27">
        <v>2219</v>
      </c>
      <c r="AG27">
        <v>2230</v>
      </c>
      <c r="AH27">
        <v>2243</v>
      </c>
      <c r="AI27">
        <v>2242.67</v>
      </c>
      <c r="AJ27">
        <v>2242</v>
      </c>
      <c r="AK27">
        <v>2242</v>
      </c>
      <c r="AL27">
        <v>2242</v>
      </c>
      <c r="AM27">
        <v>2242.0500000000002</v>
      </c>
      <c r="AN27">
        <v>2241</v>
      </c>
      <c r="AO27">
        <v>1000</v>
      </c>
      <c r="AP27">
        <v>1000</v>
      </c>
      <c r="AQ27">
        <v>1000</v>
      </c>
      <c r="AR27">
        <v>1000</v>
      </c>
      <c r="AS27">
        <v>1895</v>
      </c>
      <c r="AT27">
        <v>1895</v>
      </c>
      <c r="AU27">
        <v>1895.19</v>
      </c>
      <c r="AV27">
        <v>1895</v>
      </c>
      <c r="AW27">
        <v>1895</v>
      </c>
      <c r="AX27">
        <v>1895</v>
      </c>
      <c r="AY27">
        <v>1895</v>
      </c>
      <c r="AZ27">
        <v>1895</v>
      </c>
      <c r="BA27">
        <v>1895</v>
      </c>
      <c r="BB27">
        <v>1000</v>
      </c>
      <c r="BC27"/>
      <c r="BD27"/>
      <c r="BE27"/>
      <c r="BF27"/>
      <c r="BG27"/>
      <c r="BH27"/>
      <c r="BI27"/>
      <c r="BJ27"/>
      <c r="BK27"/>
      <c r="BL27"/>
      <c r="BM27"/>
      <c r="BN27"/>
      <c r="BO27"/>
      <c r="BP27"/>
      <c r="BQ27"/>
      <c r="BR27"/>
      <c r="BS27"/>
      <c r="BT27"/>
    </row>
    <row r="28" spans="1:72" x14ac:dyDescent="0.3">
      <c r="A28" t="s">
        <v>2625</v>
      </c>
      <c r="B28">
        <v>10467668</v>
      </c>
      <c r="C28">
        <v>8185200.5800000001</v>
      </c>
      <c r="D28">
        <v>8157495</v>
      </c>
      <c r="E28">
        <v>7989432</v>
      </c>
      <c r="F28">
        <v>10269511</v>
      </c>
      <c r="G28">
        <v>12166622.17</v>
      </c>
      <c r="H28">
        <v>12072798</v>
      </c>
      <c r="I28">
        <v>12070047</v>
      </c>
      <c r="J28">
        <v>9942688</v>
      </c>
      <c r="K28">
        <v>9899181.4900000002</v>
      </c>
      <c r="L28">
        <v>9950188</v>
      </c>
      <c r="M28">
        <v>6453331</v>
      </c>
      <c r="N28">
        <v>6378133</v>
      </c>
      <c r="O28">
        <v>6300161.0700000003</v>
      </c>
      <c r="P28">
        <v>7383721</v>
      </c>
      <c r="Q28">
        <v>6729118</v>
      </c>
      <c r="R28">
        <v>6359134</v>
      </c>
      <c r="S28">
        <v>6156103.6699999999</v>
      </c>
      <c r="T28">
        <v>6017801</v>
      </c>
      <c r="U28">
        <v>5676581</v>
      </c>
      <c r="V28">
        <v>5598586</v>
      </c>
      <c r="W28">
        <v>5517303.5700000003</v>
      </c>
      <c r="X28">
        <v>5439609</v>
      </c>
      <c r="Y28">
        <v>5430290</v>
      </c>
      <c r="Z28">
        <v>5442948</v>
      </c>
      <c r="AA28">
        <v>5443526.8600000003</v>
      </c>
      <c r="AB28">
        <v>5443004</v>
      </c>
      <c r="AC28">
        <v>5408044</v>
      </c>
      <c r="AD28">
        <v>3375423</v>
      </c>
      <c r="AE28">
        <v>3354239.26</v>
      </c>
      <c r="AF28">
        <v>3347224</v>
      </c>
      <c r="AG28">
        <v>3342349</v>
      </c>
      <c r="AH28">
        <v>3320735</v>
      </c>
      <c r="AI28">
        <v>3308789.22</v>
      </c>
      <c r="AJ28">
        <v>3332153</v>
      </c>
      <c r="AK28">
        <v>2750379</v>
      </c>
      <c r="AL28">
        <v>2736507</v>
      </c>
      <c r="AM28">
        <v>2714169.88</v>
      </c>
      <c r="AN28">
        <v>2716463</v>
      </c>
      <c r="AO28">
        <v>0</v>
      </c>
      <c r="AP28">
        <v>2691413</v>
      </c>
      <c r="AQ28">
        <v>2684149.6800000002</v>
      </c>
      <c r="AR28">
        <v>2668119</v>
      </c>
      <c r="AS28">
        <v>2666155</v>
      </c>
      <c r="AT28">
        <v>2661493</v>
      </c>
      <c r="AU28">
        <v>2617779.66</v>
      </c>
      <c r="AV28">
        <v>2365952</v>
      </c>
      <c r="AW28">
        <v>2362033</v>
      </c>
      <c r="AX28">
        <v>2361889</v>
      </c>
      <c r="AY28">
        <v>2354752</v>
      </c>
      <c r="AZ28">
        <v>2313479</v>
      </c>
      <c r="BA28">
        <v>2307991</v>
      </c>
      <c r="BB28">
        <v>2309576</v>
      </c>
      <c r="BC28"/>
      <c r="BD28"/>
      <c r="BE28"/>
      <c r="BF28"/>
      <c r="BG28"/>
      <c r="BH28"/>
      <c r="BI28"/>
      <c r="BJ28"/>
      <c r="BK28"/>
      <c r="BL28"/>
      <c r="BM28"/>
      <c r="BN28"/>
      <c r="BO28"/>
      <c r="BP28"/>
      <c r="BQ28"/>
      <c r="BR28"/>
      <c r="BS28"/>
      <c r="BT28"/>
    </row>
    <row r="29" spans="1:72" x14ac:dyDescent="0.3">
      <c r="A29" t="s">
        <v>2626</v>
      </c>
      <c r="B29">
        <v>8021404</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2964</v>
      </c>
      <c r="B30">
        <v>2446264</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c r="BD30"/>
      <c r="BE30"/>
      <c r="BF30"/>
      <c r="BG30"/>
      <c r="BH30"/>
      <c r="BI30"/>
      <c r="BJ30"/>
      <c r="BK30"/>
      <c r="BL30"/>
      <c r="BM30"/>
      <c r="BN30"/>
      <c r="BO30"/>
      <c r="BP30"/>
      <c r="BQ30"/>
      <c r="BR30"/>
      <c r="BS30"/>
      <c r="BT30"/>
    </row>
    <row r="31" spans="1:72" x14ac:dyDescent="0.3">
      <c r="A31" t="s">
        <v>2627</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2702596</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2965</v>
      </c>
      <c r="B32">
        <v>944805</v>
      </c>
      <c r="C32">
        <v>932282.12</v>
      </c>
      <c r="D32">
        <v>853599</v>
      </c>
      <c r="E32">
        <v>800079</v>
      </c>
      <c r="F32">
        <v>5319337</v>
      </c>
      <c r="G32">
        <v>5166689.9800000004</v>
      </c>
      <c r="H32">
        <v>4910326</v>
      </c>
      <c r="I32">
        <v>4666612</v>
      </c>
      <c r="J32">
        <v>4590798</v>
      </c>
      <c r="K32">
        <v>4518469.5999999996</v>
      </c>
      <c r="L32">
        <v>4411573</v>
      </c>
      <c r="M32">
        <v>139464</v>
      </c>
      <c r="N32">
        <v>137701</v>
      </c>
      <c r="O32">
        <v>134319.21</v>
      </c>
      <c r="P32">
        <v>132604</v>
      </c>
      <c r="Q32">
        <v>130834</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c r="BD32"/>
      <c r="BE32"/>
      <c r="BF32"/>
      <c r="BG32"/>
      <c r="BH32"/>
      <c r="BI32"/>
      <c r="BJ32"/>
      <c r="BK32"/>
      <c r="BL32"/>
      <c r="BM32"/>
      <c r="BN32"/>
      <c r="BO32"/>
      <c r="BP32"/>
      <c r="BQ32"/>
      <c r="BR32"/>
      <c r="BS32"/>
      <c r="BT32"/>
    </row>
    <row r="33" spans="1:72" x14ac:dyDescent="0.3">
      <c r="A33" t="s">
        <v>2640</v>
      </c>
      <c r="B33">
        <v>944805</v>
      </c>
      <c r="C33">
        <v>932282.12</v>
      </c>
      <c r="D33">
        <v>853599</v>
      </c>
      <c r="E33">
        <v>800079</v>
      </c>
      <c r="F33">
        <v>5319337</v>
      </c>
      <c r="G33">
        <v>5166689.9800000004</v>
      </c>
      <c r="H33">
        <v>4910326</v>
      </c>
      <c r="I33">
        <v>4666612</v>
      </c>
      <c r="J33">
        <v>4590798</v>
      </c>
      <c r="K33">
        <v>4518469.5999999996</v>
      </c>
      <c r="L33">
        <v>4411573</v>
      </c>
      <c r="M33">
        <v>139464</v>
      </c>
      <c r="N33">
        <v>137701</v>
      </c>
      <c r="O33">
        <v>134319.21</v>
      </c>
      <c r="P33">
        <v>132604</v>
      </c>
      <c r="Q33">
        <v>130834</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2628</v>
      </c>
      <c r="B34">
        <v>0</v>
      </c>
      <c r="C34">
        <v>16397781.539999999</v>
      </c>
      <c r="D34">
        <v>1340576</v>
      </c>
      <c r="E34">
        <v>1391638</v>
      </c>
      <c r="F34">
        <v>1326349</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2966</v>
      </c>
      <c r="B35">
        <v>0</v>
      </c>
      <c r="C35">
        <v>16397781.539999999</v>
      </c>
      <c r="D35">
        <v>1340576</v>
      </c>
      <c r="E35">
        <v>1391638</v>
      </c>
      <c r="F35">
        <v>1326349</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2630</v>
      </c>
      <c r="B36">
        <v>157691218</v>
      </c>
      <c r="C36">
        <v>159982702.78</v>
      </c>
      <c r="D36">
        <v>161715880</v>
      </c>
      <c r="E36">
        <v>162987175</v>
      </c>
      <c r="F36">
        <v>149449503</v>
      </c>
      <c r="G36">
        <v>104503446.8</v>
      </c>
      <c r="H36">
        <v>103613855</v>
      </c>
      <c r="I36">
        <v>103064379</v>
      </c>
      <c r="J36">
        <v>103341003</v>
      </c>
      <c r="K36">
        <v>108412457.31999999</v>
      </c>
      <c r="L36">
        <v>107889282</v>
      </c>
      <c r="M36">
        <v>84342686</v>
      </c>
      <c r="N36">
        <v>84011672</v>
      </c>
      <c r="O36">
        <v>84972214.790000007</v>
      </c>
      <c r="P36">
        <v>81110780</v>
      </c>
      <c r="Q36">
        <v>79073096</v>
      </c>
      <c r="R36">
        <v>77303685</v>
      </c>
      <c r="S36">
        <v>76700380.640000001</v>
      </c>
      <c r="T36">
        <v>75089240</v>
      </c>
      <c r="U36">
        <v>75096311</v>
      </c>
      <c r="V36">
        <v>74741973</v>
      </c>
      <c r="W36">
        <v>74796435.879999995</v>
      </c>
      <c r="X36">
        <v>73171371</v>
      </c>
      <c r="Y36">
        <v>70995748</v>
      </c>
      <c r="Z36">
        <v>63421183</v>
      </c>
      <c r="AA36">
        <v>60927249.950000003</v>
      </c>
      <c r="AB36">
        <v>58608830</v>
      </c>
      <c r="AC36">
        <v>57129320</v>
      </c>
      <c r="AD36">
        <v>55017056</v>
      </c>
      <c r="AE36">
        <v>53575156.509999998</v>
      </c>
      <c r="AF36">
        <v>52814852</v>
      </c>
      <c r="AG36">
        <v>49132748</v>
      </c>
      <c r="AH36">
        <v>47801289</v>
      </c>
      <c r="AI36">
        <v>46341877.719999999</v>
      </c>
      <c r="AJ36">
        <v>43606223</v>
      </c>
      <c r="AK36">
        <v>42421221</v>
      </c>
      <c r="AL36">
        <v>41823033</v>
      </c>
      <c r="AM36">
        <v>40742772.649999999</v>
      </c>
      <c r="AN36">
        <v>34432742</v>
      </c>
      <c r="AO36">
        <v>32822110</v>
      </c>
      <c r="AP36">
        <v>31801955</v>
      </c>
      <c r="AQ36">
        <v>0</v>
      </c>
      <c r="AR36">
        <v>0</v>
      </c>
      <c r="AS36">
        <v>0</v>
      </c>
      <c r="AT36">
        <v>0</v>
      </c>
      <c r="AU36">
        <v>0</v>
      </c>
      <c r="AV36">
        <v>0</v>
      </c>
      <c r="AW36">
        <v>0</v>
      </c>
      <c r="AX36">
        <v>0</v>
      </c>
      <c r="AY36">
        <v>0</v>
      </c>
      <c r="AZ36">
        <v>0</v>
      </c>
      <c r="BA36">
        <v>0</v>
      </c>
      <c r="BB36">
        <v>0</v>
      </c>
      <c r="BC36"/>
      <c r="BD36"/>
      <c r="BE36"/>
      <c r="BF36"/>
      <c r="BG36"/>
      <c r="BH36"/>
      <c r="BI36"/>
      <c r="BJ36"/>
      <c r="BK36"/>
      <c r="BL36"/>
      <c r="BM36"/>
      <c r="BN36"/>
      <c r="BO36"/>
      <c r="BP36"/>
      <c r="BQ36"/>
      <c r="BR36"/>
      <c r="BS36"/>
      <c r="BT36"/>
    </row>
    <row r="37" spans="1:72" x14ac:dyDescent="0.3">
      <c r="A37" t="s">
        <v>801</v>
      </c>
      <c r="B37">
        <v>3205613</v>
      </c>
      <c r="C37">
        <v>3241510.58</v>
      </c>
      <c r="D37">
        <v>1720419</v>
      </c>
      <c r="E37">
        <v>1532325</v>
      </c>
      <c r="F37">
        <v>1562686</v>
      </c>
      <c r="G37">
        <v>22756245.48</v>
      </c>
      <c r="H37">
        <v>22594510</v>
      </c>
      <c r="I37">
        <v>22913462</v>
      </c>
      <c r="J37">
        <v>22378928</v>
      </c>
      <c r="K37">
        <v>15732033.689999999</v>
      </c>
      <c r="L37">
        <v>15589106</v>
      </c>
      <c r="M37">
        <v>15433255</v>
      </c>
      <c r="N37">
        <v>12622948</v>
      </c>
      <c r="O37">
        <v>12882870.42</v>
      </c>
      <c r="P37">
        <v>12937472</v>
      </c>
      <c r="Q37">
        <v>12109343</v>
      </c>
      <c r="R37">
        <v>12307005</v>
      </c>
      <c r="S37">
        <v>12444134.859999999</v>
      </c>
      <c r="T37">
        <v>12690762</v>
      </c>
      <c r="U37">
        <v>12998898</v>
      </c>
      <c r="V37">
        <v>13365777</v>
      </c>
      <c r="W37">
        <v>13583419.85</v>
      </c>
      <c r="X37">
        <v>13923002</v>
      </c>
      <c r="Y37">
        <v>14251789</v>
      </c>
      <c r="Z37">
        <v>13593729</v>
      </c>
      <c r="AA37">
        <v>13935650.119999999</v>
      </c>
      <c r="AB37">
        <v>14233164</v>
      </c>
      <c r="AC37">
        <v>13691056</v>
      </c>
      <c r="AD37">
        <v>13890546</v>
      </c>
      <c r="AE37">
        <v>13809467.119999999</v>
      </c>
      <c r="AF37">
        <v>11777843</v>
      </c>
      <c r="AG37">
        <v>11892683</v>
      </c>
      <c r="AH37">
        <v>12150551</v>
      </c>
      <c r="AI37">
        <v>12500818.1</v>
      </c>
      <c r="AJ37">
        <v>12887630</v>
      </c>
      <c r="AK37">
        <v>15370222</v>
      </c>
      <c r="AL37">
        <v>15606313</v>
      </c>
      <c r="AM37">
        <v>15900786.08</v>
      </c>
      <c r="AN37">
        <v>16438957</v>
      </c>
      <c r="AO37">
        <v>15556538</v>
      </c>
      <c r="AP37">
        <v>15759397</v>
      </c>
      <c r="AQ37">
        <v>45858006.380000003</v>
      </c>
      <c r="AR37">
        <v>44172881</v>
      </c>
      <c r="AS37">
        <v>43229446</v>
      </c>
      <c r="AT37">
        <v>42654651</v>
      </c>
      <c r="AU37">
        <v>42876530.630000003</v>
      </c>
      <c r="AV37">
        <v>41877981</v>
      </c>
      <c r="AW37">
        <v>41523952</v>
      </c>
      <c r="AX37">
        <v>33137980</v>
      </c>
      <c r="AY37">
        <v>31660922</v>
      </c>
      <c r="AZ37">
        <v>32326138</v>
      </c>
      <c r="BA37">
        <v>31191066</v>
      </c>
      <c r="BB37">
        <v>29396694</v>
      </c>
      <c r="BC37"/>
      <c r="BD37"/>
      <c r="BE37"/>
      <c r="BF37"/>
      <c r="BG37"/>
      <c r="BH37"/>
      <c r="BI37"/>
      <c r="BJ37"/>
      <c r="BK37"/>
      <c r="BL37"/>
      <c r="BM37"/>
      <c r="BN37"/>
      <c r="BO37"/>
      <c r="BP37"/>
      <c r="BQ37"/>
      <c r="BR37"/>
      <c r="BS37"/>
      <c r="BT37"/>
    </row>
    <row r="38" spans="1:72" x14ac:dyDescent="0.3">
      <c r="A38" t="s">
        <v>802</v>
      </c>
      <c r="B38">
        <v>0</v>
      </c>
      <c r="C38">
        <v>0</v>
      </c>
      <c r="D38">
        <v>0</v>
      </c>
      <c r="E38">
        <v>0</v>
      </c>
      <c r="F38">
        <v>0</v>
      </c>
      <c r="G38">
        <v>0</v>
      </c>
      <c r="H38">
        <v>386618</v>
      </c>
      <c r="I38">
        <v>0</v>
      </c>
      <c r="J38">
        <v>0</v>
      </c>
      <c r="K38">
        <v>0</v>
      </c>
      <c r="L38">
        <v>0</v>
      </c>
      <c r="M38">
        <v>0</v>
      </c>
      <c r="N38">
        <v>0</v>
      </c>
      <c r="O38">
        <v>0</v>
      </c>
      <c r="P38">
        <v>0</v>
      </c>
      <c r="Q38">
        <v>0</v>
      </c>
      <c r="R38">
        <v>0</v>
      </c>
      <c r="S38">
        <v>481771.3</v>
      </c>
      <c r="T38">
        <v>0</v>
      </c>
      <c r="U38">
        <v>0</v>
      </c>
      <c r="V38">
        <v>0</v>
      </c>
      <c r="W38">
        <v>0</v>
      </c>
      <c r="X38">
        <v>0</v>
      </c>
      <c r="Y38">
        <v>0</v>
      </c>
      <c r="Z38">
        <v>0</v>
      </c>
      <c r="AA38">
        <v>0</v>
      </c>
      <c r="AB38">
        <v>123737</v>
      </c>
      <c r="AC38">
        <v>0</v>
      </c>
      <c r="AD38">
        <v>0</v>
      </c>
      <c r="AE38">
        <v>0</v>
      </c>
      <c r="AF38">
        <v>171589</v>
      </c>
      <c r="AG38">
        <v>0</v>
      </c>
      <c r="AH38">
        <v>178819</v>
      </c>
      <c r="AI38">
        <v>181003.2</v>
      </c>
      <c r="AJ38">
        <v>150883</v>
      </c>
      <c r="AK38">
        <v>152852</v>
      </c>
      <c r="AL38">
        <v>154822</v>
      </c>
      <c r="AM38">
        <v>156792.37</v>
      </c>
      <c r="AN38">
        <v>158756</v>
      </c>
      <c r="AO38">
        <v>161028</v>
      </c>
      <c r="AP38">
        <v>163300</v>
      </c>
      <c r="AQ38">
        <v>165572.1</v>
      </c>
      <c r="AR38">
        <v>166381</v>
      </c>
      <c r="AS38">
        <v>168636</v>
      </c>
      <c r="AT38">
        <v>172650</v>
      </c>
      <c r="AU38">
        <v>174905.75</v>
      </c>
      <c r="AV38">
        <v>176903</v>
      </c>
      <c r="AW38">
        <v>179161</v>
      </c>
      <c r="AX38">
        <v>5455924</v>
      </c>
      <c r="AY38">
        <v>3495804</v>
      </c>
      <c r="AZ38">
        <v>185262</v>
      </c>
      <c r="BA38">
        <v>187519</v>
      </c>
      <c r="BB38">
        <v>189776</v>
      </c>
      <c r="BC38"/>
      <c r="BD38"/>
      <c r="BE38"/>
      <c r="BF38"/>
      <c r="BG38"/>
      <c r="BH38"/>
      <c r="BI38"/>
      <c r="BJ38"/>
      <c r="BK38"/>
      <c r="BL38"/>
      <c r="BM38"/>
      <c r="BN38"/>
      <c r="BO38"/>
      <c r="BP38"/>
      <c r="BQ38"/>
      <c r="BR38"/>
      <c r="BS38"/>
      <c r="BT38"/>
    </row>
    <row r="39" spans="1:72" x14ac:dyDescent="0.3">
      <c r="A39" t="s">
        <v>2632</v>
      </c>
      <c r="B39">
        <v>0</v>
      </c>
      <c r="C39">
        <v>0</v>
      </c>
      <c r="D39">
        <v>0</v>
      </c>
      <c r="E39">
        <v>0</v>
      </c>
      <c r="F39">
        <v>0</v>
      </c>
      <c r="G39">
        <v>0</v>
      </c>
      <c r="H39">
        <v>386618</v>
      </c>
      <c r="I39">
        <v>0</v>
      </c>
      <c r="J39">
        <v>0</v>
      </c>
      <c r="K39">
        <v>0</v>
      </c>
      <c r="L39">
        <v>0</v>
      </c>
      <c r="M39">
        <v>0</v>
      </c>
      <c r="N39">
        <v>0</v>
      </c>
      <c r="O39">
        <v>0</v>
      </c>
      <c r="P39">
        <v>0</v>
      </c>
      <c r="Q39">
        <v>0</v>
      </c>
      <c r="R39">
        <v>0</v>
      </c>
      <c r="S39">
        <v>481771.3</v>
      </c>
      <c r="T39">
        <v>0</v>
      </c>
      <c r="U39">
        <v>0</v>
      </c>
      <c r="V39">
        <v>0</v>
      </c>
      <c r="W39">
        <v>0</v>
      </c>
      <c r="X39">
        <v>0</v>
      </c>
      <c r="Y39">
        <v>0</v>
      </c>
      <c r="Z39">
        <v>0</v>
      </c>
      <c r="AA39">
        <v>0</v>
      </c>
      <c r="AB39">
        <v>123737</v>
      </c>
      <c r="AC39">
        <v>0</v>
      </c>
      <c r="AD39">
        <v>0</v>
      </c>
      <c r="AE39">
        <v>0</v>
      </c>
      <c r="AF39">
        <v>171589</v>
      </c>
      <c r="AG39">
        <v>0</v>
      </c>
      <c r="AH39">
        <v>178819</v>
      </c>
      <c r="AI39">
        <v>181003.2</v>
      </c>
      <c r="AJ39">
        <v>150883</v>
      </c>
      <c r="AK39">
        <v>152852</v>
      </c>
      <c r="AL39">
        <v>154822</v>
      </c>
      <c r="AM39">
        <v>156792.37</v>
      </c>
      <c r="AN39">
        <v>158756</v>
      </c>
      <c r="AO39">
        <v>161028</v>
      </c>
      <c r="AP39">
        <v>163300</v>
      </c>
      <c r="AQ39">
        <v>165572.1</v>
      </c>
      <c r="AR39">
        <v>166381</v>
      </c>
      <c r="AS39">
        <v>168636</v>
      </c>
      <c r="AT39">
        <v>172650</v>
      </c>
      <c r="AU39">
        <v>174905.75</v>
      </c>
      <c r="AV39">
        <v>176903</v>
      </c>
      <c r="AW39">
        <v>179161</v>
      </c>
      <c r="AX39">
        <v>5455924</v>
      </c>
      <c r="AY39">
        <v>3495804</v>
      </c>
      <c r="AZ39">
        <v>185262</v>
      </c>
      <c r="BA39">
        <v>187519</v>
      </c>
      <c r="BB39">
        <v>189776</v>
      </c>
      <c r="BC39"/>
      <c r="BD39"/>
      <c r="BE39"/>
      <c r="BF39"/>
      <c r="BG39"/>
      <c r="BH39"/>
      <c r="BI39"/>
      <c r="BJ39"/>
      <c r="BK39"/>
      <c r="BL39"/>
      <c r="BM39"/>
      <c r="BN39"/>
      <c r="BO39"/>
      <c r="BP39"/>
      <c r="BQ39"/>
      <c r="BR39"/>
      <c r="BS39"/>
      <c r="BT39"/>
    </row>
    <row r="40" spans="1:72" x14ac:dyDescent="0.3">
      <c r="A40" t="s">
        <v>2633</v>
      </c>
      <c r="B40">
        <v>1036492</v>
      </c>
      <c r="C40">
        <v>1036491.64</v>
      </c>
      <c r="D40">
        <v>1036492</v>
      </c>
      <c r="E40">
        <v>1036492</v>
      </c>
      <c r="F40">
        <v>1036492</v>
      </c>
      <c r="G40">
        <v>1036491.64</v>
      </c>
      <c r="H40">
        <v>1036492</v>
      </c>
      <c r="I40">
        <v>1036492</v>
      </c>
      <c r="J40">
        <v>1036492</v>
      </c>
      <c r="K40">
        <v>1036491.64</v>
      </c>
      <c r="L40">
        <v>1036492</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c r="BD40"/>
      <c r="BE40"/>
      <c r="BF40"/>
      <c r="BG40"/>
      <c r="BH40"/>
      <c r="BI40"/>
      <c r="BJ40"/>
      <c r="BK40"/>
      <c r="BL40"/>
      <c r="BM40"/>
      <c r="BN40"/>
      <c r="BO40"/>
      <c r="BP40"/>
      <c r="BQ40"/>
      <c r="BR40"/>
      <c r="BS40"/>
      <c r="BT40"/>
    </row>
    <row r="41" spans="1:72" x14ac:dyDescent="0.3">
      <c r="A41" t="s">
        <v>2634</v>
      </c>
      <c r="B41">
        <v>3351398</v>
      </c>
      <c r="C41">
        <v>3392385.67</v>
      </c>
      <c r="D41">
        <v>3549359</v>
      </c>
      <c r="E41">
        <v>3371737</v>
      </c>
      <c r="F41">
        <v>3353905</v>
      </c>
      <c r="G41">
        <v>2226344.21</v>
      </c>
      <c r="H41">
        <v>2132010</v>
      </c>
      <c r="I41">
        <v>2078133</v>
      </c>
      <c r="J41">
        <v>2002088</v>
      </c>
      <c r="K41">
        <v>1899878.95</v>
      </c>
      <c r="L41">
        <v>1702025</v>
      </c>
      <c r="M41">
        <v>1606023</v>
      </c>
      <c r="N41">
        <v>1581897</v>
      </c>
      <c r="O41">
        <v>1422943.44</v>
      </c>
      <c r="P41">
        <v>1393411</v>
      </c>
      <c r="Q41">
        <v>1406877</v>
      </c>
      <c r="R41">
        <v>1299420</v>
      </c>
      <c r="S41">
        <v>1215934.27</v>
      </c>
      <c r="T41">
        <v>1130178</v>
      </c>
      <c r="U41">
        <v>1016205</v>
      </c>
      <c r="V41">
        <v>923757</v>
      </c>
      <c r="W41">
        <v>789229.58</v>
      </c>
      <c r="X41">
        <v>799892</v>
      </c>
      <c r="Y41">
        <v>736950</v>
      </c>
      <c r="Z41">
        <v>681630</v>
      </c>
      <c r="AA41">
        <v>731389</v>
      </c>
      <c r="AB41">
        <v>727946</v>
      </c>
      <c r="AC41">
        <v>759568</v>
      </c>
      <c r="AD41">
        <v>757432</v>
      </c>
      <c r="AE41">
        <v>745362.46</v>
      </c>
      <c r="AF41">
        <v>1443056</v>
      </c>
      <c r="AG41">
        <v>1420700</v>
      </c>
      <c r="AH41">
        <v>1347894</v>
      </c>
      <c r="AI41">
        <v>1304239.43</v>
      </c>
      <c r="AJ41">
        <v>1159991</v>
      </c>
      <c r="AK41">
        <v>1002791</v>
      </c>
      <c r="AL41">
        <v>947189</v>
      </c>
      <c r="AM41">
        <v>948028.47</v>
      </c>
      <c r="AN41">
        <v>1352073</v>
      </c>
      <c r="AO41">
        <v>1299783</v>
      </c>
      <c r="AP41">
        <v>1143100</v>
      </c>
      <c r="AQ41">
        <v>1064144.48</v>
      </c>
      <c r="AR41">
        <v>1022337</v>
      </c>
      <c r="AS41">
        <v>963499</v>
      </c>
      <c r="AT41">
        <v>929729</v>
      </c>
      <c r="AU41">
        <v>931661.03</v>
      </c>
      <c r="AV41">
        <v>871104</v>
      </c>
      <c r="AW41">
        <v>776899</v>
      </c>
      <c r="AX41">
        <v>0</v>
      </c>
      <c r="AY41">
        <v>0</v>
      </c>
      <c r="AZ41">
        <v>0</v>
      </c>
      <c r="BA41">
        <v>0</v>
      </c>
      <c r="BB41">
        <v>0</v>
      </c>
      <c r="BC41"/>
      <c r="BD41"/>
      <c r="BE41"/>
      <c r="BF41"/>
      <c r="BG41"/>
      <c r="BH41"/>
      <c r="BI41"/>
      <c r="BJ41"/>
      <c r="BK41"/>
      <c r="BL41"/>
      <c r="BM41"/>
      <c r="BN41"/>
      <c r="BO41"/>
      <c r="BP41"/>
      <c r="BQ41"/>
      <c r="BR41"/>
      <c r="BS41"/>
      <c r="BT41"/>
    </row>
    <row r="42" spans="1:72" s="114" customFormat="1" x14ac:dyDescent="0.3">
      <c r="A42" t="s">
        <v>2635</v>
      </c>
      <c r="B42">
        <v>2759888</v>
      </c>
      <c r="C42">
        <v>2762353.49</v>
      </c>
      <c r="D42">
        <v>2688495</v>
      </c>
      <c r="E42">
        <v>1969793</v>
      </c>
      <c r="F42">
        <v>4348330</v>
      </c>
      <c r="G42">
        <v>3941558.26</v>
      </c>
      <c r="H42">
        <v>4923810</v>
      </c>
      <c r="I42">
        <v>4925235</v>
      </c>
      <c r="J42">
        <v>2769233</v>
      </c>
      <c r="K42">
        <v>2815044.56</v>
      </c>
      <c r="L42">
        <v>2763167</v>
      </c>
      <c r="M42">
        <v>1858758</v>
      </c>
      <c r="N42">
        <v>1909958</v>
      </c>
      <c r="O42">
        <v>1553010.98</v>
      </c>
      <c r="P42">
        <v>1923452</v>
      </c>
      <c r="Q42">
        <v>2560782</v>
      </c>
      <c r="R42">
        <v>1264727</v>
      </c>
      <c r="S42">
        <v>800522.93</v>
      </c>
      <c r="T42">
        <v>984485</v>
      </c>
      <c r="U42">
        <v>1229286</v>
      </c>
      <c r="V42">
        <v>951350</v>
      </c>
      <c r="W42">
        <v>952781.36</v>
      </c>
      <c r="X42">
        <v>997830</v>
      </c>
      <c r="Y42">
        <v>980475</v>
      </c>
      <c r="Z42">
        <v>978417</v>
      </c>
      <c r="AA42">
        <v>910752.47</v>
      </c>
      <c r="AB42">
        <v>818450</v>
      </c>
      <c r="AC42">
        <v>995869</v>
      </c>
      <c r="AD42">
        <v>522484</v>
      </c>
      <c r="AE42">
        <v>553227.63</v>
      </c>
      <c r="AF42">
        <v>400845</v>
      </c>
      <c r="AG42">
        <v>541778</v>
      </c>
      <c r="AH42">
        <v>327748</v>
      </c>
      <c r="AI42">
        <v>318469.51</v>
      </c>
      <c r="AJ42">
        <v>301812</v>
      </c>
      <c r="AK42">
        <v>288311</v>
      </c>
      <c r="AL42">
        <v>314771</v>
      </c>
      <c r="AM42">
        <v>301985.13</v>
      </c>
      <c r="AN42">
        <v>3983727</v>
      </c>
      <c r="AO42">
        <v>434128</v>
      </c>
      <c r="AP42">
        <v>277605</v>
      </c>
      <c r="AQ42">
        <v>294766.24</v>
      </c>
      <c r="AR42">
        <v>485140</v>
      </c>
      <c r="AS42">
        <v>475139</v>
      </c>
      <c r="AT42">
        <v>510577</v>
      </c>
      <c r="AU42">
        <v>355504.33</v>
      </c>
      <c r="AV42">
        <v>171370</v>
      </c>
      <c r="AW42">
        <v>158212</v>
      </c>
      <c r="AX42">
        <v>915538</v>
      </c>
      <c r="AY42">
        <v>877889</v>
      </c>
      <c r="AZ42">
        <v>853710</v>
      </c>
      <c r="BA42">
        <v>859081</v>
      </c>
      <c r="BB42">
        <v>830070</v>
      </c>
      <c r="BC42"/>
      <c r="BD42"/>
      <c r="BE42"/>
      <c r="BF42"/>
      <c r="BG42"/>
      <c r="BH42"/>
      <c r="BI42"/>
      <c r="BJ42"/>
      <c r="BK42"/>
      <c r="BL42"/>
      <c r="BM42"/>
      <c r="BN42"/>
      <c r="BO42"/>
      <c r="BP42"/>
      <c r="BQ42"/>
      <c r="BR42"/>
      <c r="BS42"/>
      <c r="BT42"/>
    </row>
    <row r="43" spans="1:72" x14ac:dyDescent="0.3">
      <c r="A43" t="s">
        <v>2963</v>
      </c>
      <c r="B43">
        <v>0</v>
      </c>
      <c r="C43">
        <v>0</v>
      </c>
      <c r="D43">
        <v>0</v>
      </c>
      <c r="E43">
        <v>0</v>
      </c>
      <c r="F43">
        <v>2309616</v>
      </c>
      <c r="G43">
        <v>2309616</v>
      </c>
      <c r="H43">
        <v>2309616</v>
      </c>
      <c r="I43">
        <v>2309616</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c r="BD43"/>
      <c r="BE43"/>
      <c r="BF43"/>
      <c r="BG43"/>
      <c r="BH43"/>
      <c r="BI43"/>
      <c r="BJ43"/>
      <c r="BK43"/>
      <c r="BL43"/>
      <c r="BM43"/>
      <c r="BN43"/>
      <c r="BO43"/>
      <c r="BP43"/>
      <c r="BQ43"/>
      <c r="BR43"/>
      <c r="BS43"/>
      <c r="BT43"/>
    </row>
    <row r="44" spans="1:72" x14ac:dyDescent="0.3">
      <c r="A44" t="s">
        <v>2636</v>
      </c>
      <c r="B44">
        <v>2759888</v>
      </c>
      <c r="C44">
        <v>2762353.49</v>
      </c>
      <c r="D44">
        <v>2688495</v>
      </c>
      <c r="E44">
        <v>1969793</v>
      </c>
      <c r="F44">
        <v>2038714</v>
      </c>
      <c r="G44">
        <v>1631942.26</v>
      </c>
      <c r="H44">
        <v>2614194</v>
      </c>
      <c r="I44">
        <v>2615619</v>
      </c>
      <c r="J44">
        <v>2769233</v>
      </c>
      <c r="K44">
        <v>2815044.56</v>
      </c>
      <c r="L44">
        <v>2763167</v>
      </c>
      <c r="M44">
        <v>1858758</v>
      </c>
      <c r="N44">
        <v>1909958</v>
      </c>
      <c r="O44">
        <v>1553010.98</v>
      </c>
      <c r="P44">
        <v>1923452</v>
      </c>
      <c r="Q44">
        <v>2560782</v>
      </c>
      <c r="R44">
        <v>1264727</v>
      </c>
      <c r="S44">
        <v>800522.93</v>
      </c>
      <c r="T44">
        <v>984485</v>
      </c>
      <c r="U44">
        <v>1229286</v>
      </c>
      <c r="V44">
        <v>951350</v>
      </c>
      <c r="W44">
        <v>952781.36</v>
      </c>
      <c r="X44">
        <v>997830</v>
      </c>
      <c r="Y44">
        <v>980475</v>
      </c>
      <c r="Z44">
        <v>978417</v>
      </c>
      <c r="AA44">
        <v>910752.47</v>
      </c>
      <c r="AB44">
        <v>818450</v>
      </c>
      <c r="AC44">
        <v>995869</v>
      </c>
      <c r="AD44">
        <v>522484</v>
      </c>
      <c r="AE44">
        <v>553227.63</v>
      </c>
      <c r="AF44">
        <v>400845</v>
      </c>
      <c r="AG44">
        <v>541778</v>
      </c>
      <c r="AH44">
        <v>327748</v>
      </c>
      <c r="AI44">
        <v>318469.51</v>
      </c>
      <c r="AJ44">
        <v>301812</v>
      </c>
      <c r="AK44">
        <v>288311</v>
      </c>
      <c r="AL44">
        <v>314771</v>
      </c>
      <c r="AM44">
        <v>301985.13</v>
      </c>
      <c r="AN44">
        <v>3983727</v>
      </c>
      <c r="AO44">
        <v>434128</v>
      </c>
      <c r="AP44">
        <v>277605</v>
      </c>
      <c r="AQ44">
        <v>294766.24</v>
      </c>
      <c r="AR44">
        <v>485140</v>
      </c>
      <c r="AS44">
        <v>475139</v>
      </c>
      <c r="AT44">
        <v>510577</v>
      </c>
      <c r="AU44">
        <v>355504.33</v>
      </c>
      <c r="AV44">
        <v>171370</v>
      </c>
      <c r="AW44">
        <v>158212</v>
      </c>
      <c r="AX44">
        <v>915538</v>
      </c>
      <c r="AY44">
        <v>877889</v>
      </c>
      <c r="AZ44">
        <v>853710</v>
      </c>
      <c r="BA44">
        <v>859081</v>
      </c>
      <c r="BB44">
        <v>830070</v>
      </c>
      <c r="BC44"/>
      <c r="BD44"/>
      <c r="BE44"/>
      <c r="BF44"/>
      <c r="BG44"/>
      <c r="BH44"/>
      <c r="BI44"/>
      <c r="BJ44"/>
      <c r="BK44"/>
      <c r="BL44"/>
      <c r="BM44"/>
      <c r="BN44"/>
      <c r="BO44"/>
      <c r="BP44"/>
      <c r="BQ44"/>
      <c r="BR44"/>
      <c r="BS44"/>
      <c r="BT44"/>
    </row>
    <row r="45" spans="1:72" x14ac:dyDescent="0.3">
      <c r="A45" t="s">
        <v>803</v>
      </c>
      <c r="B45">
        <v>198244795</v>
      </c>
      <c r="C45">
        <v>197887665.36000001</v>
      </c>
      <c r="D45">
        <v>197140503</v>
      </c>
      <c r="E45">
        <v>196836265</v>
      </c>
      <c r="F45">
        <v>192103113</v>
      </c>
      <c r="G45">
        <v>153554774.22</v>
      </c>
      <c r="H45">
        <v>153476015</v>
      </c>
      <c r="I45">
        <v>152569834</v>
      </c>
      <c r="J45">
        <v>147964221</v>
      </c>
      <c r="K45">
        <v>146406562.28999999</v>
      </c>
      <c r="L45">
        <v>146154240</v>
      </c>
      <c r="M45">
        <v>112341785</v>
      </c>
      <c r="N45">
        <v>106836229</v>
      </c>
      <c r="O45">
        <v>107459324.98</v>
      </c>
      <c r="P45">
        <v>105075122</v>
      </c>
      <c r="Q45">
        <v>102079507</v>
      </c>
      <c r="R45">
        <v>98603440</v>
      </c>
      <c r="S45">
        <v>97868328.359999999</v>
      </c>
      <c r="T45">
        <v>95981958</v>
      </c>
      <c r="U45">
        <v>96087850</v>
      </c>
      <c r="V45">
        <v>95649909</v>
      </c>
      <c r="W45">
        <v>95707636.400000006</v>
      </c>
      <c r="X45">
        <v>94400171</v>
      </c>
      <c r="Y45">
        <v>92463719</v>
      </c>
      <c r="Z45">
        <v>84186374</v>
      </c>
      <c r="AA45">
        <v>82017036.219999999</v>
      </c>
      <c r="AB45">
        <v>79957350</v>
      </c>
      <c r="AC45">
        <v>77986076</v>
      </c>
      <c r="AD45">
        <v>73565160</v>
      </c>
      <c r="AE45">
        <v>72039671.670000002</v>
      </c>
      <c r="AF45">
        <v>69957628</v>
      </c>
      <c r="AG45">
        <v>66332488</v>
      </c>
      <c r="AH45">
        <v>65129279</v>
      </c>
      <c r="AI45">
        <v>63957439.850000001</v>
      </c>
      <c r="AJ45">
        <v>61440934</v>
      </c>
      <c r="AK45">
        <v>61988018</v>
      </c>
      <c r="AL45">
        <v>61584877</v>
      </c>
      <c r="AM45">
        <v>60766776.630000003</v>
      </c>
      <c r="AN45">
        <v>59084959</v>
      </c>
      <c r="AO45">
        <v>52977183</v>
      </c>
      <c r="AP45">
        <v>51837770</v>
      </c>
      <c r="AQ45">
        <v>50067638.869999997</v>
      </c>
      <c r="AR45">
        <v>48515858</v>
      </c>
      <c r="AS45">
        <v>47504770</v>
      </c>
      <c r="AT45">
        <v>46930995</v>
      </c>
      <c r="AU45">
        <v>46958276.590000004</v>
      </c>
      <c r="AV45">
        <v>45465205</v>
      </c>
      <c r="AW45">
        <v>45002152</v>
      </c>
      <c r="AX45">
        <v>41873226</v>
      </c>
      <c r="AY45">
        <v>38391262</v>
      </c>
      <c r="AZ45">
        <v>35680484</v>
      </c>
      <c r="BA45">
        <v>34547552</v>
      </c>
      <c r="BB45">
        <v>32727116</v>
      </c>
      <c r="BC45"/>
      <c r="BD45"/>
      <c r="BE45"/>
      <c r="BF45"/>
      <c r="BG45"/>
      <c r="BH45"/>
      <c r="BI45"/>
      <c r="BJ45"/>
      <c r="BK45"/>
      <c r="BL45"/>
      <c r="BM45"/>
      <c r="BN45"/>
      <c r="BO45"/>
      <c r="BP45"/>
      <c r="BQ45"/>
      <c r="BR45"/>
      <c r="BS45"/>
      <c r="BT45"/>
    </row>
    <row r="46" spans="1:72" s="114" customFormat="1" x14ac:dyDescent="0.3">
      <c r="A46" t="s">
        <v>804</v>
      </c>
      <c r="B46">
        <v>222556837</v>
      </c>
      <c r="C46">
        <v>221773506.65000001</v>
      </c>
      <c r="D46">
        <v>221757695</v>
      </c>
      <c r="E46">
        <v>216362594</v>
      </c>
      <c r="F46">
        <v>219408576</v>
      </c>
      <c r="G46">
        <v>169933034.16</v>
      </c>
      <c r="H46">
        <v>169417522</v>
      </c>
      <c r="I46">
        <v>168225977</v>
      </c>
      <c r="J46">
        <v>163082206</v>
      </c>
      <c r="K46">
        <v>161707826.41</v>
      </c>
      <c r="L46">
        <v>160436775</v>
      </c>
      <c r="M46">
        <v>123005603</v>
      </c>
      <c r="N46">
        <v>122365937</v>
      </c>
      <c r="O46">
        <v>120573590.45999999</v>
      </c>
      <c r="P46">
        <v>112354389</v>
      </c>
      <c r="Q46">
        <v>108628261</v>
      </c>
      <c r="R46">
        <v>105205193</v>
      </c>
      <c r="S46">
        <v>104527348.17</v>
      </c>
      <c r="T46">
        <v>102440927</v>
      </c>
      <c r="U46">
        <v>101598746</v>
      </c>
      <c r="V46">
        <v>103578920</v>
      </c>
      <c r="W46">
        <v>103044632.15000001</v>
      </c>
      <c r="X46">
        <v>99963966</v>
      </c>
      <c r="Y46">
        <v>97857662</v>
      </c>
      <c r="Z46">
        <v>89718401</v>
      </c>
      <c r="AA46">
        <v>89035187.730000004</v>
      </c>
      <c r="AB46">
        <v>85960859</v>
      </c>
      <c r="AC46">
        <v>85021702</v>
      </c>
      <c r="AD46">
        <v>79146453</v>
      </c>
      <c r="AE46">
        <v>77538774.239999995</v>
      </c>
      <c r="AF46">
        <v>75569115</v>
      </c>
      <c r="AG46">
        <v>73272009</v>
      </c>
      <c r="AH46">
        <v>71181061</v>
      </c>
      <c r="AI46">
        <v>70283818.969999999</v>
      </c>
      <c r="AJ46">
        <v>68343557</v>
      </c>
      <c r="AK46">
        <v>66293815</v>
      </c>
      <c r="AL46">
        <v>65616903</v>
      </c>
      <c r="AM46">
        <v>64059164.979999997</v>
      </c>
      <c r="AN46">
        <v>62181014</v>
      </c>
      <c r="AO46">
        <v>56225152</v>
      </c>
      <c r="AP46">
        <v>54934484</v>
      </c>
      <c r="AQ46">
        <v>53832563.009999998</v>
      </c>
      <c r="AR46">
        <v>51538885</v>
      </c>
      <c r="AS46">
        <v>51946908</v>
      </c>
      <c r="AT46">
        <v>51540175</v>
      </c>
      <c r="AU46">
        <v>50895449.920000002</v>
      </c>
      <c r="AV46">
        <v>48943072</v>
      </c>
      <c r="AW46">
        <v>49218110</v>
      </c>
      <c r="AX46">
        <v>46360737</v>
      </c>
      <c r="AY46">
        <v>43783780</v>
      </c>
      <c r="AZ46">
        <v>39933989</v>
      </c>
      <c r="BA46">
        <v>37430212</v>
      </c>
      <c r="BB46">
        <v>37119152</v>
      </c>
      <c r="BC46"/>
      <c r="BD46"/>
      <c r="BE46"/>
      <c r="BF46"/>
      <c r="BG46"/>
      <c r="BH46"/>
      <c r="BI46"/>
      <c r="BJ46"/>
      <c r="BK46"/>
      <c r="BL46"/>
      <c r="BM46"/>
      <c r="BN46"/>
      <c r="BO46"/>
      <c r="BP46"/>
      <c r="BQ46"/>
      <c r="BR46"/>
      <c r="BS46"/>
      <c r="BT46"/>
    </row>
    <row r="47" spans="1:72" x14ac:dyDescent="0.3">
      <c r="A47" t="s">
        <v>2637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2638</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805</v>
      </c>
      <c r="B49">
        <v>3832000</v>
      </c>
      <c r="C49">
        <v>0</v>
      </c>
      <c r="D49">
        <v>15632000</v>
      </c>
      <c r="E49">
        <v>11982000</v>
      </c>
      <c r="F49">
        <v>12500000</v>
      </c>
      <c r="G49">
        <v>4970000</v>
      </c>
      <c r="H49">
        <v>0</v>
      </c>
      <c r="I49">
        <v>9203312</v>
      </c>
      <c r="J49">
        <v>7050000</v>
      </c>
      <c r="K49">
        <v>7948005.4100000001</v>
      </c>
      <c r="L49">
        <v>10183018</v>
      </c>
      <c r="M49">
        <v>3400000</v>
      </c>
      <c r="N49">
        <v>0</v>
      </c>
      <c r="O49">
        <v>0</v>
      </c>
      <c r="P49">
        <v>4400000</v>
      </c>
      <c r="Q49">
        <v>5400000</v>
      </c>
      <c r="R49">
        <v>0</v>
      </c>
      <c r="S49">
        <v>0</v>
      </c>
      <c r="T49">
        <v>0</v>
      </c>
      <c r="U49">
        <v>300000</v>
      </c>
      <c r="V49">
        <v>0</v>
      </c>
      <c r="W49">
        <v>0</v>
      </c>
      <c r="X49">
        <v>2935000</v>
      </c>
      <c r="Y49">
        <v>7335000</v>
      </c>
      <c r="Z49">
        <v>0</v>
      </c>
      <c r="AA49">
        <v>200000</v>
      </c>
      <c r="AB49">
        <v>200000</v>
      </c>
      <c r="AC49">
        <v>0</v>
      </c>
      <c r="AD49">
        <v>2000000</v>
      </c>
      <c r="AE49">
        <v>900000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c r="BD49"/>
      <c r="BE49"/>
      <c r="BF49"/>
      <c r="BG49"/>
      <c r="BH49"/>
      <c r="BI49"/>
      <c r="BJ49"/>
      <c r="BK49"/>
      <c r="BL49"/>
      <c r="BM49"/>
      <c r="BN49"/>
      <c r="BO49"/>
      <c r="BP49"/>
      <c r="BQ49"/>
      <c r="BR49"/>
      <c r="BS49"/>
      <c r="BT49"/>
    </row>
    <row r="50" spans="1:72" x14ac:dyDescent="0.3">
      <c r="A50" t="s">
        <v>806</v>
      </c>
      <c r="B50">
        <v>8138120</v>
      </c>
      <c r="C50">
        <v>7922442.8099999996</v>
      </c>
      <c r="D50">
        <v>7786781</v>
      </c>
      <c r="E50">
        <v>8029132</v>
      </c>
      <c r="F50">
        <v>8211008</v>
      </c>
      <c r="G50">
        <v>9446458.5299999993</v>
      </c>
      <c r="H50">
        <v>9876374</v>
      </c>
      <c r="I50">
        <v>10128559</v>
      </c>
      <c r="J50">
        <v>10244187</v>
      </c>
      <c r="K50">
        <v>11234508.08</v>
      </c>
      <c r="L50">
        <v>10501578</v>
      </c>
      <c r="M50">
        <v>8831476</v>
      </c>
      <c r="N50">
        <v>8679478</v>
      </c>
      <c r="O50">
        <v>10176084.789999999</v>
      </c>
      <c r="P50">
        <v>8501728</v>
      </c>
      <c r="Q50">
        <v>9445231</v>
      </c>
      <c r="R50">
        <v>8824930</v>
      </c>
      <c r="S50">
        <v>8762355.2100000009</v>
      </c>
      <c r="T50">
        <v>7737367</v>
      </c>
      <c r="U50">
        <v>8068432</v>
      </c>
      <c r="V50">
        <v>8162770</v>
      </c>
      <c r="W50">
        <v>9291023.3000000007</v>
      </c>
      <c r="X50">
        <v>8580669</v>
      </c>
      <c r="Y50">
        <v>7907317</v>
      </c>
      <c r="Z50">
        <v>7649644</v>
      </c>
      <c r="AA50">
        <v>8500872.2599999998</v>
      </c>
      <c r="AB50">
        <v>7785301</v>
      </c>
      <c r="AC50">
        <v>7631741</v>
      </c>
      <c r="AD50">
        <v>7804233</v>
      </c>
      <c r="AE50">
        <v>8534666.1300000008</v>
      </c>
      <c r="AF50">
        <v>7511419</v>
      </c>
      <c r="AG50">
        <v>5805442</v>
      </c>
      <c r="AH50">
        <v>6016854</v>
      </c>
      <c r="AI50">
        <v>7005228.7000000002</v>
      </c>
      <c r="AJ50">
        <v>6047042</v>
      </c>
      <c r="AK50">
        <v>6300625</v>
      </c>
      <c r="AL50">
        <v>6795807</v>
      </c>
      <c r="AM50">
        <v>7338421.2199999997</v>
      </c>
      <c r="AN50">
        <v>6282825</v>
      </c>
      <c r="AO50">
        <v>1849646</v>
      </c>
      <c r="AP50">
        <v>2226671</v>
      </c>
      <c r="AQ50">
        <v>2325067.61</v>
      </c>
      <c r="AR50">
        <v>853479</v>
      </c>
      <c r="AS50">
        <v>1022430</v>
      </c>
      <c r="AT50">
        <v>1095766</v>
      </c>
      <c r="AU50">
        <v>1490077.63</v>
      </c>
      <c r="AV50">
        <v>1044644</v>
      </c>
      <c r="AW50">
        <v>1333240</v>
      </c>
      <c r="AX50">
        <v>31751</v>
      </c>
      <c r="AY50">
        <v>53325</v>
      </c>
      <c r="AZ50">
        <v>83945</v>
      </c>
      <c r="BA50">
        <v>67494</v>
      </c>
      <c r="BB50">
        <v>63260</v>
      </c>
      <c r="BC50"/>
      <c r="BD50"/>
      <c r="BE50"/>
      <c r="BF50"/>
      <c r="BG50"/>
      <c r="BH50"/>
      <c r="BI50"/>
      <c r="BJ50"/>
      <c r="BK50"/>
      <c r="BL50"/>
      <c r="BM50"/>
      <c r="BN50"/>
      <c r="BO50"/>
      <c r="BP50"/>
      <c r="BQ50"/>
      <c r="BR50"/>
      <c r="BS50"/>
      <c r="BT50"/>
    </row>
    <row r="51" spans="1:72" x14ac:dyDescent="0.3">
      <c r="A51" t="s">
        <v>2612</v>
      </c>
      <c r="B51">
        <v>0</v>
      </c>
      <c r="C51">
        <v>911171.49</v>
      </c>
      <c r="D51">
        <v>5682381</v>
      </c>
      <c r="E51">
        <v>6081515</v>
      </c>
      <c r="F51">
        <v>6257019</v>
      </c>
      <c r="G51">
        <v>7258173.4500000002</v>
      </c>
      <c r="H51">
        <v>7237111</v>
      </c>
      <c r="I51">
        <v>7025630</v>
      </c>
      <c r="J51">
        <v>7325172</v>
      </c>
      <c r="K51">
        <v>0</v>
      </c>
      <c r="L51">
        <v>0</v>
      </c>
      <c r="M51">
        <v>0</v>
      </c>
      <c r="N51">
        <v>0</v>
      </c>
      <c r="O51">
        <v>9070209.0800000001</v>
      </c>
      <c r="P51">
        <v>7609653</v>
      </c>
      <c r="Q51">
        <v>8582432</v>
      </c>
      <c r="R51">
        <v>5276840</v>
      </c>
      <c r="S51">
        <v>6373531.3300000001</v>
      </c>
      <c r="T51">
        <v>7014370</v>
      </c>
      <c r="U51">
        <v>7402185</v>
      </c>
      <c r="V51">
        <v>7488745</v>
      </c>
      <c r="W51">
        <v>8386944.0099999998</v>
      </c>
      <c r="X51">
        <v>4771407</v>
      </c>
      <c r="Y51">
        <v>4887168</v>
      </c>
      <c r="Z51">
        <v>7023627</v>
      </c>
      <c r="AA51">
        <v>4890294.55</v>
      </c>
      <c r="AB51">
        <v>5228611</v>
      </c>
      <c r="AC51">
        <v>6985785</v>
      </c>
      <c r="AD51">
        <v>7321486</v>
      </c>
      <c r="AE51">
        <v>5157203.88</v>
      </c>
      <c r="AF51">
        <v>4628487</v>
      </c>
      <c r="AG51">
        <v>5790869</v>
      </c>
      <c r="AH51">
        <v>4372943</v>
      </c>
      <c r="AI51">
        <v>4668752.37</v>
      </c>
      <c r="AJ51">
        <v>4314680</v>
      </c>
      <c r="AK51">
        <v>4324564</v>
      </c>
      <c r="AL51">
        <v>4037337</v>
      </c>
      <c r="AM51">
        <v>4499378.2699999996</v>
      </c>
      <c r="AN51">
        <v>0</v>
      </c>
      <c r="AO51">
        <v>0</v>
      </c>
      <c r="AP51">
        <v>0</v>
      </c>
      <c r="AQ51">
        <v>0</v>
      </c>
      <c r="AR51">
        <v>0</v>
      </c>
      <c r="AS51">
        <v>998140</v>
      </c>
      <c r="AT51">
        <v>0</v>
      </c>
      <c r="AU51">
        <v>0</v>
      </c>
      <c r="AV51">
        <v>11396</v>
      </c>
      <c r="AW51">
        <v>1333240</v>
      </c>
      <c r="AX51">
        <v>31751</v>
      </c>
      <c r="AY51">
        <v>53325</v>
      </c>
      <c r="AZ51">
        <v>83945</v>
      </c>
      <c r="BA51">
        <v>67494</v>
      </c>
      <c r="BB51">
        <v>63260</v>
      </c>
      <c r="BC51"/>
      <c r="BD51"/>
      <c r="BE51"/>
      <c r="BF51"/>
      <c r="BG51"/>
      <c r="BH51"/>
      <c r="BI51"/>
      <c r="BJ51"/>
      <c r="BK51"/>
      <c r="BL51"/>
      <c r="BM51"/>
      <c r="BN51"/>
      <c r="BO51"/>
      <c r="BP51"/>
      <c r="BQ51"/>
      <c r="BR51"/>
      <c r="BS51"/>
      <c r="BT51"/>
    </row>
    <row r="52" spans="1:72" x14ac:dyDescent="0.3">
      <c r="A52" t="s">
        <v>2640</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15688</v>
      </c>
      <c r="AG52">
        <v>14573</v>
      </c>
      <c r="AH52">
        <v>23673</v>
      </c>
      <c r="AI52">
        <v>16218.94</v>
      </c>
      <c r="AJ52">
        <v>14001</v>
      </c>
      <c r="AK52">
        <v>11444</v>
      </c>
      <c r="AL52">
        <v>6993</v>
      </c>
      <c r="AM52">
        <v>6212.32</v>
      </c>
      <c r="AN52">
        <v>3662920</v>
      </c>
      <c r="AO52">
        <v>14183</v>
      </c>
      <c r="AP52">
        <v>42479</v>
      </c>
      <c r="AQ52">
        <v>5988.67</v>
      </c>
      <c r="AR52">
        <v>8990</v>
      </c>
      <c r="AS52">
        <v>24290</v>
      </c>
      <c r="AT52">
        <v>11204</v>
      </c>
      <c r="AU52">
        <v>6936.38</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3002</v>
      </c>
      <c r="B53">
        <v>2422385</v>
      </c>
      <c r="C53">
        <v>2098047.21</v>
      </c>
      <c r="D53">
        <v>2104400</v>
      </c>
      <c r="E53">
        <v>1947617</v>
      </c>
      <c r="F53">
        <v>1953989</v>
      </c>
      <c r="G53">
        <v>2188285.08</v>
      </c>
      <c r="H53">
        <v>2639263</v>
      </c>
      <c r="I53">
        <v>3102929</v>
      </c>
      <c r="J53">
        <v>2919015</v>
      </c>
      <c r="K53">
        <v>2930778.02</v>
      </c>
      <c r="L53">
        <v>3138924</v>
      </c>
      <c r="M53">
        <v>3122609</v>
      </c>
      <c r="N53">
        <v>3343538</v>
      </c>
      <c r="O53">
        <v>0</v>
      </c>
      <c r="P53">
        <v>0</v>
      </c>
      <c r="Q53">
        <v>0</v>
      </c>
      <c r="R53">
        <v>2687446</v>
      </c>
      <c r="S53">
        <v>2388823.88</v>
      </c>
      <c r="T53">
        <v>0</v>
      </c>
      <c r="U53">
        <v>0</v>
      </c>
      <c r="V53">
        <v>0</v>
      </c>
      <c r="W53">
        <v>0</v>
      </c>
      <c r="X53">
        <v>3172474</v>
      </c>
      <c r="Y53">
        <v>2380581</v>
      </c>
      <c r="Z53">
        <v>0</v>
      </c>
      <c r="AA53">
        <v>2782184.39</v>
      </c>
      <c r="AB53">
        <v>2556690</v>
      </c>
      <c r="AC53">
        <v>0</v>
      </c>
      <c r="AD53">
        <v>0</v>
      </c>
      <c r="AE53">
        <v>2779050.2</v>
      </c>
      <c r="AF53">
        <v>2867244</v>
      </c>
      <c r="AG53">
        <v>0</v>
      </c>
      <c r="AH53">
        <v>1620238</v>
      </c>
      <c r="AI53">
        <v>2320257.39</v>
      </c>
      <c r="AJ53">
        <v>1718361</v>
      </c>
      <c r="AK53">
        <v>1964617</v>
      </c>
      <c r="AL53">
        <v>2751477</v>
      </c>
      <c r="AM53">
        <v>2832830.63</v>
      </c>
      <c r="AN53">
        <v>2619905</v>
      </c>
      <c r="AO53">
        <v>1835463</v>
      </c>
      <c r="AP53">
        <v>2184192</v>
      </c>
      <c r="AQ53">
        <v>2319078.94</v>
      </c>
      <c r="AR53">
        <v>844489</v>
      </c>
      <c r="AS53">
        <v>0</v>
      </c>
      <c r="AT53">
        <v>1084562</v>
      </c>
      <c r="AU53">
        <v>1483141.25</v>
      </c>
      <c r="AV53">
        <v>1033248</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2639</v>
      </c>
      <c r="B54">
        <v>4854138</v>
      </c>
      <c r="C54">
        <v>4913224.1100000003</v>
      </c>
      <c r="D54">
        <v>0</v>
      </c>
      <c r="E54">
        <v>0</v>
      </c>
      <c r="F54">
        <v>0</v>
      </c>
      <c r="G54">
        <v>0</v>
      </c>
      <c r="H54">
        <v>0</v>
      </c>
      <c r="I54">
        <v>0</v>
      </c>
      <c r="J54">
        <v>0</v>
      </c>
      <c r="K54">
        <v>8303730.0599999996</v>
      </c>
      <c r="L54">
        <v>7362654</v>
      </c>
      <c r="M54">
        <v>5708867</v>
      </c>
      <c r="N54">
        <v>5335940</v>
      </c>
      <c r="O54">
        <v>1105875.71</v>
      </c>
      <c r="P54">
        <v>892075</v>
      </c>
      <c r="Q54">
        <v>862799</v>
      </c>
      <c r="R54">
        <v>860644</v>
      </c>
      <c r="S54">
        <v>0</v>
      </c>
      <c r="T54">
        <v>722997</v>
      </c>
      <c r="U54">
        <v>666247</v>
      </c>
      <c r="V54">
        <v>674025</v>
      </c>
      <c r="W54">
        <v>904079.29</v>
      </c>
      <c r="X54">
        <v>636788</v>
      </c>
      <c r="Y54">
        <v>639568</v>
      </c>
      <c r="Z54">
        <v>626017</v>
      </c>
      <c r="AA54">
        <v>828393.32</v>
      </c>
      <c r="AB54">
        <v>0</v>
      </c>
      <c r="AC54">
        <v>645956</v>
      </c>
      <c r="AD54">
        <v>482747</v>
      </c>
      <c r="AE54">
        <v>598412.05000000005</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807</v>
      </c>
      <c r="B55">
        <v>244165</v>
      </c>
      <c r="C55">
        <v>11958249.34</v>
      </c>
      <c r="D55">
        <v>215609</v>
      </c>
      <c r="E55">
        <v>127471</v>
      </c>
      <c r="F55">
        <v>126695</v>
      </c>
      <c r="G55">
        <v>125761.22</v>
      </c>
      <c r="H55">
        <v>6383242</v>
      </c>
      <c r="I55">
        <v>122258</v>
      </c>
      <c r="J55">
        <v>121284</v>
      </c>
      <c r="K55">
        <v>90089.3</v>
      </c>
      <c r="L55">
        <v>88815</v>
      </c>
      <c r="M55">
        <v>14455</v>
      </c>
      <c r="N55">
        <v>14150</v>
      </c>
      <c r="O55">
        <v>14229.01</v>
      </c>
      <c r="P55">
        <v>14114</v>
      </c>
      <c r="Q55">
        <v>14038</v>
      </c>
      <c r="R55">
        <v>0</v>
      </c>
      <c r="S55">
        <v>0</v>
      </c>
      <c r="T55">
        <v>0</v>
      </c>
      <c r="U55">
        <v>0</v>
      </c>
      <c r="V55">
        <v>0</v>
      </c>
      <c r="W55">
        <v>0</v>
      </c>
      <c r="X55">
        <v>4566</v>
      </c>
      <c r="Y55">
        <v>4506</v>
      </c>
      <c r="Z55">
        <v>4447</v>
      </c>
      <c r="AA55">
        <v>4387.0600000000004</v>
      </c>
      <c r="AB55">
        <v>4330</v>
      </c>
      <c r="AC55">
        <v>4272</v>
      </c>
      <c r="AD55">
        <v>4216</v>
      </c>
      <c r="AE55">
        <v>4159.96</v>
      </c>
      <c r="AF55">
        <v>4106</v>
      </c>
      <c r="AG55">
        <v>4051</v>
      </c>
      <c r="AH55">
        <v>3998</v>
      </c>
      <c r="AI55">
        <v>3944.7</v>
      </c>
      <c r="AJ55">
        <v>3912</v>
      </c>
      <c r="AK55">
        <v>453880</v>
      </c>
      <c r="AL55">
        <v>3848</v>
      </c>
      <c r="AM55">
        <v>503815.44</v>
      </c>
      <c r="AN55">
        <v>3918783</v>
      </c>
      <c r="AO55">
        <v>3750</v>
      </c>
      <c r="AP55">
        <v>153719</v>
      </c>
      <c r="AQ55">
        <v>1103686.8899999999</v>
      </c>
      <c r="AR55">
        <v>3654</v>
      </c>
      <c r="AS55">
        <v>3622</v>
      </c>
      <c r="AT55">
        <v>82729</v>
      </c>
      <c r="AU55">
        <v>3557.98</v>
      </c>
      <c r="AV55">
        <v>903526</v>
      </c>
      <c r="AW55">
        <v>1563493</v>
      </c>
      <c r="AX55">
        <v>1403461</v>
      </c>
      <c r="AY55">
        <v>1453429</v>
      </c>
      <c r="AZ55">
        <v>1503397</v>
      </c>
      <c r="BA55">
        <v>803364</v>
      </c>
      <c r="BB55">
        <v>3332</v>
      </c>
      <c r="BC55"/>
      <c r="BD55"/>
      <c r="BE55"/>
      <c r="BF55"/>
      <c r="BG55"/>
      <c r="BH55"/>
      <c r="BI55"/>
      <c r="BJ55"/>
      <c r="BK55"/>
      <c r="BL55"/>
      <c r="BM55"/>
      <c r="BN55"/>
      <c r="BO55"/>
      <c r="BP55"/>
      <c r="BQ55"/>
      <c r="BR55"/>
      <c r="BS55"/>
      <c r="BT55"/>
    </row>
    <row r="56" spans="1:72" x14ac:dyDescent="0.3">
      <c r="A56" t="s">
        <v>2612</v>
      </c>
      <c r="B56">
        <v>0</v>
      </c>
      <c r="C56">
        <v>11732000</v>
      </c>
      <c r="D56">
        <v>0</v>
      </c>
      <c r="E56">
        <v>0</v>
      </c>
      <c r="F56">
        <v>0</v>
      </c>
      <c r="G56">
        <v>0</v>
      </c>
      <c r="H56">
        <v>6260000</v>
      </c>
      <c r="I56">
        <v>0</v>
      </c>
      <c r="J56">
        <v>0</v>
      </c>
      <c r="K56">
        <v>0</v>
      </c>
      <c r="L56">
        <v>0</v>
      </c>
      <c r="M56">
        <v>0</v>
      </c>
      <c r="N56">
        <v>14150</v>
      </c>
      <c r="O56">
        <v>14229.01</v>
      </c>
      <c r="P56">
        <v>14114</v>
      </c>
      <c r="Q56">
        <v>14038</v>
      </c>
      <c r="R56">
        <v>0</v>
      </c>
      <c r="S56">
        <v>0</v>
      </c>
      <c r="T56">
        <v>0</v>
      </c>
      <c r="U56">
        <v>0</v>
      </c>
      <c r="V56">
        <v>0</v>
      </c>
      <c r="W56">
        <v>0</v>
      </c>
      <c r="X56">
        <v>0</v>
      </c>
      <c r="Y56">
        <v>0</v>
      </c>
      <c r="Z56">
        <v>0</v>
      </c>
      <c r="AA56">
        <v>0</v>
      </c>
      <c r="AB56">
        <v>0</v>
      </c>
      <c r="AC56">
        <v>0</v>
      </c>
      <c r="AD56">
        <v>0</v>
      </c>
      <c r="AE56">
        <v>0</v>
      </c>
      <c r="AF56">
        <v>0</v>
      </c>
      <c r="AG56">
        <v>0</v>
      </c>
      <c r="AH56">
        <v>0</v>
      </c>
      <c r="AI56">
        <v>0</v>
      </c>
      <c r="AJ56">
        <v>0</v>
      </c>
      <c r="AK56">
        <v>450000</v>
      </c>
      <c r="AL56">
        <v>0</v>
      </c>
      <c r="AM56">
        <v>500000</v>
      </c>
      <c r="AN56">
        <v>3915000</v>
      </c>
      <c r="AO56">
        <v>0</v>
      </c>
      <c r="AP56">
        <v>150000</v>
      </c>
      <c r="AQ56">
        <v>1100000</v>
      </c>
      <c r="AR56">
        <v>0</v>
      </c>
      <c r="AS56">
        <v>0</v>
      </c>
      <c r="AT56">
        <v>0</v>
      </c>
      <c r="AU56">
        <v>0</v>
      </c>
      <c r="AV56">
        <v>900000</v>
      </c>
      <c r="AW56">
        <v>1560000</v>
      </c>
      <c r="AX56">
        <v>1400000</v>
      </c>
      <c r="AY56">
        <v>1450000</v>
      </c>
      <c r="AZ56">
        <v>1500000</v>
      </c>
      <c r="BA56">
        <v>800000</v>
      </c>
      <c r="BB56">
        <v>0</v>
      </c>
      <c r="BC56"/>
      <c r="BD56"/>
      <c r="BE56"/>
      <c r="BF56"/>
      <c r="BG56"/>
      <c r="BH56"/>
      <c r="BI56"/>
      <c r="BJ56"/>
      <c r="BK56"/>
      <c r="BL56"/>
      <c r="BM56"/>
      <c r="BN56"/>
      <c r="BO56"/>
      <c r="BP56"/>
      <c r="BQ56"/>
      <c r="BR56"/>
      <c r="BS56"/>
      <c r="BT56"/>
    </row>
    <row r="57" spans="1:72" x14ac:dyDescent="0.3">
      <c r="A57" t="s">
        <v>2640</v>
      </c>
      <c r="B57">
        <v>244165</v>
      </c>
      <c r="C57">
        <v>226249.34</v>
      </c>
      <c r="D57">
        <v>215609</v>
      </c>
      <c r="E57">
        <v>127471</v>
      </c>
      <c r="F57">
        <v>126695</v>
      </c>
      <c r="G57">
        <v>125761.22</v>
      </c>
      <c r="H57">
        <v>123242</v>
      </c>
      <c r="I57">
        <v>122258</v>
      </c>
      <c r="J57">
        <v>121284</v>
      </c>
      <c r="K57">
        <v>90089.3</v>
      </c>
      <c r="L57">
        <v>88815</v>
      </c>
      <c r="M57">
        <v>14455</v>
      </c>
      <c r="N57">
        <v>0</v>
      </c>
      <c r="O57">
        <v>0</v>
      </c>
      <c r="P57">
        <v>0</v>
      </c>
      <c r="Q57">
        <v>0</v>
      </c>
      <c r="R57">
        <v>0</v>
      </c>
      <c r="S57">
        <v>0</v>
      </c>
      <c r="T57">
        <v>0</v>
      </c>
      <c r="U57">
        <v>0</v>
      </c>
      <c r="V57">
        <v>0</v>
      </c>
      <c r="W57">
        <v>0</v>
      </c>
      <c r="X57">
        <v>4566</v>
      </c>
      <c r="Y57">
        <v>4506</v>
      </c>
      <c r="Z57">
        <v>4447</v>
      </c>
      <c r="AA57">
        <v>4387.0600000000004</v>
      </c>
      <c r="AB57">
        <v>4330</v>
      </c>
      <c r="AC57">
        <v>4272</v>
      </c>
      <c r="AD57">
        <v>4216</v>
      </c>
      <c r="AE57">
        <v>4159.96</v>
      </c>
      <c r="AF57">
        <v>4106</v>
      </c>
      <c r="AG57">
        <v>4051</v>
      </c>
      <c r="AH57">
        <v>3998</v>
      </c>
      <c r="AI57">
        <v>3944.7</v>
      </c>
      <c r="AJ57">
        <v>3912</v>
      </c>
      <c r="AK57">
        <v>3880</v>
      </c>
      <c r="AL57">
        <v>3848</v>
      </c>
      <c r="AM57">
        <v>3815.44</v>
      </c>
      <c r="AN57">
        <v>3783</v>
      </c>
      <c r="AO57">
        <v>3750</v>
      </c>
      <c r="AP57">
        <v>3719</v>
      </c>
      <c r="AQ57">
        <v>3686.89</v>
      </c>
      <c r="AR57">
        <v>3654</v>
      </c>
      <c r="AS57">
        <v>3622</v>
      </c>
      <c r="AT57">
        <v>82729</v>
      </c>
      <c r="AU57">
        <v>3557.98</v>
      </c>
      <c r="AV57">
        <v>3526</v>
      </c>
      <c r="AW57">
        <v>3493</v>
      </c>
      <c r="AX57">
        <v>3461</v>
      </c>
      <c r="AY57">
        <v>3429</v>
      </c>
      <c r="AZ57">
        <v>3397</v>
      </c>
      <c r="BA57">
        <v>3364</v>
      </c>
      <c r="BB57">
        <v>3332</v>
      </c>
      <c r="BC57"/>
      <c r="BD57"/>
      <c r="BE57"/>
      <c r="BF57"/>
      <c r="BG57"/>
      <c r="BH57"/>
      <c r="BI57"/>
      <c r="BJ57"/>
      <c r="BK57"/>
      <c r="BL57"/>
      <c r="BM57"/>
      <c r="BN57"/>
      <c r="BO57"/>
      <c r="BP57"/>
      <c r="BQ57"/>
      <c r="BR57"/>
      <c r="BS57"/>
      <c r="BT57"/>
    </row>
    <row r="58" spans="1:72" x14ac:dyDescent="0.3">
      <c r="A58" t="s">
        <v>808</v>
      </c>
      <c r="B58">
        <v>6734102</v>
      </c>
      <c r="C58">
        <v>8284494.79</v>
      </c>
      <c r="D58">
        <v>5942612</v>
      </c>
      <c r="E58">
        <v>5042232</v>
      </c>
      <c r="F58">
        <v>3616784</v>
      </c>
      <c r="G58">
        <v>3769203.29</v>
      </c>
      <c r="H58">
        <v>3390714</v>
      </c>
      <c r="I58">
        <v>2889314</v>
      </c>
      <c r="J58">
        <v>3082892</v>
      </c>
      <c r="K58">
        <v>2927965.86</v>
      </c>
      <c r="L58">
        <v>1859003</v>
      </c>
      <c r="M58">
        <v>2266933</v>
      </c>
      <c r="N58">
        <v>2266933</v>
      </c>
      <c r="O58">
        <v>2307410.5499999998</v>
      </c>
      <c r="P58">
        <v>3738637</v>
      </c>
      <c r="Q58">
        <v>2020737</v>
      </c>
      <c r="R58">
        <v>2436057</v>
      </c>
      <c r="S58">
        <v>4707620.46</v>
      </c>
      <c r="T58">
        <v>6084519</v>
      </c>
      <c r="U58">
        <v>6483645</v>
      </c>
      <c r="V58">
        <v>7141340</v>
      </c>
      <c r="W58">
        <v>5202315.33</v>
      </c>
      <c r="X58">
        <v>4699612</v>
      </c>
      <c r="Y58">
        <v>4832882</v>
      </c>
      <c r="Z58">
        <v>4874552</v>
      </c>
      <c r="AA58">
        <v>4478722</v>
      </c>
      <c r="AB58">
        <v>3823422</v>
      </c>
      <c r="AC58">
        <v>4101922</v>
      </c>
      <c r="AD58">
        <v>4749692</v>
      </c>
      <c r="AE58">
        <v>5153567</v>
      </c>
      <c r="AF58">
        <v>5677442</v>
      </c>
      <c r="AG58">
        <v>5392977</v>
      </c>
      <c r="AH58">
        <v>7311364</v>
      </c>
      <c r="AI58">
        <v>6840358.4500000002</v>
      </c>
      <c r="AJ58">
        <v>5761758</v>
      </c>
      <c r="AK58">
        <v>6506497</v>
      </c>
      <c r="AL58">
        <v>6799786</v>
      </c>
      <c r="AM58">
        <v>6906088.9299999997</v>
      </c>
      <c r="AN58">
        <v>7491735</v>
      </c>
      <c r="AO58">
        <v>7607089</v>
      </c>
      <c r="AP58">
        <v>3819676</v>
      </c>
      <c r="AQ58">
        <v>3403686.16</v>
      </c>
      <c r="AR58">
        <v>4481246</v>
      </c>
      <c r="AS58">
        <v>2832226</v>
      </c>
      <c r="AT58">
        <v>2483196</v>
      </c>
      <c r="AU58">
        <v>2200185.84</v>
      </c>
      <c r="AV58">
        <v>1188664</v>
      </c>
      <c r="AW58">
        <v>1188664</v>
      </c>
      <c r="AX58">
        <v>3240070</v>
      </c>
      <c r="AY58">
        <v>3320420</v>
      </c>
      <c r="AZ58">
        <v>3369811</v>
      </c>
      <c r="BA58">
        <v>3419821</v>
      </c>
      <c r="BB58">
        <v>1969861</v>
      </c>
      <c r="BC58"/>
      <c r="BD58"/>
      <c r="BE58"/>
      <c r="BF58"/>
      <c r="BG58"/>
      <c r="BH58"/>
      <c r="BI58"/>
      <c r="BJ58"/>
      <c r="BK58"/>
      <c r="BL58"/>
      <c r="BM58"/>
      <c r="BN58"/>
      <c r="BO58"/>
      <c r="BP58"/>
      <c r="BQ58"/>
      <c r="BR58"/>
      <c r="BS58"/>
      <c r="BT58"/>
    </row>
    <row r="59" spans="1:72" x14ac:dyDescent="0.3">
      <c r="A59" t="s">
        <v>2641</v>
      </c>
      <c r="B59">
        <v>0</v>
      </c>
      <c r="C59">
        <v>6172903.4299999997</v>
      </c>
      <c r="D59">
        <v>0</v>
      </c>
      <c r="E59">
        <v>0</v>
      </c>
      <c r="F59">
        <v>0</v>
      </c>
      <c r="G59">
        <v>0</v>
      </c>
      <c r="H59">
        <v>3390714</v>
      </c>
      <c r="I59">
        <v>0</v>
      </c>
      <c r="J59">
        <v>0</v>
      </c>
      <c r="K59">
        <v>0</v>
      </c>
      <c r="L59">
        <v>0</v>
      </c>
      <c r="M59">
        <v>0</v>
      </c>
      <c r="N59">
        <v>0</v>
      </c>
      <c r="O59">
        <v>0</v>
      </c>
      <c r="P59">
        <v>0</v>
      </c>
      <c r="Q59">
        <v>0</v>
      </c>
      <c r="R59">
        <v>0</v>
      </c>
      <c r="S59">
        <v>4707620.46</v>
      </c>
      <c r="T59">
        <v>0</v>
      </c>
      <c r="U59">
        <v>0</v>
      </c>
      <c r="V59">
        <v>0</v>
      </c>
      <c r="W59">
        <v>0</v>
      </c>
      <c r="X59">
        <v>0</v>
      </c>
      <c r="Y59">
        <v>0</v>
      </c>
      <c r="Z59">
        <v>0</v>
      </c>
      <c r="AA59">
        <v>0</v>
      </c>
      <c r="AB59">
        <v>3823422</v>
      </c>
      <c r="AC59">
        <v>0</v>
      </c>
      <c r="AD59">
        <v>0</v>
      </c>
      <c r="AE59">
        <v>0</v>
      </c>
      <c r="AF59">
        <v>5677442</v>
      </c>
      <c r="AG59">
        <v>0</v>
      </c>
      <c r="AH59">
        <v>7092072</v>
      </c>
      <c r="AI59">
        <v>6621066.2000000002</v>
      </c>
      <c r="AJ59">
        <v>5542466</v>
      </c>
      <c r="AK59">
        <v>6287205</v>
      </c>
      <c r="AL59">
        <v>6373614</v>
      </c>
      <c r="AM59">
        <v>6479917.2000000002</v>
      </c>
      <c r="AN59">
        <v>6955917</v>
      </c>
      <c r="AO59">
        <v>7180917</v>
      </c>
      <c r="AP59">
        <v>3405917</v>
      </c>
      <c r="AQ59">
        <v>2989927.2</v>
      </c>
      <c r="AR59">
        <v>4090907</v>
      </c>
      <c r="AS59">
        <v>0</v>
      </c>
      <c r="AT59">
        <v>0</v>
      </c>
      <c r="AU59">
        <v>1809847.2</v>
      </c>
      <c r="AV59">
        <v>820420</v>
      </c>
      <c r="AW59">
        <v>0</v>
      </c>
      <c r="AX59">
        <v>0</v>
      </c>
      <c r="AY59">
        <v>0</v>
      </c>
      <c r="AZ59">
        <v>0</v>
      </c>
      <c r="BA59">
        <v>0</v>
      </c>
      <c r="BB59">
        <v>0</v>
      </c>
      <c r="BC59"/>
      <c r="BD59"/>
      <c r="BE59"/>
      <c r="BF59"/>
      <c r="BG59"/>
      <c r="BH59"/>
      <c r="BI59"/>
      <c r="BJ59"/>
      <c r="BK59"/>
      <c r="BL59"/>
      <c r="BM59"/>
      <c r="BN59"/>
      <c r="BO59"/>
      <c r="BP59"/>
      <c r="BQ59"/>
      <c r="BR59"/>
      <c r="BS59"/>
      <c r="BT59"/>
    </row>
    <row r="60" spans="1:72" x14ac:dyDescent="0.3">
      <c r="A60" t="s">
        <v>2643</v>
      </c>
      <c r="B60">
        <v>6734102</v>
      </c>
      <c r="C60">
        <v>2111591.36</v>
      </c>
      <c r="D60">
        <v>5942612</v>
      </c>
      <c r="E60">
        <v>5042232</v>
      </c>
      <c r="F60">
        <v>3616784</v>
      </c>
      <c r="G60">
        <v>3769203.29</v>
      </c>
      <c r="H60">
        <v>0</v>
      </c>
      <c r="I60">
        <v>2889314</v>
      </c>
      <c r="J60">
        <v>3082892</v>
      </c>
      <c r="K60">
        <v>2927965.86</v>
      </c>
      <c r="L60">
        <v>1859003</v>
      </c>
      <c r="M60">
        <v>2266933</v>
      </c>
      <c r="N60">
        <v>2266933</v>
      </c>
      <c r="O60">
        <v>2307410.5499999998</v>
      </c>
      <c r="P60">
        <v>3738637</v>
      </c>
      <c r="Q60">
        <v>2020737</v>
      </c>
      <c r="R60">
        <v>2436057</v>
      </c>
      <c r="S60">
        <v>0</v>
      </c>
      <c r="T60">
        <v>6084519</v>
      </c>
      <c r="U60">
        <v>6483645</v>
      </c>
      <c r="V60">
        <v>7141340</v>
      </c>
      <c r="W60">
        <v>5202315.33</v>
      </c>
      <c r="X60">
        <v>4699612</v>
      </c>
      <c r="Y60">
        <v>4832882</v>
      </c>
      <c r="Z60">
        <v>4874552</v>
      </c>
      <c r="AA60">
        <v>4478722</v>
      </c>
      <c r="AB60">
        <v>0</v>
      </c>
      <c r="AC60">
        <v>4101922</v>
      </c>
      <c r="AD60">
        <v>4749692</v>
      </c>
      <c r="AE60">
        <v>5153567</v>
      </c>
      <c r="AF60">
        <v>0</v>
      </c>
      <c r="AG60">
        <v>5392977</v>
      </c>
      <c r="AH60">
        <v>219292</v>
      </c>
      <c r="AI60">
        <v>219292.25</v>
      </c>
      <c r="AJ60">
        <v>219292</v>
      </c>
      <c r="AK60">
        <v>219292</v>
      </c>
      <c r="AL60">
        <v>426172</v>
      </c>
      <c r="AM60">
        <v>426171.73</v>
      </c>
      <c r="AN60">
        <v>535818</v>
      </c>
      <c r="AO60">
        <v>426172</v>
      </c>
      <c r="AP60">
        <v>413759</v>
      </c>
      <c r="AQ60">
        <v>413758.96</v>
      </c>
      <c r="AR60">
        <v>390339</v>
      </c>
      <c r="AS60">
        <v>2832226</v>
      </c>
      <c r="AT60">
        <v>2483196</v>
      </c>
      <c r="AU60">
        <v>390338.64</v>
      </c>
      <c r="AV60">
        <v>368244</v>
      </c>
      <c r="AW60">
        <v>1188664</v>
      </c>
      <c r="AX60">
        <v>3240070</v>
      </c>
      <c r="AY60">
        <v>3320420</v>
      </c>
      <c r="AZ60">
        <v>3369811</v>
      </c>
      <c r="BA60">
        <v>3419821</v>
      </c>
      <c r="BB60">
        <v>1969861</v>
      </c>
      <c r="BC60"/>
      <c r="BD60"/>
      <c r="BE60"/>
      <c r="BF60"/>
      <c r="BG60"/>
      <c r="BH60"/>
      <c r="BI60"/>
      <c r="BJ60"/>
      <c r="BK60"/>
      <c r="BL60"/>
      <c r="BM60"/>
      <c r="BN60"/>
      <c r="BO60"/>
      <c r="BP60"/>
      <c r="BQ60"/>
      <c r="BR60"/>
      <c r="BS60"/>
      <c r="BT60"/>
    </row>
    <row r="61" spans="1:72" x14ac:dyDescent="0.3">
      <c r="A61" t="s">
        <v>2645</v>
      </c>
      <c r="B61">
        <v>1901347</v>
      </c>
      <c r="C61">
        <v>1905361.36</v>
      </c>
      <c r="D61">
        <v>1846874</v>
      </c>
      <c r="E61">
        <v>1846606</v>
      </c>
      <c r="F61">
        <v>1845872</v>
      </c>
      <c r="G61">
        <v>1842399.13</v>
      </c>
      <c r="H61">
        <v>1811249</v>
      </c>
      <c r="I61">
        <v>1804066</v>
      </c>
      <c r="J61">
        <v>1746689</v>
      </c>
      <c r="K61">
        <v>1720153.39</v>
      </c>
      <c r="L61">
        <v>1674707</v>
      </c>
      <c r="M61">
        <v>1433260</v>
      </c>
      <c r="N61">
        <v>1421211</v>
      </c>
      <c r="O61">
        <v>1387287.91</v>
      </c>
      <c r="P61">
        <v>738419</v>
      </c>
      <c r="Q61">
        <v>679902</v>
      </c>
      <c r="R61">
        <v>681024</v>
      </c>
      <c r="S61">
        <v>682447.73</v>
      </c>
      <c r="T61">
        <v>656646</v>
      </c>
      <c r="U61">
        <v>641662</v>
      </c>
      <c r="V61">
        <v>640318</v>
      </c>
      <c r="W61">
        <v>664062.27</v>
      </c>
      <c r="X61">
        <v>659213</v>
      </c>
      <c r="Y61">
        <v>643750</v>
      </c>
      <c r="Z61">
        <v>634284</v>
      </c>
      <c r="AA61">
        <v>688904.68</v>
      </c>
      <c r="AB61">
        <v>691229</v>
      </c>
      <c r="AC61">
        <v>366145</v>
      </c>
      <c r="AD61">
        <v>325862</v>
      </c>
      <c r="AE61">
        <v>317870.78000000003</v>
      </c>
      <c r="AF61">
        <v>258817</v>
      </c>
      <c r="AG61">
        <v>249689</v>
      </c>
      <c r="AH61">
        <v>300086</v>
      </c>
      <c r="AI61">
        <v>315687.14</v>
      </c>
      <c r="AJ61">
        <v>315696</v>
      </c>
      <c r="AK61">
        <v>299952</v>
      </c>
      <c r="AL61">
        <v>269255</v>
      </c>
      <c r="AM61">
        <v>292122.57</v>
      </c>
      <c r="AN61">
        <v>253340</v>
      </c>
      <c r="AO61">
        <v>308801</v>
      </c>
      <c r="AP61">
        <v>306939</v>
      </c>
      <c r="AQ61">
        <v>311656.11</v>
      </c>
      <c r="AR61">
        <v>314187</v>
      </c>
      <c r="AS61">
        <v>306171</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3003</v>
      </c>
      <c r="B62">
        <v>1901347</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2971</v>
      </c>
      <c r="B63">
        <v>0</v>
      </c>
      <c r="C63">
        <v>0</v>
      </c>
      <c r="D63">
        <v>1846874</v>
      </c>
      <c r="E63">
        <v>1846606</v>
      </c>
      <c r="F63">
        <v>1845872</v>
      </c>
      <c r="G63">
        <v>1842399.13</v>
      </c>
      <c r="H63">
        <v>0</v>
      </c>
      <c r="I63">
        <v>1804066</v>
      </c>
      <c r="J63">
        <v>1746689</v>
      </c>
      <c r="K63">
        <v>1720153.39</v>
      </c>
      <c r="L63">
        <v>1674707</v>
      </c>
      <c r="M63">
        <v>1433260</v>
      </c>
      <c r="N63">
        <v>1421211</v>
      </c>
      <c r="O63">
        <v>1387287.91</v>
      </c>
      <c r="P63">
        <v>738419</v>
      </c>
      <c r="Q63">
        <v>679902</v>
      </c>
      <c r="R63">
        <v>681024</v>
      </c>
      <c r="S63">
        <v>0</v>
      </c>
      <c r="T63">
        <v>656646</v>
      </c>
      <c r="U63">
        <v>641662</v>
      </c>
      <c r="V63">
        <v>640318</v>
      </c>
      <c r="W63">
        <v>664062.27</v>
      </c>
      <c r="X63">
        <v>659213</v>
      </c>
      <c r="Y63">
        <v>643750</v>
      </c>
      <c r="Z63">
        <v>634284</v>
      </c>
      <c r="AA63">
        <v>688904.68</v>
      </c>
      <c r="AB63">
        <v>0</v>
      </c>
      <c r="AC63">
        <v>366145</v>
      </c>
      <c r="AD63">
        <v>325862</v>
      </c>
      <c r="AE63">
        <v>317870.78000000003</v>
      </c>
      <c r="AF63">
        <v>0</v>
      </c>
      <c r="AG63">
        <v>249689</v>
      </c>
      <c r="AH63">
        <v>0</v>
      </c>
      <c r="AI63">
        <v>0</v>
      </c>
      <c r="AJ63">
        <v>0</v>
      </c>
      <c r="AK63">
        <v>0</v>
      </c>
      <c r="AL63">
        <v>0</v>
      </c>
      <c r="AM63">
        <v>0</v>
      </c>
      <c r="AN63">
        <v>0</v>
      </c>
      <c r="AO63">
        <v>0</v>
      </c>
      <c r="AP63">
        <v>0</v>
      </c>
      <c r="AQ63">
        <v>0</v>
      </c>
      <c r="AR63">
        <v>0</v>
      </c>
      <c r="AS63">
        <v>306171</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2646</v>
      </c>
      <c r="B64">
        <v>0</v>
      </c>
      <c r="C64">
        <v>1905361.36</v>
      </c>
      <c r="D64">
        <v>0</v>
      </c>
      <c r="E64">
        <v>0</v>
      </c>
      <c r="F64">
        <v>0</v>
      </c>
      <c r="G64">
        <v>0</v>
      </c>
      <c r="H64">
        <v>1811249</v>
      </c>
      <c r="I64">
        <v>0</v>
      </c>
      <c r="J64">
        <v>0</v>
      </c>
      <c r="K64">
        <v>0</v>
      </c>
      <c r="L64">
        <v>0</v>
      </c>
      <c r="M64">
        <v>0</v>
      </c>
      <c r="N64">
        <v>0</v>
      </c>
      <c r="O64">
        <v>0</v>
      </c>
      <c r="P64">
        <v>0</v>
      </c>
      <c r="Q64">
        <v>0</v>
      </c>
      <c r="R64">
        <v>0</v>
      </c>
      <c r="S64">
        <v>682447.73</v>
      </c>
      <c r="T64">
        <v>0</v>
      </c>
      <c r="U64">
        <v>0</v>
      </c>
      <c r="V64">
        <v>0</v>
      </c>
      <c r="W64">
        <v>0</v>
      </c>
      <c r="X64">
        <v>0</v>
      </c>
      <c r="Y64">
        <v>0</v>
      </c>
      <c r="Z64">
        <v>0</v>
      </c>
      <c r="AA64">
        <v>0</v>
      </c>
      <c r="AB64">
        <v>691229</v>
      </c>
      <c r="AC64">
        <v>0</v>
      </c>
      <c r="AD64">
        <v>0</v>
      </c>
      <c r="AE64">
        <v>0</v>
      </c>
      <c r="AF64">
        <v>258817</v>
      </c>
      <c r="AG64">
        <v>0</v>
      </c>
      <c r="AH64">
        <v>300086</v>
      </c>
      <c r="AI64">
        <v>315687.14</v>
      </c>
      <c r="AJ64">
        <v>315696</v>
      </c>
      <c r="AK64">
        <v>299952</v>
      </c>
      <c r="AL64">
        <v>269255</v>
      </c>
      <c r="AM64">
        <v>292122.57</v>
      </c>
      <c r="AN64">
        <v>253340</v>
      </c>
      <c r="AO64">
        <v>308801</v>
      </c>
      <c r="AP64">
        <v>306939</v>
      </c>
      <c r="AQ64">
        <v>311656.11</v>
      </c>
      <c r="AR64">
        <v>314187</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2647</v>
      </c>
      <c r="B65">
        <v>2288981</v>
      </c>
      <c r="C65">
        <v>0</v>
      </c>
      <c r="D65">
        <v>2648293</v>
      </c>
      <c r="E65">
        <v>2498400</v>
      </c>
      <c r="F65">
        <v>2212143</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3004</v>
      </c>
      <c r="B66">
        <v>0</v>
      </c>
      <c r="C66">
        <v>0</v>
      </c>
      <c r="D66">
        <v>0</v>
      </c>
      <c r="E66">
        <v>0</v>
      </c>
      <c r="F66">
        <v>0</v>
      </c>
      <c r="G66">
        <v>0</v>
      </c>
      <c r="H66">
        <v>0</v>
      </c>
      <c r="I66">
        <v>0</v>
      </c>
      <c r="J66">
        <v>13435</v>
      </c>
      <c r="K66">
        <v>30365.82</v>
      </c>
      <c r="L66">
        <v>15971</v>
      </c>
      <c r="M66">
        <v>13684</v>
      </c>
      <c r="N66">
        <v>12170</v>
      </c>
      <c r="O66">
        <v>13128.35</v>
      </c>
      <c r="P66">
        <v>10712</v>
      </c>
      <c r="Q66">
        <v>8296</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2972</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30965</v>
      </c>
      <c r="AT67">
        <v>30965</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2648</v>
      </c>
      <c r="B68">
        <v>540603</v>
      </c>
      <c r="C68">
        <v>483540.67</v>
      </c>
      <c r="D68">
        <v>341413</v>
      </c>
      <c r="E68">
        <v>1090433</v>
      </c>
      <c r="F68">
        <v>1518744</v>
      </c>
      <c r="G68">
        <v>921155.03</v>
      </c>
      <c r="H68">
        <v>478623</v>
      </c>
      <c r="I68">
        <v>798673</v>
      </c>
      <c r="J68">
        <v>1088267</v>
      </c>
      <c r="K68">
        <v>662266.28</v>
      </c>
      <c r="L68">
        <v>417697</v>
      </c>
      <c r="M68">
        <v>847436</v>
      </c>
      <c r="N68">
        <v>883889</v>
      </c>
      <c r="O68">
        <v>455838.44</v>
      </c>
      <c r="P68">
        <v>346240</v>
      </c>
      <c r="Q68">
        <v>777547</v>
      </c>
      <c r="R68">
        <v>1121175</v>
      </c>
      <c r="S68">
        <v>725980.07</v>
      </c>
      <c r="T68">
        <v>466523</v>
      </c>
      <c r="U68">
        <v>735388</v>
      </c>
      <c r="V68">
        <v>762426</v>
      </c>
      <c r="W68">
        <v>372496.73</v>
      </c>
      <c r="X68">
        <v>273214</v>
      </c>
      <c r="Y68">
        <v>502167</v>
      </c>
      <c r="Z68">
        <v>469265</v>
      </c>
      <c r="AA68">
        <v>253605.37</v>
      </c>
      <c r="AB68">
        <v>198972</v>
      </c>
      <c r="AC68">
        <v>486332</v>
      </c>
      <c r="AD68">
        <v>819048</v>
      </c>
      <c r="AE68">
        <v>547968.06000000006</v>
      </c>
      <c r="AF68">
        <v>329886</v>
      </c>
      <c r="AG68">
        <v>468843</v>
      </c>
      <c r="AH68">
        <v>573928</v>
      </c>
      <c r="AI68">
        <v>326442.14</v>
      </c>
      <c r="AJ68">
        <v>156864</v>
      </c>
      <c r="AK68">
        <v>345546</v>
      </c>
      <c r="AL68">
        <v>461309</v>
      </c>
      <c r="AM68">
        <v>315041.90000000002</v>
      </c>
      <c r="AN68">
        <v>157725</v>
      </c>
      <c r="AO68">
        <v>294348</v>
      </c>
      <c r="AP68">
        <v>535013</v>
      </c>
      <c r="AQ68">
        <v>352419.09</v>
      </c>
      <c r="AR68">
        <v>213006</v>
      </c>
      <c r="AS68">
        <v>422748</v>
      </c>
      <c r="AT68">
        <v>434089</v>
      </c>
      <c r="AU68">
        <v>188499.95</v>
      </c>
      <c r="AV68">
        <v>179304</v>
      </c>
      <c r="AW68">
        <v>301858</v>
      </c>
      <c r="AX68">
        <v>0</v>
      </c>
      <c r="AY68">
        <v>0</v>
      </c>
      <c r="AZ68">
        <v>0</v>
      </c>
      <c r="BA68">
        <v>0</v>
      </c>
      <c r="BB68">
        <v>0</v>
      </c>
      <c r="BC68"/>
      <c r="BD68"/>
      <c r="BE68"/>
      <c r="BF68"/>
      <c r="BG68"/>
      <c r="BH68"/>
      <c r="BI68"/>
      <c r="BJ68"/>
      <c r="BK68"/>
      <c r="BL68"/>
      <c r="BM68"/>
      <c r="BN68"/>
      <c r="BO68"/>
      <c r="BP68"/>
      <c r="BQ68"/>
      <c r="BR68"/>
      <c r="BS68"/>
      <c r="BT68"/>
    </row>
    <row r="69" spans="1:72" x14ac:dyDescent="0.3">
      <c r="A69" t="s">
        <v>2649</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3148867</v>
      </c>
      <c r="AP69">
        <v>2318692</v>
      </c>
      <c r="AQ69">
        <v>2656778.35</v>
      </c>
      <c r="AR69">
        <v>2366528</v>
      </c>
      <c r="AS69">
        <v>2380979</v>
      </c>
      <c r="AT69">
        <v>2327439</v>
      </c>
      <c r="AU69">
        <v>2700491.5</v>
      </c>
      <c r="AV69">
        <v>2428038</v>
      </c>
      <c r="AW69">
        <v>3016696</v>
      </c>
      <c r="AX69">
        <v>3618144</v>
      </c>
      <c r="AY69">
        <v>3523652</v>
      </c>
      <c r="AZ69">
        <v>2512553</v>
      </c>
      <c r="BA69">
        <v>2538829</v>
      </c>
      <c r="BB69">
        <v>2592528</v>
      </c>
      <c r="BC69"/>
      <c r="BD69"/>
      <c r="BE69"/>
      <c r="BF69"/>
      <c r="BG69"/>
      <c r="BH69"/>
      <c r="BI69"/>
      <c r="BJ69"/>
      <c r="BK69"/>
      <c r="BL69"/>
      <c r="BM69"/>
      <c r="BN69"/>
      <c r="BO69"/>
      <c r="BP69"/>
      <c r="BQ69"/>
      <c r="BR69"/>
      <c r="BS69"/>
      <c r="BT69"/>
    </row>
    <row r="70" spans="1:72" x14ac:dyDescent="0.3">
      <c r="A70" t="s">
        <v>809</v>
      </c>
      <c r="B70">
        <v>23679318</v>
      </c>
      <c r="C70">
        <v>30554088.969999999</v>
      </c>
      <c r="D70">
        <v>34413582</v>
      </c>
      <c r="E70">
        <v>30616274</v>
      </c>
      <c r="F70">
        <v>30031246</v>
      </c>
      <c r="G70">
        <v>21074977.199999999</v>
      </c>
      <c r="H70">
        <v>21940202</v>
      </c>
      <c r="I70">
        <v>24946182</v>
      </c>
      <c r="J70">
        <v>23346754</v>
      </c>
      <c r="K70">
        <v>24613354.140000001</v>
      </c>
      <c r="L70">
        <v>24740789</v>
      </c>
      <c r="M70">
        <v>16807244</v>
      </c>
      <c r="N70">
        <v>13277831</v>
      </c>
      <c r="O70">
        <v>14353979.039999999</v>
      </c>
      <c r="P70">
        <v>17749850</v>
      </c>
      <c r="Q70">
        <v>18345751</v>
      </c>
      <c r="R70">
        <v>13063186</v>
      </c>
      <c r="S70">
        <v>14878403.470000001</v>
      </c>
      <c r="T70">
        <v>14945055</v>
      </c>
      <c r="U70">
        <v>16229127</v>
      </c>
      <c r="V70">
        <v>16706854</v>
      </c>
      <c r="W70">
        <v>15529897.640000001</v>
      </c>
      <c r="X70">
        <v>17152274</v>
      </c>
      <c r="Y70">
        <v>21225622</v>
      </c>
      <c r="Z70">
        <v>13632192</v>
      </c>
      <c r="AA70">
        <v>14126491.380000001</v>
      </c>
      <c r="AB70">
        <v>12703254</v>
      </c>
      <c r="AC70">
        <v>12590412</v>
      </c>
      <c r="AD70">
        <v>15703051</v>
      </c>
      <c r="AE70">
        <v>15458231.939999999</v>
      </c>
      <c r="AF70">
        <v>13781670</v>
      </c>
      <c r="AG70">
        <v>11921002</v>
      </c>
      <c r="AH70">
        <v>14206230</v>
      </c>
      <c r="AI70">
        <v>14491661.130000001</v>
      </c>
      <c r="AJ70">
        <v>12285272</v>
      </c>
      <c r="AK70">
        <v>13906500</v>
      </c>
      <c r="AL70">
        <v>14330005</v>
      </c>
      <c r="AM70">
        <v>15355490.060000001</v>
      </c>
      <c r="AN70">
        <v>18104408</v>
      </c>
      <c r="AO70">
        <v>13212501</v>
      </c>
      <c r="AP70">
        <v>9360710</v>
      </c>
      <c r="AQ70">
        <v>10153294.210000001</v>
      </c>
      <c r="AR70">
        <v>8232100</v>
      </c>
      <c r="AS70">
        <v>6999141</v>
      </c>
      <c r="AT70">
        <v>6454184</v>
      </c>
      <c r="AU70">
        <v>6582812.9000000004</v>
      </c>
      <c r="AV70">
        <v>5744176</v>
      </c>
      <c r="AW70">
        <v>7403951</v>
      </c>
      <c r="AX70">
        <v>8293426</v>
      </c>
      <c r="AY70">
        <v>8350826</v>
      </c>
      <c r="AZ70">
        <v>7469706</v>
      </c>
      <c r="BA70">
        <v>6829508</v>
      </c>
      <c r="BB70">
        <v>4628981</v>
      </c>
      <c r="BC70"/>
      <c r="BD70"/>
      <c r="BE70"/>
      <c r="BF70"/>
      <c r="BG70"/>
      <c r="BH70"/>
      <c r="BI70"/>
      <c r="BJ70"/>
      <c r="BK70"/>
      <c r="BL70"/>
      <c r="BM70"/>
      <c r="BN70"/>
      <c r="BO70"/>
      <c r="BP70"/>
      <c r="BQ70"/>
      <c r="BR70"/>
      <c r="BS70"/>
      <c r="BT70"/>
    </row>
    <row r="71" spans="1:72" x14ac:dyDescent="0.3">
      <c r="A71" t="s">
        <v>2650</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2864</v>
      </c>
      <c r="B72">
        <v>0</v>
      </c>
      <c r="C72">
        <v>0</v>
      </c>
      <c r="D72">
        <v>0</v>
      </c>
      <c r="E72">
        <v>0</v>
      </c>
      <c r="F72">
        <v>0</v>
      </c>
      <c r="G72">
        <v>0</v>
      </c>
      <c r="H72">
        <v>0</v>
      </c>
      <c r="I72">
        <v>0</v>
      </c>
      <c r="J72">
        <v>418018</v>
      </c>
      <c r="K72">
        <v>418017.67</v>
      </c>
      <c r="L72">
        <v>418018</v>
      </c>
      <c r="M72">
        <v>418018</v>
      </c>
      <c r="N72">
        <v>418018</v>
      </c>
      <c r="O72">
        <v>418017.67</v>
      </c>
      <c r="P72">
        <v>451351</v>
      </c>
      <c r="Q72">
        <v>451351</v>
      </c>
      <c r="R72">
        <v>451351</v>
      </c>
      <c r="S72">
        <v>0</v>
      </c>
      <c r="T72">
        <v>300000</v>
      </c>
      <c r="U72">
        <v>300000</v>
      </c>
      <c r="V72">
        <v>300000</v>
      </c>
      <c r="W72">
        <v>300000</v>
      </c>
      <c r="X72">
        <v>333333</v>
      </c>
      <c r="Y72">
        <v>333333</v>
      </c>
      <c r="Z72">
        <v>0</v>
      </c>
      <c r="AA72">
        <v>0</v>
      </c>
      <c r="AB72">
        <v>0</v>
      </c>
      <c r="AC72">
        <v>0</v>
      </c>
      <c r="AD72">
        <v>0</v>
      </c>
      <c r="AE72">
        <v>0</v>
      </c>
      <c r="AF72">
        <v>0</v>
      </c>
      <c r="AG72">
        <v>0</v>
      </c>
      <c r="AH72">
        <v>0</v>
      </c>
      <c r="AI72">
        <v>0</v>
      </c>
      <c r="AJ72">
        <v>0</v>
      </c>
      <c r="AK72">
        <v>0</v>
      </c>
      <c r="AL72">
        <v>0</v>
      </c>
      <c r="AM72">
        <v>0</v>
      </c>
      <c r="AN72">
        <v>0</v>
      </c>
      <c r="AO72">
        <v>0</v>
      </c>
      <c r="AP72">
        <v>0</v>
      </c>
      <c r="AQ72">
        <v>0</v>
      </c>
      <c r="AR72">
        <v>0</v>
      </c>
      <c r="AS72">
        <v>852344</v>
      </c>
      <c r="AT72">
        <v>0</v>
      </c>
      <c r="AU72">
        <v>0</v>
      </c>
      <c r="AV72">
        <v>0</v>
      </c>
      <c r="AW72">
        <v>1242682</v>
      </c>
      <c r="AX72">
        <v>0</v>
      </c>
      <c r="AY72">
        <v>0</v>
      </c>
      <c r="AZ72">
        <v>0</v>
      </c>
      <c r="BA72">
        <v>0</v>
      </c>
      <c r="BB72">
        <v>0</v>
      </c>
      <c r="BC72"/>
      <c r="BD72"/>
      <c r="BE72"/>
      <c r="BF72"/>
      <c r="BG72"/>
      <c r="BH72"/>
      <c r="BI72"/>
      <c r="BJ72"/>
      <c r="BK72"/>
      <c r="BL72"/>
      <c r="BM72"/>
      <c r="BN72"/>
      <c r="BO72"/>
      <c r="BP72"/>
      <c r="BQ72"/>
      <c r="BR72"/>
      <c r="BS72"/>
      <c r="BT72"/>
    </row>
    <row r="73" spans="1:72" x14ac:dyDescent="0.3">
      <c r="A73" t="s">
        <v>2612</v>
      </c>
      <c r="B73">
        <v>0</v>
      </c>
      <c r="C73">
        <v>0</v>
      </c>
      <c r="D73">
        <v>0</v>
      </c>
      <c r="E73">
        <v>0</v>
      </c>
      <c r="F73">
        <v>0</v>
      </c>
      <c r="G73">
        <v>0</v>
      </c>
      <c r="H73">
        <v>0</v>
      </c>
      <c r="I73">
        <v>0</v>
      </c>
      <c r="J73">
        <v>418018</v>
      </c>
      <c r="K73">
        <v>418017.67</v>
      </c>
      <c r="L73">
        <v>418018</v>
      </c>
      <c r="M73">
        <v>418018</v>
      </c>
      <c r="N73">
        <v>418018</v>
      </c>
      <c r="O73">
        <v>418017.67</v>
      </c>
      <c r="P73">
        <v>451351</v>
      </c>
      <c r="Q73">
        <v>451351</v>
      </c>
      <c r="R73">
        <v>451351</v>
      </c>
      <c r="S73">
        <v>0</v>
      </c>
      <c r="T73">
        <v>300000</v>
      </c>
      <c r="U73">
        <v>300000</v>
      </c>
      <c r="V73">
        <v>300000</v>
      </c>
      <c r="W73">
        <v>300000</v>
      </c>
      <c r="X73">
        <v>333333</v>
      </c>
      <c r="Y73">
        <v>333333</v>
      </c>
      <c r="Z73">
        <v>0</v>
      </c>
      <c r="AA73">
        <v>0</v>
      </c>
      <c r="AB73">
        <v>0</v>
      </c>
      <c r="AC73">
        <v>0</v>
      </c>
      <c r="AD73">
        <v>0</v>
      </c>
      <c r="AE73">
        <v>0</v>
      </c>
      <c r="AF73">
        <v>0</v>
      </c>
      <c r="AG73">
        <v>0</v>
      </c>
      <c r="AH73">
        <v>0</v>
      </c>
      <c r="AI73">
        <v>0</v>
      </c>
      <c r="AJ73">
        <v>0</v>
      </c>
      <c r="AK73">
        <v>0</v>
      </c>
      <c r="AL73">
        <v>0</v>
      </c>
      <c r="AM73">
        <v>0</v>
      </c>
      <c r="AN73">
        <v>0</v>
      </c>
      <c r="AO73">
        <v>0</v>
      </c>
      <c r="AP73">
        <v>0</v>
      </c>
      <c r="AQ73">
        <v>0</v>
      </c>
      <c r="AR73">
        <v>0</v>
      </c>
      <c r="AS73">
        <v>852344</v>
      </c>
      <c r="AT73">
        <v>0</v>
      </c>
      <c r="AU73">
        <v>0</v>
      </c>
      <c r="AV73">
        <v>0</v>
      </c>
      <c r="AW73">
        <v>1242682</v>
      </c>
      <c r="AX73">
        <v>0</v>
      </c>
      <c r="AY73">
        <v>0</v>
      </c>
      <c r="AZ73">
        <v>0</v>
      </c>
      <c r="BA73">
        <v>0</v>
      </c>
      <c r="BB73">
        <v>0</v>
      </c>
      <c r="BC73"/>
      <c r="BD73"/>
      <c r="BE73"/>
      <c r="BF73"/>
      <c r="BG73"/>
      <c r="BH73"/>
      <c r="BI73"/>
      <c r="BJ73"/>
      <c r="BK73"/>
      <c r="BL73"/>
      <c r="BM73"/>
      <c r="BN73"/>
      <c r="BO73"/>
      <c r="BP73"/>
      <c r="BQ73"/>
      <c r="BR73"/>
      <c r="BS73"/>
      <c r="BT73"/>
    </row>
    <row r="74" spans="1:72" x14ac:dyDescent="0.3">
      <c r="A74" t="s">
        <v>810</v>
      </c>
      <c r="B74">
        <v>32338317</v>
      </c>
      <c r="C74">
        <v>71841586.629999995</v>
      </c>
      <c r="D74">
        <v>27080745</v>
      </c>
      <c r="E74">
        <v>27474352</v>
      </c>
      <c r="F74">
        <v>26518271</v>
      </c>
      <c r="G74">
        <v>25163538.800000001</v>
      </c>
      <c r="H74">
        <v>27161275</v>
      </c>
      <c r="I74">
        <v>25452421</v>
      </c>
      <c r="J74">
        <v>19652136</v>
      </c>
      <c r="K74">
        <v>19522147.449999999</v>
      </c>
      <c r="L74">
        <v>16825562</v>
      </c>
      <c r="M74">
        <v>7088400</v>
      </c>
      <c r="N74">
        <v>7171800</v>
      </c>
      <c r="O74">
        <v>7255200</v>
      </c>
      <c r="P74">
        <v>9828850</v>
      </c>
      <c r="Q74">
        <v>11889830</v>
      </c>
      <c r="R74">
        <v>12523010</v>
      </c>
      <c r="S74">
        <v>13496667.220000001</v>
      </c>
      <c r="T74">
        <v>13595287</v>
      </c>
      <c r="U74">
        <v>13910567</v>
      </c>
      <c r="V74">
        <v>14459067</v>
      </c>
      <c r="W74">
        <v>17454287.68</v>
      </c>
      <c r="X74">
        <v>15313173</v>
      </c>
      <c r="Y74">
        <v>11177569</v>
      </c>
      <c r="Z74">
        <v>10333754</v>
      </c>
      <c r="AA74">
        <v>11339939.68</v>
      </c>
      <c r="AB74">
        <v>11510595</v>
      </c>
      <c r="AC74">
        <v>12212451</v>
      </c>
      <c r="AD74">
        <v>13037556</v>
      </c>
      <c r="AE74">
        <v>13788036.68</v>
      </c>
      <c r="AF74">
        <v>14779517</v>
      </c>
      <c r="AG74">
        <v>16235998</v>
      </c>
      <c r="AH74">
        <v>18377248</v>
      </c>
      <c r="AI74">
        <v>18943698</v>
      </c>
      <c r="AJ74">
        <v>20949778</v>
      </c>
      <c r="AK74">
        <v>20132518</v>
      </c>
      <c r="AL74">
        <v>19692880</v>
      </c>
      <c r="AM74">
        <v>18484056.449999999</v>
      </c>
      <c r="AN74">
        <v>14599889</v>
      </c>
      <c r="AO74">
        <v>14261015</v>
      </c>
      <c r="AP74">
        <v>16731786</v>
      </c>
      <c r="AQ74">
        <v>15433265.9</v>
      </c>
      <c r="AR74">
        <v>14848505</v>
      </c>
      <c r="AS74">
        <v>15822640</v>
      </c>
      <c r="AT74">
        <v>15401473</v>
      </c>
      <c r="AU74">
        <v>15730371.359999999</v>
      </c>
      <c r="AV74">
        <v>19197478</v>
      </c>
      <c r="AW74">
        <v>17132038</v>
      </c>
      <c r="AX74">
        <v>12618405</v>
      </c>
      <c r="AY74">
        <v>11836274</v>
      </c>
      <c r="AZ74">
        <v>9379791</v>
      </c>
      <c r="BA74">
        <v>8084896</v>
      </c>
      <c r="BB74">
        <v>9819971</v>
      </c>
      <c r="BC74"/>
      <c r="BD74"/>
      <c r="BE74"/>
      <c r="BF74"/>
      <c r="BG74"/>
      <c r="BH74"/>
      <c r="BI74"/>
      <c r="BJ74"/>
      <c r="BK74"/>
      <c r="BL74"/>
      <c r="BM74"/>
      <c r="BN74"/>
      <c r="BO74"/>
      <c r="BP74"/>
      <c r="BQ74"/>
      <c r="BR74"/>
      <c r="BS74"/>
      <c r="BT74"/>
    </row>
    <row r="75" spans="1:72" x14ac:dyDescent="0.3">
      <c r="A75" t="s">
        <v>2641</v>
      </c>
      <c r="B75">
        <v>31610768</v>
      </c>
      <c r="C75">
        <v>27630459.670000002</v>
      </c>
      <c r="D75">
        <v>0</v>
      </c>
      <c r="E75">
        <v>0</v>
      </c>
      <c r="F75">
        <v>0</v>
      </c>
      <c r="G75">
        <v>0</v>
      </c>
      <c r="H75">
        <v>27161275</v>
      </c>
      <c r="I75">
        <v>0</v>
      </c>
      <c r="J75">
        <v>0</v>
      </c>
      <c r="K75">
        <v>0</v>
      </c>
      <c r="L75">
        <v>0</v>
      </c>
      <c r="M75">
        <v>0</v>
      </c>
      <c r="N75">
        <v>0</v>
      </c>
      <c r="O75">
        <v>0</v>
      </c>
      <c r="P75">
        <v>0</v>
      </c>
      <c r="Q75">
        <v>0</v>
      </c>
      <c r="R75">
        <v>0</v>
      </c>
      <c r="S75">
        <v>13196667.220000001</v>
      </c>
      <c r="T75">
        <v>0</v>
      </c>
      <c r="U75">
        <v>0</v>
      </c>
      <c r="V75">
        <v>0</v>
      </c>
      <c r="W75">
        <v>0</v>
      </c>
      <c r="X75">
        <v>0</v>
      </c>
      <c r="Y75">
        <v>0</v>
      </c>
      <c r="Z75">
        <v>0</v>
      </c>
      <c r="AA75">
        <v>0</v>
      </c>
      <c r="AB75">
        <v>11510595</v>
      </c>
      <c r="AC75">
        <v>0</v>
      </c>
      <c r="AD75">
        <v>0</v>
      </c>
      <c r="AE75">
        <v>0</v>
      </c>
      <c r="AF75">
        <v>14779517</v>
      </c>
      <c r="AG75">
        <v>0</v>
      </c>
      <c r="AH75">
        <v>18377248</v>
      </c>
      <c r="AI75">
        <v>18943698</v>
      </c>
      <c r="AJ75">
        <v>20949778</v>
      </c>
      <c r="AK75">
        <v>20132518</v>
      </c>
      <c r="AL75">
        <v>19473588</v>
      </c>
      <c r="AM75">
        <v>18264764.199999999</v>
      </c>
      <c r="AN75">
        <v>14490243</v>
      </c>
      <c r="AO75">
        <v>14041723</v>
      </c>
      <c r="AP75">
        <v>16293202</v>
      </c>
      <c r="AQ75">
        <v>14994681.4</v>
      </c>
      <c r="AR75">
        <v>13996161</v>
      </c>
      <c r="AS75">
        <v>0</v>
      </c>
      <c r="AT75">
        <v>0</v>
      </c>
      <c r="AU75">
        <v>14859598.6</v>
      </c>
      <c r="AV75">
        <v>17725621</v>
      </c>
      <c r="AW75">
        <v>0</v>
      </c>
      <c r="AX75">
        <v>0</v>
      </c>
      <c r="AY75">
        <v>0</v>
      </c>
      <c r="AZ75">
        <v>0</v>
      </c>
      <c r="BA75">
        <v>0</v>
      </c>
      <c r="BB75">
        <v>0</v>
      </c>
      <c r="BC75"/>
      <c r="BD75"/>
      <c r="BE75"/>
      <c r="BF75"/>
      <c r="BG75"/>
      <c r="BH75"/>
      <c r="BI75"/>
      <c r="BJ75"/>
      <c r="BK75"/>
      <c r="BL75"/>
      <c r="BM75"/>
      <c r="BN75"/>
      <c r="BO75"/>
      <c r="BP75"/>
      <c r="BQ75"/>
      <c r="BR75"/>
      <c r="BS75"/>
      <c r="BT75"/>
    </row>
    <row r="76" spans="1:72" x14ac:dyDescent="0.3">
      <c r="A76" t="s">
        <v>2640</v>
      </c>
      <c r="B76">
        <v>727549</v>
      </c>
      <c r="C76">
        <v>724338.06</v>
      </c>
      <c r="D76">
        <v>721082</v>
      </c>
      <c r="E76">
        <v>707724</v>
      </c>
      <c r="F76">
        <v>692724</v>
      </c>
      <c r="G76">
        <v>692724.45</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18429.310000000001</v>
      </c>
      <c r="AV76">
        <v>229175</v>
      </c>
      <c r="AW76">
        <v>201312</v>
      </c>
      <c r="AX76">
        <v>178824</v>
      </c>
      <c r="AY76">
        <v>161588</v>
      </c>
      <c r="AZ76">
        <v>0</v>
      </c>
      <c r="BA76">
        <v>0</v>
      </c>
      <c r="BB76">
        <v>0</v>
      </c>
      <c r="BC76"/>
      <c r="BD76"/>
      <c r="BE76"/>
      <c r="BF76"/>
      <c r="BG76"/>
      <c r="BH76"/>
      <c r="BI76"/>
      <c r="BJ76"/>
      <c r="BK76"/>
      <c r="BL76"/>
      <c r="BM76"/>
      <c r="BN76"/>
      <c r="BO76"/>
      <c r="BP76"/>
      <c r="BQ76"/>
      <c r="BR76"/>
      <c r="BS76"/>
      <c r="BT76"/>
    </row>
    <row r="77" spans="1:72" x14ac:dyDescent="0.3">
      <c r="A77" t="s">
        <v>2651</v>
      </c>
      <c r="B77">
        <v>0</v>
      </c>
      <c r="C77">
        <v>43486788.890000001</v>
      </c>
      <c r="D77">
        <v>26359663</v>
      </c>
      <c r="E77">
        <v>26766628</v>
      </c>
      <c r="F77">
        <v>25825547</v>
      </c>
      <c r="G77">
        <v>24470814.350000001</v>
      </c>
      <c r="H77">
        <v>0</v>
      </c>
      <c r="I77">
        <v>25452421</v>
      </c>
      <c r="J77">
        <v>19652136</v>
      </c>
      <c r="K77">
        <v>19522147.449999999</v>
      </c>
      <c r="L77">
        <v>16825562</v>
      </c>
      <c r="M77">
        <v>7088400</v>
      </c>
      <c r="N77">
        <v>7171800</v>
      </c>
      <c r="O77">
        <v>7255200</v>
      </c>
      <c r="P77">
        <v>9828850</v>
      </c>
      <c r="Q77">
        <v>11889830</v>
      </c>
      <c r="R77">
        <v>12523010</v>
      </c>
      <c r="S77">
        <v>300000</v>
      </c>
      <c r="T77">
        <v>13595287</v>
      </c>
      <c r="U77">
        <v>13910567</v>
      </c>
      <c r="V77">
        <v>14459067</v>
      </c>
      <c r="W77">
        <v>17454287.68</v>
      </c>
      <c r="X77">
        <v>15313173</v>
      </c>
      <c r="Y77">
        <v>11177569</v>
      </c>
      <c r="Z77">
        <v>10333754</v>
      </c>
      <c r="AA77">
        <v>11339939.68</v>
      </c>
      <c r="AB77">
        <v>0</v>
      </c>
      <c r="AC77">
        <v>12212451</v>
      </c>
      <c r="AD77">
        <v>13037556</v>
      </c>
      <c r="AE77">
        <v>13788036.68</v>
      </c>
      <c r="AF77">
        <v>0</v>
      </c>
      <c r="AG77">
        <v>16235998</v>
      </c>
      <c r="AH77">
        <v>0</v>
      </c>
      <c r="AI77">
        <v>0</v>
      </c>
      <c r="AJ77">
        <v>0</v>
      </c>
      <c r="AK77">
        <v>0</v>
      </c>
      <c r="AL77">
        <v>219292</v>
      </c>
      <c r="AM77">
        <v>219292.25</v>
      </c>
      <c r="AN77">
        <v>109646</v>
      </c>
      <c r="AO77">
        <v>219292</v>
      </c>
      <c r="AP77">
        <v>438584</v>
      </c>
      <c r="AQ77">
        <v>438584.5</v>
      </c>
      <c r="AR77">
        <v>852344</v>
      </c>
      <c r="AS77">
        <v>15822640</v>
      </c>
      <c r="AT77">
        <v>15401473</v>
      </c>
      <c r="AU77">
        <v>852343.45</v>
      </c>
      <c r="AV77">
        <v>1242682</v>
      </c>
      <c r="AW77">
        <v>16930726</v>
      </c>
      <c r="AX77">
        <v>12439581</v>
      </c>
      <c r="AY77">
        <v>11674686</v>
      </c>
      <c r="AZ77">
        <v>9379791</v>
      </c>
      <c r="BA77">
        <v>8084896</v>
      </c>
      <c r="BB77">
        <v>9819971</v>
      </c>
      <c r="BC77"/>
      <c r="BD77"/>
      <c r="BE77"/>
      <c r="BF77"/>
      <c r="BG77"/>
      <c r="BH77"/>
      <c r="BI77"/>
      <c r="BJ77"/>
      <c r="BK77"/>
      <c r="BL77"/>
      <c r="BM77"/>
      <c r="BN77"/>
      <c r="BO77"/>
      <c r="BP77"/>
      <c r="BQ77"/>
      <c r="BR77"/>
      <c r="BS77"/>
      <c r="BT77"/>
    </row>
    <row r="78" spans="1:72" x14ac:dyDescent="0.3">
      <c r="A78" t="s">
        <v>2652</v>
      </c>
      <c r="B78">
        <v>43429517</v>
      </c>
      <c r="C78">
        <v>0</v>
      </c>
      <c r="D78">
        <v>42939369</v>
      </c>
      <c r="E78">
        <v>42968729</v>
      </c>
      <c r="F78">
        <v>44146391</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c r="BD78"/>
      <c r="BE78"/>
      <c r="BF78"/>
      <c r="BG78"/>
      <c r="BH78"/>
      <c r="BI78"/>
      <c r="BJ78"/>
      <c r="BK78"/>
      <c r="BL78"/>
      <c r="BM78"/>
      <c r="BN78"/>
      <c r="BO78"/>
      <c r="BP78"/>
      <c r="BQ78"/>
      <c r="BR78"/>
      <c r="BS78"/>
      <c r="BT78"/>
    </row>
    <row r="79" spans="1:72" x14ac:dyDescent="0.3">
      <c r="A79" t="s">
        <v>2653</v>
      </c>
      <c r="B79">
        <v>7697503</v>
      </c>
      <c r="C79">
        <v>7865714.9000000004</v>
      </c>
      <c r="D79">
        <v>7932719</v>
      </c>
      <c r="E79">
        <v>7955596</v>
      </c>
      <c r="F79">
        <v>8010998</v>
      </c>
      <c r="G79">
        <v>8027661.8399999999</v>
      </c>
      <c r="H79">
        <v>7981160</v>
      </c>
      <c r="I79">
        <v>7832612</v>
      </c>
      <c r="J79">
        <v>7754660</v>
      </c>
      <c r="K79">
        <v>7692519.96</v>
      </c>
      <c r="L79">
        <v>7556289</v>
      </c>
      <c r="M79">
        <v>7146989</v>
      </c>
      <c r="N79">
        <v>6970658</v>
      </c>
      <c r="O79">
        <v>6858851.5499999998</v>
      </c>
      <c r="P79">
        <v>6863504</v>
      </c>
      <c r="Q79">
        <v>6789275</v>
      </c>
      <c r="R79">
        <v>6702966</v>
      </c>
      <c r="S79">
        <v>6610973.7400000002</v>
      </c>
      <c r="T79">
        <v>6501818</v>
      </c>
      <c r="U79">
        <v>6395746</v>
      </c>
      <c r="V79">
        <v>6412262</v>
      </c>
      <c r="W79">
        <v>6322877.6200000001</v>
      </c>
      <c r="X79">
        <v>6067063</v>
      </c>
      <c r="Y79">
        <v>5789989</v>
      </c>
      <c r="Z79">
        <v>5502254</v>
      </c>
      <c r="AA79">
        <v>5395426.9299999997</v>
      </c>
      <c r="AB79">
        <v>5345048</v>
      </c>
      <c r="AC79">
        <v>5248973</v>
      </c>
      <c r="AD79">
        <v>5308439</v>
      </c>
      <c r="AE79">
        <v>5184958.04</v>
      </c>
      <c r="AF79">
        <v>4995154</v>
      </c>
      <c r="AG79">
        <v>4839359</v>
      </c>
      <c r="AH79">
        <v>4660607</v>
      </c>
      <c r="AI79">
        <v>4502246.96</v>
      </c>
      <c r="AJ79">
        <v>4361059</v>
      </c>
      <c r="AK79">
        <v>4300875</v>
      </c>
      <c r="AL79">
        <v>4139791</v>
      </c>
      <c r="AM79">
        <v>3890619.9</v>
      </c>
      <c r="AN79">
        <v>3816154</v>
      </c>
      <c r="AO79">
        <v>3570776</v>
      </c>
      <c r="AP79">
        <v>3431855</v>
      </c>
      <c r="AQ79">
        <v>3340313.55</v>
      </c>
      <c r="AR79">
        <v>3252176</v>
      </c>
      <c r="AS79">
        <v>3109763</v>
      </c>
      <c r="AT79">
        <v>3101098</v>
      </c>
      <c r="AU79">
        <v>2994670.37</v>
      </c>
      <c r="AV79">
        <v>3078244</v>
      </c>
      <c r="AW79">
        <v>3000566</v>
      </c>
      <c r="AX79">
        <v>0</v>
      </c>
      <c r="AY79">
        <v>0</v>
      </c>
      <c r="AZ79">
        <v>0</v>
      </c>
      <c r="BA79">
        <v>0</v>
      </c>
      <c r="BB79">
        <v>0</v>
      </c>
      <c r="BC79"/>
      <c r="BD79"/>
      <c r="BE79"/>
      <c r="BF79"/>
      <c r="BG79"/>
      <c r="BH79"/>
      <c r="BI79"/>
      <c r="BJ79"/>
      <c r="BK79"/>
      <c r="BL79"/>
      <c r="BM79"/>
      <c r="BN79"/>
      <c r="BO79"/>
      <c r="BP79"/>
      <c r="BQ79"/>
      <c r="BR79"/>
      <c r="BS79"/>
      <c r="BT79"/>
    </row>
    <row r="80" spans="1:72" x14ac:dyDescent="0.3">
      <c r="A80" t="s">
        <v>2629</v>
      </c>
      <c r="B80">
        <v>7697503</v>
      </c>
      <c r="C80">
        <v>7865714.9000000004</v>
      </c>
      <c r="D80">
        <v>7932719</v>
      </c>
      <c r="E80">
        <v>7955596</v>
      </c>
      <c r="F80">
        <v>8010998</v>
      </c>
      <c r="G80">
        <v>8027661.8399999999</v>
      </c>
      <c r="H80">
        <v>7981160</v>
      </c>
      <c r="I80">
        <v>7832612</v>
      </c>
      <c r="J80">
        <v>7754660</v>
      </c>
      <c r="K80">
        <v>7692519.96</v>
      </c>
      <c r="L80">
        <v>7556289</v>
      </c>
      <c r="M80">
        <v>7146989</v>
      </c>
      <c r="N80">
        <v>6970658</v>
      </c>
      <c r="O80">
        <v>6858851.5499999998</v>
      </c>
      <c r="P80">
        <v>6863504</v>
      </c>
      <c r="Q80">
        <v>6789275</v>
      </c>
      <c r="R80">
        <v>6702966</v>
      </c>
      <c r="S80">
        <v>6610973.7400000002</v>
      </c>
      <c r="T80">
        <v>6501818</v>
      </c>
      <c r="U80">
        <v>6395746</v>
      </c>
      <c r="V80">
        <v>6412262</v>
      </c>
      <c r="W80">
        <v>6322877.6200000001</v>
      </c>
      <c r="X80">
        <v>6067063</v>
      </c>
      <c r="Y80">
        <v>5789989</v>
      </c>
      <c r="Z80">
        <v>5502254</v>
      </c>
      <c r="AA80">
        <v>5395426.9299999997</v>
      </c>
      <c r="AB80">
        <v>5345048</v>
      </c>
      <c r="AC80">
        <v>5248973</v>
      </c>
      <c r="AD80">
        <v>5308439</v>
      </c>
      <c r="AE80">
        <v>5184958.04</v>
      </c>
      <c r="AF80">
        <v>4995154</v>
      </c>
      <c r="AG80">
        <v>4839359</v>
      </c>
      <c r="AH80">
        <v>4660607</v>
      </c>
      <c r="AI80">
        <v>4502246.96</v>
      </c>
      <c r="AJ80">
        <v>4361059</v>
      </c>
      <c r="AK80">
        <v>4300875</v>
      </c>
      <c r="AL80">
        <v>4139791</v>
      </c>
      <c r="AM80">
        <v>3890619.9</v>
      </c>
      <c r="AN80">
        <v>3816154</v>
      </c>
      <c r="AO80">
        <v>3570776</v>
      </c>
      <c r="AP80">
        <v>3431855</v>
      </c>
      <c r="AQ80">
        <v>3340313.55</v>
      </c>
      <c r="AR80">
        <v>3252176</v>
      </c>
      <c r="AS80">
        <v>3109763</v>
      </c>
      <c r="AT80">
        <v>3101098</v>
      </c>
      <c r="AU80">
        <v>2994670.37</v>
      </c>
      <c r="AV80">
        <v>3078244</v>
      </c>
      <c r="AW80">
        <v>3000566</v>
      </c>
      <c r="AX80">
        <v>0</v>
      </c>
      <c r="AY80">
        <v>0</v>
      </c>
      <c r="AZ80">
        <v>0</v>
      </c>
      <c r="BA80">
        <v>0</v>
      </c>
      <c r="BB80">
        <v>0</v>
      </c>
      <c r="BC80"/>
      <c r="BD80"/>
      <c r="BE80"/>
      <c r="BF80"/>
      <c r="BG80"/>
      <c r="BH80"/>
      <c r="BI80"/>
      <c r="BJ80"/>
      <c r="BK80"/>
      <c r="BL80"/>
      <c r="BM80"/>
      <c r="BN80"/>
      <c r="BO80"/>
      <c r="BP80"/>
      <c r="BQ80"/>
      <c r="BR80"/>
      <c r="BS80"/>
      <c r="BT80"/>
    </row>
    <row r="81" spans="1:72" x14ac:dyDescent="0.3">
      <c r="A81" t="s">
        <v>2976</v>
      </c>
      <c r="B81">
        <v>30374059</v>
      </c>
      <c r="C81">
        <v>30649055.870000001</v>
      </c>
      <c r="D81">
        <v>31034993</v>
      </c>
      <c r="E81">
        <v>31431303</v>
      </c>
      <c r="F81">
        <v>31846646</v>
      </c>
      <c r="G81">
        <v>32292675.949999999</v>
      </c>
      <c r="H81">
        <v>32662287</v>
      </c>
      <c r="I81">
        <v>32996166</v>
      </c>
      <c r="J81">
        <v>32086809</v>
      </c>
      <c r="K81">
        <v>32310327.219999999</v>
      </c>
      <c r="L81">
        <v>32471258</v>
      </c>
      <c r="M81">
        <v>26755251</v>
      </c>
      <c r="N81">
        <v>26863949</v>
      </c>
      <c r="O81">
        <v>26938527.780000001</v>
      </c>
      <c r="P81">
        <v>15864850</v>
      </c>
      <c r="Q81">
        <v>15638152</v>
      </c>
      <c r="R81">
        <v>15798365</v>
      </c>
      <c r="S81">
        <v>15679144.77</v>
      </c>
      <c r="T81">
        <v>15447032</v>
      </c>
      <c r="U81">
        <v>15492222</v>
      </c>
      <c r="V81">
        <v>15631507</v>
      </c>
      <c r="W81">
        <v>15786750.09</v>
      </c>
      <c r="X81">
        <v>14595335</v>
      </c>
      <c r="Y81">
        <v>14662761</v>
      </c>
      <c r="Z81">
        <v>14731110</v>
      </c>
      <c r="AA81">
        <v>14830725.27</v>
      </c>
      <c r="AB81">
        <v>14965464</v>
      </c>
      <c r="AC81">
        <v>15527241</v>
      </c>
      <c r="AD81">
        <v>4942758</v>
      </c>
      <c r="AE81">
        <v>4941489.04</v>
      </c>
      <c r="AF81">
        <v>4902899</v>
      </c>
      <c r="AG81">
        <v>4639563</v>
      </c>
      <c r="AH81">
        <v>4645633</v>
      </c>
      <c r="AI81">
        <v>4717556.26</v>
      </c>
      <c r="AJ81">
        <v>4777146</v>
      </c>
      <c r="AK81">
        <v>4801451</v>
      </c>
      <c r="AL81">
        <v>4809003</v>
      </c>
      <c r="AM81">
        <v>4731512.0599999996</v>
      </c>
      <c r="AN81">
        <v>4207140</v>
      </c>
      <c r="AO81">
        <v>4100293</v>
      </c>
      <c r="AP81">
        <v>4187884</v>
      </c>
      <c r="AQ81">
        <v>4235482.13</v>
      </c>
      <c r="AR81">
        <v>4350328</v>
      </c>
      <c r="AS81">
        <v>4447002</v>
      </c>
      <c r="AT81">
        <v>4816667</v>
      </c>
      <c r="AU81">
        <v>4744359.33</v>
      </c>
      <c r="AV81">
        <v>4647268</v>
      </c>
      <c r="AW81">
        <v>4709325</v>
      </c>
      <c r="AX81">
        <v>0</v>
      </c>
      <c r="AY81">
        <v>0</v>
      </c>
      <c r="AZ81">
        <v>0</v>
      </c>
      <c r="BA81">
        <v>0</v>
      </c>
      <c r="BB81">
        <v>0</v>
      </c>
      <c r="BC81"/>
      <c r="BD81"/>
      <c r="BE81"/>
      <c r="BF81"/>
      <c r="BG81"/>
      <c r="BH81"/>
      <c r="BI81"/>
      <c r="BJ81"/>
      <c r="BK81"/>
      <c r="BL81"/>
      <c r="BM81"/>
      <c r="BN81"/>
      <c r="BO81"/>
      <c r="BP81"/>
      <c r="BQ81"/>
      <c r="BR81"/>
      <c r="BS81"/>
      <c r="BT81"/>
    </row>
    <row r="82" spans="1:72" x14ac:dyDescent="0.3">
      <c r="A82" t="s">
        <v>3003</v>
      </c>
      <c r="B82">
        <v>30374059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2971</v>
      </c>
      <c r="B83">
        <v>0</v>
      </c>
      <c r="C83">
        <v>0</v>
      </c>
      <c r="D83">
        <v>31034993</v>
      </c>
      <c r="E83">
        <v>31431303</v>
      </c>
      <c r="F83">
        <v>31846646</v>
      </c>
      <c r="G83">
        <v>32292675.949999999</v>
      </c>
      <c r="H83">
        <v>0</v>
      </c>
      <c r="I83">
        <v>32996166</v>
      </c>
      <c r="J83">
        <v>32086809</v>
      </c>
      <c r="K83">
        <v>32310327.219999999</v>
      </c>
      <c r="L83">
        <v>32471258</v>
      </c>
      <c r="M83">
        <v>26755251</v>
      </c>
      <c r="N83">
        <v>26863949</v>
      </c>
      <c r="O83">
        <v>26938527.780000001</v>
      </c>
      <c r="P83">
        <v>15864850</v>
      </c>
      <c r="Q83">
        <v>15638152</v>
      </c>
      <c r="R83">
        <v>15798365</v>
      </c>
      <c r="S83">
        <v>0</v>
      </c>
      <c r="T83">
        <v>15447032</v>
      </c>
      <c r="U83">
        <v>15492222</v>
      </c>
      <c r="V83">
        <v>15631507</v>
      </c>
      <c r="W83">
        <v>15786750.09</v>
      </c>
      <c r="X83">
        <v>14595335</v>
      </c>
      <c r="Y83">
        <v>14662761</v>
      </c>
      <c r="Z83">
        <v>14731110</v>
      </c>
      <c r="AA83">
        <v>14830725.27</v>
      </c>
      <c r="AB83">
        <v>0</v>
      </c>
      <c r="AC83">
        <v>15527241</v>
      </c>
      <c r="AD83">
        <v>4942758</v>
      </c>
      <c r="AE83">
        <v>4941489.04</v>
      </c>
      <c r="AF83">
        <v>0</v>
      </c>
      <c r="AG83">
        <v>4639563</v>
      </c>
      <c r="AH83">
        <v>0</v>
      </c>
      <c r="AI83">
        <v>0</v>
      </c>
      <c r="AJ83">
        <v>0</v>
      </c>
      <c r="AK83">
        <v>0</v>
      </c>
      <c r="AL83">
        <v>0</v>
      </c>
      <c r="AM83">
        <v>0</v>
      </c>
      <c r="AN83">
        <v>0</v>
      </c>
      <c r="AO83">
        <v>0</v>
      </c>
      <c r="AP83">
        <v>0</v>
      </c>
      <c r="AQ83">
        <v>0</v>
      </c>
      <c r="AR83">
        <v>0</v>
      </c>
      <c r="AS83">
        <v>4447002</v>
      </c>
      <c r="AT83">
        <v>4816667</v>
      </c>
      <c r="AU83">
        <v>0</v>
      </c>
      <c r="AV83">
        <v>0</v>
      </c>
      <c r="AW83">
        <v>4709325</v>
      </c>
      <c r="AX83">
        <v>0</v>
      </c>
      <c r="AY83">
        <v>0</v>
      </c>
      <c r="AZ83">
        <v>0</v>
      </c>
      <c r="BA83">
        <v>0</v>
      </c>
      <c r="BB83">
        <v>0</v>
      </c>
      <c r="BC83"/>
      <c r="BD83"/>
      <c r="BE83"/>
      <c r="BF83"/>
      <c r="BG83"/>
      <c r="BH83"/>
      <c r="BI83"/>
      <c r="BJ83"/>
      <c r="BK83"/>
      <c r="BL83"/>
      <c r="BM83"/>
      <c r="BN83"/>
      <c r="BO83"/>
      <c r="BP83"/>
      <c r="BQ83"/>
      <c r="BR83"/>
      <c r="BS83"/>
      <c r="BT83"/>
    </row>
    <row r="84" spans="1:72" x14ac:dyDescent="0.3">
      <c r="A84" t="s">
        <v>2646</v>
      </c>
      <c r="B84">
        <v>0</v>
      </c>
      <c r="C84">
        <v>30649055.870000001</v>
      </c>
      <c r="D84">
        <v>0</v>
      </c>
      <c r="E84">
        <v>0</v>
      </c>
      <c r="F84">
        <v>0</v>
      </c>
      <c r="G84">
        <v>0</v>
      </c>
      <c r="H84">
        <v>32662287</v>
      </c>
      <c r="I84">
        <v>0</v>
      </c>
      <c r="J84">
        <v>0</v>
      </c>
      <c r="K84">
        <v>0</v>
      </c>
      <c r="L84">
        <v>0</v>
      </c>
      <c r="M84">
        <v>0</v>
      </c>
      <c r="N84">
        <v>0</v>
      </c>
      <c r="O84">
        <v>0</v>
      </c>
      <c r="P84">
        <v>0</v>
      </c>
      <c r="Q84">
        <v>0</v>
      </c>
      <c r="R84">
        <v>0</v>
      </c>
      <c r="S84">
        <v>15679144.77</v>
      </c>
      <c r="T84">
        <v>0</v>
      </c>
      <c r="U84">
        <v>0</v>
      </c>
      <c r="V84">
        <v>0</v>
      </c>
      <c r="W84">
        <v>0</v>
      </c>
      <c r="X84">
        <v>0</v>
      </c>
      <c r="Y84">
        <v>0</v>
      </c>
      <c r="Z84">
        <v>0</v>
      </c>
      <c r="AA84">
        <v>0</v>
      </c>
      <c r="AB84">
        <v>14965464</v>
      </c>
      <c r="AC84">
        <v>0</v>
      </c>
      <c r="AD84">
        <v>0</v>
      </c>
      <c r="AE84">
        <v>0</v>
      </c>
      <c r="AF84">
        <v>4902899</v>
      </c>
      <c r="AG84">
        <v>0</v>
      </c>
      <c r="AH84">
        <v>4645633</v>
      </c>
      <c r="AI84">
        <v>4717556.26</v>
      </c>
      <c r="AJ84">
        <v>4777146</v>
      </c>
      <c r="AK84">
        <v>4801451</v>
      </c>
      <c r="AL84">
        <v>4809003</v>
      </c>
      <c r="AM84">
        <v>4731512.0599999996</v>
      </c>
      <c r="AN84">
        <v>4207140</v>
      </c>
      <c r="AO84">
        <v>4100293</v>
      </c>
      <c r="AP84">
        <v>4187884</v>
      </c>
      <c r="AQ84">
        <v>4235482.13</v>
      </c>
      <c r="AR84">
        <v>4350328</v>
      </c>
      <c r="AS84">
        <v>0</v>
      </c>
      <c r="AT84">
        <v>0</v>
      </c>
      <c r="AU84">
        <v>4744359.33</v>
      </c>
      <c r="AV84">
        <v>4647268</v>
      </c>
      <c r="AW84">
        <v>0</v>
      </c>
      <c r="AX84">
        <v>0</v>
      </c>
      <c r="AY84">
        <v>0</v>
      </c>
      <c r="AZ84">
        <v>0</v>
      </c>
      <c r="BA84">
        <v>0</v>
      </c>
      <c r="BB84">
        <v>0</v>
      </c>
      <c r="BC84"/>
      <c r="BD84"/>
      <c r="BE84"/>
      <c r="BF84"/>
      <c r="BG84"/>
      <c r="BH84"/>
      <c r="BI84"/>
      <c r="BJ84"/>
      <c r="BK84"/>
      <c r="BL84"/>
      <c r="BM84"/>
      <c r="BN84"/>
      <c r="BO84"/>
      <c r="BP84"/>
      <c r="BQ84"/>
      <c r="BR84"/>
      <c r="BS84"/>
      <c r="BT84"/>
    </row>
    <row r="85" spans="1:72" x14ac:dyDescent="0.3">
      <c r="A85" t="s">
        <v>2866</v>
      </c>
      <c r="B85">
        <v>314435</v>
      </c>
      <c r="C85">
        <v>384188.22</v>
      </c>
      <c r="D85">
        <v>379692</v>
      </c>
      <c r="E85">
        <v>375996</v>
      </c>
      <c r="F85">
        <v>372305</v>
      </c>
      <c r="G85">
        <v>287057.46999999997</v>
      </c>
      <c r="H85">
        <v>284120</v>
      </c>
      <c r="I85">
        <v>281225</v>
      </c>
      <c r="J85">
        <v>278349</v>
      </c>
      <c r="K85">
        <v>275479.21999999997</v>
      </c>
      <c r="L85">
        <v>272660</v>
      </c>
      <c r="M85">
        <v>269882</v>
      </c>
      <c r="N85">
        <v>267122</v>
      </c>
      <c r="O85">
        <v>264368</v>
      </c>
      <c r="P85">
        <v>261663</v>
      </c>
      <c r="Q85">
        <v>258996</v>
      </c>
      <c r="R85">
        <v>256348</v>
      </c>
      <c r="S85">
        <v>253704.98</v>
      </c>
      <c r="T85">
        <v>251109</v>
      </c>
      <c r="U85">
        <v>239027</v>
      </c>
      <c r="V85">
        <v>236582</v>
      </c>
      <c r="W85">
        <v>234141.78</v>
      </c>
      <c r="X85">
        <v>41189</v>
      </c>
      <c r="Y85">
        <v>40771</v>
      </c>
      <c r="Z85">
        <v>40367</v>
      </c>
      <c r="AA85">
        <v>39967.449999999997</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2655</v>
      </c>
      <c r="B86">
        <v>746327</v>
      </c>
      <c r="C86">
        <v>730904.81</v>
      </c>
      <c r="D86">
        <v>708777</v>
      </c>
      <c r="E86">
        <v>686340</v>
      </c>
      <c r="F86">
        <v>671135</v>
      </c>
      <c r="G86">
        <v>649366.79</v>
      </c>
      <c r="H86">
        <v>633494</v>
      </c>
      <c r="I86">
        <v>614632</v>
      </c>
      <c r="J86">
        <v>467210</v>
      </c>
      <c r="K86">
        <v>430963.7</v>
      </c>
      <c r="L86">
        <v>397904</v>
      </c>
      <c r="M86">
        <v>370475</v>
      </c>
      <c r="N86">
        <v>359221</v>
      </c>
      <c r="O86">
        <v>345494.34</v>
      </c>
      <c r="P86">
        <v>336679</v>
      </c>
      <c r="Q86">
        <v>327052</v>
      </c>
      <c r="R86">
        <v>323849</v>
      </c>
      <c r="S86">
        <v>312079.15000000002</v>
      </c>
      <c r="T86">
        <v>306136</v>
      </c>
      <c r="U86">
        <v>295378</v>
      </c>
      <c r="V86">
        <v>284619</v>
      </c>
      <c r="W86">
        <v>274543.71999999997</v>
      </c>
      <c r="X86">
        <v>215591</v>
      </c>
      <c r="Y86">
        <v>208737</v>
      </c>
      <c r="Z86">
        <v>200233</v>
      </c>
      <c r="AA86">
        <v>193475.85</v>
      </c>
      <c r="AB86">
        <v>189986</v>
      </c>
      <c r="AC86">
        <v>183507</v>
      </c>
      <c r="AD86">
        <v>177028</v>
      </c>
      <c r="AE86">
        <v>171551.58</v>
      </c>
      <c r="AF86">
        <v>165495</v>
      </c>
      <c r="AG86">
        <v>158791</v>
      </c>
      <c r="AH86">
        <v>152050</v>
      </c>
      <c r="AI86">
        <v>127976.43</v>
      </c>
      <c r="AJ86">
        <v>123506</v>
      </c>
      <c r="AK86">
        <v>119209</v>
      </c>
      <c r="AL86">
        <v>114738</v>
      </c>
      <c r="AM86">
        <v>110267.66</v>
      </c>
      <c r="AN86">
        <v>106349</v>
      </c>
      <c r="AO86">
        <v>102268</v>
      </c>
      <c r="AP86">
        <v>98397</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2656</v>
      </c>
      <c r="B87">
        <v>3193242</v>
      </c>
      <c r="C87">
        <v>2623959.1</v>
      </c>
      <c r="D87">
        <v>2635278</v>
      </c>
      <c r="E87">
        <v>2611933</v>
      </c>
      <c r="F87">
        <v>2519246</v>
      </c>
      <c r="G87">
        <v>1974785.57</v>
      </c>
      <c r="H87">
        <v>2012925</v>
      </c>
      <c r="I87">
        <v>2018915</v>
      </c>
      <c r="J87">
        <v>2027240</v>
      </c>
      <c r="K87">
        <v>2035483.31</v>
      </c>
      <c r="L87">
        <v>2044402</v>
      </c>
      <c r="M87">
        <v>0</v>
      </c>
      <c r="N87">
        <v>0</v>
      </c>
      <c r="O87">
        <v>0</v>
      </c>
      <c r="P87">
        <v>6940</v>
      </c>
      <c r="Q87">
        <v>16560</v>
      </c>
      <c r="R87">
        <v>25026</v>
      </c>
      <c r="S87">
        <v>35150.93</v>
      </c>
      <c r="T87">
        <v>45451</v>
      </c>
      <c r="U87">
        <v>54871</v>
      </c>
      <c r="V87">
        <v>64850</v>
      </c>
      <c r="W87">
        <v>76594.16</v>
      </c>
      <c r="X87">
        <v>84689</v>
      </c>
      <c r="Y87">
        <v>94563</v>
      </c>
      <c r="Z87">
        <v>113581</v>
      </c>
      <c r="AA87">
        <v>139265.42000000001</v>
      </c>
      <c r="AB87">
        <v>124081</v>
      </c>
      <c r="AC87">
        <v>135636</v>
      </c>
      <c r="AD87">
        <v>144659</v>
      </c>
      <c r="AE87">
        <v>155447.69</v>
      </c>
      <c r="AF87">
        <v>838418</v>
      </c>
      <c r="AG87">
        <v>866250</v>
      </c>
      <c r="AH87">
        <v>893844</v>
      </c>
      <c r="AI87">
        <v>921438.71999999997</v>
      </c>
      <c r="AJ87">
        <v>948800</v>
      </c>
      <c r="AK87">
        <v>976161</v>
      </c>
      <c r="AL87">
        <v>999853</v>
      </c>
      <c r="AM87">
        <v>1030884.87</v>
      </c>
      <c r="AN87">
        <v>1589699</v>
      </c>
      <c r="AO87">
        <v>1623799</v>
      </c>
      <c r="AP87">
        <v>1588243</v>
      </c>
      <c r="AQ87">
        <v>1677091.16</v>
      </c>
      <c r="AR87">
        <v>1710921</v>
      </c>
      <c r="AS87">
        <v>1744548</v>
      </c>
      <c r="AT87">
        <v>1778175</v>
      </c>
      <c r="AU87">
        <v>1812014.34</v>
      </c>
      <c r="AV87">
        <v>681936</v>
      </c>
      <c r="AW87">
        <v>693038</v>
      </c>
      <c r="AX87">
        <v>0</v>
      </c>
      <c r="AY87">
        <v>0</v>
      </c>
      <c r="AZ87">
        <v>0</v>
      </c>
      <c r="BA87">
        <v>0</v>
      </c>
      <c r="BB87">
        <v>0</v>
      </c>
      <c r="BC87"/>
      <c r="BD87"/>
      <c r="BE87"/>
      <c r="BF87"/>
      <c r="BG87"/>
      <c r="BH87"/>
      <c r="BI87"/>
      <c r="BJ87"/>
      <c r="BK87"/>
      <c r="BL87"/>
      <c r="BM87"/>
      <c r="BN87"/>
      <c r="BO87"/>
      <c r="BP87"/>
      <c r="BQ87"/>
      <c r="BR87"/>
      <c r="BS87"/>
      <c r="BT87"/>
    </row>
    <row r="88" spans="1:72" x14ac:dyDescent="0.3">
      <c r="A88" t="s">
        <v>2657</v>
      </c>
      <c r="B88">
        <v>0</v>
      </c>
      <c r="C88">
        <v>707.36</v>
      </c>
      <c r="D88">
        <v>707</v>
      </c>
      <c r="E88">
        <v>707</v>
      </c>
      <c r="F88">
        <v>707</v>
      </c>
      <c r="G88">
        <v>707.36</v>
      </c>
      <c r="H88">
        <v>707</v>
      </c>
      <c r="I88">
        <v>707</v>
      </c>
      <c r="J88">
        <v>707</v>
      </c>
      <c r="K88">
        <v>233796.71</v>
      </c>
      <c r="L88">
        <v>235494</v>
      </c>
      <c r="M88">
        <v>237191</v>
      </c>
      <c r="N88">
        <v>242888</v>
      </c>
      <c r="O88">
        <v>259365.3</v>
      </c>
      <c r="P88">
        <v>249391</v>
      </c>
      <c r="Q88">
        <v>251735</v>
      </c>
      <c r="R88">
        <v>254079</v>
      </c>
      <c r="S88">
        <v>256422.34</v>
      </c>
      <c r="T88">
        <v>287116</v>
      </c>
      <c r="U88">
        <v>288884</v>
      </c>
      <c r="V88">
        <v>262653</v>
      </c>
      <c r="W88">
        <v>264422.65999999997</v>
      </c>
      <c r="X88">
        <v>1258747</v>
      </c>
      <c r="Y88">
        <v>1261962</v>
      </c>
      <c r="Z88">
        <v>1213985</v>
      </c>
      <c r="AA88">
        <v>1221974.67</v>
      </c>
      <c r="AB88">
        <v>1228724</v>
      </c>
      <c r="AC88">
        <v>1196421</v>
      </c>
      <c r="AD88">
        <v>1268984</v>
      </c>
      <c r="AE88">
        <v>1015418.01</v>
      </c>
      <c r="AF88">
        <v>1056398</v>
      </c>
      <c r="AG88">
        <v>1045027</v>
      </c>
      <c r="AH88">
        <v>677059</v>
      </c>
      <c r="AI88">
        <v>679267.22</v>
      </c>
      <c r="AJ88">
        <v>133203</v>
      </c>
      <c r="AK88">
        <v>152578</v>
      </c>
      <c r="AL88">
        <v>8157</v>
      </c>
      <c r="AM88">
        <v>8156.69</v>
      </c>
      <c r="AN88">
        <v>8157</v>
      </c>
      <c r="AO88">
        <v>8157</v>
      </c>
      <c r="AP88">
        <v>8157</v>
      </c>
      <c r="AQ88">
        <v>8156.69</v>
      </c>
      <c r="AR88">
        <v>8157</v>
      </c>
      <c r="AS88">
        <v>8157</v>
      </c>
      <c r="AT88">
        <v>26267</v>
      </c>
      <c r="AU88">
        <v>23119.45</v>
      </c>
      <c r="AV88">
        <v>17686</v>
      </c>
      <c r="AW88">
        <v>5957</v>
      </c>
      <c r="AX88">
        <v>9674876</v>
      </c>
      <c r="AY88">
        <v>8423357</v>
      </c>
      <c r="AZ88">
        <v>8382173</v>
      </c>
      <c r="BA88">
        <v>8373775</v>
      </c>
      <c r="BB88">
        <v>8319114</v>
      </c>
      <c r="BC88"/>
      <c r="BD88"/>
      <c r="BE88"/>
      <c r="BF88"/>
      <c r="BG88"/>
      <c r="BH88"/>
      <c r="BI88"/>
      <c r="BJ88"/>
      <c r="BK88"/>
      <c r="BL88"/>
      <c r="BM88"/>
      <c r="BN88"/>
      <c r="BO88"/>
      <c r="BP88"/>
      <c r="BQ88"/>
      <c r="BR88"/>
      <c r="BS88"/>
      <c r="BT88"/>
    </row>
    <row r="89" spans="1:72" x14ac:dyDescent="0.3">
      <c r="A89" t="s">
        <v>811</v>
      </c>
      <c r="B89">
        <v>118093400</v>
      </c>
      <c r="C89">
        <v>114096116.90000001</v>
      </c>
      <c r="D89">
        <v>112712280</v>
      </c>
      <c r="E89">
        <v>113504956</v>
      </c>
      <c r="F89">
        <v>114085699</v>
      </c>
      <c r="G89">
        <v>68395793.790000007</v>
      </c>
      <c r="H89">
        <v>70735968</v>
      </c>
      <c r="I89">
        <v>69196678</v>
      </c>
      <c r="J89">
        <v>62685129</v>
      </c>
      <c r="K89">
        <v>62918735.229999997</v>
      </c>
      <c r="L89">
        <v>60221587</v>
      </c>
      <c r="M89">
        <v>42286206</v>
      </c>
      <c r="N89">
        <v>42293656</v>
      </c>
      <c r="O89">
        <v>42339824.630000003</v>
      </c>
      <c r="P89">
        <v>33863228</v>
      </c>
      <c r="Q89">
        <v>35622951</v>
      </c>
      <c r="R89">
        <v>36334994</v>
      </c>
      <c r="S89">
        <v>36644143.140000001</v>
      </c>
      <c r="T89">
        <v>36733949</v>
      </c>
      <c r="U89">
        <v>36976695</v>
      </c>
      <c r="V89">
        <v>37651540</v>
      </c>
      <c r="W89">
        <v>40713617.719999999</v>
      </c>
      <c r="X89">
        <v>37909120</v>
      </c>
      <c r="Y89">
        <v>33569685</v>
      </c>
      <c r="Z89">
        <v>32135284</v>
      </c>
      <c r="AA89">
        <v>33160775.27</v>
      </c>
      <c r="AB89">
        <v>33363898</v>
      </c>
      <c r="AC89">
        <v>34504229</v>
      </c>
      <c r="AD89">
        <v>24879424</v>
      </c>
      <c r="AE89">
        <v>25256901.039999999</v>
      </c>
      <c r="AF89">
        <v>26737881</v>
      </c>
      <c r="AG89">
        <v>27784988</v>
      </c>
      <c r="AH89">
        <v>29406441</v>
      </c>
      <c r="AI89">
        <v>29892183.59</v>
      </c>
      <c r="AJ89">
        <v>31293492</v>
      </c>
      <c r="AK89">
        <v>30482792</v>
      </c>
      <c r="AL89">
        <v>29764422</v>
      </c>
      <c r="AM89">
        <v>28255497.620000001</v>
      </c>
      <c r="AN89">
        <v>24327388</v>
      </c>
      <c r="AO89">
        <v>23666308</v>
      </c>
      <c r="AP89">
        <v>26046322</v>
      </c>
      <c r="AQ89">
        <v>24694309.420000002</v>
      </c>
      <c r="AR89">
        <v>24170087</v>
      </c>
      <c r="AS89">
        <v>25984454</v>
      </c>
      <c r="AT89">
        <v>25123680</v>
      </c>
      <c r="AU89">
        <v>25304534.84</v>
      </c>
      <c r="AV89">
        <v>27622612</v>
      </c>
      <c r="AW89">
        <v>26783606</v>
      </c>
      <c r="AX89">
        <v>22293281</v>
      </c>
      <c r="AY89">
        <v>20259631</v>
      </c>
      <c r="AZ89">
        <v>17761964</v>
      </c>
      <c r="BA89">
        <v>16458671</v>
      </c>
      <c r="BB89">
        <v>18139085</v>
      </c>
      <c r="BC89"/>
      <c r="BD89"/>
      <c r="BE89"/>
      <c r="BF89"/>
      <c r="BG89"/>
      <c r="BH89"/>
      <c r="BI89"/>
      <c r="BJ89"/>
      <c r="BK89"/>
      <c r="BL89"/>
      <c r="BM89"/>
      <c r="BN89"/>
      <c r="BO89"/>
      <c r="BP89"/>
      <c r="BQ89"/>
      <c r="BR89"/>
      <c r="BS89"/>
      <c r="BT89"/>
    </row>
    <row r="90" spans="1:72" x14ac:dyDescent="0.3">
      <c r="A90" t="s">
        <v>812</v>
      </c>
      <c r="B90">
        <v>141772718</v>
      </c>
      <c r="C90">
        <v>144650205.86000001</v>
      </c>
      <c r="D90">
        <v>147125862</v>
      </c>
      <c r="E90">
        <v>144121230</v>
      </c>
      <c r="F90">
        <v>144116945</v>
      </c>
      <c r="G90">
        <v>89470770.980000004</v>
      </c>
      <c r="H90">
        <v>92676170</v>
      </c>
      <c r="I90">
        <v>94142860</v>
      </c>
      <c r="J90">
        <v>86031883</v>
      </c>
      <c r="K90">
        <v>87532089.370000005</v>
      </c>
      <c r="L90">
        <v>84962376</v>
      </c>
      <c r="M90">
        <v>59093450</v>
      </c>
      <c r="N90">
        <v>55571487</v>
      </c>
      <c r="O90">
        <v>56693803.68</v>
      </c>
      <c r="P90">
        <v>51613078</v>
      </c>
      <c r="Q90">
        <v>53968702</v>
      </c>
      <c r="R90">
        <v>49398180</v>
      </c>
      <c r="S90">
        <v>51522546.600000001</v>
      </c>
      <c r="T90">
        <v>51679004</v>
      </c>
      <c r="U90">
        <v>53205822</v>
      </c>
      <c r="V90">
        <v>54358394</v>
      </c>
      <c r="W90">
        <v>56243515.359999999</v>
      </c>
      <c r="X90">
        <v>55061394</v>
      </c>
      <c r="Y90">
        <v>54795307</v>
      </c>
      <c r="Z90">
        <v>45767476</v>
      </c>
      <c r="AA90">
        <v>47287266.649999999</v>
      </c>
      <c r="AB90">
        <v>46067152</v>
      </c>
      <c r="AC90">
        <v>47094641</v>
      </c>
      <c r="AD90">
        <v>40582475</v>
      </c>
      <c r="AE90">
        <v>40715132.969999999</v>
      </c>
      <c r="AF90">
        <v>40519551</v>
      </c>
      <c r="AG90">
        <v>39705990</v>
      </c>
      <c r="AH90">
        <v>43612671</v>
      </c>
      <c r="AI90">
        <v>44383844.719999999</v>
      </c>
      <c r="AJ90">
        <v>43578764</v>
      </c>
      <c r="AK90">
        <v>44389292</v>
      </c>
      <c r="AL90">
        <v>44094427</v>
      </c>
      <c r="AM90">
        <v>43610987.670000002</v>
      </c>
      <c r="AN90">
        <v>42431796</v>
      </c>
      <c r="AO90">
        <v>36878809</v>
      </c>
      <c r="AP90">
        <v>35407032</v>
      </c>
      <c r="AQ90">
        <v>34847603.630000003</v>
      </c>
      <c r="AR90">
        <v>32402187</v>
      </c>
      <c r="AS90">
        <v>32983595</v>
      </c>
      <c r="AT90">
        <v>31577864</v>
      </c>
      <c r="AU90">
        <v>31887347.739999998</v>
      </c>
      <c r="AV90">
        <v>33366788</v>
      </c>
      <c r="AW90">
        <v>34187557</v>
      </c>
      <c r="AX90">
        <v>30586707</v>
      </c>
      <c r="AY90">
        <v>28610457</v>
      </c>
      <c r="AZ90">
        <v>25231670</v>
      </c>
      <c r="BA90">
        <v>23288179</v>
      </c>
      <c r="BB90">
        <v>22768066</v>
      </c>
      <c r="BC90"/>
      <c r="BD90"/>
      <c r="BE90"/>
      <c r="BF90"/>
      <c r="BG90"/>
      <c r="BH90"/>
      <c r="BI90"/>
      <c r="BJ90"/>
      <c r="BK90"/>
      <c r="BL90"/>
      <c r="BM90"/>
      <c r="BN90"/>
      <c r="BO90"/>
      <c r="BP90"/>
      <c r="BQ90"/>
      <c r="BR90"/>
      <c r="BS90"/>
      <c r="BT90"/>
    </row>
    <row r="91" spans="1:72" x14ac:dyDescent="0.3">
      <c r="A91" t="s">
        <v>2658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t="s">
        <v>2659</v>
      </c>
      <c r="B92">
        <v>2244000</v>
      </c>
      <c r="C92">
        <v>2244000</v>
      </c>
      <c r="D92">
        <v>2244000</v>
      </c>
      <c r="E92">
        <v>2244000</v>
      </c>
      <c r="F92">
        <v>2244000</v>
      </c>
      <c r="G92">
        <v>2244000</v>
      </c>
      <c r="H92">
        <v>2244000</v>
      </c>
      <c r="I92">
        <v>2244000</v>
      </c>
      <c r="J92">
        <v>2244000</v>
      </c>
      <c r="K92">
        <v>2244000</v>
      </c>
      <c r="L92">
        <v>2244000</v>
      </c>
      <c r="M92">
        <v>2244000</v>
      </c>
      <c r="N92">
        <v>2244000</v>
      </c>
      <c r="O92">
        <v>2244000</v>
      </c>
      <c r="P92">
        <v>2244000</v>
      </c>
      <c r="Q92">
        <v>2244000</v>
      </c>
      <c r="R92">
        <v>2244000</v>
      </c>
      <c r="S92">
        <v>2244000</v>
      </c>
      <c r="T92">
        <v>2244000</v>
      </c>
      <c r="U92">
        <v>2244000</v>
      </c>
      <c r="V92">
        <v>2244000</v>
      </c>
      <c r="W92">
        <v>2244000</v>
      </c>
      <c r="X92">
        <v>2244000</v>
      </c>
      <c r="Y92">
        <v>2244000</v>
      </c>
      <c r="Z92">
        <v>2244000</v>
      </c>
      <c r="AA92">
        <v>2244000</v>
      </c>
      <c r="AB92">
        <v>2244000</v>
      </c>
      <c r="AC92">
        <v>2244000</v>
      </c>
      <c r="AD92">
        <v>2244000</v>
      </c>
      <c r="AE92">
        <v>2244000</v>
      </c>
      <c r="AF92">
        <v>2244000</v>
      </c>
      <c r="AG92">
        <v>2244000</v>
      </c>
      <c r="AH92">
        <v>2178816</v>
      </c>
      <c r="AI92">
        <v>2178816</v>
      </c>
      <c r="AJ92">
        <v>2178816</v>
      </c>
      <c r="AK92">
        <v>2178816</v>
      </c>
      <c r="AL92">
        <v>2178816</v>
      </c>
      <c r="AM92">
        <v>2178816</v>
      </c>
      <c r="AN92">
        <v>2178816</v>
      </c>
      <c r="AO92">
        <v>2178816</v>
      </c>
      <c r="AP92">
        <v>2178816</v>
      </c>
      <c r="AQ92">
        <v>2178816</v>
      </c>
      <c r="AR92">
        <v>2178816</v>
      </c>
      <c r="AS92">
        <v>2178816</v>
      </c>
      <c r="AT92">
        <v>2178816</v>
      </c>
      <c r="AU92">
        <v>2178816</v>
      </c>
      <c r="AV92">
        <v>2178816</v>
      </c>
      <c r="AW92">
        <v>2178816</v>
      </c>
      <c r="AX92">
        <v>2178816</v>
      </c>
      <c r="AY92">
        <v>2178816</v>
      </c>
      <c r="AZ92">
        <v>2178816</v>
      </c>
      <c r="BA92">
        <v>2178816</v>
      </c>
      <c r="BB92">
        <v>2178816</v>
      </c>
      <c r="BC92"/>
      <c r="BD92"/>
      <c r="BE92"/>
      <c r="BF92"/>
      <c r="BG92"/>
      <c r="BH92"/>
      <c r="BI92"/>
      <c r="BJ92"/>
      <c r="BK92"/>
      <c r="BL92"/>
      <c r="BM92"/>
      <c r="BN92"/>
      <c r="BO92"/>
      <c r="BP92"/>
      <c r="BQ92"/>
      <c r="BR92"/>
      <c r="BS92"/>
      <c r="BT92"/>
    </row>
    <row r="93" spans="1:72" x14ac:dyDescent="0.3">
      <c r="A93" t="s">
        <v>2660</v>
      </c>
      <c r="B93">
        <v>2244000</v>
      </c>
      <c r="C93">
        <v>2244000</v>
      </c>
      <c r="D93">
        <v>2244000</v>
      </c>
      <c r="E93">
        <v>2244000</v>
      </c>
      <c r="F93">
        <v>2244000</v>
      </c>
      <c r="G93">
        <v>2244000</v>
      </c>
      <c r="H93">
        <v>2244000</v>
      </c>
      <c r="I93">
        <v>2244000</v>
      </c>
      <c r="J93">
        <v>2244000</v>
      </c>
      <c r="K93">
        <v>2244000</v>
      </c>
      <c r="L93">
        <v>2244000</v>
      </c>
      <c r="M93">
        <v>2244000</v>
      </c>
      <c r="N93">
        <v>2244000</v>
      </c>
      <c r="O93">
        <v>2244000</v>
      </c>
      <c r="P93">
        <v>2244000</v>
      </c>
      <c r="Q93">
        <v>2244000</v>
      </c>
      <c r="R93">
        <v>2244000</v>
      </c>
      <c r="S93">
        <v>2244000</v>
      </c>
      <c r="T93">
        <v>2244000</v>
      </c>
      <c r="U93">
        <v>2244000</v>
      </c>
      <c r="V93">
        <v>2244000</v>
      </c>
      <c r="W93">
        <v>2244000</v>
      </c>
      <c r="X93">
        <v>2244000</v>
      </c>
      <c r="Y93">
        <v>2244000</v>
      </c>
      <c r="Z93">
        <v>2244000</v>
      </c>
      <c r="AA93">
        <v>2244000</v>
      </c>
      <c r="AB93">
        <v>2244000</v>
      </c>
      <c r="AC93">
        <v>2244000</v>
      </c>
      <c r="AD93">
        <v>2244000</v>
      </c>
      <c r="AE93">
        <v>2244000</v>
      </c>
      <c r="AF93">
        <v>2244000</v>
      </c>
      <c r="AG93">
        <v>2244000</v>
      </c>
      <c r="AH93">
        <v>2178816</v>
      </c>
      <c r="AI93">
        <v>2178816</v>
      </c>
      <c r="AJ93">
        <v>2178816</v>
      </c>
      <c r="AK93">
        <v>2178816</v>
      </c>
      <c r="AL93">
        <v>2178816</v>
      </c>
      <c r="AM93">
        <v>2178816</v>
      </c>
      <c r="AN93">
        <v>2178816</v>
      </c>
      <c r="AO93">
        <v>2178816</v>
      </c>
      <c r="AP93">
        <v>2178816</v>
      </c>
      <c r="AQ93">
        <v>2178816</v>
      </c>
      <c r="AR93">
        <v>2178816</v>
      </c>
      <c r="AS93">
        <v>2178816</v>
      </c>
      <c r="AT93">
        <v>2178816</v>
      </c>
      <c r="AU93">
        <v>2178816</v>
      </c>
      <c r="AV93">
        <v>2178816</v>
      </c>
      <c r="AW93">
        <v>2178816</v>
      </c>
      <c r="AX93">
        <v>2178816</v>
      </c>
      <c r="AY93">
        <v>2178816</v>
      </c>
      <c r="AZ93">
        <v>2178816</v>
      </c>
      <c r="BA93">
        <v>2178816</v>
      </c>
      <c r="BB93">
        <v>2178816</v>
      </c>
      <c r="BC93"/>
      <c r="BD93"/>
      <c r="BE93"/>
      <c r="BF93"/>
      <c r="BG93"/>
      <c r="BH93"/>
      <c r="BI93"/>
      <c r="BJ93"/>
      <c r="BK93"/>
      <c r="BL93"/>
      <c r="BM93"/>
      <c r="BN93"/>
      <c r="BO93"/>
      <c r="BP93"/>
      <c r="BQ93"/>
      <c r="BR93"/>
      <c r="BS93"/>
      <c r="BT93"/>
    </row>
    <row r="94" spans="1:72" x14ac:dyDescent="0.3">
      <c r="A94" t="s">
        <v>2661</v>
      </c>
      <c r="B94">
        <v>2244000</v>
      </c>
      <c r="C94">
        <v>2244000</v>
      </c>
      <c r="D94">
        <v>2244000</v>
      </c>
      <c r="E94">
        <v>2244000</v>
      </c>
      <c r="F94">
        <v>2244000</v>
      </c>
      <c r="G94">
        <v>2244000</v>
      </c>
      <c r="H94">
        <v>2244000</v>
      </c>
      <c r="I94">
        <v>2244000</v>
      </c>
      <c r="J94">
        <v>2244000</v>
      </c>
      <c r="K94">
        <v>2244000</v>
      </c>
      <c r="L94">
        <v>2244000</v>
      </c>
      <c r="M94">
        <v>2244000</v>
      </c>
      <c r="N94">
        <v>2244000</v>
      </c>
      <c r="O94">
        <v>2244000</v>
      </c>
      <c r="P94">
        <v>2244000</v>
      </c>
      <c r="Q94">
        <v>2244000</v>
      </c>
      <c r="R94">
        <v>2244000</v>
      </c>
      <c r="S94">
        <v>2244000</v>
      </c>
      <c r="T94">
        <v>2244000</v>
      </c>
      <c r="U94">
        <v>2244000</v>
      </c>
      <c r="V94">
        <v>2244000</v>
      </c>
      <c r="W94">
        <v>2244000</v>
      </c>
      <c r="X94">
        <v>2244000</v>
      </c>
      <c r="Y94">
        <v>2244000</v>
      </c>
      <c r="Z94">
        <v>2244000</v>
      </c>
      <c r="AA94">
        <v>2244000</v>
      </c>
      <c r="AB94">
        <v>2244000</v>
      </c>
      <c r="AC94">
        <v>2244000</v>
      </c>
      <c r="AD94">
        <v>2244000</v>
      </c>
      <c r="AE94">
        <v>2244000</v>
      </c>
      <c r="AF94">
        <v>2244000</v>
      </c>
      <c r="AG94">
        <v>2244000</v>
      </c>
      <c r="AH94">
        <v>2178816</v>
      </c>
      <c r="AI94">
        <v>2178816</v>
      </c>
      <c r="AJ94">
        <v>2178816</v>
      </c>
      <c r="AK94">
        <v>2178816</v>
      </c>
      <c r="AL94">
        <v>2178816</v>
      </c>
      <c r="AM94">
        <v>2178816</v>
      </c>
      <c r="AN94">
        <v>2178816</v>
      </c>
      <c r="AO94">
        <v>2178816</v>
      </c>
      <c r="AP94">
        <v>2178816</v>
      </c>
      <c r="AQ94">
        <v>2178816</v>
      </c>
      <c r="AR94">
        <v>2178816</v>
      </c>
      <c r="AS94">
        <v>2178816</v>
      </c>
      <c r="AT94">
        <v>2178816</v>
      </c>
      <c r="AU94">
        <v>2178816</v>
      </c>
      <c r="AV94">
        <v>2178816</v>
      </c>
      <c r="AW94">
        <v>2178816</v>
      </c>
      <c r="AX94">
        <v>2178816</v>
      </c>
      <c r="AY94">
        <v>2178816</v>
      </c>
      <c r="AZ94">
        <v>2178816</v>
      </c>
      <c r="BA94">
        <v>2178816</v>
      </c>
      <c r="BB94">
        <v>2178816</v>
      </c>
      <c r="BC94"/>
      <c r="BD94"/>
      <c r="BE94"/>
      <c r="BF94"/>
      <c r="BG94"/>
      <c r="BH94"/>
      <c r="BI94"/>
      <c r="BJ94"/>
      <c r="BK94"/>
      <c r="BL94"/>
      <c r="BM94"/>
      <c r="BN94"/>
      <c r="BO94"/>
      <c r="BP94"/>
      <c r="BQ94"/>
      <c r="BR94"/>
      <c r="BS94"/>
      <c r="BT94"/>
    </row>
    <row r="95" spans="1:72" x14ac:dyDescent="0.3">
      <c r="A95" t="s">
        <v>2662</v>
      </c>
      <c r="B95">
        <v>2244000</v>
      </c>
      <c r="C95">
        <v>2244000</v>
      </c>
      <c r="D95">
        <v>2244000</v>
      </c>
      <c r="E95">
        <v>2244000</v>
      </c>
      <c r="F95">
        <v>2244000</v>
      </c>
      <c r="G95">
        <v>2244000</v>
      </c>
      <c r="H95">
        <v>2244000</v>
      </c>
      <c r="I95">
        <v>2244000</v>
      </c>
      <c r="J95">
        <v>2244000</v>
      </c>
      <c r="K95">
        <v>2244000</v>
      </c>
      <c r="L95">
        <v>2244000</v>
      </c>
      <c r="M95">
        <v>2244000</v>
      </c>
      <c r="N95">
        <v>2244000</v>
      </c>
      <c r="O95">
        <v>2244000</v>
      </c>
      <c r="P95">
        <v>2244000</v>
      </c>
      <c r="Q95">
        <v>2244000</v>
      </c>
      <c r="R95">
        <v>2244000</v>
      </c>
      <c r="S95">
        <v>2244000</v>
      </c>
      <c r="T95">
        <v>2244000</v>
      </c>
      <c r="U95">
        <v>2244000</v>
      </c>
      <c r="V95">
        <v>2244000</v>
      </c>
      <c r="W95">
        <v>2244000</v>
      </c>
      <c r="X95">
        <v>2244000</v>
      </c>
      <c r="Y95">
        <v>2244000</v>
      </c>
      <c r="Z95">
        <v>2244000</v>
      </c>
      <c r="AA95">
        <v>2244000</v>
      </c>
      <c r="AB95">
        <v>2244000</v>
      </c>
      <c r="AC95">
        <v>2244000</v>
      </c>
      <c r="AD95">
        <v>2244000</v>
      </c>
      <c r="AE95">
        <v>2244000</v>
      </c>
      <c r="AF95">
        <v>2244000</v>
      </c>
      <c r="AG95">
        <v>2244000</v>
      </c>
      <c r="AH95">
        <v>2178816</v>
      </c>
      <c r="AI95">
        <v>2178816</v>
      </c>
      <c r="AJ95">
        <v>2178816</v>
      </c>
      <c r="AK95">
        <v>2178816</v>
      </c>
      <c r="AL95">
        <v>2178816</v>
      </c>
      <c r="AM95">
        <v>2178816</v>
      </c>
      <c r="AN95">
        <v>2178816</v>
      </c>
      <c r="AO95">
        <v>2178816</v>
      </c>
      <c r="AP95">
        <v>2178816</v>
      </c>
      <c r="AQ95">
        <v>2178816</v>
      </c>
      <c r="AR95">
        <v>2178816</v>
      </c>
      <c r="AS95">
        <v>2178816</v>
      </c>
      <c r="AT95">
        <v>2178816</v>
      </c>
      <c r="AU95">
        <v>2178816</v>
      </c>
      <c r="AV95">
        <v>2178816</v>
      </c>
      <c r="AW95">
        <v>2178816</v>
      </c>
      <c r="AX95">
        <v>2178816</v>
      </c>
      <c r="AY95">
        <v>2178816</v>
      </c>
      <c r="AZ95">
        <v>2178816</v>
      </c>
      <c r="BA95">
        <v>2178816</v>
      </c>
      <c r="BB95">
        <v>2178816</v>
      </c>
      <c r="BC95"/>
      <c r="BD95"/>
      <c r="BE95"/>
      <c r="BF95"/>
      <c r="BG95"/>
      <c r="BH95"/>
      <c r="BI95"/>
      <c r="BJ95"/>
      <c r="BK95"/>
      <c r="BL95"/>
      <c r="BM95"/>
      <c r="BN95"/>
      <c r="BO95"/>
      <c r="BP95"/>
      <c r="BQ95"/>
      <c r="BR95"/>
      <c r="BS95"/>
      <c r="BT95"/>
    </row>
    <row r="96" spans="1:72" x14ac:dyDescent="0.3">
      <c r="A96" t="s">
        <v>2663</v>
      </c>
      <c r="B96">
        <v>8558558</v>
      </c>
      <c r="C96">
        <v>8558557.8499999996</v>
      </c>
      <c r="D96">
        <v>8558558</v>
      </c>
      <c r="E96">
        <v>8558558</v>
      </c>
      <c r="F96">
        <v>8558558</v>
      </c>
      <c r="G96">
        <v>8558557.8499999996</v>
      </c>
      <c r="H96">
        <v>8558558</v>
      </c>
      <c r="I96">
        <v>8558558</v>
      </c>
      <c r="J96">
        <v>8558558</v>
      </c>
      <c r="K96">
        <v>8558557.8499999996</v>
      </c>
      <c r="L96">
        <v>8558558</v>
      </c>
      <c r="M96">
        <v>8558558</v>
      </c>
      <c r="N96">
        <v>8558558</v>
      </c>
      <c r="O96">
        <v>8558557.8499999996</v>
      </c>
      <c r="P96">
        <v>8558558</v>
      </c>
      <c r="Q96">
        <v>8558558</v>
      </c>
      <c r="R96">
        <v>8558558</v>
      </c>
      <c r="S96">
        <v>8558557.8499999996</v>
      </c>
      <c r="T96">
        <v>8558558</v>
      </c>
      <c r="U96">
        <v>8558558</v>
      </c>
      <c r="V96">
        <v>8558558</v>
      </c>
      <c r="W96">
        <v>8558557.8499999996</v>
      </c>
      <c r="X96">
        <v>8558558</v>
      </c>
      <c r="Y96">
        <v>8558558</v>
      </c>
      <c r="Z96">
        <v>8558558</v>
      </c>
      <c r="AA96">
        <v>8558557.8499999996</v>
      </c>
      <c r="AB96">
        <v>8558558</v>
      </c>
      <c r="AC96">
        <v>8558558</v>
      </c>
      <c r="AD96">
        <v>8558558</v>
      </c>
      <c r="AE96">
        <v>8558557.8499999996</v>
      </c>
      <c r="AF96">
        <v>8558558</v>
      </c>
      <c r="AG96">
        <v>8558558</v>
      </c>
      <c r="AH96">
        <v>2007566</v>
      </c>
      <c r="AI96">
        <v>2007565.85</v>
      </c>
      <c r="AJ96">
        <v>2007566</v>
      </c>
      <c r="AK96">
        <v>2007566</v>
      </c>
      <c r="AL96">
        <v>2007566</v>
      </c>
      <c r="AM96">
        <v>2007565.85</v>
      </c>
      <c r="AN96">
        <v>2007566</v>
      </c>
      <c r="AO96">
        <v>2007566</v>
      </c>
      <c r="AP96">
        <v>2007566</v>
      </c>
      <c r="AQ96">
        <v>2007565.85</v>
      </c>
      <c r="AR96">
        <v>2007566</v>
      </c>
      <c r="AS96">
        <v>2007566</v>
      </c>
      <c r="AT96">
        <v>2007566</v>
      </c>
      <c r="AU96">
        <v>2007565.85</v>
      </c>
      <c r="AV96">
        <v>2007566</v>
      </c>
      <c r="AW96">
        <v>2007566</v>
      </c>
      <c r="AX96">
        <v>2007566</v>
      </c>
      <c r="AY96">
        <v>2007566</v>
      </c>
      <c r="AZ96">
        <v>2007566</v>
      </c>
      <c r="BA96">
        <v>2007566</v>
      </c>
      <c r="BB96">
        <v>2007566</v>
      </c>
      <c r="BC96"/>
      <c r="BD96"/>
      <c r="BE96"/>
      <c r="BF96"/>
      <c r="BG96"/>
      <c r="BH96"/>
      <c r="BI96"/>
      <c r="BJ96"/>
      <c r="BK96"/>
      <c r="BL96"/>
      <c r="BM96"/>
      <c r="BN96"/>
      <c r="BO96"/>
      <c r="BP96"/>
      <c r="BQ96"/>
      <c r="BR96"/>
      <c r="BS96"/>
      <c r="BT96"/>
    </row>
    <row r="97" spans="1:72" x14ac:dyDescent="0.3">
      <c r="A97" t="s">
        <v>2664</v>
      </c>
      <c r="B97">
        <v>8558558</v>
      </c>
      <c r="C97">
        <v>8558557.8499999996</v>
      </c>
      <c r="D97">
        <v>8558558</v>
      </c>
      <c r="E97">
        <v>8558558</v>
      </c>
      <c r="F97">
        <v>8558558</v>
      </c>
      <c r="G97">
        <v>8558557.8499999996</v>
      </c>
      <c r="H97">
        <v>8558558</v>
      </c>
      <c r="I97">
        <v>8558558</v>
      </c>
      <c r="J97">
        <v>8558558</v>
      </c>
      <c r="K97">
        <v>8558557.8499999996</v>
      </c>
      <c r="L97">
        <v>8558558</v>
      </c>
      <c r="M97">
        <v>8558558</v>
      </c>
      <c r="N97">
        <v>8558558</v>
      </c>
      <c r="O97">
        <v>8558557.8499999996</v>
      </c>
      <c r="P97">
        <v>8558558</v>
      </c>
      <c r="Q97">
        <v>8558558</v>
      </c>
      <c r="R97">
        <v>8558558</v>
      </c>
      <c r="S97">
        <v>8558557.8499999996</v>
      </c>
      <c r="T97">
        <v>8558558</v>
      </c>
      <c r="U97">
        <v>8558558</v>
      </c>
      <c r="V97">
        <v>8558558</v>
      </c>
      <c r="W97">
        <v>8558557.8499999996</v>
      </c>
      <c r="X97">
        <v>8558558</v>
      </c>
      <c r="Y97">
        <v>8558558</v>
      </c>
      <c r="Z97">
        <v>8558558</v>
      </c>
      <c r="AA97">
        <v>8558557.8499999996</v>
      </c>
      <c r="AB97">
        <v>8558558</v>
      </c>
      <c r="AC97">
        <v>8558558</v>
      </c>
      <c r="AD97">
        <v>8558558</v>
      </c>
      <c r="AE97">
        <v>8558557.8499999996</v>
      </c>
      <c r="AF97">
        <v>8558558</v>
      </c>
      <c r="AG97">
        <v>8558558</v>
      </c>
      <c r="AH97">
        <v>2007566</v>
      </c>
      <c r="AI97">
        <v>2007565.85</v>
      </c>
      <c r="AJ97">
        <v>2007566</v>
      </c>
      <c r="AK97">
        <v>2007566</v>
      </c>
      <c r="AL97">
        <v>2007566</v>
      </c>
      <c r="AM97">
        <v>2007565.85</v>
      </c>
      <c r="AN97">
        <v>2007566</v>
      </c>
      <c r="AO97">
        <v>2007566</v>
      </c>
      <c r="AP97">
        <v>2007566</v>
      </c>
      <c r="AQ97">
        <v>2007565.85</v>
      </c>
      <c r="AR97">
        <v>2007566</v>
      </c>
      <c r="AS97">
        <v>2007566</v>
      </c>
      <c r="AT97">
        <v>2007566</v>
      </c>
      <c r="AU97">
        <v>2007565.85</v>
      </c>
      <c r="AV97">
        <v>2007566</v>
      </c>
      <c r="AW97">
        <v>2007566</v>
      </c>
      <c r="AX97">
        <v>2007566</v>
      </c>
      <c r="AY97">
        <v>2007566</v>
      </c>
      <c r="AZ97">
        <v>2007566</v>
      </c>
      <c r="BA97">
        <v>2007566</v>
      </c>
      <c r="BB97">
        <v>2007566</v>
      </c>
      <c r="BC97"/>
      <c r="BD97"/>
      <c r="BE97"/>
      <c r="BF97"/>
      <c r="BG97"/>
      <c r="BH97"/>
      <c r="BI97"/>
      <c r="BJ97"/>
      <c r="BK97"/>
      <c r="BL97"/>
      <c r="BM97"/>
      <c r="BN97"/>
      <c r="BO97"/>
      <c r="BP97"/>
      <c r="BQ97"/>
      <c r="BR97"/>
      <c r="BS97"/>
      <c r="BT97"/>
    </row>
    <row r="98" spans="1:72" x14ac:dyDescent="0.3">
      <c r="A98" t="s">
        <v>2666</v>
      </c>
      <c r="B98">
        <v>62751328</v>
      </c>
      <c r="C98">
        <v>58919963.520000003</v>
      </c>
      <c r="D98">
        <v>56958133</v>
      </c>
      <c r="E98">
        <v>54477594</v>
      </c>
      <c r="F98">
        <v>57587066</v>
      </c>
      <c r="G98">
        <v>61681482.399999999</v>
      </c>
      <c r="H98">
        <v>57984736</v>
      </c>
      <c r="I98">
        <v>55233807</v>
      </c>
      <c r="J98">
        <v>57918678</v>
      </c>
      <c r="K98">
        <v>55231535.399999999</v>
      </c>
      <c r="L98">
        <v>53077462</v>
      </c>
      <c r="M98">
        <v>50420650</v>
      </c>
      <c r="N98">
        <v>53768276</v>
      </c>
      <c r="O98">
        <v>51114634.030000001</v>
      </c>
      <c r="P98">
        <v>48790793</v>
      </c>
      <c r="Q98">
        <v>42810352</v>
      </c>
      <c r="R98">
        <v>44052290</v>
      </c>
      <c r="S98">
        <v>41276432.490000002</v>
      </c>
      <c r="T98">
        <v>39057881</v>
      </c>
      <c r="U98">
        <v>36715441</v>
      </c>
      <c r="V98">
        <v>37563900</v>
      </c>
      <c r="W98">
        <v>35174147.219999999</v>
      </c>
      <c r="X98">
        <v>33310106</v>
      </c>
      <c r="Y98">
        <v>31494232</v>
      </c>
      <c r="Z98">
        <v>32405203</v>
      </c>
      <c r="AA98">
        <v>30258195.649999999</v>
      </c>
      <c r="AB98">
        <v>28437701</v>
      </c>
      <c r="AC98">
        <v>26502903</v>
      </c>
      <c r="AD98">
        <v>27129795</v>
      </c>
      <c r="AE98">
        <v>25419599.170000002</v>
      </c>
      <c r="AF98">
        <v>23669628</v>
      </c>
      <c r="AG98">
        <v>22210255</v>
      </c>
      <c r="AH98">
        <v>22866558</v>
      </c>
      <c r="AI98">
        <v>21210725.489999998</v>
      </c>
      <c r="AJ98">
        <v>20101319</v>
      </c>
      <c r="AK98">
        <v>17257933</v>
      </c>
      <c r="AL98">
        <v>16892703</v>
      </c>
      <c r="AM98">
        <v>15828189.82</v>
      </c>
      <c r="AN98">
        <v>15160697</v>
      </c>
      <c r="AO98">
        <v>14772097</v>
      </c>
      <c r="AP98">
        <v>14951866</v>
      </c>
      <c r="AQ98">
        <v>14406674.380000001</v>
      </c>
      <c r="AR98">
        <v>14561886</v>
      </c>
      <c r="AS98">
        <v>14391481</v>
      </c>
      <c r="AT98">
        <v>15490677</v>
      </c>
      <c r="AU98">
        <v>14539839.800000001</v>
      </c>
      <c r="AV98">
        <v>11328424</v>
      </c>
      <c r="AW98">
        <v>10778386</v>
      </c>
      <c r="AX98">
        <v>10910398</v>
      </c>
      <c r="AY98">
        <v>10307220</v>
      </c>
      <c r="AZ98">
        <v>9830696</v>
      </c>
      <c r="BA98">
        <v>9258161</v>
      </c>
      <c r="BB98">
        <v>9457709</v>
      </c>
      <c r="BC98"/>
      <c r="BD98"/>
      <c r="BE98"/>
      <c r="BF98"/>
      <c r="BG98"/>
      <c r="BH98"/>
      <c r="BI98"/>
      <c r="BJ98"/>
      <c r="BK98"/>
      <c r="BL98"/>
      <c r="BM98"/>
      <c r="BN98"/>
      <c r="BO98"/>
      <c r="BP98"/>
      <c r="BQ98"/>
      <c r="BR98"/>
      <c r="BS98"/>
      <c r="BT98"/>
    </row>
    <row r="99" spans="1:72" x14ac:dyDescent="0.3">
      <c r="A99" t="s">
        <v>2667</v>
      </c>
      <c r="B99">
        <v>224400</v>
      </c>
      <c r="C99">
        <v>224400</v>
      </c>
      <c r="D99">
        <v>224400</v>
      </c>
      <c r="E99">
        <v>224400</v>
      </c>
      <c r="F99">
        <v>224400</v>
      </c>
      <c r="G99">
        <v>224400</v>
      </c>
      <c r="H99">
        <v>224400</v>
      </c>
      <c r="I99">
        <v>224400</v>
      </c>
      <c r="J99">
        <v>224400</v>
      </c>
      <c r="K99">
        <v>224400</v>
      </c>
      <c r="L99">
        <v>224400</v>
      </c>
      <c r="M99">
        <v>224400</v>
      </c>
      <c r="N99">
        <v>224400</v>
      </c>
      <c r="O99">
        <v>224400</v>
      </c>
      <c r="P99">
        <v>224400</v>
      </c>
      <c r="Q99">
        <v>224400</v>
      </c>
      <c r="R99">
        <v>224400</v>
      </c>
      <c r="S99">
        <v>224400</v>
      </c>
      <c r="T99">
        <v>224400</v>
      </c>
      <c r="U99">
        <v>224400</v>
      </c>
      <c r="V99">
        <v>224400</v>
      </c>
      <c r="W99">
        <v>224400</v>
      </c>
      <c r="X99">
        <v>224400</v>
      </c>
      <c r="Y99">
        <v>224400</v>
      </c>
      <c r="Z99">
        <v>224400</v>
      </c>
      <c r="AA99">
        <v>224400</v>
      </c>
      <c r="AB99">
        <v>224400</v>
      </c>
      <c r="AC99">
        <v>224400</v>
      </c>
      <c r="AD99">
        <v>224400</v>
      </c>
      <c r="AE99">
        <v>224400</v>
      </c>
      <c r="AF99">
        <v>217882</v>
      </c>
      <c r="AG99">
        <v>217882</v>
      </c>
      <c r="AH99">
        <v>217882</v>
      </c>
      <c r="AI99">
        <v>217881.60000000001</v>
      </c>
      <c r="AJ99">
        <v>217882</v>
      </c>
      <c r="AK99">
        <v>217882</v>
      </c>
      <c r="AL99">
        <v>217882</v>
      </c>
      <c r="AM99">
        <v>217881.60000000001</v>
      </c>
      <c r="AN99">
        <v>217882</v>
      </c>
      <c r="AO99">
        <v>217882</v>
      </c>
      <c r="AP99">
        <v>217882</v>
      </c>
      <c r="AQ99">
        <v>217881.60000000001</v>
      </c>
      <c r="AR99">
        <v>217882</v>
      </c>
      <c r="AS99">
        <v>217882</v>
      </c>
      <c r="AT99">
        <v>217882</v>
      </c>
      <c r="AU99">
        <v>217881.60000000001</v>
      </c>
      <c r="AV99">
        <v>217882</v>
      </c>
      <c r="AW99">
        <v>217882</v>
      </c>
      <c r="AX99">
        <v>217882</v>
      </c>
      <c r="AY99">
        <v>217882</v>
      </c>
      <c r="AZ99">
        <v>217882</v>
      </c>
      <c r="BA99">
        <v>217882</v>
      </c>
      <c r="BB99">
        <v>217882</v>
      </c>
      <c r="BC99"/>
      <c r="BD99"/>
      <c r="BE99"/>
      <c r="BF99"/>
      <c r="BG99"/>
      <c r="BH99"/>
      <c r="BI99"/>
      <c r="BJ99"/>
      <c r="BK99"/>
      <c r="BL99"/>
      <c r="BM99"/>
      <c r="BN99"/>
      <c r="BO99"/>
      <c r="BP99"/>
      <c r="BQ99"/>
      <c r="BR99"/>
      <c r="BS99"/>
      <c r="BT99"/>
    </row>
    <row r="100" spans="1:72" x14ac:dyDescent="0.3">
      <c r="A100" t="s">
        <v>2668</v>
      </c>
      <c r="B100">
        <v>224400</v>
      </c>
      <c r="C100">
        <v>224400</v>
      </c>
      <c r="D100">
        <v>224400</v>
      </c>
      <c r="E100">
        <v>224400</v>
      </c>
      <c r="F100">
        <v>224400</v>
      </c>
      <c r="G100">
        <v>224400</v>
      </c>
      <c r="H100">
        <v>224400</v>
      </c>
      <c r="I100">
        <v>224400</v>
      </c>
      <c r="J100">
        <v>224400</v>
      </c>
      <c r="K100">
        <v>224400</v>
      </c>
      <c r="L100">
        <v>224400</v>
      </c>
      <c r="M100">
        <v>224400</v>
      </c>
      <c r="N100">
        <v>224400</v>
      </c>
      <c r="O100">
        <v>224400</v>
      </c>
      <c r="P100">
        <v>224400</v>
      </c>
      <c r="Q100">
        <v>224400</v>
      </c>
      <c r="R100">
        <v>224400</v>
      </c>
      <c r="S100">
        <v>224400</v>
      </c>
      <c r="T100">
        <v>224400</v>
      </c>
      <c r="U100">
        <v>224400</v>
      </c>
      <c r="V100">
        <v>224400</v>
      </c>
      <c r="W100">
        <v>224400</v>
      </c>
      <c r="X100">
        <v>224400</v>
      </c>
      <c r="Y100">
        <v>224400</v>
      </c>
      <c r="Z100">
        <v>224400</v>
      </c>
      <c r="AA100">
        <v>224400</v>
      </c>
      <c r="AB100">
        <v>224400</v>
      </c>
      <c r="AC100">
        <v>224400</v>
      </c>
      <c r="AD100">
        <v>224400</v>
      </c>
      <c r="AE100">
        <v>224400</v>
      </c>
      <c r="AF100">
        <v>217882</v>
      </c>
      <c r="AG100">
        <v>217882</v>
      </c>
      <c r="AH100">
        <v>217882</v>
      </c>
      <c r="AI100">
        <v>217881.60000000001</v>
      </c>
      <c r="AJ100">
        <v>217882</v>
      </c>
      <c r="AK100">
        <v>217882</v>
      </c>
      <c r="AL100">
        <v>217882</v>
      </c>
      <c r="AM100">
        <v>217881.60000000001</v>
      </c>
      <c r="AN100">
        <v>217882</v>
      </c>
      <c r="AO100">
        <v>217882</v>
      </c>
      <c r="AP100">
        <v>217882</v>
      </c>
      <c r="AQ100">
        <v>217881.60000000001</v>
      </c>
      <c r="AR100">
        <v>217882</v>
      </c>
      <c r="AS100">
        <v>217882</v>
      </c>
      <c r="AT100">
        <v>217882</v>
      </c>
      <c r="AU100">
        <v>217881.60000000001</v>
      </c>
      <c r="AV100">
        <v>217882</v>
      </c>
      <c r="AW100">
        <v>217882</v>
      </c>
      <c r="AX100">
        <v>217882</v>
      </c>
      <c r="AY100">
        <v>217882</v>
      </c>
      <c r="AZ100">
        <v>217882</v>
      </c>
      <c r="BA100">
        <v>217882</v>
      </c>
      <c r="BB100">
        <v>217882</v>
      </c>
      <c r="BC100"/>
      <c r="BD100"/>
      <c r="BE100"/>
      <c r="BF100"/>
      <c r="BG100"/>
      <c r="BH100"/>
      <c r="BI100"/>
      <c r="BJ100"/>
      <c r="BK100"/>
      <c r="BL100"/>
      <c r="BM100"/>
      <c r="BN100"/>
      <c r="BO100"/>
      <c r="BP100"/>
      <c r="BQ100"/>
      <c r="BR100"/>
      <c r="BS100"/>
      <c r="BT100"/>
    </row>
    <row r="101" spans="1:72" x14ac:dyDescent="0.3">
      <c r="A101" t="s">
        <v>813</v>
      </c>
      <c r="B101">
        <v>62526928</v>
      </c>
      <c r="C101">
        <v>58695563.520000003</v>
      </c>
      <c r="D101">
        <v>56733733</v>
      </c>
      <c r="E101">
        <v>54253194</v>
      </c>
      <c r="F101">
        <v>57362666</v>
      </c>
      <c r="G101">
        <v>61457082.399999999</v>
      </c>
      <c r="H101">
        <v>57760336</v>
      </c>
      <c r="I101">
        <v>55009407</v>
      </c>
      <c r="J101">
        <v>57694278</v>
      </c>
      <c r="K101">
        <v>55007135.399999999</v>
      </c>
      <c r="L101">
        <v>52853062</v>
      </c>
      <c r="M101">
        <v>50196250</v>
      </c>
      <c r="N101">
        <v>53543876</v>
      </c>
      <c r="O101">
        <v>50890234.030000001</v>
      </c>
      <c r="P101">
        <v>48566393</v>
      </c>
      <c r="Q101">
        <v>42585952</v>
      </c>
      <c r="R101">
        <v>43827890</v>
      </c>
      <c r="S101">
        <v>41052032.490000002</v>
      </c>
      <c r="T101">
        <v>38833481</v>
      </c>
      <c r="U101">
        <v>36491041</v>
      </c>
      <c r="V101">
        <v>37339500</v>
      </c>
      <c r="W101">
        <v>34949747.219999999</v>
      </c>
      <c r="X101">
        <v>33085706</v>
      </c>
      <c r="Y101">
        <v>31269832</v>
      </c>
      <c r="Z101">
        <v>32180803</v>
      </c>
      <c r="AA101">
        <v>30033795.649999999</v>
      </c>
      <c r="AB101">
        <v>28213301</v>
      </c>
      <c r="AC101">
        <v>26278503</v>
      </c>
      <c r="AD101">
        <v>26905395</v>
      </c>
      <c r="AE101">
        <v>25195199.170000002</v>
      </c>
      <c r="AF101">
        <v>23451746</v>
      </c>
      <c r="AG101">
        <v>21992373</v>
      </c>
      <c r="AH101">
        <v>22648676</v>
      </c>
      <c r="AI101">
        <v>20992843.890000001</v>
      </c>
      <c r="AJ101">
        <v>19883437</v>
      </c>
      <c r="AK101">
        <v>17040051</v>
      </c>
      <c r="AL101">
        <v>16674821</v>
      </c>
      <c r="AM101">
        <v>15610308.220000001</v>
      </c>
      <c r="AN101">
        <v>14942815</v>
      </c>
      <c r="AO101">
        <v>14554215</v>
      </c>
      <c r="AP101">
        <v>14733984</v>
      </c>
      <c r="AQ101">
        <v>14188792.779999999</v>
      </c>
      <c r="AR101">
        <v>14344004</v>
      </c>
      <c r="AS101">
        <v>14173599</v>
      </c>
      <c r="AT101">
        <v>15272795</v>
      </c>
      <c r="AU101">
        <v>14321958.199999999</v>
      </c>
      <c r="AV101">
        <v>11110542</v>
      </c>
      <c r="AW101">
        <v>10560504</v>
      </c>
      <c r="AX101">
        <v>10692516</v>
      </c>
      <c r="AY101">
        <v>10089338</v>
      </c>
      <c r="AZ101">
        <v>9612814</v>
      </c>
      <c r="BA101">
        <v>9040279</v>
      </c>
      <c r="BB101">
        <v>9239827</v>
      </c>
      <c r="BC101"/>
      <c r="BD101"/>
      <c r="BE101"/>
      <c r="BF101"/>
      <c r="BG101"/>
      <c r="BH101"/>
      <c r="BI101"/>
      <c r="BJ101"/>
      <c r="BK101"/>
      <c r="BL101"/>
      <c r="BM101"/>
      <c r="BN101"/>
      <c r="BO101"/>
      <c r="BP101"/>
      <c r="BQ101"/>
      <c r="BR101"/>
      <c r="BS101"/>
      <c r="BT101"/>
    </row>
    <row r="102" spans="1:72" x14ac:dyDescent="0.3">
      <c r="A102" t="s">
        <v>3005</v>
      </c>
      <c r="B102">
        <v>761216</v>
      </c>
      <c r="C102">
        <v>761216.03</v>
      </c>
      <c r="D102">
        <v>761216</v>
      </c>
      <c r="E102">
        <v>761216</v>
      </c>
      <c r="F102">
        <v>761216</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c r="BD102"/>
      <c r="BE102"/>
      <c r="BF102"/>
      <c r="BG102"/>
      <c r="BH102"/>
      <c r="BI102"/>
      <c r="BJ102"/>
      <c r="BK102"/>
      <c r="BL102"/>
      <c r="BM102"/>
      <c r="BN102"/>
      <c r="BO102"/>
      <c r="BP102"/>
      <c r="BQ102"/>
      <c r="BR102"/>
      <c r="BS102"/>
      <c r="BT102"/>
    </row>
    <row r="103" spans="1:72" x14ac:dyDescent="0.3">
      <c r="A103" t="s">
        <v>2669</v>
      </c>
      <c r="B103">
        <v>-92185</v>
      </c>
      <c r="C103">
        <v>-171256.95999999999</v>
      </c>
      <c r="D103">
        <v>-656869</v>
      </c>
      <c r="E103">
        <v>-603987</v>
      </c>
      <c r="F103">
        <v>-695119</v>
      </c>
      <c r="G103">
        <v>-355632.17</v>
      </c>
      <c r="H103">
        <v>-326207</v>
      </c>
      <c r="I103">
        <v>-341374</v>
      </c>
      <c r="J103">
        <v>-134799</v>
      </c>
      <c r="K103">
        <v>-308073.73</v>
      </c>
      <c r="L103">
        <v>104910</v>
      </c>
      <c r="M103">
        <v>102205</v>
      </c>
      <c r="N103">
        <v>-57047</v>
      </c>
      <c r="O103">
        <v>-116168.92</v>
      </c>
      <c r="P103">
        <v>-44134</v>
      </c>
      <c r="Q103">
        <v>-44730</v>
      </c>
      <c r="R103">
        <v>-45054</v>
      </c>
      <c r="S103">
        <v>-41943.21</v>
      </c>
      <c r="T103">
        <v>-39026</v>
      </c>
      <c r="U103">
        <v>-39111</v>
      </c>
      <c r="V103">
        <v>-36077</v>
      </c>
      <c r="W103">
        <v>-40111.53</v>
      </c>
      <c r="X103">
        <v>-41338</v>
      </c>
      <c r="Y103">
        <v>-39996</v>
      </c>
      <c r="Z103">
        <v>-39024</v>
      </c>
      <c r="AA103">
        <v>-40044.89</v>
      </c>
      <c r="AB103">
        <v>-40389</v>
      </c>
      <c r="AC103">
        <v>-41107</v>
      </c>
      <c r="AD103">
        <v>-41727</v>
      </c>
      <c r="AE103">
        <v>-43736.02</v>
      </c>
      <c r="AF103">
        <v>-42753</v>
      </c>
      <c r="AG103">
        <v>-43306</v>
      </c>
      <c r="AH103">
        <v>-58472</v>
      </c>
      <c r="AI103">
        <v>-45677.19</v>
      </c>
      <c r="AJ103">
        <v>-52061</v>
      </c>
      <c r="AK103">
        <v>-54618</v>
      </c>
      <c r="AL103">
        <v>-53866</v>
      </c>
      <c r="AM103">
        <v>-51785.46</v>
      </c>
      <c r="AN103">
        <v>-52299</v>
      </c>
      <c r="AO103">
        <v>-48318</v>
      </c>
      <c r="AP103">
        <v>-50242</v>
      </c>
      <c r="AQ103">
        <v>-51119.28</v>
      </c>
      <c r="AR103">
        <v>-51479</v>
      </c>
      <c r="AS103">
        <v>-52100</v>
      </c>
      <c r="AT103">
        <v>-52373</v>
      </c>
      <c r="AU103">
        <v>-52824.53</v>
      </c>
      <c r="AV103">
        <v>1394</v>
      </c>
      <c r="AW103">
        <v>4962</v>
      </c>
      <c r="AX103">
        <v>6598</v>
      </c>
      <c r="AY103">
        <v>5319</v>
      </c>
      <c r="AZ103">
        <v>2437</v>
      </c>
      <c r="BA103">
        <v>3379</v>
      </c>
      <c r="BB103">
        <v>1717</v>
      </c>
      <c r="BC103"/>
      <c r="BD103"/>
      <c r="BE103"/>
      <c r="BF103"/>
      <c r="BG103"/>
      <c r="BH103"/>
      <c r="BI103"/>
      <c r="BJ103"/>
      <c r="BK103"/>
      <c r="BL103"/>
      <c r="BM103"/>
      <c r="BN103"/>
      <c r="BO103"/>
      <c r="BP103"/>
      <c r="BQ103"/>
      <c r="BR103"/>
      <c r="BS103"/>
      <c r="BT103"/>
    </row>
    <row r="104" spans="1:72" x14ac:dyDescent="0.3">
      <c r="A104" t="s">
        <v>2670</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-51120.92</v>
      </c>
      <c r="AR104">
        <v>-51479</v>
      </c>
      <c r="AS104">
        <v>-52100</v>
      </c>
      <c r="AT104">
        <v>-52373</v>
      </c>
      <c r="AU104">
        <v>-52824.53</v>
      </c>
      <c r="AV104">
        <v>1394</v>
      </c>
      <c r="AW104">
        <v>4962</v>
      </c>
      <c r="AX104">
        <v>6598</v>
      </c>
      <c r="AY104">
        <v>5319</v>
      </c>
      <c r="AZ104">
        <v>2437</v>
      </c>
      <c r="BA104">
        <v>3379</v>
      </c>
      <c r="BB104">
        <v>1717</v>
      </c>
      <c r="BC104"/>
      <c r="BD104"/>
      <c r="BE104"/>
      <c r="BF104"/>
      <c r="BG104"/>
      <c r="BH104"/>
      <c r="BI104"/>
      <c r="BJ104"/>
      <c r="BK104"/>
      <c r="BL104"/>
      <c r="BM104"/>
      <c r="BN104"/>
      <c r="BO104"/>
      <c r="BP104"/>
      <c r="BQ104"/>
      <c r="BR104"/>
      <c r="BS104"/>
      <c r="BT104"/>
    </row>
    <row r="105" spans="1:72" x14ac:dyDescent="0.3">
      <c r="A105" t="s">
        <v>2671</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-54371.78</v>
      </c>
      <c r="AR105">
        <v>-54372</v>
      </c>
      <c r="AS105">
        <v>-54372</v>
      </c>
      <c r="AT105">
        <v>-54372</v>
      </c>
      <c r="AU105">
        <v>-54371.78</v>
      </c>
      <c r="AV105">
        <v>0</v>
      </c>
      <c r="AW105">
        <v>0</v>
      </c>
      <c r="AX105">
        <v>0</v>
      </c>
      <c r="AY105">
        <v>0</v>
      </c>
      <c r="AZ105">
        <v>0</v>
      </c>
      <c r="BA105">
        <v>0</v>
      </c>
      <c r="BB105">
        <v>0</v>
      </c>
      <c r="BC105"/>
      <c r="BD105"/>
      <c r="BE105"/>
      <c r="BF105"/>
      <c r="BG105"/>
      <c r="BH105"/>
      <c r="BI105"/>
      <c r="BJ105"/>
      <c r="BK105"/>
      <c r="BL105"/>
      <c r="BM105"/>
      <c r="BN105"/>
      <c r="BO105"/>
      <c r="BP105"/>
      <c r="BQ105"/>
      <c r="BR105"/>
      <c r="BS105"/>
      <c r="BT105"/>
    </row>
    <row r="106" spans="1:72" x14ac:dyDescent="0.3">
      <c r="A106" t="s">
        <v>2673</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3250.86</v>
      </c>
      <c r="AR106">
        <v>2893</v>
      </c>
      <c r="AS106">
        <v>2272</v>
      </c>
      <c r="AT106">
        <v>1999</v>
      </c>
      <c r="AU106">
        <v>1547.25</v>
      </c>
      <c r="AV106">
        <v>1394</v>
      </c>
      <c r="AW106">
        <v>4962</v>
      </c>
      <c r="AX106">
        <v>6598</v>
      </c>
      <c r="AY106">
        <v>5319</v>
      </c>
      <c r="AZ106">
        <v>2437</v>
      </c>
      <c r="BA106">
        <v>3379</v>
      </c>
      <c r="BB106">
        <v>1717</v>
      </c>
    </row>
    <row r="107" spans="1:72" x14ac:dyDescent="0.3">
      <c r="A107" t="s">
        <v>2674</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1.64</v>
      </c>
      <c r="AR107">
        <v>0</v>
      </c>
      <c r="AS107">
        <v>0</v>
      </c>
      <c r="AT107">
        <v>0</v>
      </c>
      <c r="AU107">
        <v>0</v>
      </c>
      <c r="AV107">
        <v>0</v>
      </c>
      <c r="AW107">
        <v>0</v>
      </c>
      <c r="AX107">
        <v>0</v>
      </c>
      <c r="AY107">
        <v>0</v>
      </c>
      <c r="AZ107">
        <v>0</v>
      </c>
      <c r="BA107">
        <v>0</v>
      </c>
      <c r="BB107">
        <v>0</v>
      </c>
    </row>
    <row r="108" spans="1:72" x14ac:dyDescent="0.3">
      <c r="A108" t="s">
        <v>2675</v>
      </c>
      <c r="B108">
        <v>-92185</v>
      </c>
      <c r="C108">
        <v>-171256.95999999999</v>
      </c>
      <c r="D108">
        <v>-656869</v>
      </c>
      <c r="E108">
        <v>-603987</v>
      </c>
      <c r="F108">
        <v>-695119</v>
      </c>
      <c r="G108">
        <v>-355632.17</v>
      </c>
      <c r="H108">
        <v>-326207</v>
      </c>
      <c r="I108">
        <v>-341374</v>
      </c>
      <c r="J108">
        <v>-134799</v>
      </c>
      <c r="K108">
        <v>0</v>
      </c>
      <c r="L108">
        <v>0</v>
      </c>
      <c r="M108">
        <v>0</v>
      </c>
      <c r="N108">
        <v>0</v>
      </c>
      <c r="O108">
        <v>0</v>
      </c>
      <c r="P108">
        <v>0</v>
      </c>
      <c r="Q108">
        <v>0</v>
      </c>
      <c r="R108">
        <v>0</v>
      </c>
      <c r="S108">
        <v>-41943.21</v>
      </c>
      <c r="T108">
        <v>0</v>
      </c>
      <c r="U108">
        <v>0</v>
      </c>
      <c r="V108">
        <v>0</v>
      </c>
      <c r="W108">
        <v>0</v>
      </c>
      <c r="X108">
        <v>0</v>
      </c>
      <c r="Y108">
        <v>0</v>
      </c>
      <c r="Z108">
        <v>0</v>
      </c>
      <c r="AA108">
        <v>0</v>
      </c>
      <c r="AB108">
        <v>-40389</v>
      </c>
      <c r="AC108">
        <v>0</v>
      </c>
      <c r="AD108">
        <v>0</v>
      </c>
      <c r="AE108">
        <v>0</v>
      </c>
      <c r="AF108">
        <v>-42753</v>
      </c>
      <c r="AG108">
        <v>0</v>
      </c>
      <c r="AH108">
        <v>-58472</v>
      </c>
      <c r="AI108">
        <v>-45677.19</v>
      </c>
      <c r="AJ108">
        <v>-52061</v>
      </c>
      <c r="AK108">
        <v>-54618</v>
      </c>
      <c r="AL108">
        <v>-53866</v>
      </c>
      <c r="AM108">
        <v>-51785.46</v>
      </c>
      <c r="AN108">
        <v>-52299</v>
      </c>
      <c r="AO108">
        <v>-48318</v>
      </c>
      <c r="AP108">
        <v>-50242</v>
      </c>
      <c r="AQ108">
        <v>0</v>
      </c>
      <c r="AR108">
        <v>0</v>
      </c>
      <c r="AS108">
        <v>0</v>
      </c>
      <c r="AT108">
        <v>0</v>
      </c>
      <c r="AU108">
        <v>0</v>
      </c>
      <c r="AV108">
        <v>0</v>
      </c>
      <c r="AW108">
        <v>0</v>
      </c>
      <c r="AX108">
        <v>0</v>
      </c>
      <c r="AY108">
        <v>0</v>
      </c>
      <c r="AZ108">
        <v>0</v>
      </c>
      <c r="BA108">
        <v>0</v>
      </c>
      <c r="BB108">
        <v>0</v>
      </c>
    </row>
    <row r="109" spans="1:72" x14ac:dyDescent="0.3">
      <c r="A109" t="s">
        <v>814</v>
      </c>
      <c r="B109">
        <v>72700485</v>
      </c>
      <c r="C109">
        <v>68790048.379999995</v>
      </c>
      <c r="D109">
        <v>66342606</v>
      </c>
      <c r="E109">
        <v>63914949</v>
      </c>
      <c r="F109">
        <v>66933289</v>
      </c>
      <c r="G109">
        <v>72128408.079999998</v>
      </c>
      <c r="H109">
        <v>68461087</v>
      </c>
      <c r="I109">
        <v>65694991</v>
      </c>
      <c r="J109">
        <v>68586437</v>
      </c>
      <c r="K109">
        <v>65726019.520000003</v>
      </c>
      <c r="L109">
        <v>63984930</v>
      </c>
      <c r="M109">
        <v>61325413</v>
      </c>
      <c r="N109">
        <v>64513787</v>
      </c>
      <c r="O109">
        <v>61801022.969999999</v>
      </c>
      <c r="P109">
        <v>59549217</v>
      </c>
      <c r="Q109">
        <v>53568180</v>
      </c>
      <c r="R109">
        <v>54809794</v>
      </c>
      <c r="S109">
        <v>52037047.130000003</v>
      </c>
      <c r="T109">
        <v>49821413</v>
      </c>
      <c r="U109">
        <v>47478888</v>
      </c>
      <c r="V109">
        <v>48330381</v>
      </c>
      <c r="W109">
        <v>45936593.539999999</v>
      </c>
      <c r="X109">
        <v>44071326</v>
      </c>
      <c r="Y109">
        <v>42256794</v>
      </c>
      <c r="Z109">
        <v>43168737</v>
      </c>
      <c r="AA109">
        <v>41020708.609999999</v>
      </c>
      <c r="AB109">
        <v>39199870</v>
      </c>
      <c r="AC109">
        <v>37264354</v>
      </c>
      <c r="AD109">
        <v>37890626</v>
      </c>
      <c r="AE109">
        <v>36178421.009999998</v>
      </c>
      <c r="AF109">
        <v>34429433</v>
      </c>
      <c r="AG109">
        <v>32969507</v>
      </c>
      <c r="AH109">
        <v>26994468</v>
      </c>
      <c r="AI109">
        <v>25351430.149999999</v>
      </c>
      <c r="AJ109">
        <v>24235640</v>
      </c>
      <c r="AK109">
        <v>21389697</v>
      </c>
      <c r="AL109">
        <v>21025219</v>
      </c>
      <c r="AM109">
        <v>19962786.210000001</v>
      </c>
      <c r="AN109">
        <v>19294780</v>
      </c>
      <c r="AO109">
        <v>18910161</v>
      </c>
      <c r="AP109">
        <v>19088006</v>
      </c>
      <c r="AQ109">
        <v>18541936.949999999</v>
      </c>
      <c r="AR109">
        <v>18696789</v>
      </c>
      <c r="AS109">
        <v>18525763</v>
      </c>
      <c r="AT109">
        <v>19624686</v>
      </c>
      <c r="AU109">
        <v>18673397.120000001</v>
      </c>
      <c r="AV109">
        <v>15516200</v>
      </c>
      <c r="AW109">
        <v>14969730</v>
      </c>
      <c r="AX109">
        <v>15103378</v>
      </c>
      <c r="AY109">
        <v>14498921</v>
      </c>
      <c r="AZ109">
        <v>14019515</v>
      </c>
      <c r="BA109">
        <v>13447922</v>
      </c>
      <c r="BB109">
        <v>13645808</v>
      </c>
    </row>
    <row r="110" spans="1:72" x14ac:dyDescent="0.3">
      <c r="A110" t="s">
        <v>2676</v>
      </c>
      <c r="B110">
        <v>8083634</v>
      </c>
      <c r="C110">
        <v>8333252.4000000004</v>
      </c>
      <c r="D110">
        <v>8289227</v>
      </c>
      <c r="E110">
        <v>8326415</v>
      </c>
      <c r="F110">
        <v>8358342</v>
      </c>
      <c r="G110">
        <v>8333855.0999999996</v>
      </c>
      <c r="H110">
        <v>8280265</v>
      </c>
      <c r="I110">
        <v>8388126</v>
      </c>
      <c r="J110">
        <v>8463886</v>
      </c>
      <c r="K110">
        <v>8449717.5199999996</v>
      </c>
      <c r="L110">
        <v>11489469</v>
      </c>
      <c r="M110">
        <v>2586740</v>
      </c>
      <c r="N110">
        <v>2280663</v>
      </c>
      <c r="O110">
        <v>2078763.82</v>
      </c>
      <c r="P110">
        <v>1192094</v>
      </c>
      <c r="Q110">
        <v>1091379</v>
      </c>
      <c r="R110">
        <v>997219</v>
      </c>
      <c r="S110">
        <v>967754.44</v>
      </c>
      <c r="T110">
        <v>940510</v>
      </c>
      <c r="U110">
        <v>914036</v>
      </c>
      <c r="V110">
        <v>890145</v>
      </c>
      <c r="W110">
        <v>864523.25</v>
      </c>
      <c r="X110">
        <v>831246</v>
      </c>
      <c r="Y110">
        <v>805561</v>
      </c>
      <c r="Z110">
        <v>782188</v>
      </c>
      <c r="AA110">
        <v>727212.46</v>
      </c>
      <c r="AB110">
        <v>693837</v>
      </c>
      <c r="AC110">
        <v>662707</v>
      </c>
      <c r="AD110">
        <v>673352</v>
      </c>
      <c r="AE110">
        <v>645220.26</v>
      </c>
      <c r="AF110">
        <v>620131</v>
      </c>
      <c r="AG110">
        <v>596512</v>
      </c>
      <c r="AH110">
        <v>573922</v>
      </c>
      <c r="AI110">
        <v>548544.09</v>
      </c>
      <c r="AJ110">
        <v>529153</v>
      </c>
      <c r="AK110">
        <v>514826</v>
      </c>
      <c r="AL110">
        <v>497257</v>
      </c>
      <c r="AM110">
        <v>485391.09</v>
      </c>
      <c r="AN110">
        <v>454438</v>
      </c>
      <c r="AO110">
        <v>436182</v>
      </c>
      <c r="AP110">
        <v>439446</v>
      </c>
      <c r="AQ110">
        <v>443022.43</v>
      </c>
      <c r="AR110">
        <v>439909</v>
      </c>
      <c r="AS110">
        <v>437550</v>
      </c>
      <c r="AT110">
        <v>337625</v>
      </c>
      <c r="AU110">
        <v>334705.06</v>
      </c>
      <c r="AV110">
        <v>60084</v>
      </c>
      <c r="AW110">
        <v>60823</v>
      </c>
      <c r="AX110">
        <v>670652</v>
      </c>
      <c r="AY110">
        <v>674402</v>
      </c>
      <c r="AZ110">
        <v>682804</v>
      </c>
      <c r="BA110">
        <v>694111</v>
      </c>
      <c r="BB110">
        <v>705278</v>
      </c>
    </row>
    <row r="111" spans="1:72" x14ac:dyDescent="0.3">
      <c r="A111" t="s">
        <v>2677</v>
      </c>
      <c r="B111">
        <v>80784119</v>
      </c>
      <c r="C111">
        <v>77123300.780000001</v>
      </c>
      <c r="D111">
        <v>74631833</v>
      </c>
      <c r="E111">
        <v>72241364</v>
      </c>
      <c r="F111">
        <v>75291631</v>
      </c>
      <c r="G111">
        <v>80462263.180000007</v>
      </c>
      <c r="H111">
        <v>76741352</v>
      </c>
      <c r="I111">
        <v>74083117</v>
      </c>
      <c r="J111">
        <v>77050323</v>
      </c>
      <c r="K111">
        <v>74175737.040000007</v>
      </c>
      <c r="L111">
        <v>75474399</v>
      </c>
      <c r="M111">
        <v>63912153</v>
      </c>
      <c r="N111">
        <v>66794450</v>
      </c>
      <c r="O111">
        <v>63879786.789999999</v>
      </c>
      <c r="P111">
        <v>60741311</v>
      </c>
      <c r="Q111">
        <v>54659559</v>
      </c>
      <c r="R111">
        <v>55807013</v>
      </c>
      <c r="S111">
        <v>53004801.57</v>
      </c>
      <c r="T111">
        <v>50761923</v>
      </c>
      <c r="U111">
        <v>48392924</v>
      </c>
      <c r="V111">
        <v>49220526</v>
      </c>
      <c r="W111">
        <v>46801116.789999999</v>
      </c>
      <c r="X111">
        <v>44902572</v>
      </c>
      <c r="Y111">
        <v>43062355</v>
      </c>
      <c r="Z111">
        <v>43950925</v>
      </c>
      <c r="AA111">
        <v>41747921.07</v>
      </c>
      <c r="AB111">
        <v>39893707</v>
      </c>
      <c r="AC111">
        <v>37927061</v>
      </c>
      <c r="AD111">
        <v>38563978</v>
      </c>
      <c r="AE111">
        <v>36823641.270000003</v>
      </c>
      <c r="AF111">
        <v>35049564</v>
      </c>
      <c r="AG111">
        <v>33566019</v>
      </c>
      <c r="AH111">
        <v>27568390</v>
      </c>
      <c r="AI111">
        <v>25899974.239999998</v>
      </c>
      <c r="AJ111">
        <v>24764793</v>
      </c>
      <c r="AK111">
        <v>21904523</v>
      </c>
      <c r="AL111">
        <v>21522476</v>
      </c>
      <c r="AM111">
        <v>20448177.300000001</v>
      </c>
      <c r="AN111">
        <v>19749218</v>
      </c>
      <c r="AO111">
        <v>19346343</v>
      </c>
      <c r="AP111">
        <v>19527452</v>
      </c>
      <c r="AQ111">
        <v>18984959.379999999</v>
      </c>
      <c r="AR111">
        <v>19136698</v>
      </c>
      <c r="AS111">
        <v>18963313</v>
      </c>
      <c r="AT111">
        <v>19962311</v>
      </c>
      <c r="AU111">
        <v>19008102.18</v>
      </c>
      <c r="AV111">
        <v>15576284</v>
      </c>
      <c r="AW111">
        <v>15030553</v>
      </c>
      <c r="AX111">
        <v>15774030</v>
      </c>
      <c r="AY111">
        <v>15173323</v>
      </c>
      <c r="AZ111">
        <v>14702319</v>
      </c>
      <c r="BA111">
        <v>14142033</v>
      </c>
      <c r="BB111">
        <v>14351086</v>
      </c>
    </row>
    <row r="112" spans="1:72" x14ac:dyDescent="0.3">
      <c r="A112" t="s">
        <v>2678</v>
      </c>
      <c r="B112">
        <v>222556837</v>
      </c>
      <c r="C112">
        <v>221773506.65000001</v>
      </c>
      <c r="D112">
        <v>221757695</v>
      </c>
      <c r="E112">
        <v>216362594</v>
      </c>
      <c r="F112">
        <v>219408576</v>
      </c>
      <c r="G112">
        <v>169933034.16</v>
      </c>
      <c r="H112">
        <v>169417522</v>
      </c>
      <c r="I112">
        <v>168225977</v>
      </c>
      <c r="J112">
        <v>163082206</v>
      </c>
      <c r="K112">
        <v>161707826.41</v>
      </c>
      <c r="L112">
        <v>160436775</v>
      </c>
      <c r="M112">
        <v>123005603</v>
      </c>
      <c r="N112">
        <v>122365937</v>
      </c>
      <c r="O112">
        <v>120573590.47</v>
      </c>
      <c r="P112">
        <v>112354389</v>
      </c>
      <c r="Q112">
        <v>108628261</v>
      </c>
      <c r="R112">
        <v>105205193</v>
      </c>
      <c r="S112">
        <v>104527348.17</v>
      </c>
      <c r="T112">
        <v>102440927</v>
      </c>
      <c r="U112">
        <v>101598746</v>
      </c>
      <c r="V112">
        <v>103578920</v>
      </c>
      <c r="W112">
        <v>103044632.15000001</v>
      </c>
      <c r="X112">
        <v>99963966</v>
      </c>
      <c r="Y112">
        <v>97857662</v>
      </c>
      <c r="Z112">
        <v>89718401</v>
      </c>
      <c r="AA112">
        <v>89035187.719999999</v>
      </c>
      <c r="AB112">
        <v>85960859</v>
      </c>
      <c r="AC112">
        <v>85021702</v>
      </c>
      <c r="AD112">
        <v>79146453</v>
      </c>
      <c r="AE112">
        <v>77538774.239999995</v>
      </c>
      <c r="AF112">
        <v>75569115</v>
      </c>
      <c r="AG112">
        <v>73272009</v>
      </c>
      <c r="AH112">
        <v>71181061</v>
      </c>
      <c r="AI112">
        <v>70283818.969999999</v>
      </c>
      <c r="AJ112">
        <v>68343557</v>
      </c>
      <c r="AK112">
        <v>66293815</v>
      </c>
      <c r="AL112">
        <v>65616903</v>
      </c>
      <c r="AM112">
        <v>64059164.979999997</v>
      </c>
      <c r="AN112">
        <v>62181014</v>
      </c>
      <c r="AO112">
        <v>56225152</v>
      </c>
      <c r="AP112">
        <v>54934484</v>
      </c>
      <c r="AQ112">
        <v>53832563.009999998</v>
      </c>
      <c r="AR112">
        <v>51538885</v>
      </c>
      <c r="AS112">
        <v>51946908</v>
      </c>
      <c r="AT112">
        <v>51540175</v>
      </c>
      <c r="AU112">
        <v>50895449.920000002</v>
      </c>
      <c r="AV112">
        <v>48943072</v>
      </c>
      <c r="AW112">
        <v>49218110</v>
      </c>
      <c r="AX112">
        <v>46360737</v>
      </c>
      <c r="AY112">
        <v>43783780</v>
      </c>
      <c r="AZ112">
        <v>39933989</v>
      </c>
      <c r="BA112">
        <v>37430212</v>
      </c>
      <c r="BB112">
        <v>37119152</v>
      </c>
    </row>
    <row r="113" spans="1:72" x14ac:dyDescent="0.3">
      <c r="A113" t="s">
        <v>2797</v>
      </c>
      <c r="B113" t="s">
        <v>2798</v>
      </c>
      <c r="C113" t="s">
        <v>2799</v>
      </c>
      <c r="D113" t="s">
        <v>2800</v>
      </c>
      <c r="E113" t="s">
        <v>2801</v>
      </c>
      <c r="F113" t="s">
        <v>2802</v>
      </c>
      <c r="G113" t="s">
        <v>2803</v>
      </c>
      <c r="H113" t="s">
        <v>2804</v>
      </c>
      <c r="I113" t="s">
        <v>2805</v>
      </c>
      <c r="J113" t="s">
        <v>2806</v>
      </c>
      <c r="K113" t="s">
        <v>2807</v>
      </c>
      <c r="L113" t="s">
        <v>2808</v>
      </c>
      <c r="M113" t="s">
        <v>2809</v>
      </c>
      <c r="N113" t="s">
        <v>2810</v>
      </c>
      <c r="O113" t="s">
        <v>2811</v>
      </c>
      <c r="P113" t="s">
        <v>2812</v>
      </c>
      <c r="Q113" t="s">
        <v>2813</v>
      </c>
      <c r="R113" t="s">
        <v>2814</v>
      </c>
      <c r="S113" t="s">
        <v>2815</v>
      </c>
      <c r="T113" t="s">
        <v>2816</v>
      </c>
      <c r="U113" t="s">
        <v>2817</v>
      </c>
      <c r="V113" t="s">
        <v>2818</v>
      </c>
      <c r="W113" t="s">
        <v>2819</v>
      </c>
      <c r="X113" t="s">
        <v>2820</v>
      </c>
      <c r="Y113" t="s">
        <v>2821</v>
      </c>
      <c r="Z113" t="s">
        <v>2822</v>
      </c>
      <c r="AA113" t="s">
        <v>2823</v>
      </c>
      <c r="AB113" t="s">
        <v>2824</v>
      </c>
      <c r="AC113" t="s">
        <v>2825</v>
      </c>
      <c r="AD113" t="s">
        <v>2826</v>
      </c>
      <c r="AE113" t="s">
        <v>2827</v>
      </c>
      <c r="AF113" t="s">
        <v>2828</v>
      </c>
      <c r="AG113" t="s">
        <v>2829</v>
      </c>
      <c r="AH113" t="s">
        <v>2830</v>
      </c>
      <c r="AI113" t="s">
        <v>2831</v>
      </c>
      <c r="AJ113" t="s">
        <v>2832</v>
      </c>
      <c r="AK113" t="s">
        <v>2833</v>
      </c>
      <c r="AL113" t="s">
        <v>2834</v>
      </c>
      <c r="AM113" t="s">
        <v>2835</v>
      </c>
      <c r="AN113" t="s">
        <v>2836</v>
      </c>
      <c r="AO113" t="s">
        <v>2837</v>
      </c>
      <c r="AP113" t="s">
        <v>2838</v>
      </c>
      <c r="AQ113" t="s">
        <v>2839</v>
      </c>
      <c r="AR113" t="s">
        <v>2840</v>
      </c>
      <c r="AS113" t="s">
        <v>2841</v>
      </c>
      <c r="AT113" t="s">
        <v>2842</v>
      </c>
      <c r="AU113" t="s">
        <v>2843</v>
      </c>
      <c r="AV113" t="s">
        <v>2844</v>
      </c>
      <c r="AW113" t="s">
        <v>2845</v>
      </c>
      <c r="AX113" t="s">
        <v>2846</v>
      </c>
      <c r="AY113" t="s">
        <v>2847</v>
      </c>
      <c r="AZ113" t="s">
        <v>2848</v>
      </c>
      <c r="BA113" t="s">
        <v>2849</v>
      </c>
      <c r="BB113" t="s">
        <v>2850</v>
      </c>
    </row>
    <row r="114" spans="1:72" x14ac:dyDescent="0.3">
      <c r="A114" t="s">
        <v>2851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row>
    <row r="115" spans="1:72" x14ac:dyDescent="0.3">
      <c r="A115" t="s">
        <v>2852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row>
    <row r="116" spans="1:72" x14ac:dyDescent="0.3">
      <c r="A116" t="s">
        <v>2853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3832000</v>
      </c>
      <c r="C119" s="132">
        <f>INDEX(C$3:C$117,MATCH($A$119,$A3:$A117,0),1)</f>
        <v>0</v>
      </c>
      <c r="D119" s="132">
        <f t="shared" ref="D119:BK119" si="0">INDEX(D$3:D$117,MATCH($A$119,$A3:$A117,0),1)</f>
        <v>15632000</v>
      </c>
      <c r="E119" s="132">
        <f t="shared" si="0"/>
        <v>11982000</v>
      </c>
      <c r="F119" s="132">
        <f t="shared" si="0"/>
        <v>12500000</v>
      </c>
      <c r="G119" s="132">
        <f t="shared" si="0"/>
        <v>4970000</v>
      </c>
      <c r="H119" s="132">
        <f t="shared" si="0"/>
        <v>0</v>
      </c>
      <c r="I119" s="132">
        <f t="shared" si="0"/>
        <v>9203312</v>
      </c>
      <c r="J119" s="132">
        <f t="shared" si="0"/>
        <v>7050000</v>
      </c>
      <c r="K119" s="132">
        <f t="shared" si="0"/>
        <v>7948005.4100000001</v>
      </c>
      <c r="L119" s="132">
        <f t="shared" si="0"/>
        <v>10183018</v>
      </c>
      <c r="M119" s="132">
        <f t="shared" si="0"/>
        <v>3400000</v>
      </c>
      <c r="N119" s="132">
        <f t="shared" si="0"/>
        <v>0</v>
      </c>
      <c r="O119" s="132">
        <f t="shared" si="0"/>
        <v>0</v>
      </c>
      <c r="P119" s="132">
        <f t="shared" si="0"/>
        <v>4400000</v>
      </c>
      <c r="Q119" s="132">
        <f t="shared" si="0"/>
        <v>5400000</v>
      </c>
      <c r="R119" s="132">
        <f t="shared" si="0"/>
        <v>0</v>
      </c>
      <c r="S119" s="132">
        <f t="shared" si="0"/>
        <v>0</v>
      </c>
      <c r="T119" s="132">
        <f t="shared" si="0"/>
        <v>0</v>
      </c>
      <c r="U119" s="132">
        <f t="shared" si="0"/>
        <v>300000</v>
      </c>
      <c r="V119" s="132">
        <f t="shared" si="0"/>
        <v>0</v>
      </c>
      <c r="W119" s="132">
        <f t="shared" si="0"/>
        <v>0</v>
      </c>
      <c r="X119" s="132">
        <f t="shared" si="0"/>
        <v>2935000</v>
      </c>
      <c r="Y119" s="132">
        <f t="shared" si="0"/>
        <v>7335000</v>
      </c>
      <c r="Z119" s="132">
        <f t="shared" si="0"/>
        <v>0</v>
      </c>
      <c r="AA119" s="132">
        <f t="shared" si="0"/>
        <v>200000</v>
      </c>
      <c r="AB119" s="132">
        <f t="shared" si="0"/>
        <v>200000</v>
      </c>
      <c r="AC119" s="132">
        <f t="shared" si="0"/>
        <v>0</v>
      </c>
      <c r="AD119" s="132">
        <f t="shared" si="0"/>
        <v>2000000</v>
      </c>
      <c r="AE119" s="132">
        <f t="shared" si="0"/>
        <v>900000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f>INDEX(B$3:B$117,MATCH($A$120,$A$3:$A$117,0),1)</f>
        <v>244165</v>
      </c>
      <c r="C120" s="132">
        <f t="shared" ref="C120:BK120" si="1">INDEX(C$3:C$117,MATCH($A$120,$A3:$A117,0),1)</f>
        <v>11958249.34</v>
      </c>
      <c r="D120" s="132">
        <f t="shared" si="1"/>
        <v>215609</v>
      </c>
      <c r="E120" s="132">
        <f t="shared" si="1"/>
        <v>127471</v>
      </c>
      <c r="F120" s="132">
        <f t="shared" si="1"/>
        <v>126695</v>
      </c>
      <c r="G120" s="132">
        <f t="shared" si="1"/>
        <v>125761.22</v>
      </c>
      <c r="H120" s="132">
        <f t="shared" si="1"/>
        <v>6383242</v>
      </c>
      <c r="I120" s="132">
        <f t="shared" si="1"/>
        <v>122258</v>
      </c>
      <c r="J120" s="132">
        <f t="shared" si="1"/>
        <v>121284</v>
      </c>
      <c r="K120" s="132">
        <f t="shared" si="1"/>
        <v>90089.3</v>
      </c>
      <c r="L120" s="132">
        <f t="shared" si="1"/>
        <v>88815</v>
      </c>
      <c r="M120" s="132">
        <f t="shared" si="1"/>
        <v>14455</v>
      </c>
      <c r="N120" s="132">
        <f t="shared" si="1"/>
        <v>14150</v>
      </c>
      <c r="O120" s="132">
        <f t="shared" si="1"/>
        <v>14229.01</v>
      </c>
      <c r="P120" s="132">
        <f t="shared" si="1"/>
        <v>14114</v>
      </c>
      <c r="Q120" s="132">
        <f t="shared" si="1"/>
        <v>14038</v>
      </c>
      <c r="R120" s="132">
        <f t="shared" si="1"/>
        <v>0</v>
      </c>
      <c r="S120" s="132">
        <f t="shared" si="1"/>
        <v>0</v>
      </c>
      <c r="T120" s="132">
        <f t="shared" si="1"/>
        <v>0</v>
      </c>
      <c r="U120" s="132">
        <f t="shared" si="1"/>
        <v>0</v>
      </c>
      <c r="V120" s="132">
        <f t="shared" si="1"/>
        <v>0</v>
      </c>
      <c r="W120" s="132">
        <f t="shared" si="1"/>
        <v>0</v>
      </c>
      <c r="X120" s="132">
        <f t="shared" si="1"/>
        <v>4566</v>
      </c>
      <c r="Y120" s="132">
        <f t="shared" si="1"/>
        <v>4506</v>
      </c>
      <c r="Z120" s="132">
        <f t="shared" si="1"/>
        <v>4447</v>
      </c>
      <c r="AA120" s="132">
        <f t="shared" si="1"/>
        <v>4387.0600000000004</v>
      </c>
      <c r="AB120" s="132">
        <f t="shared" si="1"/>
        <v>4330</v>
      </c>
      <c r="AC120" s="132">
        <f t="shared" si="1"/>
        <v>4272</v>
      </c>
      <c r="AD120" s="132">
        <f t="shared" si="1"/>
        <v>4216</v>
      </c>
      <c r="AE120" s="132">
        <f t="shared" si="1"/>
        <v>4159.96</v>
      </c>
      <c r="AF120" s="132">
        <f t="shared" si="1"/>
        <v>4106</v>
      </c>
      <c r="AG120" s="132">
        <f t="shared" si="1"/>
        <v>4051</v>
      </c>
      <c r="AH120" s="132">
        <f t="shared" si="1"/>
        <v>3998</v>
      </c>
      <c r="AI120" s="132">
        <f t="shared" si="1"/>
        <v>3944.7</v>
      </c>
      <c r="AJ120" s="132">
        <f t="shared" si="1"/>
        <v>3912</v>
      </c>
      <c r="AK120" s="132">
        <f t="shared" si="1"/>
        <v>453880</v>
      </c>
      <c r="AL120" s="132">
        <f t="shared" si="1"/>
        <v>3848</v>
      </c>
      <c r="AM120" s="132">
        <f t="shared" si="1"/>
        <v>503815.44</v>
      </c>
      <c r="AN120" s="132">
        <f t="shared" si="1"/>
        <v>3918783</v>
      </c>
      <c r="AO120" s="132">
        <f t="shared" si="1"/>
        <v>3750</v>
      </c>
      <c r="AP120" s="132">
        <f t="shared" si="1"/>
        <v>153719</v>
      </c>
      <c r="AQ120" s="132">
        <f t="shared" si="1"/>
        <v>1103686.8899999999</v>
      </c>
      <c r="AR120" s="132">
        <f t="shared" si="1"/>
        <v>3654</v>
      </c>
      <c r="AS120" s="132">
        <f t="shared" si="1"/>
        <v>3622</v>
      </c>
      <c r="AT120" s="132">
        <f t="shared" si="1"/>
        <v>82729</v>
      </c>
      <c r="AU120" s="132">
        <f t="shared" si="1"/>
        <v>3557.98</v>
      </c>
      <c r="AV120" s="132">
        <f t="shared" si="1"/>
        <v>903526</v>
      </c>
      <c r="AW120" s="132">
        <f t="shared" si="1"/>
        <v>1563493</v>
      </c>
      <c r="AX120" s="132">
        <f t="shared" si="1"/>
        <v>1403461</v>
      </c>
      <c r="AY120" s="132">
        <f t="shared" si="1"/>
        <v>1453429</v>
      </c>
      <c r="AZ120" s="132">
        <f t="shared" si="1"/>
        <v>1503397</v>
      </c>
      <c r="BA120" s="132">
        <f t="shared" si="1"/>
        <v>803364</v>
      </c>
      <c r="BB120" s="132">
        <f t="shared" si="1"/>
        <v>3332</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808</v>
      </c>
      <c r="B121" s="132">
        <f>INDEX(B$3:B$117,MATCH($A$121,$A$3:$A$117,0),1)</f>
        <v>6734102</v>
      </c>
      <c r="C121" s="132">
        <f t="shared" ref="C121:BK121" si="2">INDEX(C$3:C$117,MATCH($A$121,$A3:$A117,0),1)</f>
        <v>8284494.79</v>
      </c>
      <c r="D121" s="132">
        <f t="shared" si="2"/>
        <v>5942612</v>
      </c>
      <c r="E121" s="132">
        <f t="shared" si="2"/>
        <v>5042232</v>
      </c>
      <c r="F121" s="132">
        <f t="shared" si="2"/>
        <v>3616784</v>
      </c>
      <c r="G121" s="132">
        <f t="shared" si="2"/>
        <v>3769203.29</v>
      </c>
      <c r="H121" s="132">
        <f t="shared" si="2"/>
        <v>3390714</v>
      </c>
      <c r="I121" s="132">
        <f t="shared" si="2"/>
        <v>2889314</v>
      </c>
      <c r="J121" s="132">
        <f t="shared" si="2"/>
        <v>3082892</v>
      </c>
      <c r="K121" s="132">
        <f t="shared" si="2"/>
        <v>2927965.86</v>
      </c>
      <c r="L121" s="132">
        <f t="shared" si="2"/>
        <v>1859003</v>
      </c>
      <c r="M121" s="132">
        <f t="shared" si="2"/>
        <v>2266933</v>
      </c>
      <c r="N121" s="132">
        <f t="shared" si="2"/>
        <v>2266933</v>
      </c>
      <c r="O121" s="132">
        <f t="shared" si="2"/>
        <v>2307410.5499999998</v>
      </c>
      <c r="P121" s="132">
        <f t="shared" si="2"/>
        <v>3738637</v>
      </c>
      <c r="Q121" s="132">
        <f t="shared" si="2"/>
        <v>2020737</v>
      </c>
      <c r="R121" s="132">
        <f t="shared" si="2"/>
        <v>2436057</v>
      </c>
      <c r="S121" s="132">
        <f t="shared" si="2"/>
        <v>4707620.46</v>
      </c>
      <c r="T121" s="132">
        <f t="shared" si="2"/>
        <v>6084519</v>
      </c>
      <c r="U121" s="132">
        <f t="shared" si="2"/>
        <v>6483645</v>
      </c>
      <c r="V121" s="132">
        <f t="shared" si="2"/>
        <v>7141340</v>
      </c>
      <c r="W121" s="132">
        <f t="shared" si="2"/>
        <v>5202315.33</v>
      </c>
      <c r="X121" s="132">
        <f t="shared" si="2"/>
        <v>4699612</v>
      </c>
      <c r="Y121" s="132">
        <f t="shared" si="2"/>
        <v>4832882</v>
      </c>
      <c r="Z121" s="132">
        <f t="shared" si="2"/>
        <v>4874552</v>
      </c>
      <c r="AA121" s="132">
        <f t="shared" si="2"/>
        <v>4478722</v>
      </c>
      <c r="AB121" s="132">
        <f t="shared" si="2"/>
        <v>3823422</v>
      </c>
      <c r="AC121" s="132">
        <f t="shared" si="2"/>
        <v>4101922</v>
      </c>
      <c r="AD121" s="132">
        <f t="shared" si="2"/>
        <v>4749692</v>
      </c>
      <c r="AE121" s="132">
        <f t="shared" si="2"/>
        <v>5153567</v>
      </c>
      <c r="AF121" s="132">
        <f t="shared" si="2"/>
        <v>5677442</v>
      </c>
      <c r="AG121" s="132">
        <f t="shared" si="2"/>
        <v>5392977</v>
      </c>
      <c r="AH121" s="132">
        <f t="shared" si="2"/>
        <v>7311364</v>
      </c>
      <c r="AI121" s="132">
        <f t="shared" si="2"/>
        <v>6840358.4500000002</v>
      </c>
      <c r="AJ121" s="132">
        <f t="shared" si="2"/>
        <v>5761758</v>
      </c>
      <c r="AK121" s="132">
        <f t="shared" si="2"/>
        <v>6506497</v>
      </c>
      <c r="AL121" s="132">
        <f t="shared" si="2"/>
        <v>6799786</v>
      </c>
      <c r="AM121" s="132">
        <f t="shared" si="2"/>
        <v>6906088.9299999997</v>
      </c>
      <c r="AN121" s="132">
        <f t="shared" si="2"/>
        <v>7491735</v>
      </c>
      <c r="AO121" s="132">
        <f t="shared" si="2"/>
        <v>7607089</v>
      </c>
      <c r="AP121" s="132">
        <f t="shared" si="2"/>
        <v>3819676</v>
      </c>
      <c r="AQ121" s="132">
        <f t="shared" si="2"/>
        <v>3403686.16</v>
      </c>
      <c r="AR121" s="132">
        <f t="shared" si="2"/>
        <v>4481246</v>
      </c>
      <c r="AS121" s="132">
        <f t="shared" si="2"/>
        <v>2832226</v>
      </c>
      <c r="AT121" s="132">
        <f t="shared" si="2"/>
        <v>2483196</v>
      </c>
      <c r="AU121" s="132">
        <f t="shared" si="2"/>
        <v>2200185.84</v>
      </c>
      <c r="AV121" s="132">
        <f t="shared" si="2"/>
        <v>1188664</v>
      </c>
      <c r="AW121" s="132">
        <f t="shared" si="2"/>
        <v>1188664</v>
      </c>
      <c r="AX121" s="132">
        <f t="shared" si="2"/>
        <v>3240070</v>
      </c>
      <c r="AY121" s="132">
        <f t="shared" si="2"/>
        <v>3320420</v>
      </c>
      <c r="AZ121" s="132">
        <f t="shared" si="2"/>
        <v>3369811</v>
      </c>
      <c r="BA121" s="132">
        <f t="shared" si="2"/>
        <v>3419821</v>
      </c>
      <c r="BB121" s="132">
        <f t="shared" si="2"/>
        <v>1969861</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32338317</v>
      </c>
      <c r="C122" s="132">
        <f>INDEX(C$3:C$117,MATCH($A$122,$A3:$A$117,0),1)</f>
        <v>71841586.629999995</v>
      </c>
      <c r="D122" s="132">
        <f>INDEX(D$3:D$117,MATCH($A$122,$A3:$A$117,0),1)</f>
        <v>27080745</v>
      </c>
      <c r="E122" s="132">
        <f>INDEX(E$3:E$117,MATCH($A$122,$A3:$A$117,0),1)</f>
        <v>27474352</v>
      </c>
      <c r="F122" s="132">
        <f>INDEX(F$3:F$117,MATCH($A$122,$A3:$A$117,0),1)</f>
        <v>26518271</v>
      </c>
      <c r="G122" s="132">
        <f>INDEX(G$3:G$117,MATCH($A$122,$A3:$A$117,0),1)</f>
        <v>25163538.800000001</v>
      </c>
      <c r="H122" s="132">
        <f>INDEX(H$3:H$117,MATCH($A$122,$A3:$A$117,0),1)</f>
        <v>27161275</v>
      </c>
      <c r="I122" s="132">
        <f>INDEX(I$3:I$117,MATCH($A$122,$A3:$A$117,0),1)</f>
        <v>25452421</v>
      </c>
      <c r="J122" s="132">
        <f>INDEX(J$3:J$117,MATCH($A$122,$A3:$A$117,0),1)</f>
        <v>19652136</v>
      </c>
      <c r="K122" s="132">
        <f>INDEX(K$3:K$117,MATCH($A$122,$A3:$A$117,0),1)</f>
        <v>19522147.449999999</v>
      </c>
      <c r="L122" s="132">
        <f>INDEX(L$3:L$117,MATCH($A$122,$A3:$A$117,0),1)</f>
        <v>16825562</v>
      </c>
      <c r="M122" s="132">
        <f>INDEX(M$3:M$117,MATCH($A$122,$A3:$A$117,0),1)</f>
        <v>7088400</v>
      </c>
      <c r="N122" s="132">
        <f>INDEX(N$3:N$117,MATCH($A$122,$A3:$A$117,0),1)</f>
        <v>7171800</v>
      </c>
      <c r="O122" s="132">
        <f>INDEX(O$3:O$117,MATCH($A$122,$A3:$A$117,0),1)</f>
        <v>7255200</v>
      </c>
      <c r="P122" s="132">
        <f>INDEX(P$3:P$117,MATCH($A$122,$A3:$A$117,0),1)</f>
        <v>9828850</v>
      </c>
      <c r="Q122" s="132">
        <f>INDEX(Q$3:Q$117,MATCH($A$122,$A3:$A$117,0),1)</f>
        <v>11889830</v>
      </c>
      <c r="R122" s="132">
        <f>INDEX(R$3:R$117,MATCH($A$122,$A3:$A$117,0),1)</f>
        <v>12523010</v>
      </c>
      <c r="S122" s="132">
        <f>INDEX(S$3:S$117,MATCH($A$122,$A3:$A$117,0),1)</f>
        <v>13496667.220000001</v>
      </c>
      <c r="T122" s="132">
        <f>INDEX(T$3:T$117,MATCH($A$122,$A3:$A$117,0),1)</f>
        <v>13595287</v>
      </c>
      <c r="U122" s="132">
        <f>INDEX(U$3:U$117,MATCH($A$122,$A3:$A$117,0),1)</f>
        <v>13910567</v>
      </c>
      <c r="V122" s="132">
        <f>INDEX(V$3:V$117,MATCH($A$122,$A3:$A$117,0),1)</f>
        <v>14459067</v>
      </c>
      <c r="W122" s="132">
        <f>INDEX(W$3:W$117,MATCH($A$122,$A3:$A$117,0),1)</f>
        <v>17454287.68</v>
      </c>
      <c r="X122" s="132">
        <f>INDEX(X$3:X$117,MATCH($A$122,$A3:$A$117,0),1)</f>
        <v>15313173</v>
      </c>
      <c r="Y122" s="132">
        <f>INDEX(Y$3:Y$117,MATCH($A$122,$A3:$A$117,0),1)</f>
        <v>11177569</v>
      </c>
      <c r="Z122" s="132">
        <f>INDEX(Z$3:Z$117,MATCH($A$122,$A3:$A$117,0),1)</f>
        <v>10333754</v>
      </c>
      <c r="AA122" s="132">
        <f>INDEX(AA$3:AA$117,MATCH($A$122,$A3:$A$117,0),1)</f>
        <v>11339939.68</v>
      </c>
      <c r="AB122" s="132">
        <f>INDEX(AB$3:AB$117,MATCH($A$122,$A3:$A$117,0),1)</f>
        <v>11510595</v>
      </c>
      <c r="AC122" s="132">
        <f>INDEX(AC$3:AC$117,MATCH($A$122,$A3:$A$117,0),1)</f>
        <v>12212451</v>
      </c>
      <c r="AD122" s="132">
        <f>INDEX(AD$3:AD$117,MATCH($A$122,$A3:$A$117,0),1)</f>
        <v>13037556</v>
      </c>
      <c r="AE122" s="132">
        <f>INDEX(AE$3:AE$117,MATCH($A$122,$A3:$A$117,0),1)</f>
        <v>13788036.68</v>
      </c>
      <c r="AF122" s="132">
        <f>INDEX(AF$3:AF$117,MATCH($A$122,$A3:$A$117,0),1)</f>
        <v>14779517</v>
      </c>
      <c r="AG122" s="132">
        <f>INDEX(AG$3:AG$117,MATCH($A$122,$A3:$A$117,0),1)</f>
        <v>16235998</v>
      </c>
      <c r="AH122" s="132">
        <f>INDEX(AH$3:AH$117,MATCH($A$122,$A3:$A$117,0),1)</f>
        <v>18377248</v>
      </c>
      <c r="AI122" s="132">
        <f>INDEX(AI$3:AI$117,MATCH($A$122,$A3:$A$117,0),1)</f>
        <v>18943698</v>
      </c>
      <c r="AJ122" s="132">
        <f>INDEX(AJ$3:AJ$117,MATCH($A$122,$A3:$A$117,0),1)</f>
        <v>20949778</v>
      </c>
      <c r="AK122" s="132">
        <f>INDEX(AK$3:AK$117,MATCH($A$122,$A3:$A$117,0),1)</f>
        <v>20132518</v>
      </c>
      <c r="AL122" s="132">
        <f>INDEX(AL$3:AL$117,MATCH($A$122,$A3:$A$117,0),1)</f>
        <v>19692880</v>
      </c>
      <c r="AM122" s="132">
        <f>INDEX(AM$3:AM$117,MATCH($A$122,$A3:$A$117,0),1)</f>
        <v>18484056.449999999</v>
      </c>
      <c r="AN122" s="132">
        <f>INDEX(AN$3:AN$117,MATCH($A$122,$A3:$A$117,0),1)</f>
        <v>14599889</v>
      </c>
      <c r="AO122" s="132">
        <f>INDEX(AO$3:AO$117,MATCH($A$122,$A3:$A$117,0),1)</f>
        <v>14261015</v>
      </c>
      <c r="AP122" s="132">
        <f>INDEX(AP$3:AP$117,MATCH($A$122,$A3:$A$117,0),1)</f>
        <v>16731786</v>
      </c>
      <c r="AQ122" s="132">
        <f>INDEX(AQ$3:AQ$117,MATCH($A$122,$A3:$A$117,0),1)</f>
        <v>15433265.9</v>
      </c>
      <c r="AR122" s="132">
        <f>INDEX(AR$3:AR$117,MATCH($A$122,$A3:$A$117,0),1)</f>
        <v>14848505</v>
      </c>
      <c r="AS122" s="132">
        <f>INDEX(AS$3:AS$117,MATCH($A$122,$A3:$A$117,0),1)</f>
        <v>15822640</v>
      </c>
      <c r="AT122" s="132">
        <f>INDEX(AT$3:AT$117,MATCH($A$122,$A3:$A$117,0),1)</f>
        <v>15401473</v>
      </c>
      <c r="AU122" s="132">
        <f>INDEX(AU$3:AU$117,MATCH($A$122,$A3:$A$117,0),1)</f>
        <v>15730371.359999999</v>
      </c>
      <c r="AV122" s="132">
        <f>INDEX(AV$3:AV$117,MATCH($A$122,$A3:$A$117,0),1)</f>
        <v>19197478</v>
      </c>
      <c r="AW122" s="132">
        <f>INDEX(AW$3:AW$117,MATCH($A$122,$A3:$A$117,0),1)</f>
        <v>17132038</v>
      </c>
      <c r="AX122" s="132">
        <f>INDEX(AX$3:AX$117,MATCH($A$122,$A3:$A$117,0),1)</f>
        <v>12618405</v>
      </c>
      <c r="AY122" s="132">
        <f>INDEX(AY$3:AY$117,MATCH($A$122,$A3:$A$117,0),1)</f>
        <v>11836274</v>
      </c>
      <c r="AZ122" s="132">
        <f>INDEX(AZ$3:AZ$117,MATCH($A$122,$A3:$A$117,0),1)</f>
        <v>9379791</v>
      </c>
      <c r="BA122" s="132">
        <f>INDEX(BA$3:BA$117,MATCH($A$122,$A3:$A$117,0),1)</f>
        <v>8084896</v>
      </c>
      <c r="BB122" s="132">
        <f>INDEX(BB$3:BB$117,MATCH($A$122,$A3:$A$117,0),1)</f>
        <v>9819971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10810267</v>
      </c>
      <c r="C123" s="80">
        <f t="shared" ref="C123:BB123" si="3">C119+C120+C121</f>
        <v>20242744.129999999</v>
      </c>
      <c r="D123" s="80">
        <f t="shared" si="3"/>
        <v>21790221</v>
      </c>
      <c r="E123" s="80">
        <f t="shared" si="3"/>
        <v>17151703</v>
      </c>
      <c r="F123" s="80">
        <f t="shared" si="3"/>
        <v>16243479</v>
      </c>
      <c r="G123" s="80">
        <f t="shared" si="3"/>
        <v>8864964.5099999998</v>
      </c>
      <c r="H123" s="80">
        <f t="shared" si="3"/>
        <v>9773956</v>
      </c>
      <c r="I123" s="80">
        <f t="shared" si="3"/>
        <v>12214884</v>
      </c>
      <c r="J123" s="80">
        <f t="shared" si="3"/>
        <v>10254176</v>
      </c>
      <c r="K123" s="80">
        <f t="shared" si="3"/>
        <v>10966060.57</v>
      </c>
      <c r="L123" s="80">
        <f t="shared" si="3"/>
        <v>12130836</v>
      </c>
      <c r="M123" s="80">
        <f t="shared" si="3"/>
        <v>5681388</v>
      </c>
      <c r="N123" s="80">
        <f t="shared" si="3"/>
        <v>2281083</v>
      </c>
      <c r="O123" s="80">
        <f t="shared" si="3"/>
        <v>2321639.5599999996</v>
      </c>
      <c r="P123" s="80">
        <f t="shared" si="3"/>
        <v>8152751</v>
      </c>
      <c r="Q123" s="80">
        <f t="shared" si="3"/>
        <v>7434775</v>
      </c>
      <c r="R123" s="80">
        <f t="shared" si="3"/>
        <v>2436057</v>
      </c>
      <c r="S123" s="80">
        <f t="shared" si="3"/>
        <v>4707620.46</v>
      </c>
      <c r="T123" s="80">
        <f t="shared" si="3"/>
        <v>6084519</v>
      </c>
      <c r="U123" s="80">
        <f t="shared" si="3"/>
        <v>6783645</v>
      </c>
      <c r="V123" s="80">
        <f t="shared" si="3"/>
        <v>7141340</v>
      </c>
      <c r="W123" s="80">
        <f t="shared" si="3"/>
        <v>5202315.33</v>
      </c>
      <c r="X123" s="80">
        <f t="shared" si="3"/>
        <v>7639178</v>
      </c>
      <c r="Y123" s="80">
        <f t="shared" si="3"/>
        <v>12172388</v>
      </c>
      <c r="Z123" s="80">
        <f t="shared" si="3"/>
        <v>4878999</v>
      </c>
      <c r="AA123" s="80">
        <f t="shared" si="3"/>
        <v>4683109.0599999996</v>
      </c>
      <c r="AB123" s="80">
        <f t="shared" si="3"/>
        <v>4027752</v>
      </c>
      <c r="AC123" s="80">
        <f t="shared" si="3"/>
        <v>4106194</v>
      </c>
      <c r="AD123" s="80">
        <f t="shared" si="3"/>
        <v>6753908</v>
      </c>
      <c r="AE123" s="80">
        <f t="shared" si="3"/>
        <v>6057726.96</v>
      </c>
      <c r="AF123" s="80">
        <f t="shared" si="3"/>
        <v>5681548</v>
      </c>
      <c r="AG123" s="80">
        <f t="shared" si="3"/>
        <v>5397028</v>
      </c>
      <c r="AH123" s="80">
        <f t="shared" si="3"/>
        <v>7315362</v>
      </c>
      <c r="AI123" s="80">
        <f t="shared" si="3"/>
        <v>6844303.1500000004</v>
      </c>
      <c r="AJ123" s="80">
        <f t="shared" si="3"/>
        <v>5765670</v>
      </c>
      <c r="AK123" s="80">
        <f t="shared" si="3"/>
        <v>6960377</v>
      </c>
      <c r="AL123" s="80">
        <f t="shared" si="3"/>
        <v>6803634</v>
      </c>
      <c r="AM123" s="80">
        <f t="shared" si="3"/>
        <v>7409904.3700000001</v>
      </c>
      <c r="AN123" s="80">
        <f t="shared" si="3"/>
        <v>11410518</v>
      </c>
      <c r="AO123" s="80">
        <f t="shared" si="3"/>
        <v>7610839</v>
      </c>
      <c r="AP123" s="80">
        <f t="shared" si="3"/>
        <v>3973395</v>
      </c>
      <c r="AQ123" s="80">
        <f t="shared" si="3"/>
        <v>4507373.05</v>
      </c>
      <c r="AR123" s="80">
        <f t="shared" si="3"/>
        <v>4484900</v>
      </c>
      <c r="AS123" s="80">
        <f t="shared" si="3"/>
        <v>2835848</v>
      </c>
      <c r="AT123" s="80">
        <f t="shared" si="3"/>
        <v>2565925</v>
      </c>
      <c r="AU123" s="80">
        <f t="shared" si="3"/>
        <v>2203743.8199999998</v>
      </c>
      <c r="AV123" s="80">
        <f t="shared" si="3"/>
        <v>2092190</v>
      </c>
      <c r="AW123" s="80">
        <f t="shared" si="3"/>
        <v>2752157</v>
      </c>
      <c r="AX123" s="80">
        <f t="shared" si="3"/>
        <v>4643531</v>
      </c>
      <c r="AY123" s="80">
        <f t="shared" si="3"/>
        <v>4773849</v>
      </c>
      <c r="AZ123" s="80">
        <f t="shared" si="3"/>
        <v>4873208</v>
      </c>
      <c r="BA123" s="80">
        <f t="shared" si="3"/>
        <v>4223185</v>
      </c>
      <c r="BB123" s="80">
        <f t="shared" si="3"/>
        <v>1973193</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32338317</v>
      </c>
      <c r="C124" s="80">
        <f t="shared" ref="C124:BK124" si="5">C122</f>
        <v>71841586.629999995</v>
      </c>
      <c r="D124" s="80">
        <f t="shared" si="5"/>
        <v>27080745</v>
      </c>
      <c r="E124" s="80">
        <f t="shared" si="5"/>
        <v>27474352</v>
      </c>
      <c r="F124" s="80">
        <f t="shared" si="5"/>
        <v>26518271</v>
      </c>
      <c r="G124" s="80">
        <f t="shared" si="5"/>
        <v>25163538.800000001</v>
      </c>
      <c r="H124" s="80">
        <f t="shared" si="5"/>
        <v>27161275</v>
      </c>
      <c r="I124" s="80">
        <f t="shared" si="5"/>
        <v>25452421</v>
      </c>
      <c r="J124" s="80">
        <f t="shared" si="5"/>
        <v>19652136</v>
      </c>
      <c r="K124" s="80">
        <f t="shared" si="5"/>
        <v>19522147.449999999</v>
      </c>
      <c r="L124" s="80">
        <f t="shared" si="5"/>
        <v>16825562</v>
      </c>
      <c r="M124" s="80">
        <f t="shared" si="5"/>
        <v>7088400</v>
      </c>
      <c r="N124" s="80">
        <f t="shared" si="5"/>
        <v>7171800</v>
      </c>
      <c r="O124" s="80">
        <f t="shared" si="5"/>
        <v>7255200</v>
      </c>
      <c r="P124" s="80">
        <f t="shared" si="5"/>
        <v>9828850</v>
      </c>
      <c r="Q124" s="80">
        <f t="shared" si="5"/>
        <v>11889830</v>
      </c>
      <c r="R124" s="80">
        <f t="shared" si="5"/>
        <v>12523010</v>
      </c>
      <c r="S124" s="80">
        <f t="shared" si="5"/>
        <v>13496667.220000001</v>
      </c>
      <c r="T124" s="80">
        <f t="shared" si="5"/>
        <v>13595287</v>
      </c>
      <c r="U124" s="80">
        <f t="shared" si="5"/>
        <v>13910567</v>
      </c>
      <c r="V124" s="80">
        <f t="shared" si="5"/>
        <v>14459067</v>
      </c>
      <c r="W124" s="80">
        <f t="shared" si="5"/>
        <v>17454287.68</v>
      </c>
      <c r="X124" s="80">
        <f t="shared" si="5"/>
        <v>15313173</v>
      </c>
      <c r="Y124" s="80">
        <f t="shared" si="5"/>
        <v>11177569</v>
      </c>
      <c r="Z124" s="80">
        <f t="shared" si="5"/>
        <v>10333754</v>
      </c>
      <c r="AA124" s="80">
        <f t="shared" si="5"/>
        <v>11339939.68</v>
      </c>
      <c r="AB124" s="80">
        <f t="shared" si="5"/>
        <v>11510595</v>
      </c>
      <c r="AC124" s="80">
        <f t="shared" si="5"/>
        <v>12212451</v>
      </c>
      <c r="AD124" s="80">
        <f t="shared" si="5"/>
        <v>13037556</v>
      </c>
      <c r="AE124" s="80">
        <f t="shared" si="5"/>
        <v>13788036.68</v>
      </c>
      <c r="AF124" s="80">
        <f t="shared" si="5"/>
        <v>14779517</v>
      </c>
      <c r="AG124" s="80">
        <f t="shared" si="5"/>
        <v>16235998</v>
      </c>
      <c r="AH124" s="80">
        <f t="shared" si="5"/>
        <v>18377248</v>
      </c>
      <c r="AI124" s="80">
        <f t="shared" si="5"/>
        <v>18943698</v>
      </c>
      <c r="AJ124" s="80">
        <f t="shared" si="5"/>
        <v>20949778</v>
      </c>
      <c r="AK124" s="80">
        <f t="shared" si="5"/>
        <v>20132518</v>
      </c>
      <c r="AL124" s="80">
        <f t="shared" si="5"/>
        <v>19692880</v>
      </c>
      <c r="AM124" s="80">
        <f t="shared" si="5"/>
        <v>18484056.449999999</v>
      </c>
      <c r="AN124" s="80">
        <f t="shared" si="5"/>
        <v>14599889</v>
      </c>
      <c r="AO124" s="80">
        <f t="shared" si="5"/>
        <v>14261015</v>
      </c>
      <c r="AP124" s="80">
        <f t="shared" si="5"/>
        <v>16731786</v>
      </c>
      <c r="AQ124" s="80">
        <f t="shared" si="5"/>
        <v>15433265.9</v>
      </c>
      <c r="AR124" s="80">
        <f t="shared" si="5"/>
        <v>14848505</v>
      </c>
      <c r="AS124" s="80">
        <f t="shared" si="5"/>
        <v>15822640</v>
      </c>
      <c r="AT124" s="80">
        <f t="shared" si="5"/>
        <v>15401473</v>
      </c>
      <c r="AU124" s="80">
        <f t="shared" si="5"/>
        <v>15730371.359999999</v>
      </c>
      <c r="AV124" s="80">
        <f t="shared" si="5"/>
        <v>19197478</v>
      </c>
      <c r="AW124" s="80">
        <f t="shared" si="5"/>
        <v>17132038</v>
      </c>
      <c r="AX124" s="80">
        <f t="shared" si="5"/>
        <v>12618405</v>
      </c>
      <c r="AY124" s="80">
        <f t="shared" si="5"/>
        <v>11836274</v>
      </c>
      <c r="AZ124" s="80">
        <f t="shared" si="5"/>
        <v>9379791</v>
      </c>
      <c r="BA124" s="80">
        <f t="shared" si="5"/>
        <v>8084896</v>
      </c>
      <c r="BB124" s="80">
        <f t="shared" si="5"/>
        <v>9819971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43148584</v>
      </c>
      <c r="C125" s="82">
        <f t="shared" ref="C125:BK125" si="6">SUM(C123:C124)</f>
        <v>92084330.75999999</v>
      </c>
      <c r="D125" s="82">
        <f t="shared" si="6"/>
        <v>48870966</v>
      </c>
      <c r="E125" s="82">
        <f t="shared" si="6"/>
        <v>44626055</v>
      </c>
      <c r="F125" s="82">
        <f t="shared" si="6"/>
        <v>42761750</v>
      </c>
      <c r="G125" s="82">
        <f t="shared" si="6"/>
        <v>34028503.310000002</v>
      </c>
      <c r="H125" s="82">
        <f t="shared" si="6"/>
        <v>36935231</v>
      </c>
      <c r="I125" s="82">
        <f t="shared" si="6"/>
        <v>37667305</v>
      </c>
      <c r="J125" s="82">
        <f t="shared" si="6"/>
        <v>29906312</v>
      </c>
      <c r="K125" s="82">
        <f t="shared" si="6"/>
        <v>30488208.02</v>
      </c>
      <c r="L125" s="82">
        <f t="shared" si="6"/>
        <v>28956398</v>
      </c>
      <c r="M125" s="82">
        <f t="shared" si="6"/>
        <v>12769788</v>
      </c>
      <c r="N125" s="82">
        <f t="shared" si="6"/>
        <v>9452883</v>
      </c>
      <c r="O125" s="82">
        <f t="shared" si="6"/>
        <v>9576839.5599999987</v>
      </c>
      <c r="P125" s="82">
        <f t="shared" si="6"/>
        <v>17981601</v>
      </c>
      <c r="Q125" s="82">
        <f t="shared" si="6"/>
        <v>19324605</v>
      </c>
      <c r="R125" s="82">
        <f t="shared" si="6"/>
        <v>14959067</v>
      </c>
      <c r="S125" s="82">
        <f t="shared" si="6"/>
        <v>18204287.68</v>
      </c>
      <c r="T125" s="82">
        <f t="shared" si="6"/>
        <v>19679806</v>
      </c>
      <c r="U125" s="82">
        <f t="shared" si="6"/>
        <v>20694212</v>
      </c>
      <c r="V125" s="82">
        <f t="shared" si="6"/>
        <v>21600407</v>
      </c>
      <c r="W125" s="82">
        <f t="shared" si="6"/>
        <v>22656603.009999998</v>
      </c>
      <c r="X125" s="82">
        <f t="shared" si="6"/>
        <v>22952351</v>
      </c>
      <c r="Y125" s="82">
        <f t="shared" si="6"/>
        <v>23349957</v>
      </c>
      <c r="Z125" s="82">
        <f t="shared" si="6"/>
        <v>15212753</v>
      </c>
      <c r="AA125" s="82">
        <f t="shared" si="6"/>
        <v>16023048.739999998</v>
      </c>
      <c r="AB125" s="82">
        <f t="shared" si="6"/>
        <v>15538347</v>
      </c>
      <c r="AC125" s="82">
        <f t="shared" si="6"/>
        <v>16318645</v>
      </c>
      <c r="AD125" s="82">
        <f t="shared" si="6"/>
        <v>19791464</v>
      </c>
      <c r="AE125" s="82">
        <f t="shared" si="6"/>
        <v>19845763.640000001</v>
      </c>
      <c r="AF125" s="82">
        <f t="shared" si="6"/>
        <v>20461065</v>
      </c>
      <c r="AG125" s="82">
        <f t="shared" si="6"/>
        <v>21633026</v>
      </c>
      <c r="AH125" s="82">
        <f t="shared" si="6"/>
        <v>25692610</v>
      </c>
      <c r="AI125" s="82">
        <f t="shared" si="6"/>
        <v>25788001.149999999</v>
      </c>
      <c r="AJ125" s="82">
        <f t="shared" si="6"/>
        <v>26715448</v>
      </c>
      <c r="AK125" s="82">
        <f t="shared" si="6"/>
        <v>27092895</v>
      </c>
      <c r="AL125" s="82">
        <f t="shared" si="6"/>
        <v>26496514</v>
      </c>
      <c r="AM125" s="82">
        <f t="shared" si="6"/>
        <v>25893960.82</v>
      </c>
      <c r="AN125" s="82">
        <f t="shared" si="6"/>
        <v>26010407</v>
      </c>
      <c r="AO125" s="82">
        <f t="shared" si="6"/>
        <v>21871854</v>
      </c>
      <c r="AP125" s="82">
        <f t="shared" si="6"/>
        <v>20705181</v>
      </c>
      <c r="AQ125" s="82">
        <f t="shared" si="6"/>
        <v>19940638.949999999</v>
      </c>
      <c r="AR125" s="82">
        <f t="shared" si="6"/>
        <v>19333405</v>
      </c>
      <c r="AS125" s="82">
        <f t="shared" si="6"/>
        <v>18658488</v>
      </c>
      <c r="AT125" s="82">
        <f t="shared" si="6"/>
        <v>17967398</v>
      </c>
      <c r="AU125" s="82">
        <f t="shared" si="6"/>
        <v>17934115.18</v>
      </c>
      <c r="AV125" s="82">
        <f t="shared" si="6"/>
        <v>21289668</v>
      </c>
      <c r="AW125" s="82">
        <f t="shared" si="6"/>
        <v>19884195</v>
      </c>
      <c r="AX125" s="82">
        <f t="shared" si="6"/>
        <v>17261936</v>
      </c>
      <c r="AY125" s="82">
        <f t="shared" si="6"/>
        <v>16610123</v>
      </c>
      <c r="AZ125" s="82">
        <f t="shared" si="6"/>
        <v>14252999</v>
      </c>
      <c r="BA125" s="82">
        <f t="shared" si="6"/>
        <v>12308081</v>
      </c>
      <c r="BB125" s="82">
        <f t="shared" si="6"/>
        <v>11793164</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2580</v>
      </c>
      <c r="Z128" t="s">
        <v>2581</v>
      </c>
      <c r="AA128" t="s">
        <v>2685</v>
      </c>
      <c r="AB128" t="s">
        <v>2583</v>
      </c>
      <c r="AC128" t="s">
        <v>2584</v>
      </c>
      <c r="AD128" t="s">
        <v>2585</v>
      </c>
      <c r="AE128" t="s">
        <v>2686</v>
      </c>
      <c r="AF128" t="s">
        <v>2587</v>
      </c>
      <c r="AG128" t="s">
        <v>2588</v>
      </c>
      <c r="AH128" t="s">
        <v>2589</v>
      </c>
      <c r="AI128" t="s">
        <v>2687</v>
      </c>
      <c r="AJ128" t="s">
        <v>2591</v>
      </c>
      <c r="AK128" t="s">
        <v>2592</v>
      </c>
      <c r="AL128" t="s">
        <v>2593</v>
      </c>
      <c r="AM128" t="s">
        <v>2688</v>
      </c>
      <c r="AN128" t="s">
        <v>2595</v>
      </c>
      <c r="AO128" t="s">
        <v>2596</v>
      </c>
      <c r="AP128" t="s">
        <v>2597</v>
      </c>
      <c r="AQ128" t="s">
        <v>2689</v>
      </c>
      <c r="AR128" t="s">
        <v>2599</v>
      </c>
      <c r="AS128" t="s">
        <v>2600</v>
      </c>
      <c r="AT128" t="s">
        <v>2601</v>
      </c>
      <c r="AU128" t="s">
        <v>2690</v>
      </c>
      <c r="AV128" t="s">
        <v>2603</v>
      </c>
      <c r="AW128" t="s">
        <v>2604</v>
      </c>
      <c r="AX128" t="s">
        <v>2605</v>
      </c>
      <c r="AY128" t="s">
        <v>2691</v>
      </c>
      <c r="AZ128" t="s">
        <v>2607</v>
      </c>
      <c r="BA128" t="s">
        <v>2608</v>
      </c>
      <c r="BB128" t="s">
        <v>2609</v>
      </c>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6842737</v>
      </c>
      <c r="C131">
        <v>8065303.9000000004</v>
      </c>
      <c r="D131">
        <v>7317925</v>
      </c>
      <c r="E131">
        <v>4279261</v>
      </c>
      <c r="F131">
        <v>8199540</v>
      </c>
      <c r="G131">
        <v>11132737.52</v>
      </c>
      <c r="H131">
        <v>8810543</v>
      </c>
      <c r="I131">
        <v>8633825</v>
      </c>
      <c r="J131">
        <v>8142286</v>
      </c>
      <c r="K131">
        <v>8632396.3800000008</v>
      </c>
      <c r="L131">
        <v>8645999</v>
      </c>
      <c r="M131">
        <v>8878229</v>
      </c>
      <c r="N131">
        <v>7730439</v>
      </c>
      <c r="O131">
        <v>7309836.1900000004</v>
      </c>
      <c r="P131">
        <v>7102805</v>
      </c>
      <c r="Q131">
        <v>7167259</v>
      </c>
      <c r="R131">
        <v>7205106</v>
      </c>
      <c r="S131">
        <v>7100339.4500000002</v>
      </c>
      <c r="T131">
        <v>6929999</v>
      </c>
      <c r="U131">
        <v>6800004</v>
      </c>
      <c r="V131">
        <v>6803358</v>
      </c>
      <c r="W131">
        <v>6602441.4100000001</v>
      </c>
      <c r="X131">
        <v>6071003</v>
      </c>
      <c r="Y131">
        <v>5847691</v>
      </c>
      <c r="Z131">
        <v>5761430</v>
      </c>
      <c r="AA131">
        <v>5754727.6900000004</v>
      </c>
      <c r="AB131">
        <v>5759614</v>
      </c>
      <c r="AC131">
        <v>5519711</v>
      </c>
      <c r="AD131">
        <v>5273489</v>
      </c>
      <c r="AE131">
        <v>5319494.83</v>
      </c>
      <c r="AF131">
        <v>4864250</v>
      </c>
      <c r="AG131">
        <v>4862020</v>
      </c>
      <c r="AH131">
        <v>4867410</v>
      </c>
      <c r="AI131">
        <v>4457674.21</v>
      </c>
      <c r="AJ131">
        <v>4255250</v>
      </c>
      <c r="AK131">
        <v>4134364</v>
      </c>
      <c r="AL131">
        <v>3914484</v>
      </c>
      <c r="AM131">
        <v>3327447.19</v>
      </c>
      <c r="AN131">
        <v>2959693</v>
      </c>
      <c r="AO131">
        <v>2767752</v>
      </c>
      <c r="AP131">
        <v>2895837</v>
      </c>
      <c r="AQ131">
        <v>2866026.43</v>
      </c>
      <c r="AR131">
        <v>2415713</v>
      </c>
      <c r="AS131">
        <v>2341145</v>
      </c>
      <c r="AT131">
        <v>2907018</v>
      </c>
      <c r="AU131">
        <v>2801430.56</v>
      </c>
      <c r="AV131">
        <v>2782924</v>
      </c>
      <c r="AW131">
        <v>2751841</v>
      </c>
      <c r="AX131">
        <v>2598061</v>
      </c>
      <c r="AY131">
        <v>2215675</v>
      </c>
      <c r="AZ131">
        <v>2160289</v>
      </c>
      <c r="BA131">
        <v>2131988</v>
      </c>
      <c r="BB131">
        <v>2090679</v>
      </c>
      <c r="BC131"/>
      <c r="BD131"/>
      <c r="BE131"/>
      <c r="BF131"/>
      <c r="BG131"/>
      <c r="BH131"/>
      <c r="BI131"/>
      <c r="BJ131"/>
      <c r="BK131"/>
      <c r="BL131"/>
      <c r="BM131"/>
      <c r="BN131"/>
      <c r="BO131"/>
      <c r="BP131"/>
      <c r="BQ131"/>
      <c r="BR131"/>
      <c r="BS131"/>
      <c r="BT131"/>
    </row>
    <row r="132" spans="1:72" x14ac:dyDescent="0.3">
      <c r="A132" t="s">
        <v>2694</v>
      </c>
      <c r="B132">
        <v>94702</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2598061</v>
      </c>
      <c r="AY132">
        <v>2215675</v>
      </c>
      <c r="AZ132">
        <v>2160289</v>
      </c>
      <c r="BA132">
        <v>2131988</v>
      </c>
      <c r="BB132">
        <v>2090679</v>
      </c>
      <c r="BC132"/>
      <c r="BD132"/>
      <c r="BE132"/>
      <c r="BF132"/>
      <c r="BG132"/>
      <c r="BH132"/>
      <c r="BI132"/>
      <c r="BJ132"/>
      <c r="BK132"/>
      <c r="BL132"/>
      <c r="BM132"/>
      <c r="BN132"/>
      <c r="BO132"/>
      <c r="BP132"/>
      <c r="BQ132"/>
      <c r="BR132"/>
      <c r="BS132"/>
      <c r="BT132"/>
    </row>
    <row r="133" spans="1:72" x14ac:dyDescent="0.3">
      <c r="A133" t="s">
        <v>2867</v>
      </c>
      <c r="B133">
        <v>384928</v>
      </c>
      <c r="C133">
        <v>1670275.46</v>
      </c>
      <c r="D133">
        <v>373855</v>
      </c>
      <c r="E133">
        <v>313227</v>
      </c>
      <c r="F133">
        <v>350280</v>
      </c>
      <c r="G133">
        <v>1042109.97</v>
      </c>
      <c r="H133">
        <v>810786</v>
      </c>
      <c r="I133">
        <v>484990</v>
      </c>
      <c r="J133">
        <v>142346</v>
      </c>
      <c r="K133">
        <v>891906.45</v>
      </c>
      <c r="L133">
        <v>1277047</v>
      </c>
      <c r="M133">
        <v>1797017</v>
      </c>
      <c r="N133">
        <v>644854</v>
      </c>
      <c r="O133">
        <v>432888.99</v>
      </c>
      <c r="P133">
        <v>406773</v>
      </c>
      <c r="Q133">
        <v>409217</v>
      </c>
      <c r="R133">
        <v>381718</v>
      </c>
      <c r="S133">
        <v>361977.96</v>
      </c>
      <c r="T133">
        <v>358850</v>
      </c>
      <c r="U133">
        <v>355341</v>
      </c>
      <c r="V133">
        <v>313296</v>
      </c>
      <c r="W133">
        <v>306011.96000000002</v>
      </c>
      <c r="X133">
        <v>273771</v>
      </c>
      <c r="Y133">
        <v>264728</v>
      </c>
      <c r="Z133">
        <v>223202</v>
      </c>
      <c r="AA133">
        <v>247417.73</v>
      </c>
      <c r="AB133">
        <v>248901</v>
      </c>
      <c r="AC133">
        <v>253345</v>
      </c>
      <c r="AD133">
        <v>225111</v>
      </c>
      <c r="AE133">
        <v>246837.89</v>
      </c>
      <c r="AF133">
        <v>212764</v>
      </c>
      <c r="AG133">
        <v>222263</v>
      </c>
      <c r="AH133">
        <v>200018</v>
      </c>
      <c r="AI133">
        <v>211306.2</v>
      </c>
      <c r="AJ133">
        <v>170279</v>
      </c>
      <c r="AK133">
        <v>179842</v>
      </c>
      <c r="AL133">
        <v>163751</v>
      </c>
      <c r="AM133">
        <v>176564.89</v>
      </c>
      <c r="AN133">
        <v>149997</v>
      </c>
      <c r="AO133">
        <v>163242</v>
      </c>
      <c r="AP133">
        <v>142252</v>
      </c>
      <c r="AQ133">
        <v>139371.15</v>
      </c>
      <c r="AR133">
        <v>133537</v>
      </c>
      <c r="AS133">
        <v>141990</v>
      </c>
      <c r="AT133">
        <v>135133</v>
      </c>
      <c r="AU133">
        <v>155032.38</v>
      </c>
      <c r="AV133">
        <v>156636</v>
      </c>
      <c r="AW133">
        <v>180730</v>
      </c>
      <c r="AX133">
        <v>0</v>
      </c>
      <c r="AY133">
        <v>0</v>
      </c>
      <c r="AZ133">
        <v>0</v>
      </c>
      <c r="BA133">
        <v>0</v>
      </c>
      <c r="BB133">
        <v>0</v>
      </c>
      <c r="BC133"/>
      <c r="BD133"/>
      <c r="BE133"/>
      <c r="BF133"/>
      <c r="BG133"/>
      <c r="BH133"/>
      <c r="BI133"/>
      <c r="BJ133"/>
      <c r="BK133"/>
      <c r="BL133"/>
      <c r="BM133"/>
      <c r="BN133"/>
      <c r="BO133"/>
      <c r="BP133"/>
      <c r="BQ133"/>
      <c r="BR133"/>
      <c r="BS133"/>
      <c r="BT133"/>
    </row>
    <row r="134" spans="1:72" x14ac:dyDescent="0.3">
      <c r="A134" t="s">
        <v>2868</v>
      </c>
      <c r="B134">
        <v>67339</v>
      </c>
      <c r="C134">
        <v>6395028.4400000004</v>
      </c>
      <c r="D134">
        <v>6944070</v>
      </c>
      <c r="E134">
        <v>3966034</v>
      </c>
      <c r="F134">
        <v>7849260</v>
      </c>
      <c r="G134">
        <v>10090627.550000001</v>
      </c>
      <c r="H134">
        <v>7999757</v>
      </c>
      <c r="I134">
        <v>8148835</v>
      </c>
      <c r="J134">
        <v>7999940</v>
      </c>
      <c r="K134">
        <v>7740489.9299999997</v>
      </c>
      <c r="L134">
        <v>7368952</v>
      </c>
      <c r="M134">
        <v>7081212</v>
      </c>
      <c r="N134">
        <v>7085585</v>
      </c>
      <c r="O134">
        <v>6876947.2000000002</v>
      </c>
      <c r="P134">
        <v>6696032</v>
      </c>
      <c r="Q134">
        <v>6758042</v>
      </c>
      <c r="R134">
        <v>6823388</v>
      </c>
      <c r="S134">
        <v>6738361.4900000002</v>
      </c>
      <c r="T134">
        <v>6571149</v>
      </c>
      <c r="U134">
        <v>6444663</v>
      </c>
      <c r="V134">
        <v>6490062</v>
      </c>
      <c r="W134">
        <v>6296429.4500000002</v>
      </c>
      <c r="X134">
        <v>5797232</v>
      </c>
      <c r="Y134">
        <v>5582963</v>
      </c>
      <c r="Z134">
        <v>5538228</v>
      </c>
      <c r="AA134">
        <v>5507309.96</v>
      </c>
      <c r="AB134">
        <v>5510713</v>
      </c>
      <c r="AC134">
        <v>5266366</v>
      </c>
      <c r="AD134">
        <v>5048378</v>
      </c>
      <c r="AE134">
        <v>5072656.9400000004</v>
      </c>
      <c r="AF134">
        <v>4651486</v>
      </c>
      <c r="AG134">
        <v>4639757</v>
      </c>
      <c r="AH134">
        <v>4667392</v>
      </c>
      <c r="AI134">
        <v>4246368</v>
      </c>
      <c r="AJ134">
        <v>4084971</v>
      </c>
      <c r="AK134">
        <v>3954522</v>
      </c>
      <c r="AL134">
        <v>3750733</v>
      </c>
      <c r="AM134">
        <v>3150882.31</v>
      </c>
      <c r="AN134">
        <v>2809696</v>
      </c>
      <c r="AO134">
        <v>2604510</v>
      </c>
      <c r="AP134">
        <v>2753585</v>
      </c>
      <c r="AQ134">
        <v>2726655.28</v>
      </c>
      <c r="AR134">
        <v>2282176</v>
      </c>
      <c r="AS134">
        <v>2199155</v>
      </c>
      <c r="AT134">
        <v>2771885</v>
      </c>
      <c r="AU134">
        <v>2646398.19</v>
      </c>
      <c r="AV134">
        <v>2626288</v>
      </c>
      <c r="AW134">
        <v>2571111</v>
      </c>
      <c r="AX134">
        <v>0</v>
      </c>
      <c r="AY134">
        <v>0</v>
      </c>
      <c r="AZ134">
        <v>0</v>
      </c>
      <c r="BA134">
        <v>0</v>
      </c>
      <c r="BB134">
        <v>0</v>
      </c>
      <c r="BC134"/>
      <c r="BD134"/>
      <c r="BE134"/>
      <c r="BF134"/>
      <c r="BG134"/>
      <c r="BH134"/>
      <c r="BI134"/>
      <c r="BJ134"/>
      <c r="BK134"/>
      <c r="BL134"/>
      <c r="BM134"/>
      <c r="BN134"/>
      <c r="BO134"/>
      <c r="BP134"/>
      <c r="BQ134"/>
      <c r="BR134"/>
      <c r="BS134"/>
      <c r="BT134"/>
    </row>
    <row r="135" spans="1:72" x14ac:dyDescent="0.3">
      <c r="A135" t="s">
        <v>2979</v>
      </c>
      <c r="B135">
        <v>5963971</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2980</v>
      </c>
      <c r="B136">
        <v>5963971</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c r="BD136"/>
      <c r="BE136"/>
      <c r="BF136"/>
      <c r="BG136"/>
      <c r="BH136"/>
      <c r="BI136"/>
      <c r="BJ136"/>
      <c r="BK136"/>
      <c r="BL136"/>
      <c r="BM136"/>
      <c r="BN136"/>
      <c r="BO136"/>
      <c r="BP136"/>
      <c r="BQ136"/>
      <c r="BR136"/>
      <c r="BS136"/>
      <c r="BT136"/>
    </row>
    <row r="137" spans="1:72" x14ac:dyDescent="0.3">
      <c r="A137" t="s">
        <v>2981</v>
      </c>
      <c r="B137">
        <v>331797</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c r="BD137"/>
      <c r="BE137"/>
      <c r="BF137"/>
      <c r="BG137"/>
      <c r="BH137"/>
      <c r="BI137"/>
      <c r="BJ137"/>
      <c r="BK137"/>
      <c r="BL137"/>
      <c r="BM137"/>
      <c r="BN137"/>
      <c r="BO137"/>
      <c r="BP137"/>
      <c r="BQ137"/>
      <c r="BR137"/>
      <c r="BS137"/>
      <c r="BT137"/>
    </row>
    <row r="138" spans="1:72" x14ac:dyDescent="0.3">
      <c r="A138" t="s">
        <v>878</v>
      </c>
      <c r="B138">
        <v>0</v>
      </c>
      <c r="C138">
        <v>274675.84999999998</v>
      </c>
      <c r="D138">
        <v>0</v>
      </c>
      <c r="E138">
        <v>0</v>
      </c>
      <c r="F138">
        <v>0</v>
      </c>
      <c r="G138">
        <v>0</v>
      </c>
      <c r="H138">
        <v>41095</v>
      </c>
      <c r="I138">
        <v>0</v>
      </c>
      <c r="J138">
        <v>0</v>
      </c>
      <c r="K138">
        <v>0</v>
      </c>
      <c r="L138">
        <v>0</v>
      </c>
      <c r="M138">
        <v>0</v>
      </c>
      <c r="N138">
        <v>0</v>
      </c>
      <c r="O138">
        <v>0</v>
      </c>
      <c r="P138">
        <v>0</v>
      </c>
      <c r="Q138">
        <v>0</v>
      </c>
      <c r="R138">
        <v>0</v>
      </c>
      <c r="S138">
        <v>6749.08</v>
      </c>
      <c r="T138">
        <v>0</v>
      </c>
      <c r="U138">
        <v>0</v>
      </c>
      <c r="V138">
        <v>0</v>
      </c>
      <c r="W138">
        <v>0</v>
      </c>
      <c r="X138">
        <v>0</v>
      </c>
      <c r="Y138">
        <v>0</v>
      </c>
      <c r="Z138">
        <v>0</v>
      </c>
      <c r="AA138">
        <v>0</v>
      </c>
      <c r="AB138">
        <v>14577</v>
      </c>
      <c r="AC138">
        <v>0</v>
      </c>
      <c r="AD138">
        <v>0</v>
      </c>
      <c r="AE138">
        <v>0</v>
      </c>
      <c r="AF138">
        <v>24919</v>
      </c>
      <c r="AG138">
        <v>0</v>
      </c>
      <c r="AH138">
        <v>21691</v>
      </c>
      <c r="AI138">
        <v>29273.88</v>
      </c>
      <c r="AJ138">
        <v>18567</v>
      </c>
      <c r="AK138">
        <v>17807</v>
      </c>
      <c r="AL138">
        <v>12156</v>
      </c>
      <c r="AM138">
        <v>20715.22</v>
      </c>
      <c r="AN138">
        <v>7911</v>
      </c>
      <c r="AO138">
        <v>12385</v>
      </c>
      <c r="AP138">
        <v>6837</v>
      </c>
      <c r="AQ138">
        <v>22038.76</v>
      </c>
      <c r="AR138">
        <v>9062</v>
      </c>
      <c r="AS138">
        <v>11200</v>
      </c>
      <c r="AT138">
        <v>183513</v>
      </c>
      <c r="AU138">
        <v>4497.49</v>
      </c>
      <c r="AV138">
        <v>6138</v>
      </c>
      <c r="AW138">
        <v>29976</v>
      </c>
      <c r="AX138">
        <v>42486</v>
      </c>
      <c r="AY138">
        <v>58205</v>
      </c>
      <c r="AZ138">
        <v>47631</v>
      </c>
      <c r="BA138">
        <v>35076</v>
      </c>
      <c r="BB138">
        <v>25845</v>
      </c>
      <c r="BC138"/>
      <c r="BD138"/>
      <c r="BE138"/>
      <c r="BF138"/>
      <c r="BG138"/>
      <c r="BH138"/>
      <c r="BI138"/>
      <c r="BJ138"/>
      <c r="BK138"/>
      <c r="BL138"/>
      <c r="BM138"/>
      <c r="BN138"/>
      <c r="BO138"/>
      <c r="BP138"/>
      <c r="BQ138"/>
      <c r="BR138"/>
      <c r="BS138"/>
      <c r="BT138"/>
    </row>
    <row r="139" spans="1:72" x14ac:dyDescent="0.3">
      <c r="A139" t="s">
        <v>879</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6837</v>
      </c>
      <c r="AQ139">
        <v>0</v>
      </c>
      <c r="AR139">
        <v>9032</v>
      </c>
      <c r="AS139">
        <v>11140</v>
      </c>
      <c r="AT139">
        <v>183513</v>
      </c>
      <c r="AU139">
        <v>4497.49</v>
      </c>
      <c r="AV139">
        <v>6118</v>
      </c>
      <c r="AW139">
        <v>29936</v>
      </c>
      <c r="AX139">
        <v>42486</v>
      </c>
      <c r="AY139">
        <v>58205</v>
      </c>
      <c r="AZ139">
        <v>47631</v>
      </c>
      <c r="BA139">
        <v>35076</v>
      </c>
      <c r="BB139">
        <v>25845</v>
      </c>
      <c r="BC139"/>
      <c r="BD139"/>
      <c r="BE139"/>
      <c r="BF139"/>
      <c r="BG139"/>
      <c r="BH139"/>
      <c r="BI139"/>
      <c r="BJ139"/>
      <c r="BK139"/>
      <c r="BL139"/>
      <c r="BM139"/>
      <c r="BN139"/>
      <c r="BO139"/>
      <c r="BP139"/>
      <c r="BQ139"/>
      <c r="BR139"/>
      <c r="BS139"/>
      <c r="BT139"/>
    </row>
    <row r="140" spans="1:72" x14ac:dyDescent="0.3">
      <c r="A140" t="s">
        <v>2695</v>
      </c>
      <c r="B140">
        <v>0</v>
      </c>
      <c r="C140">
        <v>274675.84999999998</v>
      </c>
      <c r="D140">
        <v>0</v>
      </c>
      <c r="E140">
        <v>0</v>
      </c>
      <c r="F140">
        <v>0</v>
      </c>
      <c r="G140">
        <v>0</v>
      </c>
      <c r="H140">
        <v>41095</v>
      </c>
      <c r="I140">
        <v>0</v>
      </c>
      <c r="J140">
        <v>0</v>
      </c>
      <c r="K140">
        <v>0</v>
      </c>
      <c r="L140">
        <v>0</v>
      </c>
      <c r="M140">
        <v>0</v>
      </c>
      <c r="N140">
        <v>0</v>
      </c>
      <c r="O140">
        <v>0</v>
      </c>
      <c r="P140">
        <v>0</v>
      </c>
      <c r="Q140">
        <v>0</v>
      </c>
      <c r="R140">
        <v>0</v>
      </c>
      <c r="S140">
        <v>6749.08</v>
      </c>
      <c r="T140">
        <v>0</v>
      </c>
      <c r="U140">
        <v>0</v>
      </c>
      <c r="V140">
        <v>0</v>
      </c>
      <c r="W140">
        <v>0</v>
      </c>
      <c r="X140">
        <v>0</v>
      </c>
      <c r="Y140">
        <v>0</v>
      </c>
      <c r="Z140">
        <v>0</v>
      </c>
      <c r="AA140">
        <v>0</v>
      </c>
      <c r="AB140">
        <v>14577</v>
      </c>
      <c r="AC140">
        <v>0</v>
      </c>
      <c r="AD140">
        <v>0</v>
      </c>
      <c r="AE140">
        <v>0</v>
      </c>
      <c r="AF140">
        <v>24919</v>
      </c>
      <c r="AG140">
        <v>0</v>
      </c>
      <c r="AH140">
        <v>21691</v>
      </c>
      <c r="AI140">
        <v>29273.88</v>
      </c>
      <c r="AJ140">
        <v>18567</v>
      </c>
      <c r="AK140">
        <v>17807</v>
      </c>
      <c r="AL140">
        <v>12156</v>
      </c>
      <c r="AM140">
        <v>20715.22</v>
      </c>
      <c r="AN140">
        <v>7911</v>
      </c>
      <c r="AO140">
        <v>12385</v>
      </c>
      <c r="AP140">
        <v>0</v>
      </c>
      <c r="AQ140">
        <v>225723.76</v>
      </c>
      <c r="AR140">
        <v>30</v>
      </c>
      <c r="AS140">
        <v>60</v>
      </c>
      <c r="AT140">
        <v>0</v>
      </c>
      <c r="AU140">
        <v>0</v>
      </c>
      <c r="AV140">
        <v>20</v>
      </c>
      <c r="AW140">
        <v>40</v>
      </c>
      <c r="AX140">
        <v>0</v>
      </c>
      <c r="AY140">
        <v>0</v>
      </c>
      <c r="AZ140">
        <v>0</v>
      </c>
      <c r="BA140">
        <v>0</v>
      </c>
      <c r="BB140">
        <v>0</v>
      </c>
      <c r="BC140"/>
      <c r="BD140"/>
      <c r="BE140"/>
      <c r="BF140"/>
      <c r="BG140"/>
      <c r="BH140"/>
      <c r="BI140"/>
      <c r="BJ140"/>
      <c r="BK140"/>
      <c r="BL140"/>
      <c r="BM140"/>
      <c r="BN140"/>
      <c r="BO140"/>
      <c r="BP140"/>
      <c r="BQ140"/>
      <c r="BR140"/>
      <c r="BS140"/>
      <c r="BT140"/>
    </row>
    <row r="141" spans="1:72" x14ac:dyDescent="0.3">
      <c r="A141" t="s">
        <v>795</v>
      </c>
      <c r="B141">
        <v>3017295</v>
      </c>
      <c r="C141">
        <v>243659.22</v>
      </c>
      <c r="D141">
        <v>281334</v>
      </c>
      <c r="E141">
        <v>452260</v>
      </c>
      <c r="F141">
        <v>3223128</v>
      </c>
      <c r="G141">
        <v>-59452.58</v>
      </c>
      <c r="H141">
        <v>602723</v>
      </c>
      <c r="I141">
        <v>563423</v>
      </c>
      <c r="J141">
        <v>576722</v>
      </c>
      <c r="K141">
        <v>698751.77</v>
      </c>
      <c r="L141">
        <v>852650</v>
      </c>
      <c r="M141">
        <v>526738</v>
      </c>
      <c r="N141">
        <v>492389</v>
      </c>
      <c r="O141">
        <v>748589.43</v>
      </c>
      <c r="P141">
        <v>4104221</v>
      </c>
      <c r="Q141">
        <v>455038</v>
      </c>
      <c r="R141">
        <v>524429</v>
      </c>
      <c r="S141">
        <v>363269.46</v>
      </c>
      <c r="T141">
        <v>396977</v>
      </c>
      <c r="U141">
        <v>408018</v>
      </c>
      <c r="V141">
        <v>431955</v>
      </c>
      <c r="W141">
        <v>516127.34</v>
      </c>
      <c r="X141">
        <v>306658</v>
      </c>
      <c r="Y141">
        <v>300005</v>
      </c>
      <c r="Z141">
        <v>466493</v>
      </c>
      <c r="AA141">
        <v>508762.9</v>
      </c>
      <c r="AB141">
        <v>297408</v>
      </c>
      <c r="AC141">
        <v>503033</v>
      </c>
      <c r="AD141">
        <v>366088</v>
      </c>
      <c r="AE141">
        <v>944043.39</v>
      </c>
      <c r="AF141">
        <v>254701</v>
      </c>
      <c r="AG141">
        <v>288743</v>
      </c>
      <c r="AH141">
        <v>343507</v>
      </c>
      <c r="AI141">
        <v>314797.46000000002</v>
      </c>
      <c r="AJ141">
        <v>1840947</v>
      </c>
      <c r="AK141">
        <v>297608</v>
      </c>
      <c r="AL141">
        <v>248034</v>
      </c>
      <c r="AM141">
        <v>409551.14</v>
      </c>
      <c r="AN141">
        <v>198469</v>
      </c>
      <c r="AO141">
        <v>170959</v>
      </c>
      <c r="AP141">
        <v>223007</v>
      </c>
      <c r="AQ141">
        <v>406618.33</v>
      </c>
      <c r="AR141">
        <v>181935</v>
      </c>
      <c r="AS141">
        <v>144827</v>
      </c>
      <c r="AT141">
        <v>383483</v>
      </c>
      <c r="AU141">
        <v>4220399.91</v>
      </c>
      <c r="AV141">
        <v>146447</v>
      </c>
      <c r="AW141">
        <v>226303</v>
      </c>
      <c r="AX141">
        <v>159125</v>
      </c>
      <c r="AY141">
        <v>208108</v>
      </c>
      <c r="AZ141">
        <v>216536</v>
      </c>
      <c r="BA141">
        <v>144590</v>
      </c>
      <c r="BB141">
        <v>142719</v>
      </c>
      <c r="BC141"/>
      <c r="BD141"/>
      <c r="BE141"/>
      <c r="BF141"/>
      <c r="BG141"/>
      <c r="BH141"/>
      <c r="BI141"/>
      <c r="BJ141"/>
      <c r="BK141"/>
      <c r="BL141"/>
      <c r="BM141"/>
      <c r="BN141"/>
      <c r="BO141"/>
      <c r="BP141"/>
      <c r="BQ141"/>
      <c r="BR141"/>
      <c r="BS141"/>
      <c r="BT141"/>
    </row>
    <row r="142" spans="1:72" x14ac:dyDescent="0.3">
      <c r="A142" t="s">
        <v>880</v>
      </c>
      <c r="B142">
        <v>9860032</v>
      </c>
      <c r="C142">
        <v>9407666.5099999998</v>
      </c>
      <c r="D142">
        <v>7599259</v>
      </c>
      <c r="E142">
        <v>4731521</v>
      </c>
      <c r="F142">
        <v>11422668</v>
      </c>
      <c r="G142">
        <v>10926390.939999999</v>
      </c>
      <c r="H142">
        <v>9454361</v>
      </c>
      <c r="I142">
        <v>9197248</v>
      </c>
      <c r="J142">
        <v>8719008</v>
      </c>
      <c r="K142">
        <v>9331148.1500000004</v>
      </c>
      <c r="L142">
        <v>9498649</v>
      </c>
      <c r="M142">
        <v>9404967</v>
      </c>
      <c r="N142">
        <v>8222828</v>
      </c>
      <c r="O142">
        <v>8058425.6200000001</v>
      </c>
      <c r="P142">
        <v>11207026</v>
      </c>
      <c r="Q142">
        <v>7622297</v>
      </c>
      <c r="R142">
        <v>7729535</v>
      </c>
      <c r="S142">
        <v>7490605.2199999997</v>
      </c>
      <c r="T142">
        <v>7326976</v>
      </c>
      <c r="U142">
        <v>7208022</v>
      </c>
      <c r="V142">
        <v>7235313</v>
      </c>
      <c r="W142">
        <v>7118568.75</v>
      </c>
      <c r="X142">
        <v>6377661</v>
      </c>
      <c r="Y142">
        <v>6147696</v>
      </c>
      <c r="Z142">
        <v>6227923</v>
      </c>
      <c r="AA142">
        <v>6218925.5800000001</v>
      </c>
      <c r="AB142">
        <v>6071599</v>
      </c>
      <c r="AC142">
        <v>6022744</v>
      </c>
      <c r="AD142">
        <v>5639577</v>
      </c>
      <c r="AE142">
        <v>6181781.2199999997</v>
      </c>
      <c r="AF142">
        <v>5143870</v>
      </c>
      <c r="AG142">
        <v>5150763</v>
      </c>
      <c r="AH142">
        <v>5232608</v>
      </c>
      <c r="AI142">
        <v>4801745.55</v>
      </c>
      <c r="AJ142">
        <v>6114764</v>
      </c>
      <c r="AK142">
        <v>4449779</v>
      </c>
      <c r="AL142">
        <v>4174674</v>
      </c>
      <c r="AM142">
        <v>3757713.56</v>
      </c>
      <c r="AN142">
        <v>3166073</v>
      </c>
      <c r="AO142">
        <v>2951096</v>
      </c>
      <c r="AP142">
        <v>3125681</v>
      </c>
      <c r="AQ142">
        <v>3294683.53</v>
      </c>
      <c r="AR142">
        <v>2606710</v>
      </c>
      <c r="AS142">
        <v>2497172</v>
      </c>
      <c r="AT142">
        <v>3474014</v>
      </c>
      <c r="AU142">
        <v>7026327.9699999997</v>
      </c>
      <c r="AV142">
        <v>2935509</v>
      </c>
      <c r="AW142">
        <v>3008120</v>
      </c>
      <c r="AX142">
        <v>2799672</v>
      </c>
      <c r="AY142">
        <v>2481988</v>
      </c>
      <c r="AZ142">
        <v>2424456</v>
      </c>
      <c r="BA142">
        <v>2311654</v>
      </c>
      <c r="BB142">
        <v>2259243</v>
      </c>
      <c r="BC142"/>
      <c r="BD142"/>
      <c r="BE142"/>
      <c r="BF142"/>
      <c r="BG142"/>
      <c r="BH142"/>
      <c r="BI142"/>
      <c r="BJ142"/>
      <c r="BK142"/>
      <c r="BL142"/>
      <c r="BM142"/>
      <c r="BN142"/>
      <c r="BO142"/>
      <c r="BP142"/>
      <c r="BQ142"/>
      <c r="BR142"/>
      <c r="BS142"/>
      <c r="BT142"/>
    </row>
    <row r="143" spans="1:72" x14ac:dyDescent="0.3">
      <c r="A143" t="s">
        <v>2696</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881</v>
      </c>
      <c r="B144">
        <v>3518952</v>
      </c>
      <c r="C144">
        <v>4235180.7300000004</v>
      </c>
      <c r="D144">
        <v>3708449</v>
      </c>
      <c r="E144">
        <v>3055485</v>
      </c>
      <c r="F144">
        <v>4037940</v>
      </c>
      <c r="G144">
        <v>4978212.01</v>
      </c>
      <c r="H144">
        <v>4558372</v>
      </c>
      <c r="I144">
        <v>4515973</v>
      </c>
      <c r="J144">
        <v>4055071</v>
      </c>
      <c r="K144">
        <v>4569955.6500000004</v>
      </c>
      <c r="L144">
        <v>4538770</v>
      </c>
      <c r="M144">
        <v>4618125</v>
      </c>
      <c r="N144">
        <v>3852155</v>
      </c>
      <c r="O144">
        <v>3818894.74</v>
      </c>
      <c r="P144">
        <v>3661162</v>
      </c>
      <c r="Q144">
        <v>3577973</v>
      </c>
      <c r="R144">
        <v>3460130</v>
      </c>
      <c r="S144">
        <v>3639370.22</v>
      </c>
      <c r="T144">
        <v>3511221</v>
      </c>
      <c r="U144">
        <v>3465954</v>
      </c>
      <c r="V144">
        <v>3424053</v>
      </c>
      <c r="W144">
        <v>3504621.53</v>
      </c>
      <c r="X144">
        <v>3243021</v>
      </c>
      <c r="Y144">
        <v>3021984</v>
      </c>
      <c r="Z144">
        <v>2864096</v>
      </c>
      <c r="AA144">
        <v>2993518.87</v>
      </c>
      <c r="AB144">
        <v>3021914</v>
      </c>
      <c r="AC144">
        <v>2877429</v>
      </c>
      <c r="AD144">
        <v>2723379</v>
      </c>
      <c r="AE144">
        <v>2820602.65</v>
      </c>
      <c r="AF144">
        <v>2636290</v>
      </c>
      <c r="AG144">
        <v>2592979</v>
      </c>
      <c r="AH144">
        <v>2491752</v>
      </c>
      <c r="AI144">
        <v>2576886.83</v>
      </c>
      <c r="AJ144">
        <v>2369989</v>
      </c>
      <c r="AK144">
        <v>2300795</v>
      </c>
      <c r="AL144">
        <v>2185728</v>
      </c>
      <c r="AM144">
        <v>2065257.22</v>
      </c>
      <c r="AN144">
        <v>1988315</v>
      </c>
      <c r="AO144">
        <v>1892941</v>
      </c>
      <c r="AP144">
        <v>1836933</v>
      </c>
      <c r="AQ144">
        <v>1778399.83</v>
      </c>
      <c r="AR144">
        <v>1707161</v>
      </c>
      <c r="AS144">
        <v>1689167</v>
      </c>
      <c r="AT144">
        <v>1746319</v>
      </c>
      <c r="AU144">
        <v>1793833.85</v>
      </c>
      <c r="AV144">
        <v>1719148</v>
      </c>
      <c r="AW144">
        <v>1666241</v>
      </c>
      <c r="AX144">
        <v>1517455</v>
      </c>
      <c r="AY144">
        <v>1332337</v>
      </c>
      <c r="AZ144">
        <v>1224175</v>
      </c>
      <c r="BA144">
        <v>1179051</v>
      </c>
      <c r="BB144">
        <v>1154035</v>
      </c>
      <c r="BC144"/>
      <c r="BD144"/>
      <c r="BE144"/>
      <c r="BF144"/>
      <c r="BG144"/>
      <c r="BH144"/>
      <c r="BI144"/>
      <c r="BJ144"/>
      <c r="BK144"/>
      <c r="BL144"/>
      <c r="BM144"/>
      <c r="BN144"/>
      <c r="BO144"/>
      <c r="BP144"/>
      <c r="BQ144"/>
      <c r="BR144"/>
      <c r="BS144"/>
      <c r="BT144"/>
    </row>
    <row r="145" spans="1:72" x14ac:dyDescent="0.3">
      <c r="A145" t="s">
        <v>2869</v>
      </c>
      <c r="B145">
        <v>255530</v>
      </c>
      <c r="C145">
        <v>1098277.22</v>
      </c>
      <c r="D145">
        <v>256148</v>
      </c>
      <c r="E145">
        <v>222704</v>
      </c>
      <c r="F145">
        <v>238606</v>
      </c>
      <c r="G145">
        <v>843368.05</v>
      </c>
      <c r="H145">
        <v>445077</v>
      </c>
      <c r="I145">
        <v>283851</v>
      </c>
      <c r="J145">
        <v>74658</v>
      </c>
      <c r="K145">
        <v>599477.5</v>
      </c>
      <c r="L145">
        <v>827478</v>
      </c>
      <c r="M145">
        <v>1119648</v>
      </c>
      <c r="N145">
        <v>466354</v>
      </c>
      <c r="O145">
        <v>340828.43</v>
      </c>
      <c r="P145">
        <v>323041</v>
      </c>
      <c r="Q145">
        <v>314928</v>
      </c>
      <c r="R145">
        <v>301666</v>
      </c>
      <c r="S145">
        <v>287646.11</v>
      </c>
      <c r="T145">
        <v>279554</v>
      </c>
      <c r="U145">
        <v>274653</v>
      </c>
      <c r="V145">
        <v>243711</v>
      </c>
      <c r="W145">
        <v>246081.94</v>
      </c>
      <c r="X145">
        <v>217408</v>
      </c>
      <c r="Y145">
        <v>210169</v>
      </c>
      <c r="Z145">
        <v>178412</v>
      </c>
      <c r="AA145">
        <v>200519</v>
      </c>
      <c r="AB145">
        <v>201094</v>
      </c>
      <c r="AC145">
        <v>200847</v>
      </c>
      <c r="AD145">
        <v>177200</v>
      </c>
      <c r="AE145">
        <v>187033.38</v>
      </c>
      <c r="AF145">
        <v>170047</v>
      </c>
      <c r="AG145">
        <v>169652</v>
      </c>
      <c r="AH145">
        <v>164031</v>
      </c>
      <c r="AI145">
        <v>176554.09</v>
      </c>
      <c r="AJ145">
        <v>143832</v>
      </c>
      <c r="AK145">
        <v>151493</v>
      </c>
      <c r="AL145">
        <v>136895</v>
      </c>
      <c r="AM145">
        <v>151892.04</v>
      </c>
      <c r="AN145">
        <v>128023</v>
      </c>
      <c r="AO145">
        <v>138235</v>
      </c>
      <c r="AP145">
        <v>123198</v>
      </c>
      <c r="AQ145">
        <v>120770.1</v>
      </c>
      <c r="AR145">
        <v>115131</v>
      </c>
      <c r="AS145">
        <v>118937</v>
      </c>
      <c r="AT145">
        <v>115534</v>
      </c>
      <c r="AU145">
        <v>131288.37</v>
      </c>
      <c r="AV145">
        <v>132415</v>
      </c>
      <c r="AW145">
        <v>147829</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2982</v>
      </c>
      <c r="B146">
        <v>69747</v>
      </c>
      <c r="C146">
        <v>3136903.51</v>
      </c>
      <c r="D146">
        <v>3452301</v>
      </c>
      <c r="E146">
        <v>2832781</v>
      </c>
      <c r="F146">
        <v>3799334</v>
      </c>
      <c r="G146">
        <v>4134843.96</v>
      </c>
      <c r="H146">
        <v>4113295</v>
      </c>
      <c r="I146">
        <v>4232122</v>
      </c>
      <c r="J146">
        <v>3980413</v>
      </c>
      <c r="K146">
        <v>3970478.15</v>
      </c>
      <c r="L146">
        <v>3711292</v>
      </c>
      <c r="M146">
        <v>3498477</v>
      </c>
      <c r="N146">
        <v>3385801</v>
      </c>
      <c r="O146">
        <v>3478066.31</v>
      </c>
      <c r="P146">
        <v>3338121</v>
      </c>
      <c r="Q146">
        <v>3263045</v>
      </c>
      <c r="R146">
        <v>3158464</v>
      </c>
      <c r="S146">
        <v>3351724.11</v>
      </c>
      <c r="T146">
        <v>3231667</v>
      </c>
      <c r="U146">
        <v>3191301</v>
      </c>
      <c r="V146">
        <v>3180342</v>
      </c>
      <c r="W146">
        <v>3258539.59</v>
      </c>
      <c r="X146">
        <v>3025613</v>
      </c>
      <c r="Y146">
        <v>2811815</v>
      </c>
      <c r="Z146">
        <v>2685684</v>
      </c>
      <c r="AA146">
        <v>2792999.87</v>
      </c>
      <c r="AB146">
        <v>2820820</v>
      </c>
      <c r="AC146">
        <v>2676582</v>
      </c>
      <c r="AD146">
        <v>2546179</v>
      </c>
      <c r="AE146">
        <v>2633569.27</v>
      </c>
      <c r="AF146">
        <v>2466243</v>
      </c>
      <c r="AG146">
        <v>2423327</v>
      </c>
      <c r="AH146">
        <v>2327721</v>
      </c>
      <c r="AI146">
        <v>2400332.7400000002</v>
      </c>
      <c r="AJ146">
        <v>2226157</v>
      </c>
      <c r="AK146">
        <v>2149302</v>
      </c>
      <c r="AL146">
        <v>2048833</v>
      </c>
      <c r="AM146">
        <v>1913365.18</v>
      </c>
      <c r="AN146">
        <v>1860292</v>
      </c>
      <c r="AO146">
        <v>1754706</v>
      </c>
      <c r="AP146">
        <v>1713735</v>
      </c>
      <c r="AQ146">
        <v>1657629.74</v>
      </c>
      <c r="AR146">
        <v>1592030</v>
      </c>
      <c r="AS146">
        <v>1570230</v>
      </c>
      <c r="AT146">
        <v>1630785</v>
      </c>
      <c r="AU146">
        <v>1662545.49</v>
      </c>
      <c r="AV146">
        <v>1586733</v>
      </c>
      <c r="AW146">
        <v>1518412</v>
      </c>
      <c r="AX146">
        <v>0</v>
      </c>
      <c r="AY146">
        <v>0</v>
      </c>
      <c r="AZ146">
        <v>0</v>
      </c>
      <c r="BA146">
        <v>0</v>
      </c>
      <c r="BB146">
        <v>0</v>
      </c>
      <c r="BC146"/>
      <c r="BD146"/>
      <c r="BE146"/>
      <c r="BF146"/>
      <c r="BG146"/>
      <c r="BH146"/>
      <c r="BI146"/>
      <c r="BJ146"/>
      <c r="BK146"/>
      <c r="BL146"/>
      <c r="BM146"/>
      <c r="BN146"/>
      <c r="BO146"/>
      <c r="BP146"/>
      <c r="BQ146"/>
      <c r="BR146"/>
      <c r="BS146"/>
      <c r="BT146"/>
    </row>
    <row r="147" spans="1:72" x14ac:dyDescent="0.3">
      <c r="A147" t="s">
        <v>3006</v>
      </c>
      <c r="B147">
        <v>3193675</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c r="BD147"/>
      <c r="BE147"/>
      <c r="BF147"/>
      <c r="BG147"/>
      <c r="BH147"/>
      <c r="BI147"/>
      <c r="BJ147"/>
      <c r="BK147"/>
      <c r="BL147"/>
      <c r="BM147"/>
      <c r="BN147"/>
      <c r="BO147"/>
      <c r="BP147"/>
      <c r="BQ147"/>
      <c r="BR147"/>
      <c r="BS147"/>
      <c r="BT147"/>
    </row>
    <row r="148" spans="1:72" x14ac:dyDescent="0.3">
      <c r="A148" t="s">
        <v>882</v>
      </c>
      <c r="B148">
        <v>1271541</v>
      </c>
      <c r="C148">
        <v>1563053.28</v>
      </c>
      <c r="D148">
        <v>1043915</v>
      </c>
      <c r="E148">
        <v>1205011</v>
      </c>
      <c r="F148">
        <v>1723543</v>
      </c>
      <c r="G148">
        <v>1944565.81</v>
      </c>
      <c r="H148">
        <v>1636736</v>
      </c>
      <c r="I148">
        <v>1815236</v>
      </c>
      <c r="J148">
        <v>1420991</v>
      </c>
      <c r="K148">
        <v>1875103.6</v>
      </c>
      <c r="L148">
        <v>1598028</v>
      </c>
      <c r="M148">
        <v>1438141</v>
      </c>
      <c r="N148">
        <v>1203020</v>
      </c>
      <c r="O148">
        <v>1699568.62</v>
      </c>
      <c r="P148">
        <v>1159829</v>
      </c>
      <c r="Q148">
        <v>1196851</v>
      </c>
      <c r="R148">
        <v>1053690</v>
      </c>
      <c r="S148">
        <v>1328912.98</v>
      </c>
      <c r="T148">
        <v>1090981</v>
      </c>
      <c r="U148">
        <v>1009843</v>
      </c>
      <c r="V148">
        <v>976676</v>
      </c>
      <c r="W148">
        <v>1348922.76</v>
      </c>
      <c r="X148">
        <v>961215</v>
      </c>
      <c r="Y148">
        <v>857544</v>
      </c>
      <c r="Z148">
        <v>862784</v>
      </c>
      <c r="AA148">
        <v>1229869.68</v>
      </c>
      <c r="AB148">
        <v>800599</v>
      </c>
      <c r="AC148">
        <v>828774</v>
      </c>
      <c r="AD148">
        <v>807495</v>
      </c>
      <c r="AE148">
        <v>1201222.82</v>
      </c>
      <c r="AF148">
        <v>741600</v>
      </c>
      <c r="AG148">
        <v>787995</v>
      </c>
      <c r="AH148">
        <v>714727</v>
      </c>
      <c r="AI148">
        <v>958726.15</v>
      </c>
      <c r="AJ148">
        <v>592916</v>
      </c>
      <c r="AK148">
        <v>607711</v>
      </c>
      <c r="AL148">
        <v>581574</v>
      </c>
      <c r="AM148">
        <v>777926.02</v>
      </c>
      <c r="AN148">
        <v>558479</v>
      </c>
      <c r="AO148">
        <v>553151</v>
      </c>
      <c r="AP148">
        <v>520567</v>
      </c>
      <c r="AQ148">
        <v>679318.75</v>
      </c>
      <c r="AR148">
        <v>476683</v>
      </c>
      <c r="AS148">
        <v>415094</v>
      </c>
      <c r="AT148">
        <v>439492</v>
      </c>
      <c r="AU148">
        <v>752433.37</v>
      </c>
      <c r="AV148">
        <v>421765</v>
      </c>
      <c r="AW148">
        <v>433912</v>
      </c>
      <c r="AX148">
        <v>385460</v>
      </c>
      <c r="AY148">
        <v>517934</v>
      </c>
      <c r="AZ148">
        <v>358023</v>
      </c>
      <c r="BA148">
        <v>390870</v>
      </c>
      <c r="BB148">
        <v>284708</v>
      </c>
      <c r="BC148"/>
      <c r="BD148"/>
      <c r="BE148"/>
      <c r="BF148"/>
      <c r="BG148"/>
      <c r="BH148"/>
      <c r="BI148"/>
      <c r="BJ148"/>
      <c r="BK148"/>
      <c r="BL148"/>
      <c r="BM148"/>
      <c r="BN148"/>
      <c r="BO148"/>
      <c r="BP148"/>
      <c r="BQ148"/>
      <c r="BR148"/>
      <c r="BS148"/>
      <c r="BT148"/>
    </row>
    <row r="149" spans="1:72" x14ac:dyDescent="0.3">
      <c r="A149" t="s">
        <v>884</v>
      </c>
      <c r="B149">
        <v>1271541</v>
      </c>
      <c r="C149">
        <v>1563053.28</v>
      </c>
      <c r="D149">
        <v>1043915</v>
      </c>
      <c r="E149">
        <v>1205011</v>
      </c>
      <c r="F149">
        <v>1723543</v>
      </c>
      <c r="G149">
        <v>1944565.81</v>
      </c>
      <c r="H149">
        <v>1636736</v>
      </c>
      <c r="I149">
        <v>1815236</v>
      </c>
      <c r="J149">
        <v>1420991</v>
      </c>
      <c r="K149">
        <v>1875103.6</v>
      </c>
      <c r="L149">
        <v>1598028</v>
      </c>
      <c r="M149">
        <v>1438141</v>
      </c>
      <c r="N149">
        <v>1203020</v>
      </c>
      <c r="O149">
        <v>1699568.62</v>
      </c>
      <c r="P149">
        <v>1159829</v>
      </c>
      <c r="Q149">
        <v>1196851</v>
      </c>
      <c r="R149">
        <v>1053690</v>
      </c>
      <c r="S149">
        <v>1328912.98</v>
      </c>
      <c r="T149">
        <v>1090981</v>
      </c>
      <c r="U149">
        <v>1009843</v>
      </c>
      <c r="V149">
        <v>976676</v>
      </c>
      <c r="W149">
        <v>1348922.76</v>
      </c>
      <c r="X149">
        <v>961215</v>
      </c>
      <c r="Y149">
        <v>857544</v>
      </c>
      <c r="Z149">
        <v>862784</v>
      </c>
      <c r="AA149">
        <v>1229869.68</v>
      </c>
      <c r="AB149">
        <v>800599</v>
      </c>
      <c r="AC149">
        <v>828774</v>
      </c>
      <c r="AD149">
        <v>807495</v>
      </c>
      <c r="AE149">
        <v>1201222.82</v>
      </c>
      <c r="AF149">
        <v>741600</v>
      </c>
      <c r="AG149">
        <v>787995</v>
      </c>
      <c r="AH149">
        <v>714727</v>
      </c>
      <c r="AI149">
        <v>958726.15</v>
      </c>
      <c r="AJ149">
        <v>592916</v>
      </c>
      <c r="AK149">
        <v>607711</v>
      </c>
      <c r="AL149">
        <v>581574</v>
      </c>
      <c r="AM149">
        <v>777926.02</v>
      </c>
      <c r="AN149">
        <v>558479</v>
      </c>
      <c r="AO149">
        <v>553151</v>
      </c>
      <c r="AP149">
        <v>520567</v>
      </c>
      <c r="AQ149">
        <v>679318.75</v>
      </c>
      <c r="AR149">
        <v>476683</v>
      </c>
      <c r="AS149">
        <v>415094</v>
      </c>
      <c r="AT149">
        <v>439492</v>
      </c>
      <c r="AU149">
        <v>752433.37</v>
      </c>
      <c r="AV149">
        <v>421765</v>
      </c>
      <c r="AW149">
        <v>433912</v>
      </c>
      <c r="AX149">
        <v>0</v>
      </c>
      <c r="AY149">
        <v>0</v>
      </c>
      <c r="AZ149">
        <v>0</v>
      </c>
      <c r="BA149">
        <v>0</v>
      </c>
      <c r="BB149">
        <v>0</v>
      </c>
      <c r="BC149"/>
      <c r="BD149"/>
      <c r="BE149"/>
      <c r="BF149"/>
      <c r="BG149"/>
      <c r="BH149"/>
      <c r="BI149"/>
      <c r="BJ149"/>
      <c r="BK149"/>
      <c r="BL149"/>
      <c r="BM149"/>
      <c r="BN149"/>
      <c r="BO149"/>
      <c r="BP149"/>
      <c r="BQ149"/>
      <c r="BR149"/>
      <c r="BS149"/>
      <c r="BT149"/>
    </row>
    <row r="150" spans="1:72" x14ac:dyDescent="0.3">
      <c r="A150" t="s">
        <v>885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22852.639999999999</v>
      </c>
      <c r="AR150">
        <v>19966</v>
      </c>
      <c r="AS150">
        <v>21106</v>
      </c>
      <c r="AT150">
        <v>20184</v>
      </c>
      <c r="AU150">
        <v>16369.06</v>
      </c>
      <c r="AV150">
        <v>19222</v>
      </c>
      <c r="AW150">
        <v>19307</v>
      </c>
      <c r="AX150">
        <v>25160</v>
      </c>
      <c r="AY150">
        <v>1930</v>
      </c>
      <c r="AZ150">
        <v>1580</v>
      </c>
      <c r="BA150">
        <v>1180</v>
      </c>
      <c r="BB150">
        <v>600</v>
      </c>
      <c r="BC150"/>
      <c r="BD150"/>
      <c r="BE150"/>
      <c r="BF150"/>
      <c r="BG150"/>
      <c r="BH150"/>
      <c r="BI150"/>
      <c r="BJ150"/>
      <c r="BK150"/>
      <c r="BL150"/>
      <c r="BM150"/>
      <c r="BN150"/>
      <c r="BO150"/>
      <c r="BP150"/>
      <c r="BQ150"/>
      <c r="BR150"/>
      <c r="BS150"/>
      <c r="BT150"/>
    </row>
    <row r="151" spans="1:72" x14ac:dyDescent="0.3">
      <c r="A151" t="s">
        <v>2550</v>
      </c>
      <c r="B151">
        <v>3294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c r="BD151"/>
      <c r="BE151"/>
      <c r="BF151"/>
      <c r="BG151"/>
      <c r="BH151"/>
      <c r="BI151"/>
      <c r="BJ151"/>
      <c r="BK151"/>
      <c r="BL151"/>
      <c r="BM151"/>
      <c r="BN151"/>
      <c r="BO151"/>
      <c r="BP151"/>
      <c r="BQ151"/>
      <c r="BR151"/>
      <c r="BS151"/>
      <c r="BT151"/>
    </row>
    <row r="152" spans="1:72" x14ac:dyDescent="0.3">
      <c r="A152" t="s">
        <v>2697</v>
      </c>
      <c r="B152">
        <v>4793787</v>
      </c>
      <c r="C152">
        <v>5798234.0099999998</v>
      </c>
      <c r="D152">
        <v>4752364</v>
      </c>
      <c r="E152">
        <v>4260496</v>
      </c>
      <c r="F152">
        <v>5761483</v>
      </c>
      <c r="G152">
        <v>6922777.8300000001</v>
      </c>
      <c r="H152">
        <v>6195108</v>
      </c>
      <c r="I152">
        <v>6331209</v>
      </c>
      <c r="J152">
        <v>5476062</v>
      </c>
      <c r="K152">
        <v>6445059.2599999998</v>
      </c>
      <c r="L152">
        <v>6136798</v>
      </c>
      <c r="M152">
        <v>6056266</v>
      </c>
      <c r="N152">
        <v>5055175</v>
      </c>
      <c r="O152">
        <v>5518463.3600000003</v>
      </c>
      <c r="P152">
        <v>4820991</v>
      </c>
      <c r="Q152">
        <v>4774824</v>
      </c>
      <c r="R152">
        <v>4513820</v>
      </c>
      <c r="S152">
        <v>4968283.2</v>
      </c>
      <c r="T152">
        <v>4602202</v>
      </c>
      <c r="U152">
        <v>4475797</v>
      </c>
      <c r="V152">
        <v>4400729</v>
      </c>
      <c r="W152">
        <v>4853544.3</v>
      </c>
      <c r="X152">
        <v>4204236</v>
      </c>
      <c r="Y152">
        <v>3879528</v>
      </c>
      <c r="Z152">
        <v>3726880</v>
      </c>
      <c r="AA152">
        <v>4223388.54</v>
      </c>
      <c r="AB152">
        <v>3822513</v>
      </c>
      <c r="AC152">
        <v>3706203</v>
      </c>
      <c r="AD152">
        <v>3530874</v>
      </c>
      <c r="AE152">
        <v>4021825.47</v>
      </c>
      <c r="AF152">
        <v>3377890</v>
      </c>
      <c r="AG152">
        <v>3380974</v>
      </c>
      <c r="AH152">
        <v>3206479</v>
      </c>
      <c r="AI152">
        <v>3535612.98</v>
      </c>
      <c r="AJ152">
        <v>2962905</v>
      </c>
      <c r="AK152">
        <v>2908506</v>
      </c>
      <c r="AL152">
        <v>2767302</v>
      </c>
      <c r="AM152">
        <v>2843183.24</v>
      </c>
      <c r="AN152">
        <v>2546794</v>
      </c>
      <c r="AO152">
        <v>2446092</v>
      </c>
      <c r="AP152">
        <v>2357500</v>
      </c>
      <c r="AQ152">
        <v>2480571.23</v>
      </c>
      <c r="AR152">
        <v>2203810</v>
      </c>
      <c r="AS152">
        <v>2125367</v>
      </c>
      <c r="AT152">
        <v>2205995</v>
      </c>
      <c r="AU152">
        <v>2562636.29</v>
      </c>
      <c r="AV152">
        <v>2160135</v>
      </c>
      <c r="AW152">
        <v>2119460</v>
      </c>
      <c r="AX152">
        <v>1928075</v>
      </c>
      <c r="AY152">
        <v>1852201</v>
      </c>
      <c r="AZ152">
        <v>1583778</v>
      </c>
      <c r="BA152">
        <v>1571101</v>
      </c>
      <c r="BB152">
        <v>1439343</v>
      </c>
      <c r="BC152"/>
      <c r="BD152"/>
      <c r="BE152"/>
      <c r="BF152"/>
      <c r="BG152"/>
      <c r="BH152"/>
      <c r="BI152"/>
      <c r="BJ152"/>
      <c r="BK152"/>
      <c r="BL152"/>
      <c r="BM152"/>
      <c r="BN152"/>
      <c r="BO152"/>
      <c r="BP152"/>
      <c r="BQ152"/>
      <c r="BR152"/>
      <c r="BS152"/>
      <c r="BT152"/>
    </row>
    <row r="153" spans="1:72" x14ac:dyDescent="0.3">
      <c r="A153" t="s">
        <v>886</v>
      </c>
      <c r="B153">
        <v>166973</v>
      </c>
      <c r="C153">
        <v>170078.85</v>
      </c>
      <c r="D153">
        <v>186824</v>
      </c>
      <c r="E153">
        <v>103962</v>
      </c>
      <c r="F153">
        <v>580727</v>
      </c>
      <c r="G153">
        <v>338198.3</v>
      </c>
      <c r="H153">
        <v>359437</v>
      </c>
      <c r="I153">
        <v>293450</v>
      </c>
      <c r="J153">
        <v>301173</v>
      </c>
      <c r="K153">
        <v>208605.12</v>
      </c>
      <c r="L153">
        <v>251129</v>
      </c>
      <c r="M153">
        <v>272316</v>
      </c>
      <c r="N153">
        <v>255101</v>
      </c>
      <c r="O153">
        <v>219214.55</v>
      </c>
      <c r="P153">
        <v>201240</v>
      </c>
      <c r="Q153">
        <v>199515</v>
      </c>
      <c r="R153">
        <v>218739</v>
      </c>
      <c r="S153">
        <v>213542.95</v>
      </c>
      <c r="T153">
        <v>218633</v>
      </c>
      <c r="U153">
        <v>211114</v>
      </c>
      <c r="V153">
        <v>209629</v>
      </c>
      <c r="W153">
        <v>172361.42</v>
      </c>
      <c r="X153">
        <v>178401</v>
      </c>
      <c r="Y153">
        <v>188972</v>
      </c>
      <c r="Z153">
        <v>209570</v>
      </c>
      <c r="AA153">
        <v>211979.49</v>
      </c>
      <c r="AB153">
        <v>216912</v>
      </c>
      <c r="AC153">
        <v>206065</v>
      </c>
      <c r="AD153">
        <v>178315</v>
      </c>
      <c r="AE153">
        <v>171601.49</v>
      </c>
      <c r="AF153">
        <v>169654</v>
      </c>
      <c r="AG153">
        <v>176475</v>
      </c>
      <c r="AH153">
        <v>168201</v>
      </c>
      <c r="AI153">
        <v>164973.76999999999</v>
      </c>
      <c r="AJ153">
        <v>145456</v>
      </c>
      <c r="AK153">
        <v>137749</v>
      </c>
      <c r="AL153">
        <v>136069</v>
      </c>
      <c r="AM153">
        <v>117989.72</v>
      </c>
      <c r="AN153">
        <v>130737</v>
      </c>
      <c r="AO153">
        <v>125689</v>
      </c>
      <c r="AP153">
        <v>123133</v>
      </c>
      <c r="AQ153">
        <v>128761.93</v>
      </c>
      <c r="AR153">
        <v>112739</v>
      </c>
      <c r="AS153">
        <v>116119</v>
      </c>
      <c r="AT153">
        <v>117503</v>
      </c>
      <c r="AU153">
        <v>195888.66</v>
      </c>
      <c r="AV153">
        <v>85373</v>
      </c>
      <c r="AW153">
        <v>83599</v>
      </c>
      <c r="AX153">
        <v>85681</v>
      </c>
      <c r="AY153">
        <v>122691</v>
      </c>
      <c r="AZ153">
        <v>83885</v>
      </c>
      <c r="BA153">
        <v>77141</v>
      </c>
      <c r="BB153">
        <v>78190</v>
      </c>
      <c r="BC153"/>
      <c r="BD153"/>
      <c r="BE153"/>
      <c r="BF153"/>
      <c r="BG153"/>
      <c r="BH153"/>
      <c r="BI153"/>
      <c r="BJ153"/>
      <c r="BK153"/>
      <c r="BL153"/>
      <c r="BM153"/>
      <c r="BN153"/>
      <c r="BO153"/>
      <c r="BP153"/>
      <c r="BQ153"/>
      <c r="BR153"/>
      <c r="BS153"/>
      <c r="BT153"/>
    </row>
    <row r="154" spans="1:72" x14ac:dyDescent="0.3">
      <c r="A154" t="s">
        <v>887</v>
      </c>
      <c r="B154">
        <v>0</v>
      </c>
      <c r="C154">
        <v>0</v>
      </c>
      <c r="D154">
        <v>350751</v>
      </c>
      <c r="E154">
        <v>370171</v>
      </c>
      <c r="F154">
        <v>35259</v>
      </c>
      <c r="G154">
        <v>46792.44</v>
      </c>
      <c r="H154">
        <v>0</v>
      </c>
      <c r="I154">
        <v>123493</v>
      </c>
      <c r="J154">
        <v>81810</v>
      </c>
      <c r="K154">
        <v>70472.289999999994</v>
      </c>
      <c r="L154">
        <v>28948</v>
      </c>
      <c r="M154">
        <v>6801</v>
      </c>
      <c r="N154">
        <v>8922</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-193750</v>
      </c>
      <c r="AR154">
        <v>0</v>
      </c>
      <c r="AS154">
        <v>0</v>
      </c>
      <c r="AT154">
        <v>0</v>
      </c>
      <c r="AU154">
        <v>0</v>
      </c>
      <c r="AV154">
        <v>0</v>
      </c>
      <c r="AW154">
        <v>0</v>
      </c>
      <c r="AX154">
        <v>0</v>
      </c>
      <c r="AY154">
        <v>0</v>
      </c>
      <c r="AZ154">
        <v>0</v>
      </c>
      <c r="BA154">
        <v>0</v>
      </c>
      <c r="BB154">
        <v>0</v>
      </c>
      <c r="BC154"/>
      <c r="BD154"/>
      <c r="BE154"/>
      <c r="BF154"/>
      <c r="BG154"/>
      <c r="BH154"/>
      <c r="BI154"/>
      <c r="BJ154"/>
      <c r="BK154"/>
      <c r="BL154"/>
      <c r="BM154"/>
      <c r="BN154"/>
      <c r="BO154"/>
      <c r="BP154"/>
      <c r="BQ154"/>
      <c r="BR154"/>
      <c r="BS154"/>
      <c r="BT154"/>
    </row>
    <row r="155" spans="1:72" x14ac:dyDescent="0.3">
      <c r="A155" t="s">
        <v>2983</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-193750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2871</v>
      </c>
      <c r="B156">
        <v>0</v>
      </c>
      <c r="C156">
        <v>0</v>
      </c>
      <c r="D156">
        <v>350751</v>
      </c>
      <c r="E156">
        <v>370171</v>
      </c>
      <c r="F156">
        <v>35259</v>
      </c>
      <c r="G156">
        <v>46792.44</v>
      </c>
      <c r="H156">
        <v>0</v>
      </c>
      <c r="I156">
        <v>123493</v>
      </c>
      <c r="J156">
        <v>81810</v>
      </c>
      <c r="K156">
        <v>70472.289999999994</v>
      </c>
      <c r="L156">
        <v>28948</v>
      </c>
      <c r="M156">
        <v>6801</v>
      </c>
      <c r="N156">
        <v>8922</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c r="BD156"/>
      <c r="BE156"/>
      <c r="BF156"/>
      <c r="BG156"/>
      <c r="BH156"/>
      <c r="BI156"/>
      <c r="BJ156"/>
      <c r="BK156"/>
      <c r="BL156"/>
      <c r="BM156"/>
      <c r="BN156"/>
      <c r="BO156"/>
      <c r="BP156"/>
      <c r="BQ156"/>
      <c r="BR156"/>
      <c r="BS156"/>
      <c r="BT156"/>
    </row>
    <row r="157" spans="1:72" x14ac:dyDescent="0.3">
      <c r="A157" t="s">
        <v>2700</v>
      </c>
      <c r="B157">
        <v>5233218</v>
      </c>
      <c r="C157">
        <v>3023330.35</v>
      </c>
      <c r="D157">
        <v>3384470</v>
      </c>
      <c r="E157">
        <v>945158</v>
      </c>
      <c r="F157">
        <v>6277171</v>
      </c>
      <c r="G157">
        <v>4528981.16</v>
      </c>
      <c r="H157">
        <v>3618690</v>
      </c>
      <c r="I157">
        <v>3282982</v>
      </c>
      <c r="J157">
        <v>3625929</v>
      </c>
      <c r="K157">
        <v>3165166.3</v>
      </c>
      <c r="L157">
        <v>3641928</v>
      </c>
      <c r="M157">
        <v>3627818</v>
      </c>
      <c r="N157">
        <v>3431676</v>
      </c>
      <c r="O157">
        <v>2759176.82</v>
      </c>
      <c r="P157">
        <v>6587275</v>
      </c>
      <c r="Q157">
        <v>3046988</v>
      </c>
      <c r="R157">
        <v>3434454</v>
      </c>
      <c r="S157">
        <v>2735864.97</v>
      </c>
      <c r="T157">
        <v>2943407</v>
      </c>
      <c r="U157">
        <v>2943339</v>
      </c>
      <c r="V157">
        <v>3044213</v>
      </c>
      <c r="W157">
        <v>2437385.87</v>
      </c>
      <c r="X157">
        <v>2351826</v>
      </c>
      <c r="Y157">
        <v>2457140</v>
      </c>
      <c r="Z157">
        <v>2710613</v>
      </c>
      <c r="AA157">
        <v>2207516.5299999998</v>
      </c>
      <c r="AB157">
        <v>2465998</v>
      </c>
      <c r="AC157">
        <v>2522606</v>
      </c>
      <c r="AD157">
        <v>2287018</v>
      </c>
      <c r="AE157">
        <v>2331557.25</v>
      </c>
      <c r="AF157">
        <v>1935634</v>
      </c>
      <c r="AG157">
        <v>1946264</v>
      </c>
      <c r="AH157">
        <v>2194330</v>
      </c>
      <c r="AI157">
        <v>1431106.34</v>
      </c>
      <c r="AJ157">
        <v>3297315</v>
      </c>
      <c r="AK157">
        <v>1679022</v>
      </c>
      <c r="AL157">
        <v>1543441</v>
      </c>
      <c r="AM157">
        <v>1032520.04</v>
      </c>
      <c r="AN157">
        <v>750016</v>
      </c>
      <c r="AO157">
        <v>630693</v>
      </c>
      <c r="AP157">
        <v>891314</v>
      </c>
      <c r="AQ157">
        <v>167874.22</v>
      </c>
      <c r="AR157">
        <v>515639</v>
      </c>
      <c r="AS157">
        <v>487924</v>
      </c>
      <c r="AT157">
        <v>1385522</v>
      </c>
      <c r="AU157">
        <v>4659580.34</v>
      </c>
      <c r="AV157">
        <v>860747</v>
      </c>
      <c r="AW157">
        <v>972259</v>
      </c>
      <c r="AX157">
        <v>957278</v>
      </c>
      <c r="AY157">
        <v>752478</v>
      </c>
      <c r="AZ157">
        <v>924563</v>
      </c>
      <c r="BA157">
        <v>817694</v>
      </c>
      <c r="BB157">
        <v>898090</v>
      </c>
      <c r="BC157"/>
      <c r="BD157"/>
      <c r="BE157"/>
      <c r="BF157"/>
      <c r="BG157"/>
      <c r="BH157"/>
      <c r="BI157"/>
      <c r="BJ157"/>
      <c r="BK157"/>
      <c r="BL157"/>
      <c r="BM157"/>
      <c r="BN157"/>
      <c r="BO157"/>
      <c r="BP157"/>
      <c r="BQ157"/>
      <c r="BR157"/>
      <c r="BS157"/>
      <c r="BT157"/>
    </row>
    <row r="158" spans="1:72" x14ac:dyDescent="0.3">
      <c r="A158" t="s">
        <v>888</v>
      </c>
      <c r="B158">
        <v>391983</v>
      </c>
      <c r="C158">
        <v>458094.76</v>
      </c>
      <c r="D158">
        <v>436457</v>
      </c>
      <c r="E158">
        <v>490308</v>
      </c>
      <c r="F158">
        <v>480112</v>
      </c>
      <c r="G158">
        <v>199550.75</v>
      </c>
      <c r="H158">
        <v>223905</v>
      </c>
      <c r="I158">
        <v>236094</v>
      </c>
      <c r="J158">
        <v>186073</v>
      </c>
      <c r="K158">
        <v>183272.77</v>
      </c>
      <c r="L158">
        <v>110124</v>
      </c>
      <c r="M158">
        <v>28392</v>
      </c>
      <c r="N158">
        <v>104544</v>
      </c>
      <c r="O158">
        <v>64070.11</v>
      </c>
      <c r="P158">
        <v>97323</v>
      </c>
      <c r="Q158">
        <v>92802</v>
      </c>
      <c r="R158">
        <v>109664</v>
      </c>
      <c r="S158">
        <v>132092.34</v>
      </c>
      <c r="T158">
        <v>155205</v>
      </c>
      <c r="U158">
        <v>166155</v>
      </c>
      <c r="V158">
        <v>180008</v>
      </c>
      <c r="W158">
        <v>169178.09</v>
      </c>
      <c r="X158">
        <v>140638</v>
      </c>
      <c r="Y158">
        <v>102890</v>
      </c>
      <c r="Z158">
        <v>96008</v>
      </c>
      <c r="AA158">
        <v>92020.11</v>
      </c>
      <c r="AB158">
        <v>119837</v>
      </c>
      <c r="AC158">
        <v>286302</v>
      </c>
      <c r="AD158">
        <v>178592</v>
      </c>
      <c r="AE158">
        <v>156162.82</v>
      </c>
      <c r="AF158">
        <v>165132</v>
      </c>
      <c r="AG158">
        <v>275315</v>
      </c>
      <c r="AH158">
        <v>215923</v>
      </c>
      <c r="AI158">
        <v>215943.44</v>
      </c>
      <c r="AJ158">
        <v>335452</v>
      </c>
      <c r="AK158">
        <v>253646</v>
      </c>
      <c r="AL158">
        <v>252354</v>
      </c>
      <c r="AM158">
        <v>255400.6</v>
      </c>
      <c r="AN158">
        <v>235265</v>
      </c>
      <c r="AO158">
        <v>205373</v>
      </c>
      <c r="AP158">
        <v>178226</v>
      </c>
      <c r="AQ158">
        <v>169515.92</v>
      </c>
      <c r="AR158">
        <v>176712</v>
      </c>
      <c r="AS158">
        <v>173904</v>
      </c>
      <c r="AT158">
        <v>168158</v>
      </c>
      <c r="AU158">
        <v>190862.45</v>
      </c>
      <c r="AV158">
        <v>199932</v>
      </c>
      <c r="AW158">
        <v>218456</v>
      </c>
      <c r="AX158">
        <v>191630</v>
      </c>
      <c r="AY158">
        <v>165991</v>
      </c>
      <c r="AZ158">
        <v>128610</v>
      </c>
      <c r="BA158">
        <v>121992</v>
      </c>
      <c r="BB158">
        <v>126793</v>
      </c>
      <c r="BC158"/>
      <c r="BD158"/>
      <c r="BE158"/>
      <c r="BF158"/>
      <c r="BG158"/>
      <c r="BH158"/>
      <c r="BI158"/>
      <c r="BJ158"/>
      <c r="BK158"/>
      <c r="BL158"/>
      <c r="BM158"/>
      <c r="BN158"/>
      <c r="BO158"/>
      <c r="BP158"/>
      <c r="BQ158"/>
      <c r="BR158"/>
      <c r="BS158"/>
      <c r="BT158"/>
    </row>
    <row r="159" spans="1:72" x14ac:dyDescent="0.3">
      <c r="A159" t="s">
        <v>889</v>
      </c>
      <c r="B159">
        <v>1004117</v>
      </c>
      <c r="C159">
        <v>503763.83</v>
      </c>
      <c r="D159">
        <v>447801</v>
      </c>
      <c r="E159">
        <v>19659</v>
      </c>
      <c r="F159">
        <v>1177219</v>
      </c>
      <c r="G159">
        <v>585003.72</v>
      </c>
      <c r="H159">
        <v>608061</v>
      </c>
      <c r="I159">
        <v>590441</v>
      </c>
      <c r="J159">
        <v>552852</v>
      </c>
      <c r="K159">
        <v>396100.38</v>
      </c>
      <c r="L159">
        <v>568445</v>
      </c>
      <c r="M159">
        <v>618585</v>
      </c>
      <c r="N159">
        <v>473772</v>
      </c>
      <c r="O159">
        <v>353651.41</v>
      </c>
      <c r="P159">
        <v>480798</v>
      </c>
      <c r="Q159">
        <v>440609</v>
      </c>
      <c r="R159">
        <v>519468</v>
      </c>
      <c r="S159">
        <v>357977.1</v>
      </c>
      <c r="T159">
        <v>419288</v>
      </c>
      <c r="U159">
        <v>460241</v>
      </c>
      <c r="V159">
        <v>448830</v>
      </c>
      <c r="W159">
        <v>324290.71000000002</v>
      </c>
      <c r="X159">
        <v>369050</v>
      </c>
      <c r="Y159">
        <v>324667</v>
      </c>
      <c r="Z159">
        <v>412622</v>
      </c>
      <c r="AA159">
        <v>261627.11</v>
      </c>
      <c r="AB159">
        <v>380232</v>
      </c>
      <c r="AC159">
        <v>366084</v>
      </c>
      <c r="AD159">
        <v>370098</v>
      </c>
      <c r="AE159">
        <v>400335.82</v>
      </c>
      <c r="AF159">
        <v>287512</v>
      </c>
      <c r="AG159">
        <v>221006</v>
      </c>
      <c r="AH159">
        <v>297196</v>
      </c>
      <c r="AI159">
        <v>86364.77</v>
      </c>
      <c r="AJ159">
        <v>104150</v>
      </c>
      <c r="AK159">
        <v>236415</v>
      </c>
      <c r="AL159">
        <v>214708</v>
      </c>
      <c r="AM159">
        <v>78673.2</v>
      </c>
      <c r="AN159">
        <v>107895</v>
      </c>
      <c r="AO159">
        <v>63649</v>
      </c>
      <c r="AP159">
        <v>104262</v>
      </c>
      <c r="AQ159">
        <v>150456.79</v>
      </c>
      <c r="AR159">
        <v>166149</v>
      </c>
      <c r="AS159">
        <v>144756</v>
      </c>
      <c r="AT159">
        <v>263607</v>
      </c>
      <c r="AU159">
        <v>1268027.4099999999</v>
      </c>
      <c r="AV159">
        <v>111516</v>
      </c>
      <c r="AW159">
        <v>167994</v>
      </c>
      <c r="AX159">
        <v>151721</v>
      </c>
      <c r="AY159">
        <v>106944</v>
      </c>
      <c r="AZ159">
        <v>221253</v>
      </c>
      <c r="BA159">
        <v>175370</v>
      </c>
      <c r="BB159">
        <v>147135</v>
      </c>
      <c r="BC159"/>
      <c r="BD159"/>
      <c r="BE159"/>
      <c r="BF159"/>
      <c r="BG159"/>
      <c r="BH159"/>
      <c r="BI159"/>
      <c r="BJ159"/>
      <c r="BK159"/>
      <c r="BL159"/>
      <c r="BM159"/>
      <c r="BN159"/>
      <c r="BO159"/>
      <c r="BP159"/>
      <c r="BQ159"/>
      <c r="BR159"/>
      <c r="BS159"/>
      <c r="BT159"/>
    </row>
    <row r="160" spans="1:72" x14ac:dyDescent="0.3">
      <c r="A160" t="s">
        <v>2701</v>
      </c>
      <c r="B160">
        <v>3837118</v>
      </c>
      <c r="C160">
        <v>2061471.76</v>
      </c>
      <c r="D160">
        <v>2500212</v>
      </c>
      <c r="E160">
        <v>435191</v>
      </c>
      <c r="F160">
        <v>4619840</v>
      </c>
      <c r="G160">
        <v>3744426.69</v>
      </c>
      <c r="H160">
        <v>2786724</v>
      </c>
      <c r="I160">
        <v>2456447</v>
      </c>
      <c r="J160">
        <v>2887004</v>
      </c>
      <c r="K160">
        <v>2585793.15</v>
      </c>
      <c r="L160">
        <v>2963359</v>
      </c>
      <c r="M160">
        <v>2980841</v>
      </c>
      <c r="N160">
        <v>2853360</v>
      </c>
      <c r="O160">
        <v>2341455.2999999998</v>
      </c>
      <c r="P160">
        <v>6009154</v>
      </c>
      <c r="Q160">
        <v>2513577</v>
      </c>
      <c r="R160">
        <v>2805322</v>
      </c>
      <c r="S160">
        <v>2245795.5299999998</v>
      </c>
      <c r="T160">
        <v>2368914</v>
      </c>
      <c r="U160">
        <v>2316943</v>
      </c>
      <c r="V160">
        <v>2415375</v>
      </c>
      <c r="W160">
        <v>1943917.07</v>
      </c>
      <c r="X160">
        <v>1842138</v>
      </c>
      <c r="Y160">
        <v>2029583</v>
      </c>
      <c r="Z160">
        <v>2201983</v>
      </c>
      <c r="AA160">
        <v>1853869.31</v>
      </c>
      <c r="AB160">
        <v>1965929</v>
      </c>
      <c r="AC160">
        <v>1870220</v>
      </c>
      <c r="AD160">
        <v>1738328</v>
      </c>
      <c r="AE160">
        <v>1775058.61</v>
      </c>
      <c r="AF160">
        <v>1482990</v>
      </c>
      <c r="AG160">
        <v>1449943</v>
      </c>
      <c r="AH160">
        <v>1681211</v>
      </c>
      <c r="AI160">
        <v>1128798.1299999999</v>
      </c>
      <c r="AJ160">
        <v>2857713</v>
      </c>
      <c r="AK160">
        <v>1188961</v>
      </c>
      <c r="AL160">
        <v>1076379</v>
      </c>
      <c r="AM160">
        <v>698446.24</v>
      </c>
      <c r="AN160">
        <v>406856</v>
      </c>
      <c r="AO160">
        <v>361671</v>
      </c>
      <c r="AP160">
        <v>608826</v>
      </c>
      <c r="AQ160">
        <v>-152098.48000000001</v>
      </c>
      <c r="AR160">
        <v>172778</v>
      </c>
      <c r="AS160">
        <v>169264</v>
      </c>
      <c r="AT160">
        <v>953757</v>
      </c>
      <c r="AU160">
        <v>3200690.48</v>
      </c>
      <c r="AV160">
        <v>549299</v>
      </c>
      <c r="AW160">
        <v>585809</v>
      </c>
      <c r="AX160">
        <v>613927</v>
      </c>
      <c r="AY160">
        <v>479543</v>
      </c>
      <c r="AZ160">
        <v>574700</v>
      </c>
      <c r="BA160">
        <v>520332</v>
      </c>
      <c r="BB160">
        <v>624162</v>
      </c>
      <c r="BC160"/>
      <c r="BD160"/>
      <c r="BE160"/>
      <c r="BF160"/>
      <c r="BG160"/>
      <c r="BH160"/>
      <c r="BI160"/>
      <c r="BJ160"/>
      <c r="BK160"/>
      <c r="BL160"/>
      <c r="BM160"/>
      <c r="BN160"/>
      <c r="BO160"/>
      <c r="BP160"/>
      <c r="BQ160"/>
      <c r="BR160"/>
      <c r="BS160"/>
      <c r="BT160"/>
    </row>
    <row r="161" spans="1:72" x14ac:dyDescent="0.3">
      <c r="A161" t="s">
        <v>2702</v>
      </c>
      <c r="B161">
        <v>3837118</v>
      </c>
      <c r="C161">
        <v>2061471.76</v>
      </c>
      <c r="D161">
        <v>2500212</v>
      </c>
      <c r="E161">
        <v>435191</v>
      </c>
      <c r="F161">
        <v>4619840</v>
      </c>
      <c r="G161">
        <v>3744426.69</v>
      </c>
      <c r="H161">
        <v>2786724</v>
      </c>
      <c r="I161">
        <v>2456447</v>
      </c>
      <c r="J161">
        <v>2887004</v>
      </c>
      <c r="K161">
        <v>2585793.15</v>
      </c>
      <c r="L161">
        <v>2963359</v>
      </c>
      <c r="M161">
        <v>2980841</v>
      </c>
      <c r="N161">
        <v>2853360</v>
      </c>
      <c r="O161">
        <v>2341455.2999999998</v>
      </c>
      <c r="P161">
        <v>6009154</v>
      </c>
      <c r="Q161">
        <v>2513577</v>
      </c>
      <c r="R161">
        <v>2805322</v>
      </c>
      <c r="S161">
        <v>2245795.5299999998</v>
      </c>
      <c r="T161">
        <v>2368914</v>
      </c>
      <c r="U161">
        <v>2316943</v>
      </c>
      <c r="V161">
        <v>2415375</v>
      </c>
      <c r="W161">
        <v>1943917.07</v>
      </c>
      <c r="X161">
        <v>1842138</v>
      </c>
      <c r="Y161">
        <v>2029583</v>
      </c>
      <c r="Z161">
        <v>2201983</v>
      </c>
      <c r="AA161">
        <v>1853869.31</v>
      </c>
      <c r="AB161">
        <v>1965929</v>
      </c>
      <c r="AC161">
        <v>1870220</v>
      </c>
      <c r="AD161">
        <v>1738328</v>
      </c>
      <c r="AE161">
        <v>1775058.61</v>
      </c>
      <c r="AF161">
        <v>1482990</v>
      </c>
      <c r="AG161">
        <v>1449943</v>
      </c>
      <c r="AH161">
        <v>1681211</v>
      </c>
      <c r="AI161">
        <v>1128798.1299999999</v>
      </c>
      <c r="AJ161">
        <v>2857713</v>
      </c>
      <c r="AK161">
        <v>1188961</v>
      </c>
      <c r="AL161">
        <v>1076379</v>
      </c>
      <c r="AM161">
        <v>698446.24</v>
      </c>
      <c r="AN161">
        <v>406856</v>
      </c>
      <c r="AO161">
        <v>361671</v>
      </c>
      <c r="AP161">
        <v>608826</v>
      </c>
      <c r="AQ161">
        <v>-152098.48000000001</v>
      </c>
      <c r="AR161">
        <v>172778</v>
      </c>
      <c r="AS161">
        <v>169264</v>
      </c>
      <c r="AT161">
        <v>953757</v>
      </c>
      <c r="AU161">
        <v>3200690.48</v>
      </c>
      <c r="AV161">
        <v>549299</v>
      </c>
      <c r="AW161">
        <v>585809</v>
      </c>
      <c r="AX161">
        <v>613927</v>
      </c>
      <c r="AY161">
        <v>479543</v>
      </c>
      <c r="AZ161">
        <v>574700</v>
      </c>
      <c r="BA161">
        <v>520332</v>
      </c>
      <c r="BB161">
        <v>624162</v>
      </c>
      <c r="BC161"/>
      <c r="BD161"/>
      <c r="BE161"/>
      <c r="BF161"/>
      <c r="BG161"/>
      <c r="BH161"/>
      <c r="BI161"/>
      <c r="BJ161"/>
      <c r="BK161"/>
      <c r="BL161"/>
      <c r="BM161"/>
      <c r="BN161"/>
      <c r="BO161"/>
      <c r="BP161"/>
      <c r="BQ161"/>
      <c r="BR161"/>
      <c r="BS161"/>
      <c r="BT161"/>
    </row>
    <row r="162" spans="1:72" x14ac:dyDescent="0.3">
      <c r="A162" t="s">
        <v>2703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2704</v>
      </c>
      <c r="B163">
        <v>3837118</v>
      </c>
      <c r="C163">
        <v>2061471.76</v>
      </c>
      <c r="D163">
        <v>2500212</v>
      </c>
      <c r="E163">
        <v>435191</v>
      </c>
      <c r="F163">
        <v>4619840</v>
      </c>
      <c r="G163">
        <v>3744426.69</v>
      </c>
      <c r="H163">
        <v>2786724</v>
      </c>
      <c r="I163">
        <v>2456447</v>
      </c>
      <c r="J163">
        <v>2887004</v>
      </c>
      <c r="K163">
        <v>2585793.15</v>
      </c>
      <c r="L163">
        <v>2963359</v>
      </c>
      <c r="M163">
        <v>2980841</v>
      </c>
      <c r="N163">
        <v>2853360</v>
      </c>
      <c r="O163">
        <v>2341455.2999999998</v>
      </c>
      <c r="P163">
        <v>6009154</v>
      </c>
      <c r="Q163">
        <v>2513577</v>
      </c>
      <c r="R163">
        <v>2805322</v>
      </c>
      <c r="S163">
        <v>2245795.5299999998</v>
      </c>
      <c r="T163">
        <v>2368914</v>
      </c>
      <c r="U163">
        <v>2316943</v>
      </c>
      <c r="V163">
        <v>2415375</v>
      </c>
      <c r="W163">
        <v>1943917.07</v>
      </c>
      <c r="X163">
        <v>1842138</v>
      </c>
      <c r="Y163">
        <v>2029583</v>
      </c>
      <c r="Z163">
        <v>2201983</v>
      </c>
      <c r="AA163">
        <v>1853869.31</v>
      </c>
      <c r="AB163">
        <v>1965929</v>
      </c>
      <c r="AC163">
        <v>1870220</v>
      </c>
      <c r="AD163">
        <v>1738328</v>
      </c>
      <c r="AE163">
        <v>1775058.61</v>
      </c>
      <c r="AF163">
        <v>1482990</v>
      </c>
      <c r="AG163">
        <v>1449943</v>
      </c>
      <c r="AH163">
        <v>1681211</v>
      </c>
      <c r="AI163">
        <v>1128798.1299999999</v>
      </c>
      <c r="AJ163">
        <v>2857713</v>
      </c>
      <c r="AK163">
        <v>1188961</v>
      </c>
      <c r="AL163">
        <v>1076379</v>
      </c>
      <c r="AM163">
        <v>698446.24</v>
      </c>
      <c r="AN163">
        <v>406856</v>
      </c>
      <c r="AO163">
        <v>361671</v>
      </c>
      <c r="AP163">
        <v>608826</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2705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2985</v>
      </c>
      <c r="B165">
        <v>0</v>
      </c>
      <c r="C165">
        <v>494255.6</v>
      </c>
      <c r="D165">
        <v>-76467</v>
      </c>
      <c r="E165">
        <v>0</v>
      </c>
      <c r="F165">
        <v>0</v>
      </c>
      <c r="G165">
        <v>-35629.97</v>
      </c>
      <c r="H165">
        <v>15723</v>
      </c>
      <c r="I165">
        <v>-70411</v>
      </c>
      <c r="J165">
        <v>161884</v>
      </c>
      <c r="K165">
        <v>-598921.84</v>
      </c>
      <c r="L165">
        <v>230862</v>
      </c>
      <c r="M165">
        <v>147393</v>
      </c>
      <c r="N165">
        <v>-184</v>
      </c>
      <c r="O165">
        <v>3161.48</v>
      </c>
      <c r="P165">
        <v>337</v>
      </c>
      <c r="Q165">
        <v>75</v>
      </c>
      <c r="R165">
        <v>-144</v>
      </c>
      <c r="S165">
        <v>-1240.5899999999999</v>
      </c>
      <c r="T165">
        <v>2217</v>
      </c>
      <c r="U165">
        <v>-3857</v>
      </c>
      <c r="V165">
        <v>3714</v>
      </c>
      <c r="W165">
        <v>639.79999999999995</v>
      </c>
      <c r="X165">
        <v>273</v>
      </c>
      <c r="Y165">
        <v>-1287</v>
      </c>
      <c r="Z165">
        <v>1827</v>
      </c>
      <c r="AA165">
        <v>331.21</v>
      </c>
      <c r="AB165">
        <v>681</v>
      </c>
      <c r="AC165">
        <v>752</v>
      </c>
      <c r="AD165">
        <v>488</v>
      </c>
      <c r="AE165">
        <v>196.2</v>
      </c>
      <c r="AF165">
        <v>380</v>
      </c>
      <c r="AG165">
        <v>148</v>
      </c>
      <c r="AH165">
        <v>1188</v>
      </c>
      <c r="AI165">
        <v>674.58</v>
      </c>
      <c r="AJ165">
        <v>2163</v>
      </c>
      <c r="AK165">
        <v>901</v>
      </c>
      <c r="AL165">
        <v>1398</v>
      </c>
      <c r="AM165">
        <v>1083.94</v>
      </c>
      <c r="AN165">
        <v>424</v>
      </c>
      <c r="AO165">
        <v>313</v>
      </c>
      <c r="AP165">
        <v>966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2707</v>
      </c>
      <c r="B166">
        <v>-3429</v>
      </c>
      <c r="C166">
        <v>-8643.56</v>
      </c>
      <c r="D166">
        <v>23586</v>
      </c>
      <c r="E166">
        <v>7024</v>
      </c>
      <c r="F166">
        <v>371</v>
      </c>
      <c r="G166">
        <v>11814.89</v>
      </c>
      <c r="H166">
        <v>-215</v>
      </c>
      <c r="I166">
        <v>-199857</v>
      </c>
      <c r="J166">
        <v>11391</v>
      </c>
      <c r="K166">
        <v>185938.03</v>
      </c>
      <c r="L166">
        <v>-228157</v>
      </c>
      <c r="M166">
        <v>11859</v>
      </c>
      <c r="N166">
        <v>59306</v>
      </c>
      <c r="O166">
        <v>-75196.19</v>
      </c>
      <c r="P166">
        <v>259</v>
      </c>
      <c r="Q166">
        <v>249</v>
      </c>
      <c r="R166">
        <v>-2967</v>
      </c>
      <c r="S166">
        <v>-1676.09</v>
      </c>
      <c r="T166">
        <v>-2132</v>
      </c>
      <c r="U166">
        <v>823</v>
      </c>
      <c r="V166">
        <v>320</v>
      </c>
      <c r="W166">
        <v>586.54999999999995</v>
      </c>
      <c r="X166">
        <v>-1615</v>
      </c>
      <c r="Y166">
        <v>315</v>
      </c>
      <c r="Z166">
        <v>-806</v>
      </c>
      <c r="AA166">
        <v>12.92</v>
      </c>
      <c r="AB166">
        <v>37</v>
      </c>
      <c r="AC166">
        <v>-132</v>
      </c>
      <c r="AD166">
        <v>1521</v>
      </c>
      <c r="AE166">
        <v>-1179.03</v>
      </c>
      <c r="AF166">
        <v>173</v>
      </c>
      <c r="AG166">
        <v>1106</v>
      </c>
      <c r="AH166">
        <v>-71</v>
      </c>
      <c r="AI166">
        <v>5708.69</v>
      </c>
      <c r="AJ166">
        <v>-1685</v>
      </c>
      <c r="AK166">
        <v>1654</v>
      </c>
      <c r="AL166">
        <v>-3478</v>
      </c>
      <c r="AM166">
        <v>-570.12</v>
      </c>
      <c r="AN166">
        <v>-4405</v>
      </c>
      <c r="AO166">
        <v>1611</v>
      </c>
      <c r="AP166">
        <v>-89</v>
      </c>
      <c r="AQ166">
        <v>0</v>
      </c>
      <c r="AR166">
        <v>0</v>
      </c>
      <c r="AS166">
        <v>0</v>
      </c>
      <c r="AT166">
        <v>0</v>
      </c>
      <c r="AU166">
        <v>0</v>
      </c>
      <c r="AV166">
        <v>0</v>
      </c>
      <c r="AW166">
        <v>0</v>
      </c>
      <c r="AX166">
        <v>0</v>
      </c>
      <c r="AY166">
        <v>0</v>
      </c>
      <c r="AZ166">
        <v>0</v>
      </c>
      <c r="BA166">
        <v>0</v>
      </c>
      <c r="BB166">
        <v>0</v>
      </c>
      <c r="BC166"/>
      <c r="BD166"/>
      <c r="BE166"/>
      <c r="BF166"/>
      <c r="BG166"/>
      <c r="BH166"/>
      <c r="BI166"/>
      <c r="BJ166"/>
      <c r="BK166"/>
      <c r="BL166"/>
      <c r="BM166"/>
      <c r="BN166"/>
      <c r="BO166"/>
      <c r="BP166"/>
      <c r="BQ166"/>
      <c r="BR166"/>
      <c r="BS166"/>
      <c r="BT166"/>
    </row>
    <row r="167" spans="1:72" x14ac:dyDescent="0.3">
      <c r="A167" t="s">
        <v>2882</v>
      </c>
      <c r="B167">
        <v>0</v>
      </c>
      <c r="C167">
        <v>0</v>
      </c>
      <c r="D167">
        <v>0</v>
      </c>
      <c r="E167">
        <v>84107</v>
      </c>
      <c r="F167">
        <v>-340541</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2710</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2711</v>
      </c>
      <c r="B169">
        <v>90004</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2712</v>
      </c>
      <c r="B170">
        <v>-3294</v>
      </c>
      <c r="C170">
        <v>0</v>
      </c>
      <c r="D170">
        <v>0</v>
      </c>
      <c r="E170">
        <v>0</v>
      </c>
      <c r="F170">
        <v>0</v>
      </c>
      <c r="G170">
        <v>0</v>
      </c>
      <c r="H170">
        <v>0</v>
      </c>
      <c r="I170">
        <v>0</v>
      </c>
      <c r="J170">
        <v>0</v>
      </c>
      <c r="K170">
        <v>-6620.92</v>
      </c>
      <c r="L170">
        <v>0</v>
      </c>
      <c r="M170">
        <v>0</v>
      </c>
      <c r="N170">
        <v>0</v>
      </c>
      <c r="O170">
        <v>0</v>
      </c>
      <c r="P170">
        <v>0</v>
      </c>
      <c r="Q170">
        <v>0</v>
      </c>
      <c r="R170">
        <v>0</v>
      </c>
      <c r="S170">
        <v>0</v>
      </c>
      <c r="T170">
        <v>0</v>
      </c>
      <c r="U170">
        <v>0</v>
      </c>
      <c r="V170">
        <v>0</v>
      </c>
      <c r="W170">
        <v>-11590.11</v>
      </c>
      <c r="X170">
        <v>0</v>
      </c>
      <c r="Y170">
        <v>0</v>
      </c>
      <c r="Z170">
        <v>0</v>
      </c>
      <c r="AA170">
        <v>0</v>
      </c>
      <c r="AB170">
        <v>0</v>
      </c>
      <c r="AC170">
        <v>0</v>
      </c>
      <c r="AD170">
        <v>0</v>
      </c>
      <c r="AE170">
        <v>-0.12</v>
      </c>
      <c r="AF170">
        <v>-4637.33</v>
      </c>
      <c r="AG170">
        <v>0</v>
      </c>
      <c r="AH170">
        <v>-13912</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2713</v>
      </c>
      <c r="B171">
        <v>83281</v>
      </c>
      <c r="C171">
        <v>485612.04</v>
      </c>
      <c r="D171">
        <v>-52881</v>
      </c>
      <c r="E171">
        <v>91131</v>
      </c>
      <c r="F171">
        <v>-340170</v>
      </c>
      <c r="G171">
        <v>-23815.09</v>
      </c>
      <c r="H171">
        <v>15508</v>
      </c>
      <c r="I171">
        <v>-270268</v>
      </c>
      <c r="J171">
        <v>173275</v>
      </c>
      <c r="K171">
        <v>-439467.48</v>
      </c>
      <c r="L171">
        <v>2705</v>
      </c>
      <c r="M171">
        <v>159252</v>
      </c>
      <c r="N171">
        <v>59122</v>
      </c>
      <c r="O171">
        <v>-72034.710000000006</v>
      </c>
      <c r="P171">
        <v>596</v>
      </c>
      <c r="Q171">
        <v>324</v>
      </c>
      <c r="R171">
        <v>-3111</v>
      </c>
      <c r="S171">
        <v>-2916.68</v>
      </c>
      <c r="T171">
        <v>85</v>
      </c>
      <c r="U171">
        <v>-3034</v>
      </c>
      <c r="V171">
        <v>4034</v>
      </c>
      <c r="W171">
        <v>-45134.09</v>
      </c>
      <c r="X171">
        <v>-1342</v>
      </c>
      <c r="Y171">
        <v>-972</v>
      </c>
      <c r="Z171">
        <v>1021</v>
      </c>
      <c r="AA171">
        <v>344.13</v>
      </c>
      <c r="AB171">
        <v>718</v>
      </c>
      <c r="AC171">
        <v>620</v>
      </c>
      <c r="AD171">
        <v>2009</v>
      </c>
      <c r="AE171">
        <v>-982.94</v>
      </c>
      <c r="AF171">
        <v>553</v>
      </c>
      <c r="AG171">
        <v>1254</v>
      </c>
      <c r="AH171">
        <v>-12795</v>
      </c>
      <c r="AI171">
        <v>6383.27</v>
      </c>
      <c r="AJ171">
        <v>478</v>
      </c>
      <c r="AK171">
        <v>2555</v>
      </c>
      <c r="AL171">
        <v>-2080</v>
      </c>
      <c r="AM171">
        <v>513.82000000000005</v>
      </c>
      <c r="AN171">
        <v>-3981</v>
      </c>
      <c r="AO171">
        <v>1924</v>
      </c>
      <c r="AP171">
        <v>877</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2714</v>
      </c>
      <c r="B172">
        <v>3920399</v>
      </c>
      <c r="C172">
        <v>2547083.7999999998</v>
      </c>
      <c r="D172">
        <v>2447331</v>
      </c>
      <c r="E172">
        <v>526322</v>
      </c>
      <c r="F172">
        <v>4279670</v>
      </c>
      <c r="G172">
        <v>3720611.61</v>
      </c>
      <c r="H172">
        <v>2802232</v>
      </c>
      <c r="I172">
        <v>2186179</v>
      </c>
      <c r="J172">
        <v>3060279</v>
      </c>
      <c r="K172">
        <v>2146325.66</v>
      </c>
      <c r="L172">
        <v>2966064</v>
      </c>
      <c r="M172">
        <v>3140093</v>
      </c>
      <c r="N172">
        <v>2912482</v>
      </c>
      <c r="O172">
        <v>2269420.59</v>
      </c>
      <c r="P172">
        <v>6009750</v>
      </c>
      <c r="Q172">
        <v>2513901</v>
      </c>
      <c r="R172">
        <v>2802211</v>
      </c>
      <c r="S172">
        <v>2242878.85</v>
      </c>
      <c r="T172">
        <v>2368999</v>
      </c>
      <c r="U172">
        <v>2313909</v>
      </c>
      <c r="V172">
        <v>2419409</v>
      </c>
      <c r="W172">
        <v>1898782.98</v>
      </c>
      <c r="X172">
        <v>1840796</v>
      </c>
      <c r="Y172">
        <v>2028611</v>
      </c>
      <c r="Z172">
        <v>2203004</v>
      </c>
      <c r="AA172">
        <v>1854213.44</v>
      </c>
      <c r="AB172">
        <v>1966647</v>
      </c>
      <c r="AC172">
        <v>1870840</v>
      </c>
      <c r="AD172">
        <v>1740337</v>
      </c>
      <c r="AE172">
        <v>1774075.67</v>
      </c>
      <c r="AF172">
        <v>1483543</v>
      </c>
      <c r="AG172">
        <v>1451197</v>
      </c>
      <c r="AH172">
        <v>1668416</v>
      </c>
      <c r="AI172">
        <v>1135181.3899999999</v>
      </c>
      <c r="AJ172">
        <v>2858191</v>
      </c>
      <c r="AK172">
        <v>1191516</v>
      </c>
      <c r="AL172">
        <v>1074299</v>
      </c>
      <c r="AM172">
        <v>698960.07</v>
      </c>
      <c r="AN172">
        <v>402875</v>
      </c>
      <c r="AO172">
        <v>363595</v>
      </c>
      <c r="AP172">
        <v>609703</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2715</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890</v>
      </c>
      <c r="B174">
        <v>3834658</v>
      </c>
      <c r="C174">
        <v>2017445.86</v>
      </c>
      <c r="D174">
        <v>2480539</v>
      </c>
      <c r="E174">
        <v>467117</v>
      </c>
      <c r="F174">
        <v>4591995</v>
      </c>
      <c r="G174">
        <v>3670826.95</v>
      </c>
      <c r="H174">
        <v>2816279</v>
      </c>
      <c r="I174">
        <v>2469670</v>
      </c>
      <c r="J174">
        <v>2846979</v>
      </c>
      <c r="K174">
        <v>2529871.87</v>
      </c>
      <c r="L174">
        <v>2928069</v>
      </c>
      <c r="M174">
        <v>2935462</v>
      </c>
      <c r="N174">
        <v>2822250</v>
      </c>
      <c r="O174">
        <v>2325885.89</v>
      </c>
      <c r="P174">
        <v>5982689</v>
      </c>
      <c r="Q174">
        <v>2483211</v>
      </c>
      <c r="R174">
        <v>2775858</v>
      </c>
      <c r="S174">
        <v>2218551.65</v>
      </c>
      <c r="T174">
        <v>2342440</v>
      </c>
      <c r="U174">
        <v>2293052</v>
      </c>
      <c r="V174">
        <v>2389753</v>
      </c>
      <c r="W174">
        <v>1910639.77</v>
      </c>
      <c r="X174">
        <v>1816453</v>
      </c>
      <c r="Y174">
        <v>2006210</v>
      </c>
      <c r="Z174">
        <v>2147007</v>
      </c>
      <c r="AA174">
        <v>1820494.64</v>
      </c>
      <c r="AB174">
        <v>1934797</v>
      </c>
      <c r="AC174">
        <v>1841465</v>
      </c>
      <c r="AD174">
        <v>1710196</v>
      </c>
      <c r="AE174">
        <v>1749971.05</v>
      </c>
      <c r="AF174">
        <v>1459372</v>
      </c>
      <c r="AG174">
        <v>1427353</v>
      </c>
      <c r="AH174">
        <v>1655833</v>
      </c>
      <c r="AI174">
        <v>1109407.1200000001</v>
      </c>
      <c r="AJ174">
        <v>2843386</v>
      </c>
      <c r="AK174">
        <v>1171392</v>
      </c>
      <c r="AL174">
        <v>1064513</v>
      </c>
      <c r="AM174">
        <v>692186.35</v>
      </c>
      <c r="AN174">
        <v>388599</v>
      </c>
      <c r="AO174">
        <v>364936</v>
      </c>
      <c r="AP174">
        <v>612402</v>
      </c>
      <c r="AQ174">
        <v>-155211.64000000001</v>
      </c>
      <c r="AR174">
        <v>170418</v>
      </c>
      <c r="AS174">
        <v>164456</v>
      </c>
      <c r="AT174">
        <v>950837</v>
      </c>
      <c r="AU174">
        <v>3211417.42</v>
      </c>
      <c r="AV174">
        <v>550038</v>
      </c>
      <c r="AW174">
        <v>586990</v>
      </c>
      <c r="AX174">
        <v>603178</v>
      </c>
      <c r="AY174">
        <v>476524</v>
      </c>
      <c r="AZ174">
        <v>572535</v>
      </c>
      <c r="BA174">
        <v>519347</v>
      </c>
      <c r="BB174">
        <v>617380</v>
      </c>
      <c r="BC174"/>
      <c r="BD174"/>
      <c r="BE174"/>
      <c r="BF174"/>
      <c r="BG174"/>
      <c r="BH174"/>
      <c r="BI174"/>
      <c r="BJ174"/>
      <c r="BK174"/>
      <c r="BL174"/>
      <c r="BM174"/>
      <c r="BN174"/>
      <c r="BO174"/>
      <c r="BP174"/>
      <c r="BQ174"/>
      <c r="BR174"/>
      <c r="BS174"/>
      <c r="BT174"/>
    </row>
    <row r="175" spans="1:72" x14ac:dyDescent="0.3">
      <c r="A175" t="s">
        <v>2716</v>
      </c>
      <c r="B175">
        <v>2460</v>
      </c>
      <c r="C175">
        <v>44025.9</v>
      </c>
      <c r="D175">
        <v>19673</v>
      </c>
      <c r="E175">
        <v>-31926</v>
      </c>
      <c r="F175">
        <v>27845</v>
      </c>
      <c r="G175">
        <v>73599.740000000005</v>
      </c>
      <c r="H175">
        <v>-29555</v>
      </c>
      <c r="I175">
        <v>-13223</v>
      </c>
      <c r="J175">
        <v>40025</v>
      </c>
      <c r="K175">
        <v>55921.279999999999</v>
      </c>
      <c r="L175">
        <v>35290</v>
      </c>
      <c r="M175">
        <v>45379</v>
      </c>
      <c r="N175">
        <v>31110</v>
      </c>
      <c r="O175">
        <v>15569.4</v>
      </c>
      <c r="P175">
        <v>26465</v>
      </c>
      <c r="Q175">
        <v>30366</v>
      </c>
      <c r="R175">
        <v>29464</v>
      </c>
      <c r="S175">
        <v>27243.88</v>
      </c>
      <c r="T175">
        <v>26474</v>
      </c>
      <c r="U175">
        <v>23891</v>
      </c>
      <c r="V175">
        <v>25622</v>
      </c>
      <c r="W175">
        <v>33277.300000000003</v>
      </c>
      <c r="X175">
        <v>25685</v>
      </c>
      <c r="Y175">
        <v>23373</v>
      </c>
      <c r="Z175">
        <v>54976</v>
      </c>
      <c r="AA175">
        <v>33374.67</v>
      </c>
      <c r="AB175">
        <v>31132</v>
      </c>
      <c r="AC175">
        <v>28755</v>
      </c>
      <c r="AD175">
        <v>28132</v>
      </c>
      <c r="AE175">
        <v>25087.57</v>
      </c>
      <c r="AF175">
        <v>23618</v>
      </c>
      <c r="AG175">
        <v>22590</v>
      </c>
      <c r="AH175">
        <v>25378</v>
      </c>
      <c r="AI175">
        <v>19391</v>
      </c>
      <c r="AJ175">
        <v>14327</v>
      </c>
      <c r="AK175">
        <v>17569</v>
      </c>
      <c r="AL175">
        <v>11866</v>
      </c>
      <c r="AM175">
        <v>6259.89</v>
      </c>
      <c r="AN175">
        <v>18257</v>
      </c>
      <c r="AO175">
        <v>-3265</v>
      </c>
      <c r="AP175">
        <v>-3576</v>
      </c>
      <c r="AQ175">
        <v>3113.15</v>
      </c>
      <c r="AR175">
        <v>2360</v>
      </c>
      <c r="AS175">
        <v>4808</v>
      </c>
      <c r="AT175">
        <v>2920</v>
      </c>
      <c r="AU175">
        <v>-10726.93</v>
      </c>
      <c r="AV175">
        <v>-739</v>
      </c>
      <c r="AW175">
        <v>-1181</v>
      </c>
      <c r="AX175">
        <v>10749</v>
      </c>
      <c r="AY175">
        <v>3019</v>
      </c>
      <c r="AZ175">
        <v>2165</v>
      </c>
      <c r="BA175">
        <v>985</v>
      </c>
      <c r="BB175">
        <v>6782</v>
      </c>
      <c r="BC175"/>
      <c r="BD175"/>
      <c r="BE175"/>
      <c r="BF175"/>
      <c r="BG175"/>
      <c r="BH175"/>
      <c r="BI175"/>
      <c r="BJ175"/>
      <c r="BK175"/>
      <c r="BL175"/>
      <c r="BM175"/>
      <c r="BN175"/>
      <c r="BO175"/>
      <c r="BP175"/>
      <c r="BQ175"/>
      <c r="BR175"/>
      <c r="BS175"/>
      <c r="BT175"/>
    </row>
    <row r="176" spans="1:72" x14ac:dyDescent="0.3">
      <c r="A176" t="s">
        <v>2717</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2718</v>
      </c>
      <c r="B177">
        <v>3910436</v>
      </c>
      <c r="C177">
        <v>2503058.0699999998</v>
      </c>
      <c r="D177">
        <v>2429064</v>
      </c>
      <c r="E177">
        <v>556842</v>
      </c>
      <c r="F177">
        <v>4252508</v>
      </c>
      <c r="G177">
        <v>3641401.51</v>
      </c>
      <c r="H177">
        <v>2831446</v>
      </c>
      <c r="I177">
        <v>2263095</v>
      </c>
      <c r="J177">
        <v>3020254</v>
      </c>
      <c r="K177">
        <v>2090404.38</v>
      </c>
      <c r="L177">
        <v>2930774</v>
      </c>
      <c r="M177">
        <v>3094714</v>
      </c>
      <c r="N177">
        <v>2881372</v>
      </c>
      <c r="O177">
        <v>2253851.1800000002</v>
      </c>
      <c r="P177">
        <v>5983285</v>
      </c>
      <c r="Q177">
        <v>2483535</v>
      </c>
      <c r="R177">
        <v>2772747</v>
      </c>
      <c r="S177">
        <v>2215634.9700000002</v>
      </c>
      <c r="T177">
        <v>2342525</v>
      </c>
      <c r="U177">
        <v>2290018</v>
      </c>
      <c r="V177">
        <v>2393787</v>
      </c>
      <c r="W177">
        <v>1865505.68</v>
      </c>
      <c r="X177">
        <v>1815111</v>
      </c>
      <c r="Y177">
        <v>2005238</v>
      </c>
      <c r="Z177">
        <v>2148028</v>
      </c>
      <c r="AA177">
        <v>1820838.77</v>
      </c>
      <c r="AB177">
        <v>1935515</v>
      </c>
      <c r="AC177">
        <v>1842085</v>
      </c>
      <c r="AD177">
        <v>1712205</v>
      </c>
      <c r="AE177">
        <v>1748988.1</v>
      </c>
      <c r="AF177">
        <v>1459925</v>
      </c>
      <c r="AG177">
        <v>1428607</v>
      </c>
      <c r="AH177">
        <v>1643038</v>
      </c>
      <c r="AI177">
        <v>1115790.3899999999</v>
      </c>
      <c r="AJ177">
        <v>2843864</v>
      </c>
      <c r="AK177">
        <v>1173947</v>
      </c>
      <c r="AL177">
        <v>1062433</v>
      </c>
      <c r="AM177">
        <v>692700.18</v>
      </c>
      <c r="AN177">
        <v>384618</v>
      </c>
      <c r="AO177">
        <v>366860</v>
      </c>
      <c r="AP177">
        <v>613279</v>
      </c>
      <c r="AQ177">
        <v>0</v>
      </c>
      <c r="AR177">
        <v>0</v>
      </c>
      <c r="AS177">
        <v>0</v>
      </c>
      <c r="AT177">
        <v>0</v>
      </c>
      <c r="AU177">
        <v>0</v>
      </c>
      <c r="AV177">
        <v>0</v>
      </c>
      <c r="AW177">
        <v>0</v>
      </c>
      <c r="AX177">
        <v>0</v>
      </c>
      <c r="AY177">
        <v>0</v>
      </c>
      <c r="AZ177">
        <v>0</v>
      </c>
      <c r="BA177">
        <v>0</v>
      </c>
      <c r="BB177">
        <v>0</v>
      </c>
      <c r="BC177"/>
      <c r="BD177"/>
      <c r="BE177"/>
      <c r="BF177"/>
      <c r="BG177"/>
      <c r="BH177"/>
      <c r="BI177"/>
      <c r="BJ177"/>
      <c r="BK177"/>
      <c r="BL177"/>
      <c r="BM177"/>
      <c r="BN177"/>
      <c r="BO177"/>
      <c r="BP177"/>
      <c r="BQ177"/>
      <c r="BR177"/>
      <c r="BS177"/>
      <c r="BT177"/>
    </row>
    <row r="178" spans="1:72" x14ac:dyDescent="0.3">
      <c r="A178" t="s">
        <v>2719</v>
      </c>
      <c r="B178">
        <v>9963</v>
      </c>
      <c r="C178">
        <v>44025.73</v>
      </c>
      <c r="D178">
        <v>18267</v>
      </c>
      <c r="E178">
        <v>-30520</v>
      </c>
      <c r="F178">
        <v>27162</v>
      </c>
      <c r="G178">
        <v>79210.100000000006</v>
      </c>
      <c r="H178">
        <v>-29214</v>
      </c>
      <c r="I178">
        <v>-76916</v>
      </c>
      <c r="J178">
        <v>40025</v>
      </c>
      <c r="K178">
        <v>55921.279999999999</v>
      </c>
      <c r="L178">
        <v>35290</v>
      </c>
      <c r="M178">
        <v>45379</v>
      </c>
      <c r="N178">
        <v>31110</v>
      </c>
      <c r="O178">
        <v>15569.4</v>
      </c>
      <c r="P178">
        <v>26465</v>
      </c>
      <c r="Q178">
        <v>30366</v>
      </c>
      <c r="R178">
        <v>29464</v>
      </c>
      <c r="S178">
        <v>27243.88</v>
      </c>
      <c r="T178">
        <v>26474</v>
      </c>
      <c r="U178">
        <v>23891</v>
      </c>
      <c r="V178">
        <v>25622</v>
      </c>
      <c r="W178">
        <v>33277.300000000003</v>
      </c>
      <c r="X178">
        <v>25685</v>
      </c>
      <c r="Y178">
        <v>23373</v>
      </c>
      <c r="Z178">
        <v>54976</v>
      </c>
      <c r="AA178">
        <v>33374.67</v>
      </c>
      <c r="AB178">
        <v>31132</v>
      </c>
      <c r="AC178">
        <v>28755</v>
      </c>
      <c r="AD178">
        <v>28132</v>
      </c>
      <c r="AE178">
        <v>25087.57</v>
      </c>
      <c r="AF178">
        <v>23618</v>
      </c>
      <c r="AG178">
        <v>22590</v>
      </c>
      <c r="AH178">
        <v>25378</v>
      </c>
      <c r="AI178">
        <v>19391</v>
      </c>
      <c r="AJ178">
        <v>14327</v>
      </c>
      <c r="AK178">
        <v>17569</v>
      </c>
      <c r="AL178">
        <v>11866</v>
      </c>
      <c r="AM178">
        <v>6259.89</v>
      </c>
      <c r="AN178">
        <v>18257</v>
      </c>
      <c r="AO178">
        <v>-3265</v>
      </c>
      <c r="AP178">
        <v>-3576</v>
      </c>
      <c r="AQ178">
        <v>0</v>
      </c>
      <c r="AR178">
        <v>0</v>
      </c>
      <c r="AS178">
        <v>0</v>
      </c>
      <c r="AT178">
        <v>0</v>
      </c>
      <c r="AU178">
        <v>0</v>
      </c>
      <c r="AV178">
        <v>0</v>
      </c>
      <c r="AW178">
        <v>0</v>
      </c>
      <c r="AX178">
        <v>0</v>
      </c>
      <c r="AY178">
        <v>0</v>
      </c>
      <c r="AZ178">
        <v>0</v>
      </c>
      <c r="BA178">
        <v>0</v>
      </c>
      <c r="BB178">
        <v>0</v>
      </c>
      <c r="BC178" s="80"/>
      <c r="BD178" s="80"/>
      <c r="BE178" s="80"/>
      <c r="BF178" s="80"/>
      <c r="BG178" s="80"/>
      <c r="BH178" s="80"/>
      <c r="BI178" s="80"/>
      <c r="BJ178" s="80"/>
      <c r="BK178" s="80"/>
      <c r="BL178" s="80"/>
      <c r="BM178" s="80"/>
      <c r="BN178" s="80"/>
      <c r="BO178" s="80"/>
      <c r="BP178" s="80"/>
      <c r="BQ178" s="80"/>
    </row>
    <row r="179" spans="1:72" x14ac:dyDescent="0.3">
      <c r="A179" t="s">
        <v>2720</v>
      </c>
      <c r="B179">
        <v>0.85441999999999996</v>
      </c>
      <c r="C179">
        <v>0.45004</v>
      </c>
      <c r="D179">
        <v>0.55269999999999997</v>
      </c>
      <c r="E179">
        <v>0.10408000000000001</v>
      </c>
      <c r="F179">
        <v>1.0331699999999999</v>
      </c>
      <c r="G179">
        <v>0.81550999999999996</v>
      </c>
      <c r="H179">
        <v>0.63</v>
      </c>
      <c r="I179">
        <v>0.55027999999999999</v>
      </c>
      <c r="J179">
        <v>0.63434999999999997</v>
      </c>
      <c r="K179">
        <v>0.56369999999999998</v>
      </c>
      <c r="L179">
        <v>0.65242</v>
      </c>
      <c r="M179">
        <v>0.65407000000000004</v>
      </c>
      <c r="N179">
        <v>0.62883999999999995</v>
      </c>
      <c r="O179">
        <v>0.51824000000000003</v>
      </c>
      <c r="P179">
        <v>1.33304</v>
      </c>
      <c r="Q179">
        <v>0.55330000000000001</v>
      </c>
      <c r="R179">
        <v>0.61851</v>
      </c>
      <c r="S179">
        <v>0.49465999999999999</v>
      </c>
      <c r="T179">
        <v>0.52193000000000001</v>
      </c>
      <c r="U179">
        <v>0.51093</v>
      </c>
      <c r="V179">
        <v>0.53247999999999995</v>
      </c>
      <c r="W179">
        <v>0.42571999999999999</v>
      </c>
      <c r="X179">
        <v>0.40473999999999999</v>
      </c>
      <c r="Y179">
        <v>0.45</v>
      </c>
      <c r="Z179">
        <v>0.48</v>
      </c>
      <c r="AA179">
        <v>0.40810999999999997</v>
      </c>
      <c r="AB179">
        <v>0.43</v>
      </c>
      <c r="AC179">
        <v>0.41</v>
      </c>
      <c r="AD179">
        <v>0.38</v>
      </c>
      <c r="AE179">
        <v>0.38799</v>
      </c>
      <c r="AF179">
        <v>0.33</v>
      </c>
      <c r="AG179">
        <v>0.32329999999999998</v>
      </c>
      <c r="AH179">
        <v>0.76</v>
      </c>
      <c r="AI179">
        <v>0.51</v>
      </c>
      <c r="AJ179">
        <v>1.31</v>
      </c>
      <c r="AK179">
        <v>0.54</v>
      </c>
      <c r="AL179">
        <v>0.49</v>
      </c>
      <c r="AM179">
        <v>0.31</v>
      </c>
      <c r="AN179">
        <v>0.18</v>
      </c>
      <c r="AO179">
        <v>0.17</v>
      </c>
      <c r="AP179">
        <v>0.28000000000000003</v>
      </c>
      <c r="AQ179">
        <v>-7.0000000000000007E-2</v>
      </c>
      <c r="AR179">
        <v>0.08</v>
      </c>
      <c r="AS179">
        <v>0.08</v>
      </c>
      <c r="AT179">
        <v>0.44</v>
      </c>
      <c r="AU179">
        <v>1.47</v>
      </c>
      <c r="AV179">
        <v>0.25</v>
      </c>
      <c r="AW179">
        <v>0.27</v>
      </c>
      <c r="AX179">
        <v>0.28000000000000003</v>
      </c>
      <c r="AY179">
        <v>0.22</v>
      </c>
      <c r="AZ179">
        <v>0.26</v>
      </c>
      <c r="BA179">
        <v>0.24</v>
      </c>
      <c r="BB179">
        <v>0.28000000000000003</v>
      </c>
      <c r="BC179" s="80"/>
      <c r="BD179" s="80"/>
      <c r="BE179" s="80"/>
      <c r="BF179" s="80"/>
      <c r="BG179" s="80"/>
      <c r="BH179" s="80"/>
      <c r="BI179" s="80"/>
      <c r="BJ179" s="80"/>
      <c r="BK179" s="80"/>
      <c r="BL179" s="80"/>
      <c r="BM179" s="80"/>
      <c r="BN179" s="80"/>
      <c r="BO179" s="80"/>
      <c r="BP179" s="80"/>
      <c r="BQ179" s="80"/>
    </row>
    <row r="180" spans="1:72" x14ac:dyDescent="0.3">
      <c r="A180" t="s">
        <v>2797</v>
      </c>
      <c r="B180" t="s">
        <v>2798</v>
      </c>
      <c r="C180" t="s">
        <v>2799</v>
      </c>
      <c r="D180" t="s">
        <v>2800</v>
      </c>
      <c r="E180" t="s">
        <v>2801</v>
      </c>
      <c r="F180" t="s">
        <v>2802</v>
      </c>
      <c r="G180" t="s">
        <v>2803</v>
      </c>
      <c r="H180" t="s">
        <v>2804</v>
      </c>
      <c r="I180" t="s">
        <v>2805</v>
      </c>
      <c r="J180" t="s">
        <v>2806</v>
      </c>
      <c r="K180" t="s">
        <v>2807</v>
      </c>
      <c r="L180" t="s">
        <v>2808</v>
      </c>
      <c r="M180" t="s">
        <v>2809</v>
      </c>
      <c r="N180" t="s">
        <v>2810</v>
      </c>
      <c r="O180" t="s">
        <v>2811</v>
      </c>
      <c r="P180" t="s">
        <v>2812</v>
      </c>
      <c r="Q180" t="s">
        <v>2813</v>
      </c>
      <c r="R180" t="s">
        <v>2814</v>
      </c>
      <c r="S180" t="s">
        <v>2815</v>
      </c>
      <c r="T180" t="s">
        <v>2816</v>
      </c>
      <c r="U180" t="s">
        <v>2817</v>
      </c>
      <c r="V180" t="s">
        <v>2818</v>
      </c>
      <c r="W180" t="s">
        <v>2819</v>
      </c>
      <c r="X180" t="s">
        <v>2820</v>
      </c>
      <c r="Y180" t="s">
        <v>2821</v>
      </c>
      <c r="Z180" t="s">
        <v>2822</v>
      </c>
      <c r="AA180" t="s">
        <v>2823</v>
      </c>
      <c r="AB180" t="s">
        <v>2824</v>
      </c>
      <c r="AC180" t="s">
        <v>2825</v>
      </c>
      <c r="AD180" t="s">
        <v>2826</v>
      </c>
      <c r="AE180" t="s">
        <v>2827</v>
      </c>
      <c r="AF180" t="s">
        <v>2828</v>
      </c>
      <c r="AG180" t="s">
        <v>2829</v>
      </c>
      <c r="AH180" t="s">
        <v>2830</v>
      </c>
      <c r="AI180" t="s">
        <v>2831</v>
      </c>
      <c r="AJ180" t="s">
        <v>2832</v>
      </c>
      <c r="AK180" t="s">
        <v>2833</v>
      </c>
      <c r="AL180" t="s">
        <v>2834</v>
      </c>
      <c r="AM180" t="s">
        <v>2835</v>
      </c>
      <c r="AN180" t="s">
        <v>2836</v>
      </c>
      <c r="AO180" t="s">
        <v>2837</v>
      </c>
      <c r="AP180" t="s">
        <v>2838</v>
      </c>
      <c r="AQ180" t="s">
        <v>2839</v>
      </c>
      <c r="AR180" t="s">
        <v>2840</v>
      </c>
      <c r="AS180" t="s">
        <v>2841</v>
      </c>
      <c r="AT180" t="s">
        <v>2842</v>
      </c>
      <c r="AU180" t="s">
        <v>2843</v>
      </c>
      <c r="AV180" t="s">
        <v>2844</v>
      </c>
      <c r="AW180" t="s">
        <v>2845</v>
      </c>
      <c r="AX180" t="s">
        <v>2846</v>
      </c>
      <c r="AY180" t="s">
        <v>2847</v>
      </c>
      <c r="AZ180" t="s">
        <v>2848</v>
      </c>
      <c r="BA180" t="s">
        <v>2849</v>
      </c>
      <c r="BB180" t="s">
        <v>2850</v>
      </c>
      <c r="BC180" s="80"/>
      <c r="BD180" s="80"/>
      <c r="BE180" s="80"/>
      <c r="BF180" s="80"/>
      <c r="BG180" s="80"/>
      <c r="BH180" s="80"/>
      <c r="BI180" s="80"/>
      <c r="BJ180" s="80"/>
      <c r="BK180" s="80"/>
      <c r="BL180" s="80"/>
      <c r="BM180" s="80"/>
      <c r="BN180" s="80"/>
      <c r="BO180" s="80"/>
      <c r="BP180" s="80"/>
      <c r="BQ180" s="80"/>
    </row>
    <row r="181" spans="1:72" x14ac:dyDescent="0.3">
      <c r="A181" t="s">
        <v>2851</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s="80"/>
      <c r="BD181" s="80"/>
      <c r="BE181" s="80"/>
      <c r="BF181" s="80"/>
      <c r="BG181" s="80"/>
      <c r="BH181" s="80"/>
      <c r="BI181" s="80"/>
      <c r="BJ181" s="80"/>
      <c r="BK181" s="80"/>
      <c r="BL181" s="80"/>
      <c r="BM181" s="80"/>
      <c r="BN181" s="80"/>
      <c r="BO181" s="80"/>
      <c r="BP181" s="80"/>
      <c r="BQ181" s="80"/>
    </row>
    <row r="182" spans="1:72" x14ac:dyDescent="0.3">
      <c r="A182" t="s">
        <v>2852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s="80"/>
      <c r="BD182" s="80"/>
      <c r="BE182" s="80"/>
      <c r="BF182" s="80"/>
      <c r="BG182" s="80"/>
      <c r="BH182" s="80"/>
      <c r="BI182" s="80"/>
      <c r="BJ182" s="80"/>
      <c r="BK182" s="80"/>
      <c r="BL182" s="80"/>
      <c r="BM182" s="80"/>
      <c r="BN182" s="80"/>
      <c r="BO182" s="80"/>
      <c r="BP182" s="80"/>
      <c r="BQ182" s="80"/>
    </row>
    <row r="183" spans="1:72" x14ac:dyDescent="0.3">
      <c r="A183" t="s">
        <v>2853</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22852.639999999999</v>
      </c>
      <c r="AR213" s="132">
        <f t="shared" si="7"/>
        <v>19966</v>
      </c>
      <c r="AS213" s="132">
        <f t="shared" si="7"/>
        <v>21106</v>
      </c>
      <c r="AT213" s="132">
        <f t="shared" si="7"/>
        <v>20184</v>
      </c>
      <c r="AU213" s="132">
        <f t="shared" si="7"/>
        <v>16369.06</v>
      </c>
      <c r="AV213" s="132">
        <f t="shared" si="7"/>
        <v>19222</v>
      </c>
      <c r="AW213" s="132">
        <f t="shared" si="7"/>
        <v>19307</v>
      </c>
      <c r="AX213" s="132">
        <f t="shared" si="7"/>
        <v>25160</v>
      </c>
      <c r="AY213" s="132">
        <f t="shared" si="7"/>
        <v>1930</v>
      </c>
      <c r="AZ213" s="132">
        <f t="shared" si="7"/>
        <v>1580</v>
      </c>
      <c r="BA213" s="132">
        <f t="shared" si="7"/>
        <v>1180</v>
      </c>
      <c r="BB213" s="132">
        <f t="shared" si="7"/>
        <v>600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22852.639999999999</v>
      </c>
      <c r="AR215" s="80">
        <f t="shared" si="8"/>
        <v>19966</v>
      </c>
      <c r="AS215" s="80">
        <f t="shared" si="8"/>
        <v>21106</v>
      </c>
      <c r="AT215" s="80">
        <f t="shared" si="8"/>
        <v>20184</v>
      </c>
      <c r="AU215" s="80">
        <f t="shared" si="8"/>
        <v>16369.06</v>
      </c>
      <c r="AV215" s="80">
        <f t="shared" si="8"/>
        <v>19222</v>
      </c>
      <c r="AW215" s="80">
        <f t="shared" si="8"/>
        <v>19307</v>
      </c>
      <c r="AX215" s="80">
        <f t="shared" si="8"/>
        <v>25160</v>
      </c>
      <c r="AY215" s="80">
        <f t="shared" si="8"/>
        <v>1930</v>
      </c>
      <c r="AZ215" s="80">
        <f t="shared" si="8"/>
        <v>1580</v>
      </c>
      <c r="BA215" s="80">
        <f t="shared" si="8"/>
        <v>1180</v>
      </c>
      <c r="BB215" s="80">
        <f t="shared" si="8"/>
        <v>600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2580</v>
      </c>
      <c r="Z219" t="s">
        <v>2581</v>
      </c>
      <c r="AA219" t="s">
        <v>2582</v>
      </c>
      <c r="AB219" t="s">
        <v>2583</v>
      </c>
      <c r="AC219" t="s">
        <v>2584</v>
      </c>
      <c r="AD219" t="s">
        <v>2585</v>
      </c>
      <c r="AE219" t="s">
        <v>2586</v>
      </c>
      <c r="AF219" t="s">
        <v>2587</v>
      </c>
      <c r="AG219" t="s">
        <v>2588</v>
      </c>
      <c r="AH219" t="s">
        <v>2589</v>
      </c>
      <c r="AI219" t="s">
        <v>2590</v>
      </c>
      <c r="AJ219" t="s">
        <v>2591</v>
      </c>
      <c r="AK219" t="s">
        <v>2592</v>
      </c>
      <c r="AL219" t="s">
        <v>2593</v>
      </c>
      <c r="AM219" t="s">
        <v>2594</v>
      </c>
      <c r="AN219" t="s">
        <v>2595</v>
      </c>
      <c r="AO219" t="s">
        <v>2596</v>
      </c>
      <c r="AP219" t="s">
        <v>2597</v>
      </c>
      <c r="AQ219" t="s">
        <v>2598</v>
      </c>
      <c r="AR219" t="s">
        <v>2599</v>
      </c>
      <c r="AS219" t="s">
        <v>2600</v>
      </c>
      <c r="AT219" t="s">
        <v>2601</v>
      </c>
      <c r="AU219" t="s">
        <v>2602</v>
      </c>
      <c r="AV219" t="s">
        <v>2603</v>
      </c>
      <c r="AW219" t="s">
        <v>2604</v>
      </c>
      <c r="AX219" t="s">
        <v>2605</v>
      </c>
      <c r="AY219" t="s">
        <v>2606</v>
      </c>
      <c r="AZ219" t="s">
        <v>2607</v>
      </c>
      <c r="BA219" t="s">
        <v>2608</v>
      </c>
      <c r="BB219" t="s">
        <v>2609</v>
      </c>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3837118</v>
      </c>
      <c r="C221">
        <v>9616714.7599999998</v>
      </c>
      <c r="D221">
        <v>7555243</v>
      </c>
      <c r="E221">
        <v>5055031</v>
      </c>
      <c r="F221">
        <v>4619840</v>
      </c>
      <c r="G221">
        <v>11809251.689999999</v>
      </c>
      <c r="H221">
        <v>8064825</v>
      </c>
      <c r="I221">
        <v>5343451</v>
      </c>
      <c r="J221">
        <v>2887004</v>
      </c>
      <c r="K221">
        <v>11383353.15</v>
      </c>
      <c r="L221">
        <v>8797560</v>
      </c>
      <c r="M221">
        <v>5834201</v>
      </c>
      <c r="N221">
        <v>2853360</v>
      </c>
      <c r="O221">
        <v>13669509.300000001</v>
      </c>
      <c r="P221">
        <v>11328054</v>
      </c>
      <c r="Q221">
        <v>5318900</v>
      </c>
      <c r="R221">
        <v>2805322</v>
      </c>
      <c r="S221">
        <v>9347027.5299999993</v>
      </c>
      <c r="T221">
        <v>7101232</v>
      </c>
      <c r="U221">
        <v>4732318</v>
      </c>
      <c r="V221">
        <v>0</v>
      </c>
      <c r="W221">
        <v>0</v>
      </c>
      <c r="X221">
        <v>6073704</v>
      </c>
      <c r="Y221">
        <v>4231566</v>
      </c>
      <c r="Z221">
        <v>2201983</v>
      </c>
      <c r="AA221">
        <v>7428346.3099999996</v>
      </c>
      <c r="AB221">
        <v>5574477</v>
      </c>
      <c r="AC221">
        <v>3608548</v>
      </c>
      <c r="AD221">
        <v>1738328</v>
      </c>
      <c r="AE221">
        <v>6389203.6100000003</v>
      </c>
      <c r="AF221">
        <v>4614145</v>
      </c>
      <c r="AG221">
        <v>3131153</v>
      </c>
      <c r="AH221">
        <v>1681211</v>
      </c>
      <c r="AI221">
        <v>6251851.1299999999</v>
      </c>
      <c r="AJ221">
        <v>5123053</v>
      </c>
      <c r="AK221">
        <v>2265340</v>
      </c>
      <c r="AL221">
        <v>1076379</v>
      </c>
      <c r="AM221">
        <v>2075799.24</v>
      </c>
      <c r="AN221">
        <v>1377353</v>
      </c>
      <c r="AO221">
        <v>970497</v>
      </c>
      <c r="AP221">
        <v>608826</v>
      </c>
      <c r="AQ221">
        <v>1143700.52</v>
      </c>
      <c r="AR221">
        <v>1295799</v>
      </c>
      <c r="AS221">
        <v>1123021</v>
      </c>
      <c r="AT221">
        <v>953757</v>
      </c>
      <c r="AU221">
        <v>4949725.4800000004</v>
      </c>
      <c r="AV221">
        <v>1749035</v>
      </c>
      <c r="AW221">
        <v>1199736</v>
      </c>
      <c r="AX221">
        <v>613927</v>
      </c>
      <c r="AY221">
        <v>2198737</v>
      </c>
      <c r="AZ221">
        <v>1719194</v>
      </c>
      <c r="BA221">
        <v>1144494</v>
      </c>
      <c r="BB221">
        <v>624162</v>
      </c>
      <c r="BC221"/>
    </row>
    <row r="222" spans="1:118" x14ac:dyDescent="0.3">
      <c r="A222" t="s">
        <v>2872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2415375</v>
      </c>
      <c r="W222">
        <v>8017621.0700000003</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row>
    <row r="223" spans="1:118" x14ac:dyDescent="0.3">
      <c r="A223" t="s">
        <v>891</v>
      </c>
      <c r="B223">
        <v>1967067</v>
      </c>
      <c r="C223">
        <v>7906273.4500000002</v>
      </c>
      <c r="D223">
        <v>6008393</v>
      </c>
      <c r="E223">
        <v>3955825</v>
      </c>
      <c r="F223">
        <v>2025435</v>
      </c>
      <c r="G223">
        <v>7116898.8899999997</v>
      </c>
      <c r="H223">
        <v>4893677</v>
      </c>
      <c r="I223">
        <v>3221428</v>
      </c>
      <c r="J223">
        <v>1569713</v>
      </c>
      <c r="K223">
        <v>5905735.4299999997</v>
      </c>
      <c r="L223">
        <v>4363108</v>
      </c>
      <c r="M223">
        <v>2798349</v>
      </c>
      <c r="N223">
        <v>1390854</v>
      </c>
      <c r="O223">
        <v>5314523.3099999996</v>
      </c>
      <c r="P223">
        <v>3945860</v>
      </c>
      <c r="Q223">
        <v>2609657</v>
      </c>
      <c r="R223">
        <v>1296076</v>
      </c>
      <c r="S223">
        <v>5122662.32</v>
      </c>
      <c r="T223">
        <v>3775324</v>
      </c>
      <c r="U223">
        <v>2484559</v>
      </c>
      <c r="V223">
        <v>1236515</v>
      </c>
      <c r="W223">
        <v>4437851.45</v>
      </c>
      <c r="X223">
        <v>3260865</v>
      </c>
      <c r="Y223">
        <v>2110094</v>
      </c>
      <c r="Z223">
        <v>1040047</v>
      </c>
      <c r="AA223">
        <v>4019178.78</v>
      </c>
      <c r="AB223">
        <v>2959338</v>
      </c>
      <c r="AC223">
        <v>1932153</v>
      </c>
      <c r="AD223">
        <v>1009603</v>
      </c>
      <c r="AE223">
        <v>3683705.41</v>
      </c>
      <c r="AF223">
        <v>2697590</v>
      </c>
      <c r="AG223">
        <v>1767385</v>
      </c>
      <c r="AH223">
        <v>879747</v>
      </c>
      <c r="AI223">
        <v>3257827.49</v>
      </c>
      <c r="AJ223">
        <v>2418990</v>
      </c>
      <c r="AK223">
        <v>1634391</v>
      </c>
      <c r="AL223">
        <v>835102</v>
      </c>
      <c r="AM223">
        <v>2947934.43</v>
      </c>
      <c r="AN223">
        <v>2085733</v>
      </c>
      <c r="AO223">
        <v>1363561</v>
      </c>
      <c r="AP223">
        <v>656693</v>
      </c>
      <c r="AQ223">
        <v>2356239.0299999998</v>
      </c>
      <c r="AR223">
        <v>1713813</v>
      </c>
      <c r="AS223">
        <v>1155061</v>
      </c>
      <c r="AT223">
        <v>576687</v>
      </c>
      <c r="AU223">
        <v>2110189.38</v>
      </c>
      <c r="AV223">
        <v>1550300</v>
      </c>
      <c r="AW223">
        <v>988787</v>
      </c>
      <c r="AX223">
        <v>481985</v>
      </c>
      <c r="AY223">
        <v>1462663</v>
      </c>
      <c r="AZ223">
        <v>1072605</v>
      </c>
      <c r="BA223">
        <v>690732</v>
      </c>
      <c r="BB223">
        <v>351258</v>
      </c>
      <c r="BC223"/>
    </row>
    <row r="224" spans="1:118" x14ac:dyDescent="0.3">
      <c r="A224" t="s">
        <v>2724</v>
      </c>
      <c r="B224">
        <v>0</v>
      </c>
      <c r="C224">
        <v>7906273.4500000002</v>
      </c>
      <c r="D224">
        <v>0</v>
      </c>
      <c r="E224">
        <v>0</v>
      </c>
      <c r="F224">
        <v>0</v>
      </c>
      <c r="G224">
        <v>0</v>
      </c>
      <c r="H224">
        <v>0</v>
      </c>
      <c r="I224">
        <v>0</v>
      </c>
      <c r="J224">
        <v>0</v>
      </c>
      <c r="K224">
        <v>0</v>
      </c>
      <c r="L224">
        <v>0</v>
      </c>
      <c r="M224">
        <v>0</v>
      </c>
      <c r="N224">
        <v>1137644</v>
      </c>
      <c r="O224">
        <v>5314523.3099999996</v>
      </c>
      <c r="P224">
        <v>0</v>
      </c>
      <c r="Q224">
        <v>0</v>
      </c>
      <c r="R224">
        <v>1033832</v>
      </c>
      <c r="S224">
        <v>4003241.12</v>
      </c>
      <c r="T224">
        <v>2937336</v>
      </c>
      <c r="U224">
        <v>1942807</v>
      </c>
      <c r="V224">
        <v>967420</v>
      </c>
      <c r="W224">
        <v>3391086.67</v>
      </c>
      <c r="X224">
        <v>2440600</v>
      </c>
      <c r="Y224">
        <v>1571851</v>
      </c>
      <c r="Z224">
        <v>772078</v>
      </c>
      <c r="AA224">
        <v>3075217.36</v>
      </c>
      <c r="AB224">
        <v>2283106</v>
      </c>
      <c r="AC224">
        <v>1491785</v>
      </c>
      <c r="AD224">
        <v>756770</v>
      </c>
      <c r="AE224">
        <v>2613640.4700000002</v>
      </c>
      <c r="AF224">
        <v>1997677</v>
      </c>
      <c r="AG224">
        <v>1310635</v>
      </c>
      <c r="AH224">
        <v>665953</v>
      </c>
      <c r="AI224">
        <v>2272251.5299999998</v>
      </c>
      <c r="AJ224">
        <v>1648690</v>
      </c>
      <c r="AK224">
        <v>1076186</v>
      </c>
      <c r="AL224">
        <v>536970</v>
      </c>
      <c r="AM224">
        <v>1851162.52</v>
      </c>
      <c r="AN224">
        <v>1254869</v>
      </c>
      <c r="AO224">
        <v>820475</v>
      </c>
      <c r="AP224">
        <v>395273</v>
      </c>
      <c r="AQ224">
        <v>2019660.14</v>
      </c>
      <c r="AR224">
        <v>1503450</v>
      </c>
      <c r="AS224">
        <v>1016330</v>
      </c>
      <c r="AT224">
        <v>490237</v>
      </c>
      <c r="AU224">
        <v>1757854.77</v>
      </c>
      <c r="AV224">
        <v>1282715</v>
      </c>
      <c r="AW224">
        <v>0</v>
      </c>
      <c r="AX224">
        <v>397027</v>
      </c>
      <c r="AY224">
        <v>1329233</v>
      </c>
      <c r="AZ224">
        <v>1072605</v>
      </c>
      <c r="BA224">
        <v>690732</v>
      </c>
      <c r="BB224">
        <v>351258</v>
      </c>
      <c r="BC224"/>
    </row>
    <row r="225" spans="1:55" x14ac:dyDescent="0.3">
      <c r="A225" t="s">
        <v>2725</v>
      </c>
      <c r="B225">
        <v>0</v>
      </c>
      <c r="C225">
        <v>0</v>
      </c>
      <c r="D225">
        <v>0</v>
      </c>
      <c r="E225">
        <v>0</v>
      </c>
      <c r="F225">
        <v>0</v>
      </c>
      <c r="G225">
        <v>0</v>
      </c>
      <c r="H225">
        <v>0</v>
      </c>
      <c r="I225">
        <v>0</v>
      </c>
      <c r="J225">
        <v>0</v>
      </c>
      <c r="K225">
        <v>5905735.4299999997</v>
      </c>
      <c r="L225">
        <v>0</v>
      </c>
      <c r="M225">
        <v>0</v>
      </c>
      <c r="N225">
        <v>253210</v>
      </c>
      <c r="O225">
        <v>0</v>
      </c>
      <c r="P225">
        <v>3945860</v>
      </c>
      <c r="Q225">
        <v>0</v>
      </c>
      <c r="R225">
        <v>262244</v>
      </c>
      <c r="S225">
        <v>1119421.2</v>
      </c>
      <c r="T225">
        <v>837988</v>
      </c>
      <c r="U225">
        <v>541752</v>
      </c>
      <c r="V225">
        <v>269095</v>
      </c>
      <c r="W225">
        <v>1046764.78</v>
      </c>
      <c r="X225">
        <v>820265</v>
      </c>
      <c r="Y225">
        <v>538243</v>
      </c>
      <c r="Z225">
        <v>267969</v>
      </c>
      <c r="AA225">
        <v>943961.42</v>
      </c>
      <c r="AB225">
        <v>676232</v>
      </c>
      <c r="AC225">
        <v>440368</v>
      </c>
      <c r="AD225">
        <v>252833</v>
      </c>
      <c r="AE225">
        <v>1070064.93</v>
      </c>
      <c r="AF225">
        <v>699913</v>
      </c>
      <c r="AG225">
        <v>456750</v>
      </c>
      <c r="AH225">
        <v>213794</v>
      </c>
      <c r="AI225">
        <v>985575.96</v>
      </c>
      <c r="AJ225">
        <v>770300</v>
      </c>
      <c r="AK225">
        <v>558205</v>
      </c>
      <c r="AL225">
        <v>298132</v>
      </c>
      <c r="AM225">
        <v>1096771.9099999999</v>
      </c>
      <c r="AN225">
        <v>830864</v>
      </c>
      <c r="AO225">
        <v>543086</v>
      </c>
      <c r="AP225">
        <v>261420</v>
      </c>
      <c r="AQ225">
        <v>336578.89</v>
      </c>
      <c r="AR225">
        <v>210363</v>
      </c>
      <c r="AS225">
        <v>138731</v>
      </c>
      <c r="AT225">
        <v>86450</v>
      </c>
      <c r="AU225">
        <v>352334.61</v>
      </c>
      <c r="AV225">
        <v>267585</v>
      </c>
      <c r="AW225">
        <v>0</v>
      </c>
      <c r="AX225">
        <v>84958</v>
      </c>
      <c r="AY225">
        <v>133430</v>
      </c>
      <c r="AZ225">
        <v>0</v>
      </c>
      <c r="BA225">
        <v>0</v>
      </c>
      <c r="BB225">
        <v>0</v>
      </c>
      <c r="BC225"/>
    </row>
    <row r="226" spans="1:55" x14ac:dyDescent="0.3">
      <c r="A226" t="s">
        <v>892</v>
      </c>
      <c r="B226">
        <v>3294</v>
      </c>
      <c r="C226">
        <v>21644.86</v>
      </c>
      <c r="D226">
        <v>0</v>
      </c>
      <c r="E226">
        <v>17903</v>
      </c>
      <c r="F226">
        <v>-8220</v>
      </c>
      <c r="G226">
        <v>-15505.32</v>
      </c>
      <c r="H226">
        <v>-2084</v>
      </c>
      <c r="I226">
        <v>-3316</v>
      </c>
      <c r="J226">
        <v>-4385</v>
      </c>
      <c r="K226">
        <v>34496.99</v>
      </c>
      <c r="L226">
        <v>12390</v>
      </c>
      <c r="M226">
        <v>-128</v>
      </c>
      <c r="N226">
        <v>-125</v>
      </c>
      <c r="O226">
        <v>6488.13</v>
      </c>
      <c r="P226">
        <v>2814</v>
      </c>
      <c r="Q226">
        <v>873</v>
      </c>
      <c r="R226">
        <v>1217</v>
      </c>
      <c r="S226">
        <v>2870.44</v>
      </c>
      <c r="T226">
        <v>-3765</v>
      </c>
      <c r="U226">
        <v>-2139</v>
      </c>
      <c r="V226">
        <v>-2222</v>
      </c>
      <c r="W226">
        <v>-1589.86</v>
      </c>
      <c r="X226">
        <v>-223</v>
      </c>
      <c r="Y226">
        <v>-241</v>
      </c>
      <c r="Z226">
        <v>-58</v>
      </c>
      <c r="AA226">
        <v>4995.18</v>
      </c>
      <c r="AB226">
        <v>-33</v>
      </c>
      <c r="AC226">
        <v>-34</v>
      </c>
      <c r="AD226">
        <v>15</v>
      </c>
      <c r="AE226">
        <v>-3358.92</v>
      </c>
      <c r="AF226">
        <v>-3527</v>
      </c>
      <c r="AG226">
        <v>-2832</v>
      </c>
      <c r="AH226">
        <v>-5978</v>
      </c>
      <c r="AI226">
        <v>13922.4</v>
      </c>
      <c r="AJ226">
        <v>-1872</v>
      </c>
      <c r="AK226">
        <v>-1685</v>
      </c>
      <c r="AL226">
        <v>-1275</v>
      </c>
      <c r="AM226">
        <v>6377.92</v>
      </c>
      <c r="AN226">
        <v>607</v>
      </c>
      <c r="AO226">
        <v>-251</v>
      </c>
      <c r="AP226">
        <v>47</v>
      </c>
      <c r="AQ226">
        <v>56.34</v>
      </c>
      <c r="AR226">
        <v>-163748</v>
      </c>
      <c r="AS226">
        <v>-162967</v>
      </c>
      <c r="AT226">
        <v>-163836</v>
      </c>
      <c r="AU226">
        <v>0</v>
      </c>
      <c r="AV226">
        <v>417</v>
      </c>
      <c r="AW226">
        <v>1170</v>
      </c>
      <c r="AX226">
        <v>0</v>
      </c>
      <c r="AY226">
        <v>0</v>
      </c>
      <c r="AZ226">
        <v>0</v>
      </c>
      <c r="BA226">
        <v>0</v>
      </c>
      <c r="BB226">
        <v>0</v>
      </c>
      <c r="BC226"/>
    </row>
    <row r="227" spans="1:55" x14ac:dyDescent="0.3">
      <c r="A227" t="s">
        <v>2727</v>
      </c>
      <c r="B227">
        <v>-166973</v>
      </c>
      <c r="C227">
        <v>-1041591.85</v>
      </c>
      <c r="D227">
        <v>-871513</v>
      </c>
      <c r="E227">
        <v>-684689</v>
      </c>
      <c r="F227">
        <v>-580727</v>
      </c>
      <c r="G227">
        <v>-1295501.98</v>
      </c>
      <c r="H227">
        <v>-954060</v>
      </c>
      <c r="I227">
        <v>-594623</v>
      </c>
      <c r="J227">
        <v>-301173</v>
      </c>
      <c r="K227">
        <v>-987151.12</v>
      </c>
      <c r="L227">
        <v>-778546</v>
      </c>
      <c r="M227">
        <v>-527417</v>
      </c>
      <c r="N227">
        <v>-255101</v>
      </c>
      <c r="O227">
        <v>-838708.55</v>
      </c>
      <c r="P227">
        <v>-619494</v>
      </c>
      <c r="Q227">
        <v>-418254</v>
      </c>
      <c r="R227">
        <v>-218739</v>
      </c>
      <c r="S227">
        <v>0</v>
      </c>
      <c r="T227">
        <v>-639376</v>
      </c>
      <c r="U227">
        <v>-420743</v>
      </c>
      <c r="V227">
        <v>-209629</v>
      </c>
      <c r="W227">
        <v>-749304.42</v>
      </c>
      <c r="X227">
        <v>-576943</v>
      </c>
      <c r="Y227">
        <v>-398542</v>
      </c>
      <c r="Z227">
        <v>-209570</v>
      </c>
      <c r="AA227">
        <v>-813271.49</v>
      </c>
      <c r="AB227">
        <v>-601292</v>
      </c>
      <c r="AC227">
        <v>-384380</v>
      </c>
      <c r="AD227">
        <v>-178315</v>
      </c>
      <c r="AE227">
        <v>-685931.49</v>
      </c>
      <c r="AF227">
        <v>-514330</v>
      </c>
      <c r="AG227">
        <v>-344676</v>
      </c>
      <c r="AH227">
        <v>-168201</v>
      </c>
      <c r="AI227">
        <v>-584247.77</v>
      </c>
      <c r="AJ227">
        <v>-419274</v>
      </c>
      <c r="AK227">
        <v>-273818</v>
      </c>
      <c r="AL227">
        <v>-136069</v>
      </c>
      <c r="AM227">
        <v>-497549.72</v>
      </c>
      <c r="AN227">
        <v>-379560</v>
      </c>
      <c r="AO227">
        <v>-248822</v>
      </c>
      <c r="AP227">
        <v>-123133</v>
      </c>
      <c r="AQ227">
        <v>-475122.93</v>
      </c>
      <c r="AR227">
        <v>-346361</v>
      </c>
      <c r="AS227">
        <v>-233622</v>
      </c>
      <c r="AT227">
        <v>-117503</v>
      </c>
      <c r="AU227">
        <v>-450541.66</v>
      </c>
      <c r="AV227">
        <v>-254653</v>
      </c>
      <c r="AW227">
        <v>-169280</v>
      </c>
      <c r="AX227">
        <v>0</v>
      </c>
      <c r="AY227">
        <v>0</v>
      </c>
      <c r="AZ227">
        <v>0</v>
      </c>
      <c r="BA227">
        <v>0</v>
      </c>
      <c r="BB227">
        <v>0</v>
      </c>
      <c r="BC227"/>
    </row>
    <row r="228" spans="1:55" x14ac:dyDescent="0.3">
      <c r="A228" t="s">
        <v>2728</v>
      </c>
      <c r="B228">
        <v>3257</v>
      </c>
      <c r="C228">
        <v>-1564.29</v>
      </c>
      <c r="D228">
        <v>3744</v>
      </c>
      <c r="E228">
        <v>-4351</v>
      </c>
      <c r="F228">
        <v>3668</v>
      </c>
      <c r="G228">
        <v>33609.68</v>
      </c>
      <c r="H228">
        <v>192013</v>
      </c>
      <c r="I228">
        <v>193448</v>
      </c>
      <c r="J228">
        <v>0</v>
      </c>
      <c r="K228">
        <v>74.959999999999994</v>
      </c>
      <c r="L228">
        <v>0</v>
      </c>
      <c r="M228">
        <v>0</v>
      </c>
      <c r="N228">
        <v>0</v>
      </c>
      <c r="O228">
        <v>0</v>
      </c>
      <c r="P228">
        <v>-2458</v>
      </c>
      <c r="Q228">
        <v>-75032</v>
      </c>
      <c r="R228">
        <v>-57103</v>
      </c>
      <c r="S228">
        <v>0</v>
      </c>
      <c r="T228">
        <v>-54743</v>
      </c>
      <c r="U228">
        <v>-34355</v>
      </c>
      <c r="V228">
        <v>-32690</v>
      </c>
      <c r="W228">
        <v>120963.95</v>
      </c>
      <c r="X228">
        <v>131321</v>
      </c>
      <c r="Y228">
        <v>31232</v>
      </c>
      <c r="Z228">
        <v>-16811</v>
      </c>
      <c r="AA228">
        <v>7827.12</v>
      </c>
      <c r="AB228">
        <v>-16899</v>
      </c>
      <c r="AC228">
        <v>-12292</v>
      </c>
      <c r="AD228">
        <v>-12831</v>
      </c>
      <c r="AE228">
        <v>20782.61</v>
      </c>
      <c r="AF228">
        <v>11466</v>
      </c>
      <c r="AG228">
        <v>11466</v>
      </c>
      <c r="AH228">
        <v>-31120</v>
      </c>
      <c r="AI228">
        <v>-24672.959999999999</v>
      </c>
      <c r="AJ228">
        <v>-20253</v>
      </c>
      <c r="AK228">
        <v>3117</v>
      </c>
      <c r="AL228">
        <v>-19736</v>
      </c>
      <c r="AM228">
        <v>32769.96</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2729</v>
      </c>
      <c r="B229">
        <v>0</v>
      </c>
      <c r="C229">
        <v>0</v>
      </c>
      <c r="D229">
        <v>0</v>
      </c>
      <c r="E229">
        <v>0</v>
      </c>
      <c r="F229">
        <v>0</v>
      </c>
      <c r="G229">
        <v>-48941.62</v>
      </c>
      <c r="H229">
        <v>0</v>
      </c>
      <c r="I229">
        <v>-44810</v>
      </c>
      <c r="J229">
        <v>-44810</v>
      </c>
      <c r="K229">
        <v>-7673.58</v>
      </c>
      <c r="L229">
        <v>-7500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row>
    <row r="230" spans="1:55" x14ac:dyDescent="0.3">
      <c r="A230" t="s">
        <v>2988</v>
      </c>
      <c r="B230">
        <v>-557</v>
      </c>
      <c r="C230">
        <v>-12136.83</v>
      </c>
      <c r="D230">
        <v>-767563</v>
      </c>
      <c r="E230">
        <v>-410518</v>
      </c>
      <c r="F230">
        <v>-35259</v>
      </c>
      <c r="G230">
        <v>-193943.54</v>
      </c>
      <c r="H230">
        <v>-54603</v>
      </c>
      <c r="I230">
        <v>-206497</v>
      </c>
      <c r="J230">
        <v>-83185</v>
      </c>
      <c r="K230">
        <v>-131547.15</v>
      </c>
      <c r="L230">
        <v>-60359</v>
      </c>
      <c r="M230">
        <v>-37235</v>
      </c>
      <c r="N230">
        <v>-8922</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2884</v>
      </c>
      <c r="B231">
        <v>-31453</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row>
    <row r="232" spans="1:55" x14ac:dyDescent="0.3">
      <c r="A232" t="s">
        <v>3007</v>
      </c>
      <c r="B232">
        <v>0</v>
      </c>
      <c r="C232">
        <v>2747.72</v>
      </c>
      <c r="D232">
        <v>27330</v>
      </c>
      <c r="E232">
        <v>147052</v>
      </c>
      <c r="F232">
        <v>28723</v>
      </c>
      <c r="G232">
        <v>192118.45</v>
      </c>
      <c r="H232">
        <v>-23172</v>
      </c>
      <c r="I232">
        <v>0</v>
      </c>
      <c r="J232">
        <v>13593</v>
      </c>
      <c r="K232">
        <v>0</v>
      </c>
      <c r="L232">
        <v>0</v>
      </c>
      <c r="M232">
        <v>0</v>
      </c>
      <c r="N232">
        <v>0</v>
      </c>
      <c r="O232">
        <v>-3209.76</v>
      </c>
      <c r="P232">
        <v>-3210</v>
      </c>
      <c r="Q232">
        <v>5341</v>
      </c>
      <c r="R232">
        <v>4901</v>
      </c>
      <c r="S232">
        <v>0</v>
      </c>
      <c r="T232">
        <v>-28757</v>
      </c>
      <c r="U232">
        <v>-28808</v>
      </c>
      <c r="V232">
        <v>-28309</v>
      </c>
      <c r="W232">
        <v>44126.81</v>
      </c>
      <c r="X232">
        <v>58929</v>
      </c>
      <c r="Y232">
        <v>-6798</v>
      </c>
      <c r="Z232">
        <v>19400</v>
      </c>
      <c r="AA232">
        <v>22039.82</v>
      </c>
      <c r="AB232">
        <v>30803</v>
      </c>
      <c r="AC232">
        <v>23726</v>
      </c>
      <c r="AD232">
        <v>0</v>
      </c>
      <c r="AE232">
        <v>-43706.48</v>
      </c>
      <c r="AF232">
        <v>-12343</v>
      </c>
      <c r="AG232">
        <v>-5665</v>
      </c>
      <c r="AH232">
        <v>-3011</v>
      </c>
      <c r="AI232">
        <v>931.01</v>
      </c>
      <c r="AJ232">
        <v>-4031</v>
      </c>
      <c r="AK232">
        <v>18886</v>
      </c>
      <c r="AL232">
        <v>18958</v>
      </c>
      <c r="AM232">
        <v>-22151.21</v>
      </c>
      <c r="AN232">
        <v>0</v>
      </c>
      <c r="AO232">
        <v>0</v>
      </c>
      <c r="AP232">
        <v>0</v>
      </c>
      <c r="AQ232">
        <v>0</v>
      </c>
      <c r="AR232">
        <v>0</v>
      </c>
      <c r="AS232">
        <v>0</v>
      </c>
      <c r="AT232">
        <v>0</v>
      </c>
      <c r="AU232">
        <v>0</v>
      </c>
      <c r="AV232">
        <v>0</v>
      </c>
      <c r="AW232">
        <v>0</v>
      </c>
      <c r="AX232">
        <v>0</v>
      </c>
      <c r="AY232">
        <v>0</v>
      </c>
      <c r="AZ232">
        <v>0</v>
      </c>
      <c r="BA232">
        <v>0</v>
      </c>
      <c r="BB232">
        <v>0</v>
      </c>
      <c r="BC232"/>
    </row>
    <row r="233" spans="1:55" x14ac:dyDescent="0.3">
      <c r="A233" t="s">
        <v>2730</v>
      </c>
      <c r="B233">
        <v>0</v>
      </c>
      <c r="C233">
        <v>0</v>
      </c>
      <c r="D233">
        <v>2882</v>
      </c>
      <c r="E233">
        <v>-4010</v>
      </c>
      <c r="F233">
        <v>0</v>
      </c>
      <c r="G233">
        <v>0</v>
      </c>
      <c r="H233">
        <v>0</v>
      </c>
      <c r="I233">
        <v>-37953</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966</v>
      </c>
      <c r="AQ233">
        <v>0</v>
      </c>
      <c r="AR233">
        <v>0</v>
      </c>
      <c r="AS233">
        <v>0</v>
      </c>
      <c r="AT233">
        <v>0</v>
      </c>
      <c r="AU233">
        <v>0</v>
      </c>
      <c r="AV233">
        <v>0</v>
      </c>
      <c r="AW233">
        <v>0</v>
      </c>
      <c r="AX233">
        <v>0</v>
      </c>
      <c r="AY233">
        <v>0</v>
      </c>
      <c r="AZ233">
        <v>0</v>
      </c>
      <c r="BA233">
        <v>0</v>
      </c>
      <c r="BB233">
        <v>0</v>
      </c>
      <c r="BC233"/>
    </row>
    <row r="234" spans="1:55" x14ac:dyDescent="0.3">
      <c r="A234" t="s">
        <v>2731</v>
      </c>
      <c r="B234">
        <v>-2658877</v>
      </c>
      <c r="C234">
        <v>-2569547.62</v>
      </c>
      <c r="D234">
        <v>0</v>
      </c>
      <c r="E234">
        <v>0</v>
      </c>
      <c r="F234">
        <v>0</v>
      </c>
      <c r="G234">
        <v>0</v>
      </c>
      <c r="H234">
        <v>5392</v>
      </c>
      <c r="I234">
        <v>0</v>
      </c>
      <c r="J234">
        <v>0</v>
      </c>
      <c r="K234">
        <v>0</v>
      </c>
      <c r="L234">
        <v>0</v>
      </c>
      <c r="M234">
        <v>0</v>
      </c>
      <c r="N234">
        <v>0</v>
      </c>
      <c r="O234">
        <v>0</v>
      </c>
      <c r="P234">
        <v>0</v>
      </c>
      <c r="Q234">
        <v>0</v>
      </c>
      <c r="R234">
        <v>0</v>
      </c>
      <c r="S234">
        <v>141443.73000000001</v>
      </c>
      <c r="T234">
        <v>0</v>
      </c>
      <c r="U234">
        <v>0</v>
      </c>
      <c r="V234">
        <v>0</v>
      </c>
      <c r="W234">
        <v>0</v>
      </c>
      <c r="X234">
        <v>0</v>
      </c>
      <c r="Y234">
        <v>0</v>
      </c>
      <c r="Z234">
        <v>0</v>
      </c>
      <c r="AA234">
        <v>0</v>
      </c>
      <c r="AB234">
        <v>-36665</v>
      </c>
      <c r="AC234">
        <v>0</v>
      </c>
      <c r="AD234">
        <v>0</v>
      </c>
      <c r="AE234">
        <v>0</v>
      </c>
      <c r="AF234">
        <v>4329</v>
      </c>
      <c r="AG234">
        <v>0</v>
      </c>
      <c r="AH234">
        <v>-1399</v>
      </c>
      <c r="AI234">
        <v>18649.310000000001</v>
      </c>
      <c r="AJ234">
        <v>997</v>
      </c>
      <c r="AK234">
        <v>18439</v>
      </c>
      <c r="AL234">
        <v>68</v>
      </c>
      <c r="AM234">
        <v>461.57</v>
      </c>
      <c r="AN234">
        <v>461</v>
      </c>
      <c r="AO234">
        <v>-2070</v>
      </c>
      <c r="AP234">
        <v>-2114</v>
      </c>
      <c r="AQ234">
        <v>0</v>
      </c>
      <c r="AR234">
        <v>0</v>
      </c>
      <c r="AS234">
        <v>0</v>
      </c>
      <c r="AT234">
        <v>0</v>
      </c>
      <c r="AU234">
        <v>0</v>
      </c>
      <c r="AV234">
        <v>-2076</v>
      </c>
      <c r="AW234">
        <v>-698</v>
      </c>
      <c r="AX234">
        <v>0</v>
      </c>
      <c r="AY234">
        <v>0</v>
      </c>
      <c r="AZ234">
        <v>0</v>
      </c>
      <c r="BA234">
        <v>0</v>
      </c>
      <c r="BB234">
        <v>0</v>
      </c>
      <c r="BC234"/>
    </row>
    <row r="235" spans="1:55" x14ac:dyDescent="0.3">
      <c r="A235" t="s">
        <v>2732</v>
      </c>
      <c r="B235">
        <v>-2662124</v>
      </c>
      <c r="C235">
        <v>-2569655.73</v>
      </c>
      <c r="D235">
        <v>0</v>
      </c>
      <c r="E235">
        <v>0</v>
      </c>
      <c r="F235">
        <v>0</v>
      </c>
      <c r="G235">
        <v>0</v>
      </c>
      <c r="H235">
        <v>-4232</v>
      </c>
      <c r="I235">
        <v>0</v>
      </c>
      <c r="J235">
        <v>0</v>
      </c>
      <c r="K235">
        <v>0</v>
      </c>
      <c r="L235">
        <v>0</v>
      </c>
      <c r="M235">
        <v>0</v>
      </c>
      <c r="N235">
        <v>0</v>
      </c>
      <c r="O235">
        <v>0</v>
      </c>
      <c r="P235">
        <v>0</v>
      </c>
      <c r="Q235">
        <v>0</v>
      </c>
      <c r="R235">
        <v>0</v>
      </c>
      <c r="S235">
        <v>411.18</v>
      </c>
      <c r="T235">
        <v>0</v>
      </c>
      <c r="U235">
        <v>0</v>
      </c>
      <c r="V235">
        <v>0</v>
      </c>
      <c r="W235">
        <v>0</v>
      </c>
      <c r="X235">
        <v>0</v>
      </c>
      <c r="Y235">
        <v>0</v>
      </c>
      <c r="Z235">
        <v>0</v>
      </c>
      <c r="AA235">
        <v>0</v>
      </c>
      <c r="AB235">
        <v>-36665</v>
      </c>
      <c r="AC235">
        <v>0</v>
      </c>
      <c r="AD235">
        <v>0</v>
      </c>
      <c r="AE235">
        <v>0</v>
      </c>
      <c r="AF235">
        <v>4329</v>
      </c>
      <c r="AG235">
        <v>0</v>
      </c>
      <c r="AH235">
        <v>-1399</v>
      </c>
      <c r="AI235">
        <v>18649.310000000001</v>
      </c>
      <c r="AJ235">
        <v>997</v>
      </c>
      <c r="AK235">
        <v>18439</v>
      </c>
      <c r="AL235">
        <v>68</v>
      </c>
      <c r="AM235">
        <v>461.57</v>
      </c>
      <c r="AN235">
        <v>461</v>
      </c>
      <c r="AO235">
        <v>-2070</v>
      </c>
      <c r="AP235">
        <v>-2114</v>
      </c>
      <c r="AQ235">
        <v>0</v>
      </c>
      <c r="AR235">
        <v>0</v>
      </c>
      <c r="AS235">
        <v>0</v>
      </c>
      <c r="AT235">
        <v>0</v>
      </c>
      <c r="AU235">
        <v>0</v>
      </c>
      <c r="AV235">
        <v>-2076</v>
      </c>
      <c r="AW235">
        <v>-698</v>
      </c>
      <c r="AX235">
        <v>0</v>
      </c>
      <c r="AY235">
        <v>0</v>
      </c>
      <c r="AZ235">
        <v>0</v>
      </c>
      <c r="BA235">
        <v>0</v>
      </c>
      <c r="BB235">
        <v>0</v>
      </c>
      <c r="BC235"/>
    </row>
    <row r="236" spans="1:55" x14ac:dyDescent="0.3">
      <c r="A236" t="s">
        <v>2733</v>
      </c>
      <c r="B236">
        <v>0</v>
      </c>
      <c r="C236">
        <v>108.11</v>
      </c>
      <c r="D236">
        <v>0</v>
      </c>
      <c r="E236">
        <v>0</v>
      </c>
      <c r="F236">
        <v>0</v>
      </c>
      <c r="G236">
        <v>0</v>
      </c>
      <c r="H236">
        <v>9624</v>
      </c>
      <c r="I236">
        <v>0</v>
      </c>
      <c r="J236">
        <v>0</v>
      </c>
      <c r="K236">
        <v>0</v>
      </c>
      <c r="L236">
        <v>0</v>
      </c>
      <c r="M236">
        <v>0</v>
      </c>
      <c r="N236">
        <v>0</v>
      </c>
      <c r="O236">
        <v>0</v>
      </c>
      <c r="P236">
        <v>0</v>
      </c>
      <c r="Q236">
        <v>0</v>
      </c>
      <c r="R236">
        <v>0</v>
      </c>
      <c r="S236">
        <v>141032.56</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2734</v>
      </c>
      <c r="B237">
        <v>0</v>
      </c>
      <c r="C237">
        <v>79408.38</v>
      </c>
      <c r="D237">
        <v>-2569547</v>
      </c>
      <c r="E237">
        <v>-2569641</v>
      </c>
      <c r="F237">
        <v>-2569629</v>
      </c>
      <c r="G237">
        <v>-1651.96</v>
      </c>
      <c r="H237">
        <v>0</v>
      </c>
      <c r="I237">
        <v>-4661</v>
      </c>
      <c r="J237">
        <v>-3058</v>
      </c>
      <c r="K237">
        <v>-3504.61</v>
      </c>
      <c r="L237">
        <v>-5691</v>
      </c>
      <c r="M237">
        <v>59</v>
      </c>
      <c r="N237">
        <v>0</v>
      </c>
      <c r="O237">
        <v>-49766.62</v>
      </c>
      <c r="P237">
        <v>433</v>
      </c>
      <c r="Q237">
        <v>751</v>
      </c>
      <c r="R237">
        <v>-12625</v>
      </c>
      <c r="S237">
        <v>0</v>
      </c>
      <c r="T237">
        <v>-86</v>
      </c>
      <c r="U237">
        <v>-454</v>
      </c>
      <c r="V237">
        <v>18866</v>
      </c>
      <c r="W237">
        <v>18866.38</v>
      </c>
      <c r="X237">
        <v>3597</v>
      </c>
      <c r="Y237">
        <v>-158</v>
      </c>
      <c r="Z237">
        <v>148</v>
      </c>
      <c r="AA237">
        <v>-2180.2600000000002</v>
      </c>
      <c r="AB237">
        <v>0</v>
      </c>
      <c r="AC237">
        <v>-36744</v>
      </c>
      <c r="AD237">
        <v>-78</v>
      </c>
      <c r="AE237">
        <v>746.82</v>
      </c>
      <c r="AF237">
        <v>0</v>
      </c>
      <c r="AG237">
        <v>147</v>
      </c>
      <c r="AH237">
        <v>0</v>
      </c>
      <c r="AI237">
        <v>-1775836.33</v>
      </c>
      <c r="AJ237">
        <v>-1601562</v>
      </c>
      <c r="AK237">
        <v>0</v>
      </c>
      <c r="AL237">
        <v>0</v>
      </c>
      <c r="AM237">
        <v>0</v>
      </c>
      <c r="AN237">
        <v>0</v>
      </c>
      <c r="AO237">
        <v>0</v>
      </c>
      <c r="AP237">
        <v>0</v>
      </c>
      <c r="AQ237">
        <v>773786.06</v>
      </c>
      <c r="AR237">
        <v>-1214</v>
      </c>
      <c r="AS237">
        <v>-2033</v>
      </c>
      <c r="AT237">
        <v>-867</v>
      </c>
      <c r="AU237">
        <v>-14436.5</v>
      </c>
      <c r="AV237">
        <v>-15447</v>
      </c>
      <c r="AW237">
        <v>0</v>
      </c>
      <c r="AX237">
        <v>0</v>
      </c>
      <c r="AY237">
        <v>0</v>
      </c>
      <c r="AZ237">
        <v>0</v>
      </c>
      <c r="BA237">
        <v>0</v>
      </c>
      <c r="BB237">
        <v>0</v>
      </c>
      <c r="BC237"/>
    </row>
    <row r="238" spans="1:55" x14ac:dyDescent="0.3">
      <c r="A238" t="s">
        <v>2735</v>
      </c>
      <c r="B238">
        <v>0</v>
      </c>
      <c r="C238">
        <v>79408.38</v>
      </c>
      <c r="D238">
        <v>-2569655</v>
      </c>
      <c r="E238">
        <v>-2569641</v>
      </c>
      <c r="F238">
        <v>-2569629</v>
      </c>
      <c r="G238">
        <v>-1651.96</v>
      </c>
      <c r="H238">
        <v>0</v>
      </c>
      <c r="I238">
        <v>-4661</v>
      </c>
      <c r="J238">
        <v>-3058</v>
      </c>
      <c r="K238">
        <v>-3504.61</v>
      </c>
      <c r="L238">
        <v>-5691</v>
      </c>
      <c r="M238">
        <v>59</v>
      </c>
      <c r="N238">
        <v>0</v>
      </c>
      <c r="O238">
        <v>-49766.62</v>
      </c>
      <c r="P238">
        <v>433</v>
      </c>
      <c r="Q238">
        <v>751</v>
      </c>
      <c r="R238">
        <v>-12625</v>
      </c>
      <c r="S238">
        <v>0</v>
      </c>
      <c r="T238">
        <v>-86</v>
      </c>
      <c r="U238">
        <v>-454</v>
      </c>
      <c r="V238">
        <v>18866</v>
      </c>
      <c r="W238">
        <v>18866.38</v>
      </c>
      <c r="X238">
        <v>3597</v>
      </c>
      <c r="Y238">
        <v>-158</v>
      </c>
      <c r="Z238">
        <v>148</v>
      </c>
      <c r="AA238">
        <v>-2180.2600000000002</v>
      </c>
      <c r="AB238">
        <v>0</v>
      </c>
      <c r="AC238">
        <v>-36744</v>
      </c>
      <c r="AD238">
        <v>-78</v>
      </c>
      <c r="AE238">
        <v>746.82</v>
      </c>
      <c r="AF238">
        <v>0</v>
      </c>
      <c r="AG238">
        <v>147</v>
      </c>
      <c r="AH238">
        <v>0</v>
      </c>
      <c r="AI238">
        <v>-1775836.33</v>
      </c>
      <c r="AJ238">
        <v>-1601562</v>
      </c>
      <c r="AK238">
        <v>0</v>
      </c>
      <c r="AL238">
        <v>0</v>
      </c>
      <c r="AM238">
        <v>0</v>
      </c>
      <c r="AN238">
        <v>0</v>
      </c>
      <c r="AO238">
        <v>0</v>
      </c>
      <c r="AP238">
        <v>0</v>
      </c>
      <c r="AQ238">
        <v>-1213.94</v>
      </c>
      <c r="AR238">
        <v>-1214</v>
      </c>
      <c r="AS238">
        <v>-2033</v>
      </c>
      <c r="AT238">
        <v>-867</v>
      </c>
      <c r="AU238">
        <v>-14436.5</v>
      </c>
      <c r="AV238">
        <v>0</v>
      </c>
      <c r="AW238">
        <v>0</v>
      </c>
      <c r="AX238">
        <v>0</v>
      </c>
      <c r="AY238">
        <v>0</v>
      </c>
      <c r="AZ238">
        <v>0</v>
      </c>
      <c r="BA238">
        <v>0</v>
      </c>
      <c r="BB238">
        <v>0</v>
      </c>
      <c r="BC238"/>
    </row>
    <row r="239" spans="1:55" x14ac:dyDescent="0.3">
      <c r="A239" t="s">
        <v>2873</v>
      </c>
      <c r="B239">
        <v>0</v>
      </c>
      <c r="C239">
        <v>0</v>
      </c>
      <c r="D239">
        <v>108</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775000</v>
      </c>
      <c r="AR239">
        <v>0</v>
      </c>
      <c r="AS239">
        <v>0</v>
      </c>
      <c r="AT239">
        <v>0</v>
      </c>
      <c r="AU239">
        <v>0</v>
      </c>
      <c r="AV239">
        <v>-15447</v>
      </c>
      <c r="AW239">
        <v>0</v>
      </c>
      <c r="AX239">
        <v>0</v>
      </c>
      <c r="AY239">
        <v>0</v>
      </c>
      <c r="AZ239">
        <v>0</v>
      </c>
      <c r="BA239">
        <v>0</v>
      </c>
      <c r="BB239">
        <v>0</v>
      </c>
      <c r="BC239"/>
    </row>
    <row r="240" spans="1:55" x14ac:dyDescent="0.3">
      <c r="A240" t="s">
        <v>2736</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-187015.22</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2737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-66250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2738</v>
      </c>
      <c r="B242">
        <v>0</v>
      </c>
      <c r="C242">
        <v>0</v>
      </c>
      <c r="D242">
        <v>21213</v>
      </c>
      <c r="E242">
        <v>0</v>
      </c>
      <c r="F242">
        <v>0</v>
      </c>
      <c r="G242">
        <v>0</v>
      </c>
      <c r="H242">
        <v>0</v>
      </c>
      <c r="I242">
        <v>0</v>
      </c>
      <c r="J242">
        <v>0</v>
      </c>
      <c r="K242">
        <v>0</v>
      </c>
      <c r="L242">
        <v>0</v>
      </c>
      <c r="M242">
        <v>0</v>
      </c>
      <c r="N242">
        <v>0</v>
      </c>
      <c r="O242">
        <v>0</v>
      </c>
      <c r="P242">
        <v>0</v>
      </c>
      <c r="Q242">
        <v>0</v>
      </c>
      <c r="R242">
        <v>0</v>
      </c>
      <c r="S242">
        <v>0</v>
      </c>
      <c r="T242">
        <v>0</v>
      </c>
      <c r="U242">
        <v>0</v>
      </c>
      <c r="V242">
        <v>0</v>
      </c>
      <c r="W242">
        <v>0</v>
      </c>
      <c r="X242">
        <v>-166226</v>
      </c>
      <c r="Y242">
        <v>-134397</v>
      </c>
      <c r="Z242">
        <v>-134397</v>
      </c>
      <c r="AA242">
        <v>0</v>
      </c>
      <c r="AB242">
        <v>0</v>
      </c>
      <c r="AC242">
        <v>0</v>
      </c>
      <c r="AD242">
        <v>0</v>
      </c>
      <c r="AE242">
        <v>-377333.33</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row>
    <row r="243" spans="1:55" x14ac:dyDescent="0.3">
      <c r="A243" t="s">
        <v>2739</v>
      </c>
      <c r="B243">
        <v>-331797</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row>
    <row r="244" spans="1:55" x14ac:dyDescent="0.3">
      <c r="A244" t="s">
        <v>888</v>
      </c>
      <c r="B244">
        <v>391983</v>
      </c>
      <c r="C244">
        <v>1864971.76</v>
      </c>
      <c r="D244">
        <v>1406877</v>
      </c>
      <c r="E244">
        <v>970420</v>
      </c>
      <c r="F244">
        <v>480112</v>
      </c>
      <c r="G244">
        <v>811468.75</v>
      </c>
      <c r="H244">
        <v>611918</v>
      </c>
      <c r="I244">
        <v>422167</v>
      </c>
      <c r="J244">
        <v>186073</v>
      </c>
      <c r="K244">
        <v>426332.77</v>
      </c>
      <c r="L244">
        <v>243060</v>
      </c>
      <c r="M244">
        <v>132936</v>
      </c>
      <c r="N244">
        <v>104544</v>
      </c>
      <c r="O244">
        <v>363859.11</v>
      </c>
      <c r="P244">
        <v>299789</v>
      </c>
      <c r="Q244">
        <v>202466</v>
      </c>
      <c r="R244">
        <v>109664</v>
      </c>
      <c r="S244">
        <v>633460.34</v>
      </c>
      <c r="T244">
        <v>501368</v>
      </c>
      <c r="U244">
        <v>346163</v>
      </c>
      <c r="V244">
        <v>180008</v>
      </c>
      <c r="W244">
        <v>508714.09</v>
      </c>
      <c r="X244">
        <v>339536</v>
      </c>
      <c r="Y244">
        <v>198898</v>
      </c>
      <c r="Z244">
        <v>96008</v>
      </c>
      <c r="AA244">
        <v>676751.11</v>
      </c>
      <c r="AB244">
        <v>584731</v>
      </c>
      <c r="AC244">
        <v>464894</v>
      </c>
      <c r="AD244">
        <v>178592</v>
      </c>
      <c r="AE244">
        <v>812532.82</v>
      </c>
      <c r="AF244">
        <v>656370</v>
      </c>
      <c r="AG244">
        <v>491238</v>
      </c>
      <c r="AH244">
        <v>215923</v>
      </c>
      <c r="AI244">
        <v>1057395.44</v>
      </c>
      <c r="AJ244">
        <v>841452</v>
      </c>
      <c r="AK244">
        <v>505999</v>
      </c>
      <c r="AL244">
        <v>252354</v>
      </c>
      <c r="AM244">
        <v>874265.59999999998</v>
      </c>
      <c r="AN244">
        <v>618865</v>
      </c>
      <c r="AO244">
        <v>383600</v>
      </c>
      <c r="AP244">
        <v>178226</v>
      </c>
      <c r="AQ244">
        <v>688289.92</v>
      </c>
      <c r="AR244">
        <v>518774</v>
      </c>
      <c r="AS244">
        <v>342062</v>
      </c>
      <c r="AT244">
        <v>168158</v>
      </c>
      <c r="AU244">
        <v>745180.45</v>
      </c>
      <c r="AV244">
        <v>554318</v>
      </c>
      <c r="AW244">
        <v>410086</v>
      </c>
      <c r="AX244">
        <v>0</v>
      </c>
      <c r="AY244">
        <v>0</v>
      </c>
      <c r="AZ244">
        <v>0</v>
      </c>
      <c r="BA244">
        <v>0</v>
      </c>
      <c r="BB244">
        <v>0</v>
      </c>
      <c r="BC244"/>
    </row>
    <row r="245" spans="1:55" x14ac:dyDescent="0.3">
      <c r="A245" t="s">
        <v>889</v>
      </c>
      <c r="B245">
        <v>1004117</v>
      </c>
      <c r="C245">
        <v>2148442.83</v>
      </c>
      <c r="D245">
        <v>1644679</v>
      </c>
      <c r="E245">
        <v>1196878</v>
      </c>
      <c r="F245">
        <v>1177219</v>
      </c>
      <c r="G245">
        <v>2336357.7200000002</v>
      </c>
      <c r="H245">
        <v>1751354</v>
      </c>
      <c r="I245">
        <v>1143293</v>
      </c>
      <c r="J245">
        <v>552852</v>
      </c>
      <c r="K245">
        <v>2056902.38</v>
      </c>
      <c r="L245">
        <v>1660802</v>
      </c>
      <c r="M245">
        <v>1092357</v>
      </c>
      <c r="N245">
        <v>473772</v>
      </c>
      <c r="O245">
        <v>1794526.41</v>
      </c>
      <c r="P245">
        <v>1440875</v>
      </c>
      <c r="Q245">
        <v>960077</v>
      </c>
      <c r="R245">
        <v>519468</v>
      </c>
      <c r="S245">
        <v>1686336.1</v>
      </c>
      <c r="T245">
        <v>1328359</v>
      </c>
      <c r="U245">
        <v>909071</v>
      </c>
      <c r="V245">
        <v>448830</v>
      </c>
      <c r="W245">
        <v>1430629.71</v>
      </c>
      <c r="X245">
        <v>1106339</v>
      </c>
      <c r="Y245">
        <v>737289</v>
      </c>
      <c r="Z245">
        <v>412622</v>
      </c>
      <c r="AA245">
        <v>1378041.11</v>
      </c>
      <c r="AB245">
        <v>1116414</v>
      </c>
      <c r="AC245">
        <v>736182</v>
      </c>
      <c r="AD245">
        <v>370098</v>
      </c>
      <c r="AE245">
        <v>1206049.82</v>
      </c>
      <c r="AF245">
        <v>805714</v>
      </c>
      <c r="AG245">
        <v>518202</v>
      </c>
      <c r="AH245">
        <v>297196</v>
      </c>
      <c r="AI245">
        <v>641637.77</v>
      </c>
      <c r="AJ245">
        <v>555273</v>
      </c>
      <c r="AK245">
        <v>451123</v>
      </c>
      <c r="AL245">
        <v>214708</v>
      </c>
      <c r="AM245">
        <v>354479.2</v>
      </c>
      <c r="AN245">
        <v>275806</v>
      </c>
      <c r="AO245">
        <v>167911</v>
      </c>
      <c r="AP245">
        <v>104262</v>
      </c>
      <c r="AQ245">
        <v>724967.79</v>
      </c>
      <c r="AR245">
        <v>574511</v>
      </c>
      <c r="AS245">
        <v>408363</v>
      </c>
      <c r="AT245">
        <v>263607</v>
      </c>
      <c r="AU245">
        <v>1699258.41</v>
      </c>
      <c r="AV245">
        <v>431231</v>
      </c>
      <c r="AW245">
        <v>319715</v>
      </c>
      <c r="AX245">
        <v>0</v>
      </c>
      <c r="AY245">
        <v>0</v>
      </c>
      <c r="AZ245">
        <v>0</v>
      </c>
      <c r="BA245">
        <v>0</v>
      </c>
      <c r="BB245">
        <v>0</v>
      </c>
      <c r="BC245"/>
    </row>
    <row r="246" spans="1:55" x14ac:dyDescent="0.3">
      <c r="A246" t="s">
        <v>2740</v>
      </c>
      <c r="B246">
        <v>21589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row>
    <row r="247" spans="1:55" x14ac:dyDescent="0.3">
      <c r="A247" t="s">
        <v>2741</v>
      </c>
      <c r="B247">
        <v>-422512</v>
      </c>
      <c r="C247">
        <v>-1868284.4</v>
      </c>
      <c r="D247">
        <v>-766567</v>
      </c>
      <c r="E247">
        <v>-453609</v>
      </c>
      <c r="F247">
        <v>-218464</v>
      </c>
      <c r="G247">
        <v>213665.94</v>
      </c>
      <c r="H247">
        <v>-627319</v>
      </c>
      <c r="I247">
        <v>-375830</v>
      </c>
      <c r="J247">
        <v>-344504</v>
      </c>
      <c r="K247">
        <v>-14655.47</v>
      </c>
      <c r="L247">
        <v>353651</v>
      </c>
      <c r="M247">
        <v>147514</v>
      </c>
      <c r="N247">
        <v>-371556</v>
      </c>
      <c r="O247">
        <v>-987054.3</v>
      </c>
      <c r="P247">
        <v>-683173</v>
      </c>
      <c r="Q247">
        <v>-449191</v>
      </c>
      <c r="R247">
        <v>-264859</v>
      </c>
      <c r="S247">
        <v>-1776055.15</v>
      </c>
      <c r="T247">
        <v>-651411</v>
      </c>
      <c r="U247">
        <v>-435912</v>
      </c>
      <c r="V247">
        <v>-216151</v>
      </c>
      <c r="W247">
        <v>-1008686.58</v>
      </c>
      <c r="X247">
        <v>-629671</v>
      </c>
      <c r="Y247">
        <v>-427131</v>
      </c>
      <c r="Z247">
        <v>-228552</v>
      </c>
      <c r="AA247">
        <v>-817046.81</v>
      </c>
      <c r="AB247">
        <v>-522721</v>
      </c>
      <c r="AC247">
        <v>-258146</v>
      </c>
      <c r="AD247">
        <v>-87353</v>
      </c>
      <c r="AE247">
        <v>-458676.01</v>
      </c>
      <c r="AF247">
        <v>-377632</v>
      </c>
      <c r="AG247">
        <v>-312470</v>
      </c>
      <c r="AH247">
        <v>-100374</v>
      </c>
      <c r="AI247">
        <v>-412034.62</v>
      </c>
      <c r="AJ247">
        <v>-282217</v>
      </c>
      <c r="AK247">
        <v>-185302</v>
      </c>
      <c r="AL247">
        <v>-90713</v>
      </c>
      <c r="AM247">
        <v>-578969.31000000006</v>
      </c>
      <c r="AN247">
        <v>-258273</v>
      </c>
      <c r="AO247">
        <v>-168787</v>
      </c>
      <c r="AP247">
        <v>-75131</v>
      </c>
      <c r="AQ247">
        <v>-507628.1</v>
      </c>
      <c r="AR247">
        <v>-338240</v>
      </c>
      <c r="AS247">
        <v>-387717</v>
      </c>
      <c r="AT247">
        <v>-344380</v>
      </c>
      <c r="AU247">
        <v>-3687026.25</v>
      </c>
      <c r="AV247">
        <v>-347467</v>
      </c>
      <c r="AW247">
        <v>-475214</v>
      </c>
      <c r="AX247">
        <v>136338</v>
      </c>
      <c r="AY247">
        <v>-238744</v>
      </c>
      <c r="AZ247">
        <v>-156222</v>
      </c>
      <c r="BA247">
        <v>-231980</v>
      </c>
      <c r="BB247">
        <v>-523200</v>
      </c>
      <c r="BC247"/>
    </row>
    <row r="248" spans="1:55" x14ac:dyDescent="0.3">
      <c r="A248" t="s">
        <v>2742</v>
      </c>
      <c r="B248">
        <v>3616256</v>
      </c>
      <c r="C248">
        <v>16147078.779999999</v>
      </c>
      <c r="D248">
        <v>11695171</v>
      </c>
      <c r="E248">
        <v>7216291</v>
      </c>
      <c r="F248">
        <v>4922698</v>
      </c>
      <c r="G248">
        <v>20957826.690000001</v>
      </c>
      <c r="H248">
        <v>13857941</v>
      </c>
      <c r="I248">
        <v>9056097</v>
      </c>
      <c r="J248">
        <v>4428120</v>
      </c>
      <c r="K248">
        <v>18662363.75</v>
      </c>
      <c r="L248">
        <v>14578475</v>
      </c>
      <c r="M248">
        <v>9440636</v>
      </c>
      <c r="N248">
        <v>4186826</v>
      </c>
      <c r="O248">
        <v>19270167.030000001</v>
      </c>
      <c r="P248">
        <v>15709490</v>
      </c>
      <c r="Q248">
        <v>8155588</v>
      </c>
      <c r="R248">
        <v>4183322</v>
      </c>
      <c r="S248">
        <v>15157745.32</v>
      </c>
      <c r="T248">
        <v>11328145</v>
      </c>
      <c r="U248">
        <v>7549700</v>
      </c>
      <c r="V248">
        <v>3810593</v>
      </c>
      <c r="W248">
        <v>12819192.609999999</v>
      </c>
      <c r="X248">
        <v>9601228</v>
      </c>
      <c r="Y248">
        <v>6341812</v>
      </c>
      <c r="Z248">
        <v>3180820</v>
      </c>
      <c r="AA248">
        <v>11838430.859999999</v>
      </c>
      <c r="AB248">
        <v>9088153</v>
      </c>
      <c r="AC248">
        <v>6073907</v>
      </c>
      <c r="AD248">
        <v>3018059</v>
      </c>
      <c r="AE248">
        <v>10544014.85</v>
      </c>
      <c r="AF248">
        <v>7881782</v>
      </c>
      <c r="AG248">
        <v>5253948</v>
      </c>
      <c r="AH248">
        <v>2763994</v>
      </c>
      <c r="AI248">
        <v>8445422.8499999996</v>
      </c>
      <c r="AJ248">
        <v>6610556</v>
      </c>
      <c r="AK248">
        <v>4436490</v>
      </c>
      <c r="AL248">
        <v>2149776</v>
      </c>
      <c r="AM248">
        <v>5006402.47</v>
      </c>
      <c r="AN248">
        <v>3720992</v>
      </c>
      <c r="AO248">
        <v>2465639</v>
      </c>
      <c r="AP248">
        <v>1348642</v>
      </c>
      <c r="AQ248">
        <v>4704288.62</v>
      </c>
      <c r="AR248">
        <v>3253334</v>
      </c>
      <c r="AS248">
        <v>2242168</v>
      </c>
      <c r="AT248">
        <v>1335623</v>
      </c>
      <c r="AU248">
        <v>5352349.3099999996</v>
      </c>
      <c r="AV248">
        <v>3665658</v>
      </c>
      <c r="AW248">
        <v>2274302</v>
      </c>
      <c r="AX248">
        <v>1232250</v>
      </c>
      <c r="AY248">
        <v>3422656</v>
      </c>
      <c r="AZ248">
        <v>2635577</v>
      </c>
      <c r="BA248">
        <v>1603246</v>
      </c>
      <c r="BB248">
        <v>452220</v>
      </c>
      <c r="BC248"/>
    </row>
    <row r="249" spans="1:55" x14ac:dyDescent="0.3">
      <c r="A249" t="s">
        <v>2743</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2744</v>
      </c>
      <c r="B250">
        <v>-841343</v>
      </c>
      <c r="C250">
        <v>-877542.99</v>
      </c>
      <c r="D250">
        <v>-2047033</v>
      </c>
      <c r="E250">
        <v>-1821329</v>
      </c>
      <c r="F250">
        <v>324735</v>
      </c>
      <c r="G250">
        <v>-619378.75</v>
      </c>
      <c r="H250">
        <v>-664841</v>
      </c>
      <c r="I250">
        <v>-784962</v>
      </c>
      <c r="J250">
        <v>493412</v>
      </c>
      <c r="K250">
        <v>276782.34000000003</v>
      </c>
      <c r="L250">
        <v>315045</v>
      </c>
      <c r="M250">
        <v>142889</v>
      </c>
      <c r="N250">
        <v>402780</v>
      </c>
      <c r="O250">
        <v>-1124828.3700000001</v>
      </c>
      <c r="P250">
        <v>-424843</v>
      </c>
      <c r="Q250">
        <v>-402881</v>
      </c>
      <c r="R250">
        <v>369709</v>
      </c>
      <c r="S250">
        <v>-236833.93</v>
      </c>
      <c r="T250">
        <v>-82813</v>
      </c>
      <c r="U250">
        <v>-261375</v>
      </c>
      <c r="V250">
        <v>491323</v>
      </c>
      <c r="W250">
        <v>202108.7</v>
      </c>
      <c r="X250">
        <v>164815</v>
      </c>
      <c r="Y250">
        <v>-248678</v>
      </c>
      <c r="Z250">
        <v>519293</v>
      </c>
      <c r="AA250">
        <v>173952.24</v>
      </c>
      <c r="AB250">
        <v>-1099511</v>
      </c>
      <c r="AC250">
        <v>-1418486</v>
      </c>
      <c r="AD250">
        <v>292113</v>
      </c>
      <c r="AE250">
        <v>-1505527.69</v>
      </c>
      <c r="AF250">
        <v>-789582</v>
      </c>
      <c r="AG250">
        <v>-544403</v>
      </c>
      <c r="AH250">
        <v>-12437</v>
      </c>
      <c r="AI250">
        <v>214945.33</v>
      </c>
      <c r="AJ250">
        <v>156452</v>
      </c>
      <c r="AK250">
        <v>-89634</v>
      </c>
      <c r="AL250">
        <v>-25505</v>
      </c>
      <c r="AM250">
        <v>-189254.23</v>
      </c>
      <c r="AN250">
        <v>-83612</v>
      </c>
      <c r="AO250">
        <v>-31845</v>
      </c>
      <c r="AP250">
        <v>-24639</v>
      </c>
      <c r="AQ250">
        <v>-172612.01</v>
      </c>
      <c r="AR250">
        <v>-23693</v>
      </c>
      <c r="AS250">
        <v>-49680</v>
      </c>
      <c r="AT250">
        <v>-61536</v>
      </c>
      <c r="AU250">
        <v>54546.02</v>
      </c>
      <c r="AV250">
        <v>62010</v>
      </c>
      <c r="AW250">
        <v>17744</v>
      </c>
      <c r="AX250">
        <v>0</v>
      </c>
      <c r="AY250">
        <v>0</v>
      </c>
      <c r="AZ250">
        <v>0</v>
      </c>
      <c r="BA250">
        <v>0</v>
      </c>
      <c r="BB250">
        <v>0</v>
      </c>
      <c r="BC250"/>
    </row>
    <row r="251" spans="1:55" x14ac:dyDescent="0.3">
      <c r="A251" t="s">
        <v>2745</v>
      </c>
      <c r="B251">
        <v>-333144</v>
      </c>
      <c r="C251">
        <v>-2075105.78</v>
      </c>
      <c r="D251">
        <v>-1808321</v>
      </c>
      <c r="E251">
        <v>-873597</v>
      </c>
      <c r="F251">
        <v>-289596</v>
      </c>
      <c r="G251">
        <v>-1981901.21</v>
      </c>
      <c r="H251">
        <v>-1542451</v>
      </c>
      <c r="I251">
        <v>-266926</v>
      </c>
      <c r="J251">
        <v>-243112</v>
      </c>
      <c r="K251">
        <v>-1362139.33</v>
      </c>
      <c r="L251">
        <v>-548563</v>
      </c>
      <c r="M251">
        <v>-317959</v>
      </c>
      <c r="N251">
        <v>-6547</v>
      </c>
      <c r="O251">
        <v>-2987266.27</v>
      </c>
      <c r="P251">
        <v>-1251812</v>
      </c>
      <c r="Q251">
        <v>-399044</v>
      </c>
      <c r="R251">
        <v>-108672</v>
      </c>
      <c r="S251">
        <v>-265258.7</v>
      </c>
      <c r="T251">
        <v>-165219</v>
      </c>
      <c r="U251">
        <v>-111974</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2746</v>
      </c>
      <c r="B252">
        <v>10384</v>
      </c>
      <c r="C252">
        <v>-1934017.91</v>
      </c>
      <c r="D252">
        <v>-1088588</v>
      </c>
      <c r="E252">
        <v>45912</v>
      </c>
      <c r="F252">
        <v>-346154</v>
      </c>
      <c r="G252">
        <v>614300.09</v>
      </c>
      <c r="H252">
        <v>-309182</v>
      </c>
      <c r="I252">
        <v>532987</v>
      </c>
      <c r="J252">
        <v>-150643</v>
      </c>
      <c r="K252">
        <v>-919442.41</v>
      </c>
      <c r="L252">
        <v>-909197</v>
      </c>
      <c r="M252">
        <v>-199606</v>
      </c>
      <c r="N252">
        <v>-418976</v>
      </c>
      <c r="O252">
        <v>-573935.14</v>
      </c>
      <c r="P252">
        <v>-526578</v>
      </c>
      <c r="Q252">
        <v>-820021</v>
      </c>
      <c r="R252">
        <v>8466</v>
      </c>
      <c r="S252">
        <v>26897.75</v>
      </c>
      <c r="T252">
        <v>188126</v>
      </c>
      <c r="U252">
        <v>-204855</v>
      </c>
      <c r="V252">
        <v>-5280</v>
      </c>
      <c r="W252">
        <v>-36394.71</v>
      </c>
      <c r="X252">
        <v>-84322</v>
      </c>
      <c r="Y252">
        <v>-66938</v>
      </c>
      <c r="Z252">
        <v>-66278</v>
      </c>
      <c r="AA252">
        <v>-356852.82</v>
      </c>
      <c r="AB252">
        <v>-384943</v>
      </c>
      <c r="AC252">
        <v>-441319</v>
      </c>
      <c r="AD252">
        <v>32067</v>
      </c>
      <c r="AE252">
        <v>-48603.08</v>
      </c>
      <c r="AF252">
        <v>-69118</v>
      </c>
      <c r="AG252">
        <v>-39758</v>
      </c>
      <c r="AH252">
        <v>-5828</v>
      </c>
      <c r="AI252">
        <v>-35769.440000000002</v>
      </c>
      <c r="AJ252">
        <v>8464</v>
      </c>
      <c r="AK252">
        <v>19999</v>
      </c>
      <c r="AL252">
        <v>-9657</v>
      </c>
      <c r="AM252">
        <v>6271.63</v>
      </c>
      <c r="AN252">
        <v>-3678631</v>
      </c>
      <c r="AO252">
        <v>-183662</v>
      </c>
      <c r="AP252">
        <v>-44691</v>
      </c>
      <c r="AQ252">
        <v>-399615.36</v>
      </c>
      <c r="AR252">
        <v>-399058</v>
      </c>
      <c r="AS252">
        <v>-178628</v>
      </c>
      <c r="AT252">
        <v>-222953</v>
      </c>
      <c r="AU252">
        <v>98038.01</v>
      </c>
      <c r="AV252">
        <v>220603</v>
      </c>
      <c r="AW252">
        <v>291493</v>
      </c>
      <c r="AX252">
        <v>3082</v>
      </c>
      <c r="AY252">
        <v>-505621</v>
      </c>
      <c r="AZ252">
        <v>-75521</v>
      </c>
      <c r="BA252">
        <v>-204011</v>
      </c>
      <c r="BB252">
        <v>69741</v>
      </c>
      <c r="BC252"/>
    </row>
    <row r="253" spans="1:55" x14ac:dyDescent="0.3">
      <c r="A253" t="s">
        <v>2747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2748</v>
      </c>
      <c r="B254">
        <v>144408</v>
      </c>
      <c r="C254">
        <v>-2048612.66</v>
      </c>
      <c r="D254">
        <v>-1815109</v>
      </c>
      <c r="E254">
        <v>-1928348</v>
      </c>
      <c r="F254">
        <v>-848557</v>
      </c>
      <c r="G254">
        <v>-919267.43</v>
      </c>
      <c r="H254">
        <v>-623177</v>
      </c>
      <c r="I254">
        <v>-973817</v>
      </c>
      <c r="J254">
        <v>-661871</v>
      </c>
      <c r="K254">
        <v>455292.37</v>
      </c>
      <c r="L254">
        <v>-875828</v>
      </c>
      <c r="M254">
        <v>-814169</v>
      </c>
      <c r="N254">
        <v>-1160767</v>
      </c>
      <c r="O254">
        <v>1096244.44</v>
      </c>
      <c r="P254">
        <v>-1467064</v>
      </c>
      <c r="Q254">
        <v>-100983</v>
      </c>
      <c r="R254">
        <v>-214544</v>
      </c>
      <c r="S254">
        <v>399967.83</v>
      </c>
      <c r="T254">
        <v>-316402</v>
      </c>
      <c r="U254">
        <v>-363142</v>
      </c>
      <c r="V254">
        <v>-455306</v>
      </c>
      <c r="W254">
        <v>372058.25</v>
      </c>
      <c r="X254">
        <v>-390150</v>
      </c>
      <c r="Y254">
        <v>-136965</v>
      </c>
      <c r="Z254">
        <v>-427054</v>
      </c>
      <c r="AA254">
        <v>149637.34</v>
      </c>
      <c r="AB254">
        <v>-329424</v>
      </c>
      <c r="AC254">
        <v>-451796</v>
      </c>
      <c r="AD254">
        <v>-580483</v>
      </c>
      <c r="AE254">
        <v>1555131.07</v>
      </c>
      <c r="AF254">
        <v>339034</v>
      </c>
      <c r="AG254">
        <v>-120852</v>
      </c>
      <c r="AH254">
        <v>-236710</v>
      </c>
      <c r="AI254">
        <v>688111.98</v>
      </c>
      <c r="AJ254">
        <v>129048</v>
      </c>
      <c r="AK254">
        <v>67832</v>
      </c>
      <c r="AL254">
        <v>-412706</v>
      </c>
      <c r="AM254">
        <v>2253758.25</v>
      </c>
      <c r="AN254">
        <v>1293825</v>
      </c>
      <c r="AO254">
        <v>8194</v>
      </c>
      <c r="AP254">
        <v>36491</v>
      </c>
      <c r="AQ254">
        <v>-947.71</v>
      </c>
      <c r="AR254">
        <v>2054</v>
      </c>
      <c r="AS254">
        <v>17353</v>
      </c>
      <c r="AT254">
        <v>4267</v>
      </c>
      <c r="AU254">
        <v>-46388.89</v>
      </c>
      <c r="AV254">
        <v>-41929</v>
      </c>
      <c r="AW254">
        <v>-36548</v>
      </c>
      <c r="AX254">
        <v>0</v>
      </c>
      <c r="AY254">
        <v>0</v>
      </c>
      <c r="AZ254">
        <v>0</v>
      </c>
      <c r="BA254">
        <v>0</v>
      </c>
      <c r="BB254">
        <v>0</v>
      </c>
      <c r="BC254"/>
    </row>
    <row r="255" spans="1:55" x14ac:dyDescent="0.3">
      <c r="A255" t="s">
        <v>2749</v>
      </c>
      <c r="B255">
        <v>-10284</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row>
    <row r="256" spans="1:55" x14ac:dyDescent="0.3">
      <c r="A256" t="s">
        <v>2750</v>
      </c>
      <c r="B256">
        <v>228170</v>
      </c>
      <c r="C256">
        <v>620360.81000000006</v>
      </c>
      <c r="D256">
        <v>195284</v>
      </c>
      <c r="E256">
        <v>22768</v>
      </c>
      <c r="F256">
        <v>19725</v>
      </c>
      <c r="G256">
        <v>2304134.64</v>
      </c>
      <c r="H256">
        <v>2087811</v>
      </c>
      <c r="I256">
        <v>1804998</v>
      </c>
      <c r="J256">
        <v>307723</v>
      </c>
      <c r="K256">
        <v>2190595.96</v>
      </c>
      <c r="L256">
        <v>1779511</v>
      </c>
      <c r="M256">
        <v>937658</v>
      </c>
      <c r="N256">
        <v>456509</v>
      </c>
      <c r="O256">
        <v>13225357.18</v>
      </c>
      <c r="P256">
        <v>1195540</v>
      </c>
      <c r="Q256">
        <v>598696</v>
      </c>
      <c r="R256">
        <v>476108</v>
      </c>
      <c r="S256">
        <v>1091667.82</v>
      </c>
      <c r="T256">
        <v>519841</v>
      </c>
      <c r="U256">
        <v>225276</v>
      </c>
      <c r="V256">
        <v>130622</v>
      </c>
      <c r="W256">
        <v>1762014.08</v>
      </c>
      <c r="X256">
        <v>1100816</v>
      </c>
      <c r="Y256">
        <v>673072</v>
      </c>
      <c r="Z256">
        <v>180557</v>
      </c>
      <c r="AA256">
        <v>11635668.119999999</v>
      </c>
      <c r="AB256">
        <v>11442839</v>
      </c>
      <c r="AC256">
        <v>11285554</v>
      </c>
      <c r="AD256">
        <v>508763</v>
      </c>
      <c r="AE256">
        <v>1668132.73</v>
      </c>
      <c r="AF256">
        <v>1309485</v>
      </c>
      <c r="AG256">
        <v>832280</v>
      </c>
      <c r="AH256">
        <v>156203</v>
      </c>
      <c r="AI256">
        <v>1644285.87</v>
      </c>
      <c r="AJ256">
        <v>911619</v>
      </c>
      <c r="AK256">
        <v>796724</v>
      </c>
      <c r="AL256">
        <v>386823</v>
      </c>
      <c r="AM256">
        <v>1573922.07</v>
      </c>
      <c r="AN256">
        <v>632402</v>
      </c>
      <c r="AO256">
        <v>961955</v>
      </c>
      <c r="AP256">
        <v>-158050</v>
      </c>
      <c r="AQ256">
        <v>853611.77</v>
      </c>
      <c r="AR256">
        <v>418173</v>
      </c>
      <c r="AS256">
        <v>180350</v>
      </c>
      <c r="AT256">
        <v>-11234</v>
      </c>
      <c r="AU256">
        <v>1073765.8600000001</v>
      </c>
      <c r="AV256">
        <v>385019</v>
      </c>
      <c r="AW256">
        <v>974224</v>
      </c>
      <c r="AX256">
        <v>57100</v>
      </c>
      <c r="AY256">
        <v>302234</v>
      </c>
      <c r="AZ256">
        <v>-382833</v>
      </c>
      <c r="BA256">
        <v>-192986</v>
      </c>
      <c r="BB256">
        <v>-21586</v>
      </c>
      <c r="BC256"/>
    </row>
    <row r="257" spans="1:55" x14ac:dyDescent="0.3">
      <c r="A257" t="s">
        <v>2751</v>
      </c>
      <c r="B257">
        <v>2814447</v>
      </c>
      <c r="C257">
        <v>9832160.25</v>
      </c>
      <c r="D257">
        <v>5131404</v>
      </c>
      <c r="E257">
        <v>2661697</v>
      </c>
      <c r="F257">
        <v>3782851</v>
      </c>
      <c r="G257">
        <v>20355714.030000001</v>
      </c>
      <c r="H257">
        <v>12806101</v>
      </c>
      <c r="I257">
        <v>9368377</v>
      </c>
      <c r="J257">
        <v>4173629</v>
      </c>
      <c r="K257">
        <v>19303452.68</v>
      </c>
      <c r="L257">
        <v>14339443</v>
      </c>
      <c r="M257">
        <v>9189449</v>
      </c>
      <c r="N257">
        <v>3459825</v>
      </c>
      <c r="O257">
        <v>28905738.870000001</v>
      </c>
      <c r="P257">
        <v>13234733</v>
      </c>
      <c r="Q257">
        <v>7031355</v>
      </c>
      <c r="R257">
        <v>4714389</v>
      </c>
      <c r="S257">
        <v>16174186.08</v>
      </c>
      <c r="T257">
        <v>11471678</v>
      </c>
      <c r="U257">
        <v>6833630</v>
      </c>
      <c r="V257">
        <v>3971952</v>
      </c>
      <c r="W257">
        <v>15118978.93</v>
      </c>
      <c r="X257">
        <v>10392387</v>
      </c>
      <c r="Y257">
        <v>6562303</v>
      </c>
      <c r="Z257">
        <v>3387338</v>
      </c>
      <c r="AA257">
        <v>23440835.75</v>
      </c>
      <c r="AB257">
        <v>18717114</v>
      </c>
      <c r="AC257">
        <v>15047860</v>
      </c>
      <c r="AD257">
        <v>3270519</v>
      </c>
      <c r="AE257">
        <v>12213147.890000001</v>
      </c>
      <c r="AF257">
        <v>8671601</v>
      </c>
      <c r="AG257">
        <v>5381215</v>
      </c>
      <c r="AH257">
        <v>2665222</v>
      </c>
      <c r="AI257">
        <v>10956996.58</v>
      </c>
      <c r="AJ257">
        <v>7816139</v>
      </c>
      <c r="AK257">
        <v>5231411</v>
      </c>
      <c r="AL257">
        <v>2088731</v>
      </c>
      <c r="AM257">
        <v>8651100.1899999995</v>
      </c>
      <c r="AN257">
        <v>1884976</v>
      </c>
      <c r="AO257">
        <v>3220281</v>
      </c>
      <c r="AP257">
        <v>1157753</v>
      </c>
      <c r="AQ257">
        <v>4984725.32</v>
      </c>
      <c r="AR257">
        <v>3250810</v>
      </c>
      <c r="AS257">
        <v>2211563</v>
      </c>
      <c r="AT257">
        <v>1044167</v>
      </c>
      <c r="AU257">
        <v>6532310.29</v>
      </c>
      <c r="AV257">
        <v>4291361</v>
      </c>
      <c r="AW257">
        <v>3521215</v>
      </c>
      <c r="AX257">
        <v>1292432</v>
      </c>
      <c r="AY257">
        <v>3219269</v>
      </c>
      <c r="AZ257">
        <v>2177223</v>
      </c>
      <c r="BA257">
        <v>1206249</v>
      </c>
      <c r="BB257">
        <v>500375</v>
      </c>
      <c r="BC257"/>
    </row>
    <row r="258" spans="1:55" x14ac:dyDescent="0.3">
      <c r="A258" t="s">
        <v>2766</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-6837</v>
      </c>
      <c r="AQ258">
        <v>-225723.76</v>
      </c>
      <c r="AR258">
        <v>-203685</v>
      </c>
      <c r="AS258">
        <v>0</v>
      </c>
      <c r="AT258">
        <v>0</v>
      </c>
      <c r="AU258">
        <v>-27337.49</v>
      </c>
      <c r="AV258">
        <v>-22840</v>
      </c>
      <c r="AW258">
        <v>0</v>
      </c>
      <c r="AX258">
        <v>0</v>
      </c>
      <c r="AY258">
        <v>0</v>
      </c>
      <c r="AZ258">
        <v>0</v>
      </c>
      <c r="BA258">
        <v>0</v>
      </c>
      <c r="BB258">
        <v>0</v>
      </c>
      <c r="BC258"/>
    </row>
    <row r="259" spans="1:55" x14ac:dyDescent="0.3">
      <c r="A259" t="s">
        <v>2765</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-90</v>
      </c>
      <c r="AR259">
        <v>-90</v>
      </c>
      <c r="AS259">
        <v>0</v>
      </c>
      <c r="AT259">
        <v>0</v>
      </c>
      <c r="AU259">
        <v>-60</v>
      </c>
      <c r="AV259">
        <v>-60</v>
      </c>
      <c r="AW259">
        <v>0</v>
      </c>
      <c r="AX259">
        <v>0</v>
      </c>
      <c r="AY259">
        <v>0</v>
      </c>
      <c r="AZ259">
        <v>0</v>
      </c>
      <c r="BA259">
        <v>0</v>
      </c>
      <c r="BB259">
        <v>0</v>
      </c>
      <c r="BC259"/>
    </row>
    <row r="260" spans="1:55" x14ac:dyDescent="0.3">
      <c r="A260" t="s">
        <v>2752</v>
      </c>
      <c r="B260">
        <v>-356942</v>
      </c>
      <c r="C260">
        <v>-2070794.58</v>
      </c>
      <c r="D260">
        <v>-1756695</v>
      </c>
      <c r="E260">
        <v>-376671</v>
      </c>
      <c r="F260">
        <v>-273038</v>
      </c>
      <c r="G260">
        <v>-2584463.89</v>
      </c>
      <c r="H260">
        <v>-2193256</v>
      </c>
      <c r="I260">
        <v>-1230611</v>
      </c>
      <c r="J260">
        <v>-289301</v>
      </c>
      <c r="K260">
        <v>-2164122.59</v>
      </c>
      <c r="L260">
        <v>-1962170</v>
      </c>
      <c r="M260">
        <v>-925556</v>
      </c>
      <c r="N260">
        <v>-204675</v>
      </c>
      <c r="O260">
        <v>-2306828.15</v>
      </c>
      <c r="P260">
        <v>-2026303</v>
      </c>
      <c r="Q260">
        <v>-1118043</v>
      </c>
      <c r="R260">
        <v>-217883</v>
      </c>
      <c r="S260">
        <v>-1801000.69</v>
      </c>
      <c r="T260">
        <v>-1606424</v>
      </c>
      <c r="U260">
        <v>-794877</v>
      </c>
      <c r="V260">
        <v>-205173</v>
      </c>
      <c r="W260">
        <v>-1420660.07</v>
      </c>
      <c r="X260">
        <v>-1209809</v>
      </c>
      <c r="Y260">
        <v>-538990</v>
      </c>
      <c r="Z260">
        <v>-172888</v>
      </c>
      <c r="AA260">
        <v>-1674612.61</v>
      </c>
      <c r="AB260">
        <v>-1479360</v>
      </c>
      <c r="AC260">
        <v>-831837</v>
      </c>
      <c r="AD260">
        <v>-121876</v>
      </c>
      <c r="AE260">
        <v>-1188159.93</v>
      </c>
      <c r="AF260">
        <v>-1020629</v>
      </c>
      <c r="AG260">
        <v>-543974</v>
      </c>
      <c r="AH260">
        <v>-117482</v>
      </c>
      <c r="AI260">
        <v>-1095894.6299999999</v>
      </c>
      <c r="AJ260">
        <v>-1007499</v>
      </c>
      <c r="AK260">
        <v>-530105</v>
      </c>
      <c r="AL260">
        <v>-98634</v>
      </c>
      <c r="AM260">
        <v>-894886.69</v>
      </c>
      <c r="AN260">
        <v>-818762</v>
      </c>
      <c r="AO260">
        <v>-487854</v>
      </c>
      <c r="AP260">
        <v>-62411</v>
      </c>
      <c r="AQ260">
        <v>-828455.28</v>
      </c>
      <c r="AR260">
        <v>-741774</v>
      </c>
      <c r="AS260">
        <v>-273420</v>
      </c>
      <c r="AT260">
        <v>-49925</v>
      </c>
      <c r="AU260">
        <v>-927876.61</v>
      </c>
      <c r="AV260">
        <v>-738566</v>
      </c>
      <c r="AW260">
        <v>-399189</v>
      </c>
      <c r="AX260">
        <v>-50199</v>
      </c>
      <c r="AY260">
        <v>0</v>
      </c>
      <c r="AZ260">
        <v>0</v>
      </c>
      <c r="BA260">
        <v>0</v>
      </c>
      <c r="BB260">
        <v>0</v>
      </c>
      <c r="BC260"/>
    </row>
    <row r="261" spans="1:55" x14ac:dyDescent="0.3">
      <c r="A261" t="s">
        <v>893</v>
      </c>
      <c r="B261">
        <v>2457505</v>
      </c>
      <c r="C261">
        <v>7761365.6699999999</v>
      </c>
      <c r="D261">
        <v>3374709</v>
      </c>
      <c r="E261">
        <v>2285026</v>
      </c>
      <c r="F261">
        <v>3509813</v>
      </c>
      <c r="G261">
        <v>17771250.140000001</v>
      </c>
      <c r="H261">
        <v>10612845</v>
      </c>
      <c r="I261">
        <v>8137766</v>
      </c>
      <c r="J261">
        <v>3884328</v>
      </c>
      <c r="K261">
        <v>17139330.100000001</v>
      </c>
      <c r="L261">
        <v>12377273</v>
      </c>
      <c r="M261">
        <v>8263893</v>
      </c>
      <c r="N261">
        <v>3255150</v>
      </c>
      <c r="O261">
        <v>26598910.719999999</v>
      </c>
      <c r="P261">
        <v>11208430</v>
      </c>
      <c r="Q261">
        <v>5913312</v>
      </c>
      <c r="R261">
        <v>4496506</v>
      </c>
      <c r="S261">
        <v>14373185.4</v>
      </c>
      <c r="T261">
        <v>9865254</v>
      </c>
      <c r="U261">
        <v>6038753</v>
      </c>
      <c r="V261">
        <v>3766779</v>
      </c>
      <c r="W261">
        <v>13698318.859999999</v>
      </c>
      <c r="X261">
        <v>9182578</v>
      </c>
      <c r="Y261">
        <v>6023313</v>
      </c>
      <c r="Z261">
        <v>3214450</v>
      </c>
      <c r="AA261">
        <v>21766223.140000001</v>
      </c>
      <c r="AB261">
        <v>17237754</v>
      </c>
      <c r="AC261">
        <v>14216023</v>
      </c>
      <c r="AD261">
        <v>3148643</v>
      </c>
      <c r="AE261">
        <v>11024987.960000001</v>
      </c>
      <c r="AF261">
        <v>7650972</v>
      </c>
      <c r="AG261">
        <v>4837241</v>
      </c>
      <c r="AH261">
        <v>2547740</v>
      </c>
      <c r="AI261">
        <v>9861101.9499999993</v>
      </c>
      <c r="AJ261">
        <v>6808640</v>
      </c>
      <c r="AK261">
        <v>4701306</v>
      </c>
      <c r="AL261">
        <v>1990097</v>
      </c>
      <c r="AM261">
        <v>7756213.4900000002</v>
      </c>
      <c r="AN261">
        <v>1066214</v>
      </c>
      <c r="AO261">
        <v>2732427</v>
      </c>
      <c r="AP261">
        <v>1088505</v>
      </c>
      <c r="AQ261">
        <v>3930456.28</v>
      </c>
      <c r="AR261">
        <v>2305261</v>
      </c>
      <c r="AS261">
        <v>1938143</v>
      </c>
      <c r="AT261">
        <v>994242</v>
      </c>
      <c r="AU261">
        <v>5577036.2000000002</v>
      </c>
      <c r="AV261">
        <v>3529895</v>
      </c>
      <c r="AW261">
        <v>3122026</v>
      </c>
      <c r="AX261">
        <v>1242233</v>
      </c>
      <c r="AY261">
        <v>3219269</v>
      </c>
      <c r="AZ261">
        <v>2177223</v>
      </c>
      <c r="BA261">
        <v>1206249</v>
      </c>
      <c r="BB261">
        <v>500375</v>
      </c>
      <c r="BC261"/>
    </row>
    <row r="262" spans="1:55" x14ac:dyDescent="0.3">
      <c r="A262" t="s">
        <v>2753</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2754</v>
      </c>
      <c r="B263">
        <v>0</v>
      </c>
      <c r="C263">
        <v>-993414.4</v>
      </c>
      <c r="D263">
        <v>0</v>
      </c>
      <c r="E263">
        <v>0</v>
      </c>
      <c r="F263">
        <v>0</v>
      </c>
      <c r="G263">
        <v>-947371.61</v>
      </c>
      <c r="H263">
        <v>-673696</v>
      </c>
      <c r="I263">
        <v>42608</v>
      </c>
      <c r="J263">
        <v>-267651</v>
      </c>
      <c r="K263">
        <v>2910997.71</v>
      </c>
      <c r="L263">
        <v>2905681</v>
      </c>
      <c r="M263">
        <v>2950661</v>
      </c>
      <c r="N263">
        <v>636135</v>
      </c>
      <c r="O263">
        <v>-2349227.59</v>
      </c>
      <c r="P263">
        <v>552745</v>
      </c>
      <c r="Q263">
        <v>552746</v>
      </c>
      <c r="R263">
        <v>-63467</v>
      </c>
      <c r="S263">
        <v>1034021.47</v>
      </c>
      <c r="T263">
        <v>470100</v>
      </c>
      <c r="U263">
        <v>1105286</v>
      </c>
      <c r="V263">
        <v>-1330081</v>
      </c>
      <c r="W263">
        <v>-461344.69</v>
      </c>
      <c r="X263">
        <v>627932</v>
      </c>
      <c r="Y263">
        <v>1126868</v>
      </c>
      <c r="Z263">
        <v>-266525</v>
      </c>
      <c r="AA263">
        <v>-1165957.58</v>
      </c>
      <c r="AB263">
        <v>-10000</v>
      </c>
      <c r="AC263">
        <v>-409999</v>
      </c>
      <c r="AD263">
        <v>0</v>
      </c>
      <c r="AE263">
        <v>1198410.97</v>
      </c>
      <c r="AF263">
        <v>898829</v>
      </c>
      <c r="AG263">
        <v>-912834</v>
      </c>
      <c r="AH263">
        <v>-848371</v>
      </c>
      <c r="AI263">
        <v>-1198214.17</v>
      </c>
      <c r="AJ263">
        <v>-1547563</v>
      </c>
      <c r="AK263">
        <v>-149906</v>
      </c>
      <c r="AL263">
        <v>-699544</v>
      </c>
      <c r="AM263">
        <v>751936.85</v>
      </c>
      <c r="AN263">
        <v>751638</v>
      </c>
      <c r="AO263">
        <v>751008</v>
      </c>
      <c r="AP263">
        <v>749040</v>
      </c>
      <c r="AQ263">
        <v>-51649.87</v>
      </c>
      <c r="AR263">
        <v>8672</v>
      </c>
      <c r="AS263">
        <v>-1022368</v>
      </c>
      <c r="AT263">
        <v>-696873</v>
      </c>
      <c r="AU263">
        <v>459125.62</v>
      </c>
      <c r="AV263">
        <v>753490</v>
      </c>
      <c r="AW263">
        <v>429045</v>
      </c>
      <c r="AX263">
        <v>0</v>
      </c>
      <c r="AY263">
        <v>0</v>
      </c>
      <c r="AZ263">
        <v>0</v>
      </c>
      <c r="BA263">
        <v>0</v>
      </c>
      <c r="BB263">
        <v>0</v>
      </c>
      <c r="BC263"/>
    </row>
    <row r="264" spans="1:55" x14ac:dyDescent="0.3">
      <c r="A264" t="s">
        <v>2755</v>
      </c>
      <c r="B264">
        <v>0</v>
      </c>
      <c r="C264">
        <v>0</v>
      </c>
      <c r="D264">
        <v>0</v>
      </c>
      <c r="E264">
        <v>0</v>
      </c>
      <c r="F264">
        <v>0</v>
      </c>
      <c r="G264">
        <v>0</v>
      </c>
      <c r="H264">
        <v>560349</v>
      </c>
      <c r="I264">
        <v>509951</v>
      </c>
      <c r="J264">
        <v>509951</v>
      </c>
      <c r="K264">
        <v>0</v>
      </c>
      <c r="L264">
        <v>42259</v>
      </c>
      <c r="M264">
        <v>31810</v>
      </c>
      <c r="N264">
        <v>0</v>
      </c>
      <c r="O264">
        <v>0</v>
      </c>
      <c r="P264">
        <v>0</v>
      </c>
      <c r="Q264">
        <v>0</v>
      </c>
      <c r="R264">
        <v>0</v>
      </c>
      <c r="S264">
        <v>1200</v>
      </c>
      <c r="T264">
        <v>1200</v>
      </c>
      <c r="U264">
        <v>150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434299</v>
      </c>
      <c r="AY264">
        <v>1690875</v>
      </c>
      <c r="AZ264">
        <v>1168480</v>
      </c>
      <c r="BA264">
        <v>2313981</v>
      </c>
      <c r="BB264">
        <v>1222499</v>
      </c>
      <c r="BC264"/>
    </row>
    <row r="265" spans="1:55" x14ac:dyDescent="0.3">
      <c r="A265" t="s">
        <v>2757</v>
      </c>
      <c r="B265">
        <v>-988044</v>
      </c>
      <c r="C265">
        <v>0</v>
      </c>
      <c r="D265">
        <v>-1018481</v>
      </c>
      <c r="E265">
        <v>-583564</v>
      </c>
      <c r="F265">
        <v>-3874001</v>
      </c>
      <c r="G265">
        <v>-98298.43</v>
      </c>
      <c r="H265">
        <v>-98298</v>
      </c>
      <c r="I265">
        <v>-73125</v>
      </c>
      <c r="J265">
        <v>-73125</v>
      </c>
      <c r="K265">
        <v>-9755551.2300000004</v>
      </c>
      <c r="L265">
        <v>-2161814</v>
      </c>
      <c r="M265">
        <v>-2147314</v>
      </c>
      <c r="N265">
        <v>0</v>
      </c>
      <c r="O265">
        <v>0</v>
      </c>
      <c r="P265">
        <v>0</v>
      </c>
      <c r="Q265">
        <v>0</v>
      </c>
      <c r="R265">
        <v>0</v>
      </c>
      <c r="S265">
        <v>-2253.77</v>
      </c>
      <c r="T265">
        <v>-2226</v>
      </c>
      <c r="U265">
        <v>-2253</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-811066.99</v>
      </c>
      <c r="AV265">
        <v>0</v>
      </c>
      <c r="AW265">
        <v>0</v>
      </c>
      <c r="AX265">
        <v>0</v>
      </c>
      <c r="AY265">
        <v>0</v>
      </c>
      <c r="AZ265">
        <v>0</v>
      </c>
      <c r="BA265">
        <v>0</v>
      </c>
      <c r="BB265">
        <v>0</v>
      </c>
      <c r="BC265"/>
    </row>
    <row r="266" spans="1:55" x14ac:dyDescent="0.3">
      <c r="A266" t="s">
        <v>2758</v>
      </c>
      <c r="B266">
        <v>0</v>
      </c>
      <c r="C266">
        <v>683683.54</v>
      </c>
      <c r="D266">
        <v>683684</v>
      </c>
      <c r="E266">
        <v>683684</v>
      </c>
      <c r="F266">
        <v>683684</v>
      </c>
      <c r="G266">
        <v>560349.25</v>
      </c>
      <c r="H266">
        <v>0</v>
      </c>
      <c r="I266">
        <v>0</v>
      </c>
      <c r="J266">
        <v>0</v>
      </c>
      <c r="K266">
        <v>65525.27</v>
      </c>
      <c r="L266">
        <v>9896</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row>
    <row r="267" spans="1:55" x14ac:dyDescent="0.3">
      <c r="A267" t="s">
        <v>2759</v>
      </c>
      <c r="B267">
        <v>-3471474</v>
      </c>
      <c r="C267">
        <v>-108358</v>
      </c>
      <c r="D267">
        <v>-100708</v>
      </c>
      <c r="E267">
        <v>-94501</v>
      </c>
      <c r="F267">
        <v>-17508</v>
      </c>
      <c r="G267">
        <v>-2126027.4</v>
      </c>
      <c r="H267">
        <v>-4400453</v>
      </c>
      <c r="I267">
        <v>-2090837</v>
      </c>
      <c r="J267">
        <v>0</v>
      </c>
      <c r="K267">
        <v>-2222662.56</v>
      </c>
      <c r="L267">
        <v>-75348</v>
      </c>
      <c r="M267">
        <v>-49848</v>
      </c>
      <c r="N267">
        <v>-19248</v>
      </c>
      <c r="O267">
        <v>-669158.64</v>
      </c>
      <c r="P267">
        <v>-1188665</v>
      </c>
      <c r="Q267">
        <v>-551267</v>
      </c>
      <c r="R267">
        <v>-182176</v>
      </c>
      <c r="S267">
        <v>-528248.78</v>
      </c>
      <c r="T267">
        <v>-395596</v>
      </c>
      <c r="U267">
        <v>-89417</v>
      </c>
      <c r="V267">
        <v>-32300</v>
      </c>
      <c r="W267">
        <v>-60943.38</v>
      </c>
      <c r="X267">
        <v>0</v>
      </c>
      <c r="Y267">
        <v>0</v>
      </c>
      <c r="Z267">
        <v>0</v>
      </c>
      <c r="AA267">
        <v>-2033904.96</v>
      </c>
      <c r="AB267">
        <v>-2033905</v>
      </c>
      <c r="AC267">
        <v>-2033905</v>
      </c>
      <c r="AD267">
        <v>0</v>
      </c>
      <c r="AE267">
        <v>0</v>
      </c>
      <c r="AF267">
        <v>0</v>
      </c>
      <c r="AG267">
        <v>0</v>
      </c>
      <c r="AH267">
        <v>0</v>
      </c>
      <c r="AI267">
        <v>-564744.07999999996</v>
      </c>
      <c r="AJ267">
        <v>-564744</v>
      </c>
      <c r="AK267">
        <v>0</v>
      </c>
      <c r="AL267">
        <v>0</v>
      </c>
      <c r="AM267">
        <v>-1242.05</v>
      </c>
      <c r="AN267">
        <v>-1241</v>
      </c>
      <c r="AO267">
        <v>0</v>
      </c>
      <c r="AP267">
        <v>0</v>
      </c>
      <c r="AQ267">
        <v>0</v>
      </c>
      <c r="AR267">
        <v>0</v>
      </c>
      <c r="AS267">
        <v>0</v>
      </c>
      <c r="AT267">
        <v>0</v>
      </c>
      <c r="AU267">
        <v>0</v>
      </c>
      <c r="AV267">
        <v>0</v>
      </c>
      <c r="AW267">
        <v>0</v>
      </c>
      <c r="AX267">
        <v>0</v>
      </c>
      <c r="AY267">
        <v>0</v>
      </c>
      <c r="AZ267">
        <v>0</v>
      </c>
      <c r="BA267">
        <v>0</v>
      </c>
      <c r="BB267">
        <v>0</v>
      </c>
      <c r="BC267"/>
    </row>
    <row r="268" spans="1:55" x14ac:dyDescent="0.3">
      <c r="A268" t="s">
        <v>2992</v>
      </c>
      <c r="B268">
        <v>-22530</v>
      </c>
      <c r="C268">
        <v>-568731.67000000004</v>
      </c>
      <c r="D268">
        <v>-506842</v>
      </c>
      <c r="E268">
        <v>-943717</v>
      </c>
      <c r="F268">
        <v>-328875</v>
      </c>
      <c r="G268">
        <v>-551299.49</v>
      </c>
      <c r="H268">
        <v>-194500</v>
      </c>
      <c r="I268">
        <v>-15529</v>
      </c>
      <c r="J268">
        <v>-6375</v>
      </c>
      <c r="K268">
        <v>-56202.75</v>
      </c>
      <c r="L268">
        <v>-16882</v>
      </c>
      <c r="M268">
        <v>-5152</v>
      </c>
      <c r="N268">
        <v>-5152</v>
      </c>
      <c r="O268">
        <v>-130833.65</v>
      </c>
      <c r="P268">
        <v>-130834</v>
      </c>
      <c r="Q268">
        <v>-130834</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162739.32</v>
      </c>
      <c r="AR268">
        <v>162739</v>
      </c>
      <c r="AS268">
        <v>0</v>
      </c>
      <c r="AT268">
        <v>0</v>
      </c>
      <c r="AU268">
        <v>0</v>
      </c>
      <c r="AV268">
        <v>0</v>
      </c>
      <c r="AW268">
        <v>0</v>
      </c>
      <c r="AX268">
        <v>0</v>
      </c>
      <c r="AY268">
        <v>0</v>
      </c>
      <c r="AZ268">
        <v>0</v>
      </c>
      <c r="BA268">
        <v>0</v>
      </c>
      <c r="BB268">
        <v>0</v>
      </c>
      <c r="BC268"/>
    </row>
    <row r="269" spans="1:55" x14ac:dyDescent="0.3">
      <c r="A269" t="s">
        <v>3008</v>
      </c>
      <c r="B269">
        <v>0</v>
      </c>
      <c r="C269">
        <v>-568731.67000000004</v>
      </c>
      <c r="D269">
        <v>-506842</v>
      </c>
      <c r="E269">
        <v>-943717</v>
      </c>
      <c r="F269">
        <v>-328875</v>
      </c>
      <c r="G269">
        <v>-551299.49</v>
      </c>
      <c r="H269">
        <v>-194500</v>
      </c>
      <c r="I269">
        <v>-15529</v>
      </c>
      <c r="J269">
        <v>-6375</v>
      </c>
      <c r="K269">
        <v>-56202.75</v>
      </c>
      <c r="L269">
        <v>-16882</v>
      </c>
      <c r="M269">
        <v>-5152</v>
      </c>
      <c r="N269">
        <v>-5152</v>
      </c>
      <c r="O269">
        <v>-130833.65</v>
      </c>
      <c r="P269">
        <v>-130834</v>
      </c>
      <c r="Q269">
        <v>-130834</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162739.32</v>
      </c>
      <c r="AR269">
        <v>162739</v>
      </c>
      <c r="AS269">
        <v>0</v>
      </c>
      <c r="AT269">
        <v>0</v>
      </c>
      <c r="AU269">
        <v>0</v>
      </c>
      <c r="AV269">
        <v>0</v>
      </c>
      <c r="AW269">
        <v>0</v>
      </c>
      <c r="AX269">
        <v>0</v>
      </c>
      <c r="AY269">
        <v>0</v>
      </c>
      <c r="AZ269">
        <v>0</v>
      </c>
      <c r="BA269">
        <v>0</v>
      </c>
      <c r="BB269">
        <v>0</v>
      </c>
      <c r="BC269"/>
    </row>
    <row r="270" spans="1:55" x14ac:dyDescent="0.3">
      <c r="A270" t="s">
        <v>2995</v>
      </c>
      <c r="B270">
        <v>4200</v>
      </c>
      <c r="C270">
        <v>169810</v>
      </c>
      <c r="D270">
        <v>169810</v>
      </c>
      <c r="E270">
        <v>574810</v>
      </c>
      <c r="F270">
        <v>398810</v>
      </c>
      <c r="G270">
        <v>0</v>
      </c>
      <c r="H270">
        <v>0</v>
      </c>
      <c r="I270">
        <v>0</v>
      </c>
      <c r="J270">
        <v>0</v>
      </c>
      <c r="K270">
        <v>62650.400000000001</v>
      </c>
      <c r="L270">
        <v>62650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162739</v>
      </c>
      <c r="AT270">
        <v>162739</v>
      </c>
      <c r="AU270">
        <v>0</v>
      </c>
      <c r="AV270">
        <v>0</v>
      </c>
      <c r="AW270">
        <v>0</v>
      </c>
      <c r="AX270">
        <v>0</v>
      </c>
      <c r="AY270">
        <v>12167</v>
      </c>
      <c r="AZ270">
        <v>12167</v>
      </c>
      <c r="BA270">
        <v>12167</v>
      </c>
      <c r="BB270">
        <v>12167</v>
      </c>
      <c r="BC270"/>
    </row>
    <row r="271" spans="1:55" x14ac:dyDescent="0.3">
      <c r="A271" t="s">
        <v>2996</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12167</v>
      </c>
      <c r="AZ271">
        <v>12167</v>
      </c>
      <c r="BA271">
        <v>12167</v>
      </c>
      <c r="BB271">
        <v>12167</v>
      </c>
      <c r="BC271"/>
    </row>
    <row r="272" spans="1:55" x14ac:dyDescent="0.3">
      <c r="A272" t="s">
        <v>2997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12167</v>
      </c>
      <c r="AZ272">
        <v>12167</v>
      </c>
      <c r="BA272">
        <v>12167</v>
      </c>
      <c r="BB272">
        <v>12167</v>
      </c>
      <c r="BC272"/>
    </row>
    <row r="273" spans="1:55" x14ac:dyDescent="0.3">
      <c r="A273" t="s">
        <v>3009</v>
      </c>
      <c r="B273">
        <v>0</v>
      </c>
      <c r="C273">
        <v>169810</v>
      </c>
      <c r="D273">
        <v>169810</v>
      </c>
      <c r="E273">
        <v>574810</v>
      </c>
      <c r="F273">
        <v>398810</v>
      </c>
      <c r="G273">
        <v>0</v>
      </c>
      <c r="H273">
        <v>0</v>
      </c>
      <c r="I273">
        <v>0</v>
      </c>
      <c r="J273">
        <v>0</v>
      </c>
      <c r="K273">
        <v>62650.400000000001</v>
      </c>
      <c r="L273">
        <v>62650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162739</v>
      </c>
      <c r="AT273">
        <v>162739</v>
      </c>
      <c r="AU273">
        <v>0</v>
      </c>
      <c r="AV273">
        <v>0</v>
      </c>
      <c r="AW273">
        <v>0</v>
      </c>
      <c r="AX273">
        <v>0</v>
      </c>
      <c r="AY273">
        <v>0</v>
      </c>
      <c r="AZ273">
        <v>0</v>
      </c>
      <c r="BA273">
        <v>0</v>
      </c>
      <c r="BB273">
        <v>0</v>
      </c>
      <c r="BC273"/>
    </row>
    <row r="274" spans="1:55" x14ac:dyDescent="0.3">
      <c r="A274" t="s">
        <v>2760</v>
      </c>
      <c r="B274">
        <v>5745943</v>
      </c>
      <c r="C274">
        <v>300292.02</v>
      </c>
      <c r="D274">
        <v>273712</v>
      </c>
      <c r="E274">
        <v>201129</v>
      </c>
      <c r="F274">
        <v>31523</v>
      </c>
      <c r="G274">
        <v>136554.31</v>
      </c>
      <c r="H274">
        <v>141828</v>
      </c>
      <c r="I274">
        <v>74765</v>
      </c>
      <c r="J274">
        <v>41726</v>
      </c>
      <c r="K274">
        <v>68760.490000000005</v>
      </c>
      <c r="L274">
        <v>45833</v>
      </c>
      <c r="M274">
        <v>8405</v>
      </c>
      <c r="N274">
        <v>0</v>
      </c>
      <c r="O274">
        <v>111951.72</v>
      </c>
      <c r="P274">
        <v>106488</v>
      </c>
      <c r="Q274">
        <v>79111</v>
      </c>
      <c r="R274">
        <v>23911</v>
      </c>
      <c r="S274">
        <v>36224.699999999997</v>
      </c>
      <c r="T274">
        <v>86938</v>
      </c>
      <c r="U274">
        <v>122174</v>
      </c>
      <c r="V274">
        <v>67033</v>
      </c>
      <c r="W274">
        <v>101909.47</v>
      </c>
      <c r="X274">
        <v>5643</v>
      </c>
      <c r="Y274">
        <v>6862</v>
      </c>
      <c r="Z274">
        <v>897</v>
      </c>
      <c r="AA274">
        <v>211033.71</v>
      </c>
      <c r="AB274">
        <v>216207</v>
      </c>
      <c r="AC274">
        <v>0</v>
      </c>
      <c r="AD274">
        <v>0</v>
      </c>
      <c r="AE274">
        <v>65667.19</v>
      </c>
      <c r="AF274">
        <v>91724</v>
      </c>
      <c r="AG274">
        <v>95049</v>
      </c>
      <c r="AH274">
        <v>67905</v>
      </c>
      <c r="AI274">
        <v>4373988.9000000004</v>
      </c>
      <c r="AJ274">
        <v>4113387</v>
      </c>
      <c r="AK274">
        <v>15156</v>
      </c>
      <c r="AL274">
        <v>47</v>
      </c>
      <c r="AM274">
        <v>583282.9</v>
      </c>
      <c r="AN274">
        <v>72949</v>
      </c>
      <c r="AO274">
        <v>70365</v>
      </c>
      <c r="AP274">
        <v>29761</v>
      </c>
      <c r="AQ274">
        <v>102082.32</v>
      </c>
      <c r="AR274">
        <v>9000</v>
      </c>
      <c r="AS274">
        <v>34437</v>
      </c>
      <c r="AT274">
        <v>7297</v>
      </c>
      <c r="AU274">
        <v>707482.81</v>
      </c>
      <c r="AV274">
        <v>7583</v>
      </c>
      <c r="AW274">
        <v>4814</v>
      </c>
      <c r="AX274">
        <v>6076</v>
      </c>
      <c r="AY274">
        <v>16130</v>
      </c>
      <c r="AZ274">
        <v>4120</v>
      </c>
      <c r="BA274">
        <v>4091</v>
      </c>
      <c r="BB274">
        <v>2805</v>
      </c>
      <c r="BC274"/>
    </row>
    <row r="275" spans="1:55" x14ac:dyDescent="0.3">
      <c r="A275" t="s">
        <v>2761</v>
      </c>
      <c r="B275">
        <v>0</v>
      </c>
      <c r="C275">
        <v>0</v>
      </c>
      <c r="D275">
        <v>0</v>
      </c>
      <c r="E275">
        <v>0</v>
      </c>
      <c r="F275">
        <v>0</v>
      </c>
      <c r="G275">
        <v>0</v>
      </c>
      <c r="H275">
        <v>141828</v>
      </c>
      <c r="I275">
        <v>0</v>
      </c>
      <c r="J275">
        <v>0</v>
      </c>
      <c r="K275">
        <v>0</v>
      </c>
      <c r="L275">
        <v>0</v>
      </c>
      <c r="M275">
        <v>0</v>
      </c>
      <c r="N275">
        <v>0</v>
      </c>
      <c r="O275">
        <v>0</v>
      </c>
      <c r="P275">
        <v>0</v>
      </c>
      <c r="Q275">
        <v>0</v>
      </c>
      <c r="R275">
        <v>0</v>
      </c>
      <c r="S275">
        <v>36224.699999999997</v>
      </c>
      <c r="T275">
        <v>0</v>
      </c>
      <c r="U275">
        <v>0</v>
      </c>
      <c r="V275">
        <v>0</v>
      </c>
      <c r="W275">
        <v>0</v>
      </c>
      <c r="X275">
        <v>0</v>
      </c>
      <c r="Y275">
        <v>0</v>
      </c>
      <c r="Z275">
        <v>0</v>
      </c>
      <c r="AA275">
        <v>211033.71</v>
      </c>
      <c r="AB275">
        <v>216207</v>
      </c>
      <c r="AC275">
        <v>0</v>
      </c>
      <c r="AD275">
        <v>0</v>
      </c>
      <c r="AE275">
        <v>65667.19</v>
      </c>
      <c r="AF275">
        <v>91724</v>
      </c>
      <c r="AG275">
        <v>95049</v>
      </c>
      <c r="AH275">
        <v>67905</v>
      </c>
      <c r="AI275">
        <v>4373988.9000000004</v>
      </c>
      <c r="AJ275">
        <v>4113387</v>
      </c>
      <c r="AK275">
        <v>15156</v>
      </c>
      <c r="AL275">
        <v>47</v>
      </c>
      <c r="AM275">
        <v>583282.9</v>
      </c>
      <c r="AN275">
        <v>72949</v>
      </c>
      <c r="AO275">
        <v>70365</v>
      </c>
      <c r="AP275">
        <v>29761</v>
      </c>
      <c r="AQ275">
        <v>102082.32</v>
      </c>
      <c r="AR275">
        <v>9000</v>
      </c>
      <c r="AS275">
        <v>34437</v>
      </c>
      <c r="AT275">
        <v>7297</v>
      </c>
      <c r="AU275">
        <v>707482.81</v>
      </c>
      <c r="AV275">
        <v>7583</v>
      </c>
      <c r="AW275">
        <v>4814</v>
      </c>
      <c r="AX275">
        <v>6076</v>
      </c>
      <c r="AY275">
        <v>16130</v>
      </c>
      <c r="AZ275">
        <v>4120</v>
      </c>
      <c r="BA275">
        <v>4091</v>
      </c>
      <c r="BB275">
        <v>2805</v>
      </c>
      <c r="BC275"/>
    </row>
    <row r="276" spans="1:55" x14ac:dyDescent="0.3">
      <c r="A276" t="s">
        <v>2763</v>
      </c>
      <c r="B276">
        <v>5745943</v>
      </c>
      <c r="C276">
        <v>300292.02</v>
      </c>
      <c r="D276">
        <v>273712</v>
      </c>
      <c r="E276">
        <v>201129</v>
      </c>
      <c r="F276">
        <v>31523</v>
      </c>
      <c r="G276">
        <v>136554.31</v>
      </c>
      <c r="H276">
        <v>0</v>
      </c>
      <c r="I276">
        <v>74765</v>
      </c>
      <c r="J276">
        <v>41726</v>
      </c>
      <c r="K276">
        <v>68760.490000000005</v>
      </c>
      <c r="L276">
        <v>45833</v>
      </c>
      <c r="M276">
        <v>8405</v>
      </c>
      <c r="N276">
        <v>0</v>
      </c>
      <c r="O276">
        <v>111951.72</v>
      </c>
      <c r="P276">
        <v>106488</v>
      </c>
      <c r="Q276">
        <v>79111</v>
      </c>
      <c r="R276">
        <v>23911</v>
      </c>
      <c r="S276">
        <v>0</v>
      </c>
      <c r="T276">
        <v>86938</v>
      </c>
      <c r="U276">
        <v>122174</v>
      </c>
      <c r="V276">
        <v>67033</v>
      </c>
      <c r="W276">
        <v>101909.47</v>
      </c>
      <c r="X276">
        <v>5643</v>
      </c>
      <c r="Y276">
        <v>6862</v>
      </c>
      <c r="Z276">
        <v>897</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row>
    <row r="277" spans="1:55" x14ac:dyDescent="0.3">
      <c r="A277" t="s">
        <v>894</v>
      </c>
      <c r="B277">
        <v>-874176</v>
      </c>
      <c r="C277">
        <v>-7178826.3700000001</v>
      </c>
      <c r="D277">
        <v>-7313134</v>
      </c>
      <c r="E277">
        <v>-6648275</v>
      </c>
      <c r="F277">
        <v>-313461</v>
      </c>
      <c r="G277">
        <v>-6496874.7699999996</v>
      </c>
      <c r="H277">
        <v>-4373705</v>
      </c>
      <c r="I277">
        <v>-98059</v>
      </c>
      <c r="J277">
        <v>-1023682</v>
      </c>
      <c r="K277">
        <v>-4993689.67</v>
      </c>
      <c r="L277">
        <v>-3281309</v>
      </c>
      <c r="M277">
        <v>-1905769</v>
      </c>
      <c r="N277">
        <v>-928605</v>
      </c>
      <c r="O277">
        <v>-8796862.3499999996</v>
      </c>
      <c r="P277">
        <v>-4363686</v>
      </c>
      <c r="Q277">
        <v>-746974</v>
      </c>
      <c r="R277">
        <v>-53320</v>
      </c>
      <c r="S277">
        <v>-5123807.04</v>
      </c>
      <c r="T277">
        <v>-2685696</v>
      </c>
      <c r="U277">
        <v>-1483751</v>
      </c>
      <c r="V277">
        <v>-426964</v>
      </c>
      <c r="W277">
        <v>-14449054.76</v>
      </c>
      <c r="X277">
        <v>-12161232</v>
      </c>
      <c r="Y277">
        <v>-10299554</v>
      </c>
      <c r="Z277">
        <v>-2509412</v>
      </c>
      <c r="AA277">
        <v>-8650855.8499999996</v>
      </c>
      <c r="AB277">
        <v>-6202772</v>
      </c>
      <c r="AC277">
        <v>-979799</v>
      </c>
      <c r="AD277">
        <v>-1737964</v>
      </c>
      <c r="AE277">
        <v>-8674512.6300000008</v>
      </c>
      <c r="AF277">
        <v>-6213105</v>
      </c>
      <c r="AG277">
        <v>-3371247</v>
      </c>
      <c r="AH277">
        <v>-1783617</v>
      </c>
      <c r="AI277">
        <v>-6476133.4500000002</v>
      </c>
      <c r="AJ277">
        <v>-3691852</v>
      </c>
      <c r="AK277">
        <v>-2291657</v>
      </c>
      <c r="AL277">
        <v>-908846</v>
      </c>
      <c r="AM277">
        <v>-10544229</v>
      </c>
      <c r="AN277">
        <v>-4281871</v>
      </c>
      <c r="AO277">
        <v>-3230430</v>
      </c>
      <c r="AP277">
        <v>-1916837</v>
      </c>
      <c r="AQ277">
        <v>-4908541.82</v>
      </c>
      <c r="AR277">
        <v>-2836525</v>
      </c>
      <c r="AS277">
        <v>-1540283</v>
      </c>
      <c r="AT277">
        <v>-279467</v>
      </c>
      <c r="AU277">
        <v>-7553840.6299999999</v>
      </c>
      <c r="AV277">
        <v>-5560235</v>
      </c>
      <c r="AW277">
        <v>-4274964</v>
      </c>
      <c r="AX277">
        <v>-1458825</v>
      </c>
      <c r="AY277">
        <v>-6556854</v>
      </c>
      <c r="AZ277">
        <v>-4322947</v>
      </c>
      <c r="BA277">
        <v>-938916</v>
      </c>
      <c r="BB277">
        <v>-856754</v>
      </c>
      <c r="BC277"/>
    </row>
    <row r="278" spans="1:55" x14ac:dyDescent="0.3">
      <c r="A278" t="s">
        <v>2761</v>
      </c>
      <c r="B278">
        <v>-15812</v>
      </c>
      <c r="C278">
        <v>-468160.47</v>
      </c>
      <c r="D278">
        <v>-179287</v>
      </c>
      <c r="E278">
        <v>-78614</v>
      </c>
      <c r="F278">
        <v>-33510</v>
      </c>
      <c r="G278">
        <v>-211075.78</v>
      </c>
      <c r="H278">
        <v>-137682</v>
      </c>
      <c r="I278">
        <v>-87914</v>
      </c>
      <c r="J278">
        <v>-31537</v>
      </c>
      <c r="K278">
        <v>-182411.55</v>
      </c>
      <c r="L278">
        <v>-113601</v>
      </c>
      <c r="M278">
        <v>-47641</v>
      </c>
      <c r="N278">
        <v>-20710</v>
      </c>
      <c r="O278">
        <v>-187103.79</v>
      </c>
      <c r="P278">
        <v>-106649</v>
      </c>
      <c r="Q278">
        <v>-76809</v>
      </c>
      <c r="R278">
        <v>-38316</v>
      </c>
      <c r="S278">
        <v>-152298.59</v>
      </c>
      <c r="T278">
        <v>-87441</v>
      </c>
      <c r="U278">
        <v>-35247</v>
      </c>
      <c r="V278">
        <v>-14233</v>
      </c>
      <c r="W278">
        <v>-55908.61</v>
      </c>
      <c r="X278">
        <v>-45557</v>
      </c>
      <c r="Y278">
        <v>-25399</v>
      </c>
      <c r="Z278">
        <v>-12208</v>
      </c>
      <c r="AA278">
        <v>-126455.97</v>
      </c>
      <c r="AB278">
        <v>-73435</v>
      </c>
      <c r="AC278">
        <v>-46484</v>
      </c>
      <c r="AD278">
        <v>-26436</v>
      </c>
      <c r="AE278">
        <v>-249692.43</v>
      </c>
      <c r="AF278">
        <v>-218939</v>
      </c>
      <c r="AG278">
        <v>-165857</v>
      </c>
      <c r="AH278">
        <v>-105617</v>
      </c>
      <c r="AI278">
        <v>-329455.28000000003</v>
      </c>
      <c r="AJ278">
        <v>-245584</v>
      </c>
      <c r="AK278">
        <v>-162595</v>
      </c>
      <c r="AL278">
        <v>-104847</v>
      </c>
      <c r="AM278">
        <v>-10544229</v>
      </c>
      <c r="AN278">
        <v>-4281871</v>
      </c>
      <c r="AO278">
        <v>-3230430</v>
      </c>
      <c r="AP278">
        <v>-1916837</v>
      </c>
      <c r="AQ278">
        <v>-4908541.82</v>
      </c>
      <c r="AR278">
        <v>-2836525</v>
      </c>
      <c r="AS278">
        <v>-1540283</v>
      </c>
      <c r="AT278">
        <v>-279467</v>
      </c>
      <c r="AU278">
        <v>-7553840.6299999999</v>
      </c>
      <c r="AV278">
        <v>-5560235</v>
      </c>
      <c r="AW278">
        <v>-4274964</v>
      </c>
      <c r="AX278">
        <v>-1458825</v>
      </c>
      <c r="AY278">
        <v>-6556854</v>
      </c>
      <c r="AZ278">
        <v>-4322947</v>
      </c>
      <c r="BA278">
        <v>-938916</v>
      </c>
      <c r="BB278">
        <v>-856754</v>
      </c>
      <c r="BC278"/>
    </row>
    <row r="279" spans="1:55" x14ac:dyDescent="0.3">
      <c r="A279" t="s">
        <v>2762</v>
      </c>
      <c r="B279">
        <v>-10700</v>
      </c>
      <c r="C279">
        <v>-15.57</v>
      </c>
      <c r="D279">
        <v>0</v>
      </c>
      <c r="E279">
        <v>0</v>
      </c>
      <c r="F279">
        <v>0</v>
      </c>
      <c r="G279">
        <v>-3676.09</v>
      </c>
      <c r="H279">
        <v>-418018</v>
      </c>
      <c r="I279">
        <v>0</v>
      </c>
      <c r="J279">
        <v>0</v>
      </c>
      <c r="K279">
        <v>0</v>
      </c>
      <c r="L279">
        <v>0</v>
      </c>
      <c r="M279">
        <v>0</v>
      </c>
      <c r="N279">
        <v>-97300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2763</v>
      </c>
      <c r="B280">
        <v>-847664</v>
      </c>
      <c r="C280">
        <v>-6710650.3300000001</v>
      </c>
      <c r="D280">
        <v>-7133847</v>
      </c>
      <c r="E280">
        <v>-6569661</v>
      </c>
      <c r="F280">
        <v>-279951</v>
      </c>
      <c r="G280">
        <v>-6282122.9100000001</v>
      </c>
      <c r="H280">
        <v>-3818005</v>
      </c>
      <c r="I280">
        <v>-10145</v>
      </c>
      <c r="J280">
        <v>-992145</v>
      </c>
      <c r="K280">
        <v>-4811278.12</v>
      </c>
      <c r="L280">
        <v>-3167708</v>
      </c>
      <c r="M280">
        <v>-1858128</v>
      </c>
      <c r="N280">
        <v>-810595</v>
      </c>
      <c r="O280">
        <v>-8609758.5600000005</v>
      </c>
      <c r="P280">
        <v>-4257037</v>
      </c>
      <c r="Q280">
        <v>-670165</v>
      </c>
      <c r="R280">
        <v>-15004</v>
      </c>
      <c r="S280">
        <v>-4971508.45</v>
      </c>
      <c r="T280">
        <v>-2598255</v>
      </c>
      <c r="U280">
        <v>-1448504</v>
      </c>
      <c r="V280">
        <v>-412731</v>
      </c>
      <c r="W280">
        <v>-14393146.16</v>
      </c>
      <c r="X280">
        <v>-12115675</v>
      </c>
      <c r="Y280">
        <v>-10274155</v>
      </c>
      <c r="Z280">
        <v>-2497204</v>
      </c>
      <c r="AA280">
        <v>-8524399.8800000008</v>
      </c>
      <c r="AB280">
        <v>-6129337</v>
      </c>
      <c r="AC280">
        <v>-933315</v>
      </c>
      <c r="AD280">
        <v>-1711528</v>
      </c>
      <c r="AE280">
        <v>-8424820.1899999995</v>
      </c>
      <c r="AF280">
        <v>-5994166</v>
      </c>
      <c r="AG280">
        <v>-3205390</v>
      </c>
      <c r="AH280">
        <v>-1678000</v>
      </c>
      <c r="AI280">
        <v>-6146678.1699999999</v>
      </c>
      <c r="AJ280">
        <v>-3446268</v>
      </c>
      <c r="AK280">
        <v>-2129062</v>
      </c>
      <c r="AL280">
        <v>-803999</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2765</v>
      </c>
      <c r="B281">
        <v>182509</v>
      </c>
      <c r="C281">
        <v>939833.29</v>
      </c>
      <c r="D281">
        <v>787593</v>
      </c>
      <c r="E281">
        <v>732016</v>
      </c>
      <c r="F281">
        <v>543266</v>
      </c>
      <c r="G281">
        <v>1053942.73</v>
      </c>
      <c r="H281">
        <v>806932</v>
      </c>
      <c r="I281">
        <v>540088</v>
      </c>
      <c r="J281">
        <v>244759</v>
      </c>
      <c r="K281">
        <v>913380.13</v>
      </c>
      <c r="L281">
        <v>665761</v>
      </c>
      <c r="M281">
        <v>424185</v>
      </c>
      <c r="N281">
        <v>196377</v>
      </c>
      <c r="O281">
        <v>776793.48</v>
      </c>
      <c r="P281">
        <v>580672</v>
      </c>
      <c r="Q281">
        <v>396506</v>
      </c>
      <c r="R281">
        <v>197885</v>
      </c>
      <c r="S281">
        <v>742497.64</v>
      </c>
      <c r="T281">
        <v>534605</v>
      </c>
      <c r="U281">
        <v>350882</v>
      </c>
      <c r="V281">
        <v>160647</v>
      </c>
      <c r="W281">
        <v>736601.08</v>
      </c>
      <c r="X281">
        <v>580950</v>
      </c>
      <c r="Y281">
        <v>411348</v>
      </c>
      <c r="Z281">
        <v>210299</v>
      </c>
      <c r="AA281">
        <v>758498.61</v>
      </c>
      <c r="AB281">
        <v>546815</v>
      </c>
      <c r="AC281">
        <v>364697</v>
      </c>
      <c r="AD281">
        <v>157181</v>
      </c>
      <c r="AE281">
        <v>640802.82999999996</v>
      </c>
      <c r="AF281">
        <v>475935</v>
      </c>
      <c r="AG281">
        <v>311206</v>
      </c>
      <c r="AH281">
        <v>156255</v>
      </c>
      <c r="AI281">
        <v>496400.98</v>
      </c>
      <c r="AJ281">
        <v>366155</v>
      </c>
      <c r="AK281">
        <v>237689</v>
      </c>
      <c r="AL281">
        <v>113732</v>
      </c>
      <c r="AM281">
        <v>467639.53</v>
      </c>
      <c r="AN281">
        <v>347357</v>
      </c>
      <c r="AO281">
        <v>230446</v>
      </c>
      <c r="AP281">
        <v>115870</v>
      </c>
      <c r="AQ281">
        <v>408842.91</v>
      </c>
      <c r="AR281">
        <v>296112</v>
      </c>
      <c r="AS281">
        <v>185307</v>
      </c>
      <c r="AT281">
        <v>73789</v>
      </c>
      <c r="AU281">
        <v>354325.42</v>
      </c>
      <c r="AV281">
        <v>243513</v>
      </c>
      <c r="AW281">
        <v>162039</v>
      </c>
      <c r="AX281">
        <v>78544</v>
      </c>
      <c r="AY281">
        <v>313690</v>
      </c>
      <c r="AZ281">
        <v>232212</v>
      </c>
      <c r="BA281">
        <v>0</v>
      </c>
      <c r="BB281">
        <v>75088</v>
      </c>
      <c r="BC281"/>
    </row>
    <row r="282" spans="1:55" x14ac:dyDescent="0.3">
      <c r="A282" t="s">
        <v>2766</v>
      </c>
      <c r="B282">
        <v>13334</v>
      </c>
      <c r="C282">
        <v>45657.26</v>
      </c>
      <c r="D282">
        <v>652815</v>
      </c>
      <c r="E282">
        <v>387994</v>
      </c>
      <c r="F282">
        <v>24002</v>
      </c>
      <c r="G282">
        <v>41234.239999999998</v>
      </c>
      <c r="H282">
        <v>365088</v>
      </c>
      <c r="I282">
        <v>59898</v>
      </c>
      <c r="J282">
        <v>18383</v>
      </c>
      <c r="K282">
        <v>20982.1</v>
      </c>
      <c r="L282">
        <v>7306</v>
      </c>
      <c r="M282">
        <v>22253</v>
      </c>
      <c r="N282">
        <v>11893</v>
      </c>
      <c r="O282">
        <v>21053.79</v>
      </c>
      <c r="P282">
        <v>19572</v>
      </c>
      <c r="Q282">
        <v>10782</v>
      </c>
      <c r="R282">
        <v>8088</v>
      </c>
      <c r="S282">
        <v>153134.07999999999</v>
      </c>
      <c r="T282">
        <v>15385</v>
      </c>
      <c r="U282">
        <v>8286</v>
      </c>
      <c r="V282">
        <v>12713</v>
      </c>
      <c r="W282">
        <v>21274.45</v>
      </c>
      <c r="X282">
        <v>18792</v>
      </c>
      <c r="Y282">
        <v>12968</v>
      </c>
      <c r="Z282">
        <v>7694</v>
      </c>
      <c r="AA282">
        <v>55452.91</v>
      </c>
      <c r="AB282">
        <v>39857</v>
      </c>
      <c r="AC282">
        <v>30305</v>
      </c>
      <c r="AD282">
        <v>2725</v>
      </c>
      <c r="AE282">
        <v>92602.72</v>
      </c>
      <c r="AF282">
        <v>72837</v>
      </c>
      <c r="AG282">
        <v>56497</v>
      </c>
      <c r="AH282">
        <v>12490</v>
      </c>
      <c r="AI282">
        <v>72428.73</v>
      </c>
      <c r="AJ282">
        <v>40958</v>
      </c>
      <c r="AK282">
        <v>29240</v>
      </c>
      <c r="AL282">
        <v>9436</v>
      </c>
      <c r="AM282">
        <v>41170.160000000003</v>
      </c>
      <c r="AN282">
        <v>21771</v>
      </c>
      <c r="AO282">
        <v>16776</v>
      </c>
      <c r="AP282">
        <v>4369</v>
      </c>
      <c r="AQ282">
        <v>131474.01</v>
      </c>
      <c r="AR282">
        <v>210279</v>
      </c>
      <c r="AS282">
        <v>193554</v>
      </c>
      <c r="AT282">
        <v>188110</v>
      </c>
      <c r="AU282">
        <v>19700.240000000002</v>
      </c>
      <c r="AV282">
        <v>19258</v>
      </c>
      <c r="AW282">
        <v>72859</v>
      </c>
      <c r="AX282">
        <v>0</v>
      </c>
      <c r="AY282">
        <v>0</v>
      </c>
      <c r="AZ282">
        <v>0</v>
      </c>
      <c r="BA282">
        <v>0</v>
      </c>
      <c r="BB282">
        <v>0</v>
      </c>
      <c r="BC282"/>
    </row>
    <row r="283" spans="1:55" x14ac:dyDescent="0.3">
      <c r="A283" t="s">
        <v>2767</v>
      </c>
      <c r="B283">
        <v>-336895</v>
      </c>
      <c r="C283">
        <v>-1022186.36</v>
      </c>
      <c r="D283">
        <v>-714207</v>
      </c>
      <c r="E283">
        <v>-482051</v>
      </c>
      <c r="F283">
        <v>-568597</v>
      </c>
      <c r="G283">
        <v>-7468429.5899999999</v>
      </c>
      <c r="H283">
        <v>-4362667</v>
      </c>
      <c r="I283">
        <v>-8531861</v>
      </c>
      <c r="J283">
        <v>-2358386</v>
      </c>
      <c r="K283">
        <v>-5463894.75</v>
      </c>
      <c r="L283">
        <v>-14661485</v>
      </c>
      <c r="M283">
        <v>-4458913</v>
      </c>
      <c r="N283">
        <v>-502224</v>
      </c>
      <c r="O283">
        <v>-3539764.51</v>
      </c>
      <c r="P283">
        <v>-3330665</v>
      </c>
      <c r="Q283">
        <v>-3479789</v>
      </c>
      <c r="R283">
        <v>-1290963</v>
      </c>
      <c r="S283">
        <v>-2254634.4</v>
      </c>
      <c r="T283">
        <v>-2006081</v>
      </c>
      <c r="U283">
        <v>-1639500</v>
      </c>
      <c r="V283">
        <v>-1297467</v>
      </c>
      <c r="W283">
        <v>-2563069.5699999998</v>
      </c>
      <c r="X283">
        <v>-2450138</v>
      </c>
      <c r="Y283">
        <v>-1998365</v>
      </c>
      <c r="Z283">
        <v>-905313</v>
      </c>
      <c r="AA283">
        <v>-3028011.86</v>
      </c>
      <c r="AB283">
        <v>-2692013</v>
      </c>
      <c r="AC283">
        <v>-4724495</v>
      </c>
      <c r="AD283">
        <v>-847519</v>
      </c>
      <c r="AE283">
        <v>-3132309.41</v>
      </c>
      <c r="AF283">
        <v>-2130998</v>
      </c>
      <c r="AG283">
        <v>-1848847</v>
      </c>
      <c r="AH283">
        <v>-974670</v>
      </c>
      <c r="AI283">
        <v>-2781259.12</v>
      </c>
      <c r="AJ283">
        <v>-2940366</v>
      </c>
      <c r="AK283">
        <v>-2032364</v>
      </c>
      <c r="AL283">
        <v>-910614</v>
      </c>
      <c r="AM283">
        <v>-3735522.17</v>
      </c>
      <c r="AN283">
        <v>-3164171</v>
      </c>
      <c r="AO283">
        <v>-1641906</v>
      </c>
      <c r="AP283">
        <v>-723041</v>
      </c>
      <c r="AQ283">
        <v>-1258111.53</v>
      </c>
      <c r="AR283">
        <v>-1129940</v>
      </c>
      <c r="AS283">
        <v>-638873</v>
      </c>
      <c r="AT283">
        <v>-538198</v>
      </c>
      <c r="AU283">
        <v>-1664791.03</v>
      </c>
      <c r="AV283">
        <v>-1418502</v>
      </c>
      <c r="AW283">
        <v>-1403202</v>
      </c>
      <c r="AX283">
        <v>-323057</v>
      </c>
      <c r="AY283">
        <v>-340841</v>
      </c>
      <c r="AZ283">
        <v>-235515</v>
      </c>
      <c r="BA283">
        <v>-2039619</v>
      </c>
      <c r="BB283">
        <v>-122127</v>
      </c>
      <c r="BC283"/>
    </row>
    <row r="284" spans="1:55" x14ac:dyDescent="0.3">
      <c r="A284" t="s">
        <v>895</v>
      </c>
      <c r="B284">
        <v>252867</v>
      </c>
      <c r="C284">
        <v>-7732240.6900000004</v>
      </c>
      <c r="D284">
        <v>-7085758</v>
      </c>
      <c r="E284">
        <v>-6172475</v>
      </c>
      <c r="F284">
        <v>-3421157</v>
      </c>
      <c r="G284">
        <v>-15896220.77</v>
      </c>
      <c r="H284">
        <v>-12229122</v>
      </c>
      <c r="I284">
        <v>-9582101</v>
      </c>
      <c r="J284">
        <v>-2914400</v>
      </c>
      <c r="K284">
        <v>-18449704.859999999</v>
      </c>
      <c r="L284">
        <v>-16457452</v>
      </c>
      <c r="M284">
        <v>-5129682</v>
      </c>
      <c r="N284">
        <v>-610824</v>
      </c>
      <c r="O284">
        <v>-14576047.74</v>
      </c>
      <c r="P284">
        <v>-7754373</v>
      </c>
      <c r="Q284">
        <v>-3869719</v>
      </c>
      <c r="R284">
        <v>-1360042</v>
      </c>
      <c r="S284">
        <v>-5941866.0999999996</v>
      </c>
      <c r="T284">
        <v>-3981371</v>
      </c>
      <c r="U284">
        <v>-1628143</v>
      </c>
      <c r="V284">
        <v>-2846419</v>
      </c>
      <c r="W284">
        <v>-16674627.41</v>
      </c>
      <c r="X284">
        <v>-13378053</v>
      </c>
      <c r="Y284">
        <v>-10739873</v>
      </c>
      <c r="Z284">
        <v>-3462360</v>
      </c>
      <c r="AA284">
        <v>-13853745.02</v>
      </c>
      <c r="AB284">
        <v>-10135811</v>
      </c>
      <c r="AC284">
        <v>-7753196</v>
      </c>
      <c r="AD284">
        <v>-2425577</v>
      </c>
      <c r="AE284">
        <v>-9809338.3300000001</v>
      </c>
      <c r="AF284">
        <v>-6804778</v>
      </c>
      <c r="AG284">
        <v>-5670176</v>
      </c>
      <c r="AH284">
        <v>-3370008</v>
      </c>
      <c r="AI284">
        <v>-6077532.2199999997</v>
      </c>
      <c r="AJ284">
        <v>-4224025</v>
      </c>
      <c r="AK284">
        <v>-4191842</v>
      </c>
      <c r="AL284">
        <v>-2395789</v>
      </c>
      <c r="AM284">
        <v>-12436963.779999999</v>
      </c>
      <c r="AN284">
        <v>-6253568</v>
      </c>
      <c r="AO284">
        <v>-3803741</v>
      </c>
      <c r="AP284">
        <v>-1740838</v>
      </c>
      <c r="AQ284">
        <v>-5413164.6600000001</v>
      </c>
      <c r="AR284">
        <v>-3279663</v>
      </c>
      <c r="AS284">
        <v>-2625487</v>
      </c>
      <c r="AT284">
        <v>-1082603</v>
      </c>
      <c r="AU284">
        <v>-8489064.5700000003</v>
      </c>
      <c r="AV284">
        <v>-5954893</v>
      </c>
      <c r="AW284">
        <v>-5009409</v>
      </c>
      <c r="AX284">
        <v>-1262963</v>
      </c>
      <c r="AY284">
        <v>-4864833</v>
      </c>
      <c r="AZ284">
        <v>-3141483</v>
      </c>
      <c r="BA284">
        <v>-648296</v>
      </c>
      <c r="BB284">
        <v>333678</v>
      </c>
      <c r="BC284"/>
    </row>
    <row r="285" spans="1:55" x14ac:dyDescent="0.3">
      <c r="A285" t="s">
        <v>2768</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2772</v>
      </c>
      <c r="B286">
        <v>7116530</v>
      </c>
      <c r="C286">
        <v>48577350</v>
      </c>
      <c r="D286">
        <v>39404500</v>
      </c>
      <c r="E286">
        <v>27627000</v>
      </c>
      <c r="F286">
        <v>19400000</v>
      </c>
      <c r="G286">
        <v>33867105.390000001</v>
      </c>
      <c r="H286">
        <v>29089130</v>
      </c>
      <c r="I286">
        <v>20301191</v>
      </c>
      <c r="J286">
        <v>7631191</v>
      </c>
      <c r="K286">
        <v>24904672.41</v>
      </c>
      <c r="L286">
        <v>17457735</v>
      </c>
      <c r="M286">
        <v>3400000</v>
      </c>
      <c r="N286">
        <v>0</v>
      </c>
      <c r="O286">
        <v>16514037.77</v>
      </c>
      <c r="P286">
        <v>12114038</v>
      </c>
      <c r="Q286">
        <v>6014038</v>
      </c>
      <c r="R286">
        <v>400000</v>
      </c>
      <c r="S286">
        <v>800000</v>
      </c>
      <c r="T286">
        <v>800000</v>
      </c>
      <c r="U286">
        <v>800000</v>
      </c>
      <c r="V286">
        <v>0</v>
      </c>
      <c r="W286">
        <v>21885000</v>
      </c>
      <c r="X286">
        <v>15885000</v>
      </c>
      <c r="Y286">
        <v>11135000</v>
      </c>
      <c r="Z286">
        <v>0</v>
      </c>
      <c r="AA286">
        <v>7500000</v>
      </c>
      <c r="AB286">
        <v>5800000</v>
      </c>
      <c r="AC286">
        <v>4800000</v>
      </c>
      <c r="AD286">
        <v>2600000</v>
      </c>
      <c r="AE286">
        <v>1400000</v>
      </c>
      <c r="AF286">
        <v>500000</v>
      </c>
      <c r="AG286">
        <v>500000</v>
      </c>
      <c r="AH286">
        <v>500000</v>
      </c>
      <c r="AI286">
        <v>8750000</v>
      </c>
      <c r="AJ286">
        <v>8250000</v>
      </c>
      <c r="AK286">
        <v>6750000</v>
      </c>
      <c r="AL286">
        <v>1800000</v>
      </c>
      <c r="AM286">
        <v>27850000</v>
      </c>
      <c r="AN286">
        <v>20815000</v>
      </c>
      <c r="AO286">
        <v>4150000</v>
      </c>
      <c r="AP286">
        <v>1950000</v>
      </c>
      <c r="AQ286">
        <v>5763762.9000000004</v>
      </c>
      <c r="AR286">
        <v>2163763</v>
      </c>
      <c r="AS286">
        <v>1913752</v>
      </c>
      <c r="AT286">
        <v>60000</v>
      </c>
      <c r="AU286">
        <v>9665000</v>
      </c>
      <c r="AV286">
        <v>9130000</v>
      </c>
      <c r="AW286">
        <v>7605000</v>
      </c>
      <c r="AX286">
        <v>15000</v>
      </c>
      <c r="AY286">
        <v>115000</v>
      </c>
      <c r="AZ286">
        <v>97</v>
      </c>
      <c r="BA286">
        <v>64</v>
      </c>
      <c r="BB286">
        <v>32</v>
      </c>
      <c r="BC286"/>
    </row>
    <row r="287" spans="1:55" x14ac:dyDescent="0.3">
      <c r="A287" t="s">
        <v>2773</v>
      </c>
      <c r="B287">
        <v>16530</v>
      </c>
      <c r="C287">
        <v>0</v>
      </c>
      <c r="D287">
        <v>39294000</v>
      </c>
      <c r="E287">
        <v>27142000</v>
      </c>
      <c r="F287">
        <v>19360000</v>
      </c>
      <c r="G287">
        <v>32638778</v>
      </c>
      <c r="H287">
        <v>0</v>
      </c>
      <c r="I287">
        <v>20270838</v>
      </c>
      <c r="J287">
        <v>7600838</v>
      </c>
      <c r="K287">
        <v>24828865.41</v>
      </c>
      <c r="L287">
        <v>17383878</v>
      </c>
      <c r="M287">
        <v>3400000</v>
      </c>
      <c r="N287">
        <v>0</v>
      </c>
      <c r="O287">
        <v>16500000</v>
      </c>
      <c r="P287">
        <v>12100000</v>
      </c>
      <c r="Q287">
        <v>6000000</v>
      </c>
      <c r="R287">
        <v>400000</v>
      </c>
      <c r="S287">
        <v>0</v>
      </c>
      <c r="T287">
        <v>800000</v>
      </c>
      <c r="U287">
        <v>800000</v>
      </c>
      <c r="V287">
        <v>0</v>
      </c>
      <c r="W287">
        <v>21885000</v>
      </c>
      <c r="X287">
        <v>0</v>
      </c>
      <c r="Y287">
        <v>0</v>
      </c>
      <c r="Z287">
        <v>0</v>
      </c>
      <c r="AA287">
        <v>0</v>
      </c>
      <c r="AB287">
        <v>5800000</v>
      </c>
      <c r="AC287">
        <v>0</v>
      </c>
      <c r="AD287">
        <v>0</v>
      </c>
      <c r="AE287">
        <v>0</v>
      </c>
      <c r="AF287">
        <v>500000</v>
      </c>
      <c r="AG287">
        <v>0</v>
      </c>
      <c r="AH287">
        <v>500000</v>
      </c>
      <c r="AI287">
        <v>8750000</v>
      </c>
      <c r="AJ287">
        <v>8250000</v>
      </c>
      <c r="AK287">
        <v>6750000</v>
      </c>
      <c r="AL287">
        <v>1800000</v>
      </c>
      <c r="AM287">
        <v>27850000</v>
      </c>
      <c r="AN287">
        <v>20815000</v>
      </c>
      <c r="AO287">
        <v>4150000</v>
      </c>
      <c r="AP287">
        <v>1950000</v>
      </c>
      <c r="AQ287">
        <v>5700000</v>
      </c>
      <c r="AR287">
        <v>2100000</v>
      </c>
      <c r="AS287">
        <v>0</v>
      </c>
      <c r="AT287">
        <v>0</v>
      </c>
      <c r="AU287">
        <v>9570000</v>
      </c>
      <c r="AV287">
        <v>9070000</v>
      </c>
      <c r="AW287">
        <v>0</v>
      </c>
      <c r="AX287">
        <v>0</v>
      </c>
      <c r="AY287">
        <v>0</v>
      </c>
      <c r="AZ287">
        <v>0</v>
      </c>
      <c r="BA287">
        <v>0</v>
      </c>
      <c r="BB287">
        <v>0</v>
      </c>
      <c r="BC287"/>
    </row>
    <row r="288" spans="1:55" x14ac:dyDescent="0.3">
      <c r="A288" t="s">
        <v>2774</v>
      </c>
      <c r="B288">
        <v>0</v>
      </c>
      <c r="C288">
        <v>0</v>
      </c>
      <c r="D288">
        <v>39294000</v>
      </c>
      <c r="E288">
        <v>27142000</v>
      </c>
      <c r="F288">
        <v>19360000</v>
      </c>
      <c r="G288">
        <v>32638778</v>
      </c>
      <c r="H288">
        <v>0</v>
      </c>
      <c r="I288">
        <v>20270838</v>
      </c>
      <c r="J288">
        <v>7600838</v>
      </c>
      <c r="K288">
        <v>24828865.41</v>
      </c>
      <c r="L288">
        <v>17383878</v>
      </c>
      <c r="M288">
        <v>3400000</v>
      </c>
      <c r="N288">
        <v>0</v>
      </c>
      <c r="O288">
        <v>16500000</v>
      </c>
      <c r="P288">
        <v>12100000</v>
      </c>
      <c r="Q288">
        <v>6000000</v>
      </c>
      <c r="R288">
        <v>400000</v>
      </c>
      <c r="S288">
        <v>0</v>
      </c>
      <c r="T288">
        <v>800000</v>
      </c>
      <c r="U288">
        <v>800000</v>
      </c>
      <c r="V288">
        <v>0</v>
      </c>
      <c r="W288">
        <v>21885000</v>
      </c>
      <c r="X288">
        <v>0</v>
      </c>
      <c r="Y288">
        <v>0</v>
      </c>
      <c r="Z288">
        <v>0</v>
      </c>
      <c r="AA288">
        <v>0</v>
      </c>
      <c r="AB288">
        <v>5800000</v>
      </c>
      <c r="AC288">
        <v>0</v>
      </c>
      <c r="AD288">
        <v>0</v>
      </c>
      <c r="AE288">
        <v>0</v>
      </c>
      <c r="AF288">
        <v>500000</v>
      </c>
      <c r="AG288">
        <v>0</v>
      </c>
      <c r="AH288">
        <v>500000</v>
      </c>
      <c r="AI288">
        <v>8750000</v>
      </c>
      <c r="AJ288">
        <v>8250000</v>
      </c>
      <c r="AK288">
        <v>6750000</v>
      </c>
      <c r="AL288">
        <v>1800000</v>
      </c>
      <c r="AM288">
        <v>27850000</v>
      </c>
      <c r="AN288">
        <v>20815000</v>
      </c>
      <c r="AO288">
        <v>4150000</v>
      </c>
      <c r="AP288">
        <v>1950000</v>
      </c>
      <c r="AQ288">
        <v>5700000</v>
      </c>
      <c r="AR288">
        <v>2100000</v>
      </c>
      <c r="AS288">
        <v>0</v>
      </c>
      <c r="AT288">
        <v>0</v>
      </c>
      <c r="AU288">
        <v>9570000</v>
      </c>
      <c r="AV288">
        <v>9070000</v>
      </c>
      <c r="AW288">
        <v>0</v>
      </c>
      <c r="AX288">
        <v>0</v>
      </c>
      <c r="AY288">
        <v>0</v>
      </c>
      <c r="AZ288">
        <v>0</v>
      </c>
      <c r="BA288">
        <v>0</v>
      </c>
      <c r="BB288">
        <v>0</v>
      </c>
      <c r="BC288"/>
    </row>
    <row r="289" spans="1:55" x14ac:dyDescent="0.3">
      <c r="A289" t="s">
        <v>3010</v>
      </c>
      <c r="B289">
        <v>16530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2775</v>
      </c>
      <c r="B290">
        <v>7100000</v>
      </c>
      <c r="C290">
        <v>48462000</v>
      </c>
      <c r="D290">
        <v>0</v>
      </c>
      <c r="E290">
        <v>0</v>
      </c>
      <c r="F290">
        <v>0</v>
      </c>
      <c r="G290">
        <v>0</v>
      </c>
      <c r="H290">
        <v>29058777</v>
      </c>
      <c r="I290">
        <v>0</v>
      </c>
      <c r="J290">
        <v>0</v>
      </c>
      <c r="K290">
        <v>0</v>
      </c>
      <c r="L290">
        <v>0</v>
      </c>
      <c r="M290">
        <v>0</v>
      </c>
      <c r="N290">
        <v>0</v>
      </c>
      <c r="O290">
        <v>0</v>
      </c>
      <c r="P290">
        <v>0</v>
      </c>
      <c r="Q290">
        <v>0</v>
      </c>
      <c r="R290">
        <v>0</v>
      </c>
      <c r="S290">
        <v>800000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15000</v>
      </c>
      <c r="AY290">
        <v>115000</v>
      </c>
      <c r="AZ290">
        <v>97</v>
      </c>
      <c r="BA290">
        <v>64</v>
      </c>
      <c r="BB290">
        <v>32</v>
      </c>
      <c r="BC290"/>
    </row>
    <row r="291" spans="1:55" x14ac:dyDescent="0.3">
      <c r="A291" t="s">
        <v>2776</v>
      </c>
      <c r="B291">
        <v>7100000</v>
      </c>
      <c r="C291">
        <v>48462000</v>
      </c>
      <c r="D291">
        <v>0</v>
      </c>
      <c r="E291">
        <v>0</v>
      </c>
      <c r="F291">
        <v>0</v>
      </c>
      <c r="G291">
        <v>0</v>
      </c>
      <c r="H291">
        <v>29058777</v>
      </c>
      <c r="I291">
        <v>0</v>
      </c>
      <c r="J291">
        <v>0</v>
      </c>
      <c r="K291">
        <v>0</v>
      </c>
      <c r="L291">
        <v>0</v>
      </c>
      <c r="M291">
        <v>0</v>
      </c>
      <c r="N291">
        <v>0</v>
      </c>
      <c r="O291">
        <v>0</v>
      </c>
      <c r="P291">
        <v>0</v>
      </c>
      <c r="Q291">
        <v>0</v>
      </c>
      <c r="R291">
        <v>0</v>
      </c>
      <c r="S291">
        <v>800000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2777</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15000</v>
      </c>
      <c r="AY292">
        <v>115000</v>
      </c>
      <c r="AZ292">
        <v>97</v>
      </c>
      <c r="BA292">
        <v>64</v>
      </c>
      <c r="BB292">
        <v>32</v>
      </c>
      <c r="BC292"/>
    </row>
    <row r="293" spans="1:55" x14ac:dyDescent="0.3">
      <c r="A293" t="s">
        <v>3011</v>
      </c>
      <c r="B293">
        <v>0</v>
      </c>
      <c r="C293">
        <v>115350</v>
      </c>
      <c r="D293">
        <v>110500</v>
      </c>
      <c r="E293">
        <v>485000</v>
      </c>
      <c r="F293">
        <v>40000</v>
      </c>
      <c r="G293">
        <v>1228327.3899999999</v>
      </c>
      <c r="H293">
        <v>30353</v>
      </c>
      <c r="I293">
        <v>30353</v>
      </c>
      <c r="J293">
        <v>30353</v>
      </c>
      <c r="K293">
        <v>75807</v>
      </c>
      <c r="L293">
        <v>73857</v>
      </c>
      <c r="M293">
        <v>0</v>
      </c>
      <c r="N293">
        <v>0</v>
      </c>
      <c r="O293">
        <v>14037.77</v>
      </c>
      <c r="P293">
        <v>14038</v>
      </c>
      <c r="Q293">
        <v>14038</v>
      </c>
      <c r="R293">
        <v>0</v>
      </c>
      <c r="S293">
        <v>0</v>
      </c>
      <c r="T293">
        <v>0</v>
      </c>
      <c r="U293">
        <v>0</v>
      </c>
      <c r="V293">
        <v>0</v>
      </c>
      <c r="W293">
        <v>0</v>
      </c>
      <c r="X293">
        <v>15885000</v>
      </c>
      <c r="Y293">
        <v>11135000</v>
      </c>
      <c r="Z293">
        <v>0</v>
      </c>
      <c r="AA293">
        <v>7500000</v>
      </c>
      <c r="AB293">
        <v>0</v>
      </c>
      <c r="AC293">
        <v>4800000</v>
      </c>
      <c r="AD293">
        <v>2600000</v>
      </c>
      <c r="AE293">
        <v>1400000</v>
      </c>
      <c r="AF293">
        <v>0</v>
      </c>
      <c r="AG293">
        <v>500000</v>
      </c>
      <c r="AH293">
        <v>0</v>
      </c>
      <c r="AI293">
        <v>0</v>
      </c>
      <c r="AJ293">
        <v>0</v>
      </c>
      <c r="AK293">
        <v>0</v>
      </c>
      <c r="AL293">
        <v>0</v>
      </c>
      <c r="AM293">
        <v>0</v>
      </c>
      <c r="AN293">
        <v>0</v>
      </c>
      <c r="AO293">
        <v>0</v>
      </c>
      <c r="AP293">
        <v>0</v>
      </c>
      <c r="AQ293">
        <v>63762.9</v>
      </c>
      <c r="AR293">
        <v>63763</v>
      </c>
      <c r="AS293">
        <v>1913752</v>
      </c>
      <c r="AT293">
        <v>60000</v>
      </c>
      <c r="AU293">
        <v>95000</v>
      </c>
      <c r="AV293">
        <v>60000</v>
      </c>
      <c r="AW293">
        <v>7605000</v>
      </c>
      <c r="AX293">
        <v>0</v>
      </c>
      <c r="AY293">
        <v>0</v>
      </c>
      <c r="AZ293">
        <v>0</v>
      </c>
      <c r="BA293">
        <v>0</v>
      </c>
      <c r="BB293">
        <v>0</v>
      </c>
      <c r="BC293"/>
    </row>
    <row r="294" spans="1:55" x14ac:dyDescent="0.3">
      <c r="A294" t="s">
        <v>2779</v>
      </c>
      <c r="B294">
        <v>-10445267</v>
      </c>
      <c r="C294">
        <v>-36128203.289999999</v>
      </c>
      <c r="D294">
        <v>-24569742</v>
      </c>
      <c r="E294">
        <v>-16946157</v>
      </c>
      <c r="F294">
        <v>-10837686</v>
      </c>
      <c r="G294">
        <v>-30156878.27</v>
      </c>
      <c r="H294">
        <v>-22644906</v>
      </c>
      <c r="I294">
        <v>-13123909</v>
      </c>
      <c r="J294">
        <v>-8213928</v>
      </c>
      <c r="K294">
        <v>-12569734.57</v>
      </c>
      <c r="L294">
        <v>-6680676</v>
      </c>
      <c r="M294">
        <v>-207277</v>
      </c>
      <c r="N294">
        <v>-123877</v>
      </c>
      <c r="O294">
        <v>-24875010.460000001</v>
      </c>
      <c r="P294">
        <v>-12036800</v>
      </c>
      <c r="Q294">
        <v>-4593720</v>
      </c>
      <c r="R294">
        <v>-3345220</v>
      </c>
      <c r="S294">
        <v>-5518982</v>
      </c>
      <c r="T294">
        <v>-3776797</v>
      </c>
      <c r="U294">
        <v>-2762391</v>
      </c>
      <c r="V294">
        <v>-1056196</v>
      </c>
      <c r="W294">
        <v>-15280392</v>
      </c>
      <c r="X294">
        <v>-8955877</v>
      </c>
      <c r="Y294">
        <v>-3808211</v>
      </c>
      <c r="Z294">
        <v>-810356</v>
      </c>
      <c r="AA294">
        <v>-11322942</v>
      </c>
      <c r="AB294">
        <v>-10107587</v>
      </c>
      <c r="AC294">
        <v>-8327231</v>
      </c>
      <c r="AD294">
        <v>-2654356</v>
      </c>
      <c r="AE294">
        <v>-7123160.5199999996</v>
      </c>
      <c r="AF294">
        <v>-5607805</v>
      </c>
      <c r="AG294">
        <v>-4435789</v>
      </c>
      <c r="AH294">
        <v>-595444</v>
      </c>
      <c r="AI294">
        <v>-8429917.1999999993</v>
      </c>
      <c r="AJ294">
        <v>-7002438</v>
      </c>
      <c r="AK294">
        <v>-5124959</v>
      </c>
      <c r="AL294">
        <v>-1197479</v>
      </c>
      <c r="AM294">
        <v>-21689927.199999999</v>
      </c>
      <c r="AN294">
        <v>-14538448</v>
      </c>
      <c r="AO294">
        <v>-2011969</v>
      </c>
      <c r="AP294">
        <v>-1185489</v>
      </c>
      <c r="AQ294">
        <v>-3285029</v>
      </c>
      <c r="AR294">
        <v>-682570</v>
      </c>
      <c r="AS294">
        <v>-255111</v>
      </c>
      <c r="AT294">
        <v>-27459</v>
      </c>
      <c r="AU294">
        <v>-9581390.3000000007</v>
      </c>
      <c r="AV294">
        <v>-6069065</v>
      </c>
      <c r="AW294">
        <v>-4703960</v>
      </c>
      <c r="AX294">
        <v>0</v>
      </c>
      <c r="AY294">
        <v>0</v>
      </c>
      <c r="AZ294">
        <v>0</v>
      </c>
      <c r="BA294">
        <v>0</v>
      </c>
      <c r="BB294">
        <v>0</v>
      </c>
      <c r="BC294"/>
    </row>
    <row r="295" spans="1:55" x14ac:dyDescent="0.3">
      <c r="A295" t="s">
        <v>2780</v>
      </c>
      <c r="B295">
        <v>0</v>
      </c>
      <c r="C295">
        <v>0</v>
      </c>
      <c r="D295">
        <v>-24569742</v>
      </c>
      <c r="E295">
        <v>-16561157</v>
      </c>
      <c r="F295">
        <v>-10627686</v>
      </c>
      <c r="G295">
        <v>-29826878.27</v>
      </c>
      <c r="H295">
        <v>0</v>
      </c>
      <c r="I295">
        <v>-13123909</v>
      </c>
      <c r="J295">
        <v>-8213928</v>
      </c>
      <c r="K295">
        <v>-12569734.57</v>
      </c>
      <c r="L295">
        <v>-6680676</v>
      </c>
      <c r="M295">
        <v>-207277</v>
      </c>
      <c r="N295">
        <v>-123877</v>
      </c>
      <c r="O295">
        <v>-24875010.460000001</v>
      </c>
      <c r="P295">
        <v>-12036800</v>
      </c>
      <c r="Q295">
        <v>-4593720</v>
      </c>
      <c r="R295">
        <v>-3345220</v>
      </c>
      <c r="S295">
        <v>0</v>
      </c>
      <c r="T295">
        <v>-3776797</v>
      </c>
      <c r="U295">
        <v>-2762391</v>
      </c>
      <c r="V295">
        <v>-1056196</v>
      </c>
      <c r="W295">
        <v>-15280392</v>
      </c>
      <c r="X295">
        <v>0</v>
      </c>
      <c r="Y295">
        <v>0</v>
      </c>
      <c r="Z295">
        <v>0</v>
      </c>
      <c r="AA295">
        <v>0</v>
      </c>
      <c r="AB295">
        <v>-10107587</v>
      </c>
      <c r="AC295">
        <v>0</v>
      </c>
      <c r="AD295">
        <v>0</v>
      </c>
      <c r="AE295">
        <v>0</v>
      </c>
      <c r="AF295">
        <v>-5607805</v>
      </c>
      <c r="AG295">
        <v>0</v>
      </c>
      <c r="AH295">
        <v>-595444</v>
      </c>
      <c r="AI295">
        <v>-8429917.1999999993</v>
      </c>
      <c r="AJ295">
        <v>-7002438</v>
      </c>
      <c r="AK295">
        <v>-5124959</v>
      </c>
      <c r="AL295">
        <v>-1197479</v>
      </c>
      <c r="AM295">
        <v>-21689927.199999999</v>
      </c>
      <c r="AN295">
        <v>-14538448</v>
      </c>
      <c r="AO295">
        <v>-2011969</v>
      </c>
      <c r="AP295">
        <v>-1185489</v>
      </c>
      <c r="AQ295">
        <v>-3284837.2</v>
      </c>
      <c r="AR295">
        <v>-682378</v>
      </c>
      <c r="AS295">
        <v>0</v>
      </c>
      <c r="AT295">
        <v>0</v>
      </c>
      <c r="AU295">
        <v>-9345659.9399999995</v>
      </c>
      <c r="AV295">
        <v>-6069065</v>
      </c>
      <c r="AW295">
        <v>0</v>
      </c>
      <c r="AX295">
        <v>0</v>
      </c>
      <c r="AY295">
        <v>0</v>
      </c>
      <c r="AZ295">
        <v>0</v>
      </c>
      <c r="BA295">
        <v>0</v>
      </c>
      <c r="BB295">
        <v>0</v>
      </c>
      <c r="BC295"/>
    </row>
    <row r="296" spans="1:55" x14ac:dyDescent="0.3">
      <c r="A296" t="s">
        <v>2781</v>
      </c>
      <c r="B296">
        <v>0</v>
      </c>
      <c r="C296">
        <v>0</v>
      </c>
      <c r="D296">
        <v>-24569742</v>
      </c>
      <c r="E296">
        <v>-16561157</v>
      </c>
      <c r="F296">
        <v>-10627686</v>
      </c>
      <c r="G296">
        <v>-29826878.27</v>
      </c>
      <c r="H296">
        <v>0</v>
      </c>
      <c r="I296">
        <v>-13123909</v>
      </c>
      <c r="J296">
        <v>-8213928</v>
      </c>
      <c r="K296">
        <v>-12569734.57</v>
      </c>
      <c r="L296">
        <v>-6680676</v>
      </c>
      <c r="M296">
        <v>-207277</v>
      </c>
      <c r="N296">
        <v>-123877</v>
      </c>
      <c r="O296">
        <v>-24875010.460000001</v>
      </c>
      <c r="P296">
        <v>-12036800</v>
      </c>
      <c r="Q296">
        <v>-4593720</v>
      </c>
      <c r="R296">
        <v>-3345220</v>
      </c>
      <c r="S296">
        <v>0</v>
      </c>
      <c r="T296">
        <v>-3776797</v>
      </c>
      <c r="U296">
        <v>-2762391</v>
      </c>
      <c r="V296">
        <v>-1056196</v>
      </c>
      <c r="W296">
        <v>-15280392</v>
      </c>
      <c r="X296">
        <v>0</v>
      </c>
      <c r="Y296">
        <v>0</v>
      </c>
      <c r="Z296">
        <v>0</v>
      </c>
      <c r="AA296">
        <v>0</v>
      </c>
      <c r="AB296">
        <v>-10107587</v>
      </c>
      <c r="AC296">
        <v>0</v>
      </c>
      <c r="AD296">
        <v>0</v>
      </c>
      <c r="AE296">
        <v>0</v>
      </c>
      <c r="AF296">
        <v>-5607805</v>
      </c>
      <c r="AG296">
        <v>0</v>
      </c>
      <c r="AH296">
        <v>-595444</v>
      </c>
      <c r="AI296">
        <v>-8429917.1999999993</v>
      </c>
      <c r="AJ296">
        <v>-7002438</v>
      </c>
      <c r="AK296">
        <v>-5124959</v>
      </c>
      <c r="AL296">
        <v>-1197479</v>
      </c>
      <c r="AM296">
        <v>-21689927.199999999</v>
      </c>
      <c r="AN296">
        <v>-14538448</v>
      </c>
      <c r="AO296">
        <v>-2011969</v>
      </c>
      <c r="AP296">
        <v>-1185489</v>
      </c>
      <c r="AQ296">
        <v>-3284837.2</v>
      </c>
      <c r="AR296">
        <v>-682378</v>
      </c>
      <c r="AS296">
        <v>0</v>
      </c>
      <c r="AT296">
        <v>0</v>
      </c>
      <c r="AU296">
        <v>-9345659.9399999995</v>
      </c>
      <c r="AV296">
        <v>-6069065</v>
      </c>
      <c r="AW296">
        <v>0</v>
      </c>
      <c r="AX296">
        <v>0</v>
      </c>
      <c r="AY296">
        <v>0</v>
      </c>
      <c r="AZ296">
        <v>0</v>
      </c>
      <c r="BA296">
        <v>0</v>
      </c>
      <c r="BB296">
        <v>0</v>
      </c>
      <c r="BC296"/>
    </row>
    <row r="297" spans="1:55" x14ac:dyDescent="0.3">
      <c r="A297" t="s">
        <v>2782</v>
      </c>
      <c r="B297">
        <v>-10445267</v>
      </c>
      <c r="C297">
        <v>-36128203.289999999</v>
      </c>
      <c r="D297">
        <v>0</v>
      </c>
      <c r="E297">
        <v>0</v>
      </c>
      <c r="F297">
        <v>0</v>
      </c>
      <c r="G297">
        <v>0</v>
      </c>
      <c r="H297">
        <v>-22644906</v>
      </c>
      <c r="I297">
        <v>0</v>
      </c>
      <c r="J297">
        <v>0</v>
      </c>
      <c r="K297">
        <v>0</v>
      </c>
      <c r="L297">
        <v>0</v>
      </c>
      <c r="M297">
        <v>0</v>
      </c>
      <c r="N297">
        <v>0</v>
      </c>
      <c r="O297">
        <v>0</v>
      </c>
      <c r="P297">
        <v>0</v>
      </c>
      <c r="Q297">
        <v>0</v>
      </c>
      <c r="R297">
        <v>0</v>
      </c>
      <c r="S297">
        <v>-5518982</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2783</v>
      </c>
      <c r="B298">
        <v>-10445267</v>
      </c>
      <c r="C298">
        <v>-36128203.289999999</v>
      </c>
      <c r="D298">
        <v>0</v>
      </c>
      <c r="E298">
        <v>0</v>
      </c>
      <c r="F298">
        <v>0</v>
      </c>
      <c r="G298">
        <v>0</v>
      </c>
      <c r="H298">
        <v>-22644906</v>
      </c>
      <c r="I298">
        <v>0</v>
      </c>
      <c r="J298">
        <v>0</v>
      </c>
      <c r="K298">
        <v>0</v>
      </c>
      <c r="L298">
        <v>0</v>
      </c>
      <c r="M298">
        <v>0</v>
      </c>
      <c r="N298">
        <v>0</v>
      </c>
      <c r="O298">
        <v>0</v>
      </c>
      <c r="P298">
        <v>0</v>
      </c>
      <c r="Q298">
        <v>0</v>
      </c>
      <c r="R298">
        <v>0</v>
      </c>
      <c r="S298">
        <v>-5518982</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row>
    <row r="299" spans="1:55" x14ac:dyDescent="0.3">
      <c r="A299" t="s">
        <v>3012</v>
      </c>
      <c r="B299">
        <v>0</v>
      </c>
      <c r="C299">
        <v>0</v>
      </c>
      <c r="D299">
        <v>0</v>
      </c>
      <c r="E299">
        <v>-385000</v>
      </c>
      <c r="F299">
        <v>-210000</v>
      </c>
      <c r="G299">
        <v>-330000</v>
      </c>
      <c r="H299">
        <v>0</v>
      </c>
      <c r="I299">
        <v>0</v>
      </c>
      <c r="J299">
        <v>0</v>
      </c>
      <c r="K299">
        <v>0</v>
      </c>
      <c r="L299">
        <v>0</v>
      </c>
      <c r="M299">
        <v>0</v>
      </c>
      <c r="N299">
        <v>0</v>
      </c>
      <c r="O299">
        <v>0</v>
      </c>
      <c r="P299">
        <v>0</v>
      </c>
      <c r="Q299">
        <v>0</v>
      </c>
      <c r="R299">
        <v>0</v>
      </c>
      <c r="S299">
        <v>0</v>
      </c>
      <c r="T299">
        <v>0</v>
      </c>
      <c r="U299">
        <v>0</v>
      </c>
      <c r="V299">
        <v>0</v>
      </c>
      <c r="W299">
        <v>0</v>
      </c>
      <c r="X299">
        <v>-8955877</v>
      </c>
      <c r="Y299">
        <v>-3808211</v>
      </c>
      <c r="Z299">
        <v>-810356</v>
      </c>
      <c r="AA299">
        <v>-11322942</v>
      </c>
      <c r="AB299">
        <v>0</v>
      </c>
      <c r="AC299">
        <v>-8327231</v>
      </c>
      <c r="AD299">
        <v>-2654356</v>
      </c>
      <c r="AE299">
        <v>-7123160.5199999996</v>
      </c>
      <c r="AF299">
        <v>0</v>
      </c>
      <c r="AG299">
        <v>-4435789</v>
      </c>
      <c r="AH299">
        <v>0</v>
      </c>
      <c r="AI299">
        <v>0</v>
      </c>
      <c r="AJ299">
        <v>0</v>
      </c>
      <c r="AK299">
        <v>0</v>
      </c>
      <c r="AL299">
        <v>0</v>
      </c>
      <c r="AM299">
        <v>0</v>
      </c>
      <c r="AN299">
        <v>0</v>
      </c>
      <c r="AO299">
        <v>0</v>
      </c>
      <c r="AP299">
        <v>0</v>
      </c>
      <c r="AQ299">
        <v>-191.8</v>
      </c>
      <c r="AR299">
        <v>-192</v>
      </c>
      <c r="AS299">
        <v>-255111</v>
      </c>
      <c r="AT299">
        <v>-27459</v>
      </c>
      <c r="AU299">
        <v>-235730.36</v>
      </c>
      <c r="AV299">
        <v>0</v>
      </c>
      <c r="AW299">
        <v>-4703960</v>
      </c>
      <c r="AX299">
        <v>0</v>
      </c>
      <c r="AY299">
        <v>0</v>
      </c>
      <c r="AZ299">
        <v>0</v>
      </c>
      <c r="BA299">
        <v>0</v>
      </c>
      <c r="BB299">
        <v>0</v>
      </c>
      <c r="BC299"/>
    </row>
    <row r="300" spans="1:55" x14ac:dyDescent="0.3">
      <c r="A300" t="s">
        <v>2785</v>
      </c>
      <c r="B300">
        <v>-197997</v>
      </c>
      <c r="C300">
        <v>0</v>
      </c>
      <c r="D300">
        <v>-1784207</v>
      </c>
      <c r="E300">
        <v>-1565264</v>
      </c>
      <c r="F300">
        <v>-607128</v>
      </c>
      <c r="G300">
        <v>-2709.61</v>
      </c>
      <c r="H300">
        <v>0</v>
      </c>
      <c r="I300">
        <v>0</v>
      </c>
      <c r="J300">
        <v>0</v>
      </c>
      <c r="K300">
        <v>-820.86</v>
      </c>
      <c r="L300">
        <v>-821</v>
      </c>
      <c r="M300">
        <v>-592</v>
      </c>
      <c r="N300">
        <v>-294</v>
      </c>
      <c r="O300">
        <v>-1590.66</v>
      </c>
      <c r="P300">
        <v>-447</v>
      </c>
      <c r="Q300">
        <v>-258</v>
      </c>
      <c r="R300">
        <v>-100</v>
      </c>
      <c r="S300">
        <v>-385.97</v>
      </c>
      <c r="T300">
        <v>-287</v>
      </c>
      <c r="U300">
        <v>-190</v>
      </c>
      <c r="V300">
        <v>0</v>
      </c>
      <c r="W300">
        <v>-770.99</v>
      </c>
      <c r="X300">
        <v>-642</v>
      </c>
      <c r="Y300">
        <v>-444</v>
      </c>
      <c r="Z300">
        <v>-249</v>
      </c>
      <c r="AA300">
        <v>-1281.8900000000001</v>
      </c>
      <c r="AB300">
        <v>-924</v>
      </c>
      <c r="AC300">
        <v>-688</v>
      </c>
      <c r="AD300">
        <v>-341</v>
      </c>
      <c r="AE300">
        <v>-4612.32</v>
      </c>
      <c r="AF300">
        <v>-4448</v>
      </c>
      <c r="AG300">
        <v>-4059</v>
      </c>
      <c r="AH300">
        <v>-290</v>
      </c>
      <c r="AI300">
        <v>-2358.09</v>
      </c>
      <c r="AJ300">
        <v>-1938</v>
      </c>
      <c r="AK300">
        <v>-777</v>
      </c>
      <c r="AL300">
        <v>-398</v>
      </c>
      <c r="AM300">
        <v>-269.75</v>
      </c>
      <c r="AN300">
        <v>-270</v>
      </c>
      <c r="AO300">
        <v>-270</v>
      </c>
      <c r="AP300">
        <v>-270</v>
      </c>
      <c r="AQ300">
        <v>-1179.6400000000001</v>
      </c>
      <c r="AR300">
        <v>-813</v>
      </c>
      <c r="AS300">
        <v>-503</v>
      </c>
      <c r="AT300">
        <v>-194</v>
      </c>
      <c r="AU300">
        <v>-544.92999999999995</v>
      </c>
      <c r="AV300">
        <v>-409</v>
      </c>
      <c r="AW300">
        <v>-272</v>
      </c>
      <c r="AX300">
        <v>0</v>
      </c>
      <c r="AY300">
        <v>0</v>
      </c>
      <c r="AZ300">
        <v>0</v>
      </c>
      <c r="BA300">
        <v>0</v>
      </c>
      <c r="BB300">
        <v>0</v>
      </c>
      <c r="BC300"/>
    </row>
    <row r="301" spans="1:55" x14ac:dyDescent="0.3">
      <c r="A301" t="s">
        <v>2788</v>
      </c>
      <c r="B301">
        <v>0</v>
      </c>
      <c r="C301">
        <v>0</v>
      </c>
      <c r="D301">
        <v>0</v>
      </c>
      <c r="E301">
        <v>0</v>
      </c>
      <c r="F301">
        <v>0</v>
      </c>
      <c r="G301">
        <v>0</v>
      </c>
      <c r="H301">
        <v>0</v>
      </c>
      <c r="I301">
        <v>0</v>
      </c>
      <c r="J301">
        <v>0</v>
      </c>
      <c r="K301">
        <v>497153.49</v>
      </c>
      <c r="L301">
        <v>496852</v>
      </c>
      <c r="M301">
        <v>431513</v>
      </c>
      <c r="N301">
        <v>170815</v>
      </c>
      <c r="O301">
        <v>554204.11</v>
      </c>
      <c r="P301">
        <v>63603</v>
      </c>
      <c r="Q301">
        <v>63603</v>
      </c>
      <c r="R301">
        <v>0</v>
      </c>
      <c r="S301">
        <v>0</v>
      </c>
      <c r="T301">
        <v>0</v>
      </c>
      <c r="U301">
        <v>0</v>
      </c>
      <c r="V301">
        <v>0</v>
      </c>
      <c r="W301">
        <v>0</v>
      </c>
      <c r="X301">
        <v>0</v>
      </c>
      <c r="Y301">
        <v>0</v>
      </c>
      <c r="Z301">
        <v>0</v>
      </c>
      <c r="AA301">
        <v>0</v>
      </c>
      <c r="AB301">
        <v>0</v>
      </c>
      <c r="AC301">
        <v>0</v>
      </c>
      <c r="AD301">
        <v>0</v>
      </c>
      <c r="AE301">
        <v>6616176</v>
      </c>
      <c r="AF301">
        <v>6616176</v>
      </c>
      <c r="AG301">
        <v>6616176</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row>
    <row r="302" spans="1:55" x14ac:dyDescent="0.3">
      <c r="A302" t="s">
        <v>3013</v>
      </c>
      <c r="B302">
        <v>0</v>
      </c>
      <c r="C302">
        <v>-761216.03</v>
      </c>
      <c r="D302">
        <v>-761216</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row>
    <row r="303" spans="1:55" x14ac:dyDescent="0.3">
      <c r="A303" t="s">
        <v>3014</v>
      </c>
      <c r="B303">
        <v>-259581</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row>
    <row r="304" spans="1:55" x14ac:dyDescent="0.3">
      <c r="A304" t="s">
        <v>2789</v>
      </c>
      <c r="B304">
        <v>-107</v>
      </c>
      <c r="C304">
        <v>-3633080.19</v>
      </c>
      <c r="D304">
        <v>-3633029</v>
      </c>
      <c r="E304">
        <v>-3558914</v>
      </c>
      <c r="F304">
        <v>-62</v>
      </c>
      <c r="G304">
        <v>-5014931.0199999996</v>
      </c>
      <c r="H304">
        <v>-5014930</v>
      </c>
      <c r="I304">
        <v>-4936095</v>
      </c>
      <c r="J304">
        <v>0</v>
      </c>
      <c r="K304">
        <v>-6282449.8399999999</v>
      </c>
      <c r="L304">
        <v>-6282426</v>
      </c>
      <c r="M304">
        <v>-6266141</v>
      </c>
      <c r="N304">
        <v>0</v>
      </c>
      <c r="O304">
        <v>-3724688.81</v>
      </c>
      <c r="P304">
        <v>-3724685</v>
      </c>
      <c r="Q304">
        <v>-3715005</v>
      </c>
      <c r="R304">
        <v>0</v>
      </c>
      <c r="S304">
        <v>-3141005.87</v>
      </c>
      <c r="T304">
        <v>-3140998</v>
      </c>
      <c r="U304">
        <v>-3141154</v>
      </c>
      <c r="V304">
        <v>0</v>
      </c>
      <c r="W304">
        <v>-2916824.65</v>
      </c>
      <c r="X304">
        <v>-2916813</v>
      </c>
      <c r="Y304">
        <v>-2916495</v>
      </c>
      <c r="Z304">
        <v>0</v>
      </c>
      <c r="AA304">
        <v>-2507590.04</v>
      </c>
      <c r="AB304">
        <v>-2507448</v>
      </c>
      <c r="AC304">
        <v>-2507331</v>
      </c>
      <c r="AD304">
        <v>-1</v>
      </c>
      <c r="AE304">
        <v>-2069545.08</v>
      </c>
      <c r="AF304">
        <v>-2069540</v>
      </c>
      <c r="AG304">
        <v>-2069426</v>
      </c>
      <c r="AH304">
        <v>-10</v>
      </c>
      <c r="AI304">
        <v>-806100.54</v>
      </c>
      <c r="AJ304">
        <v>-806081</v>
      </c>
      <c r="AK304">
        <v>-806043</v>
      </c>
      <c r="AL304">
        <v>0</v>
      </c>
      <c r="AM304">
        <v>-544610.68999999994</v>
      </c>
      <c r="AN304">
        <v>-544608</v>
      </c>
      <c r="AO304">
        <v>-544569</v>
      </c>
      <c r="AP304">
        <v>-19</v>
      </c>
      <c r="AQ304">
        <v>-1266988.3799999999</v>
      </c>
      <c r="AR304">
        <v>-1263816</v>
      </c>
      <c r="AS304">
        <v>-1263414</v>
      </c>
      <c r="AT304">
        <v>-3</v>
      </c>
      <c r="AU304">
        <v>-733471.81</v>
      </c>
      <c r="AV304">
        <v>-733471</v>
      </c>
      <c r="AW304">
        <v>-733358</v>
      </c>
      <c r="AX304">
        <v>-14498</v>
      </c>
      <c r="AY304">
        <v>-767250</v>
      </c>
      <c r="AZ304">
        <v>-755825</v>
      </c>
      <c r="BA304">
        <v>-742339</v>
      </c>
      <c r="BB304">
        <v>0</v>
      </c>
      <c r="BC304"/>
    </row>
    <row r="305" spans="1:55" x14ac:dyDescent="0.3">
      <c r="A305" t="s">
        <v>2790</v>
      </c>
      <c r="B305">
        <v>-130682</v>
      </c>
      <c r="C305">
        <v>-775941.17</v>
      </c>
      <c r="D305">
        <v>-579953</v>
      </c>
      <c r="E305">
        <v>-214364</v>
      </c>
      <c r="F305">
        <v>-219352</v>
      </c>
      <c r="G305">
        <v>-966667.81</v>
      </c>
      <c r="H305">
        <v>-711990</v>
      </c>
      <c r="I305">
        <v>-491078</v>
      </c>
      <c r="J305">
        <v>-405929</v>
      </c>
      <c r="K305">
        <v>-610576.88</v>
      </c>
      <c r="L305">
        <v>-370882</v>
      </c>
      <c r="M305">
        <v>-223705</v>
      </c>
      <c r="N305">
        <v>-149088</v>
      </c>
      <c r="O305">
        <v>-482966.16</v>
      </c>
      <c r="P305">
        <v>-383971</v>
      </c>
      <c r="Q305">
        <v>-258702</v>
      </c>
      <c r="R305">
        <v>-130428</v>
      </c>
      <c r="S305">
        <v>-659734.21</v>
      </c>
      <c r="T305">
        <v>-505661</v>
      </c>
      <c r="U305">
        <v>-355606</v>
      </c>
      <c r="V305">
        <v>-165947</v>
      </c>
      <c r="W305">
        <v>-620751.21</v>
      </c>
      <c r="X305">
        <v>-439642</v>
      </c>
      <c r="Y305">
        <v>-422600</v>
      </c>
      <c r="Z305">
        <v>-154501</v>
      </c>
      <c r="AA305">
        <v>-845059.69</v>
      </c>
      <c r="AB305">
        <v>-685337</v>
      </c>
      <c r="AC305">
        <v>-525962</v>
      </c>
      <c r="AD305">
        <v>-258994</v>
      </c>
      <c r="AE305">
        <v>-1175965.95</v>
      </c>
      <c r="AF305">
        <v>-909629</v>
      </c>
      <c r="AG305">
        <v>-620517</v>
      </c>
      <c r="AH305">
        <v>-230215</v>
      </c>
      <c r="AI305">
        <v>-1236986.6200000001</v>
      </c>
      <c r="AJ305">
        <v>-811701</v>
      </c>
      <c r="AK305">
        <v>-534907</v>
      </c>
      <c r="AL305">
        <v>-153705</v>
      </c>
      <c r="AM305">
        <v>-869495.19</v>
      </c>
      <c r="AN305">
        <v>-545114</v>
      </c>
      <c r="AO305">
        <v>-372420</v>
      </c>
      <c r="AP305">
        <v>-122242</v>
      </c>
      <c r="AQ305">
        <v>-690847.88</v>
      </c>
      <c r="AR305">
        <v>-445933</v>
      </c>
      <c r="AS305">
        <v>-341779</v>
      </c>
      <c r="AT305">
        <v>-97474</v>
      </c>
      <c r="AU305">
        <v>-790424.17</v>
      </c>
      <c r="AV305">
        <v>-460642</v>
      </c>
      <c r="AW305">
        <v>-408039</v>
      </c>
      <c r="AX305">
        <v>0</v>
      </c>
      <c r="AY305">
        <v>0</v>
      </c>
      <c r="AZ305">
        <v>0</v>
      </c>
      <c r="BA305">
        <v>0</v>
      </c>
      <c r="BB305">
        <v>0</v>
      </c>
      <c r="BC305"/>
    </row>
    <row r="306" spans="1:55" x14ac:dyDescent="0.3">
      <c r="A306" t="s">
        <v>2791</v>
      </c>
      <c r="B306">
        <v>0</v>
      </c>
      <c r="C306">
        <v>-2164921.11</v>
      </c>
      <c r="D306">
        <v>0</v>
      </c>
      <c r="E306">
        <v>-761216</v>
      </c>
      <c r="F306">
        <v>-761216</v>
      </c>
      <c r="G306">
        <v>-391875.3</v>
      </c>
      <c r="H306">
        <v>-395637</v>
      </c>
      <c r="I306">
        <v>-402483</v>
      </c>
      <c r="J306">
        <v>-185693</v>
      </c>
      <c r="K306">
        <v>-4053923.1</v>
      </c>
      <c r="L306">
        <v>-168634</v>
      </c>
      <c r="M306">
        <v>-168634</v>
      </c>
      <c r="N306">
        <v>-168634</v>
      </c>
      <c r="O306">
        <v>0</v>
      </c>
      <c r="P306">
        <v>0</v>
      </c>
      <c r="Q306">
        <v>0</v>
      </c>
      <c r="R306">
        <v>0</v>
      </c>
      <c r="S306">
        <v>0.3</v>
      </c>
      <c r="T306">
        <v>0</v>
      </c>
      <c r="U306">
        <v>0</v>
      </c>
      <c r="V306">
        <v>0</v>
      </c>
      <c r="W306">
        <v>-0.51</v>
      </c>
      <c r="X306">
        <v>0</v>
      </c>
      <c r="Y306">
        <v>0</v>
      </c>
      <c r="Z306">
        <v>0</v>
      </c>
      <c r="AA306">
        <v>-1.32</v>
      </c>
      <c r="AB306">
        <v>0</v>
      </c>
      <c r="AC306">
        <v>0</v>
      </c>
      <c r="AD306">
        <v>0</v>
      </c>
      <c r="AE306">
        <v>1.6</v>
      </c>
      <c r="AF306">
        <v>0</v>
      </c>
      <c r="AG306">
        <v>0</v>
      </c>
      <c r="AH306">
        <v>0</v>
      </c>
      <c r="AI306">
        <v>0</v>
      </c>
      <c r="AJ306">
        <v>0</v>
      </c>
      <c r="AK306">
        <v>0</v>
      </c>
      <c r="AL306">
        <v>0</v>
      </c>
      <c r="AM306">
        <v>0</v>
      </c>
      <c r="AN306">
        <v>0</v>
      </c>
      <c r="AO306">
        <v>0</v>
      </c>
      <c r="AP306">
        <v>0</v>
      </c>
      <c r="AQ306">
        <v>0</v>
      </c>
      <c r="AR306">
        <v>0</v>
      </c>
      <c r="AS306">
        <v>0</v>
      </c>
      <c r="AT306">
        <v>0</v>
      </c>
      <c r="AU306">
        <v>3680068.36</v>
      </c>
      <c r="AV306">
        <v>-327746</v>
      </c>
      <c r="AW306">
        <v>-327746</v>
      </c>
      <c r="AX306">
        <v>-436408</v>
      </c>
      <c r="AY306">
        <v>3679159</v>
      </c>
      <c r="AZ306">
        <v>1888101</v>
      </c>
      <c r="BA306">
        <v>12587</v>
      </c>
      <c r="BB306">
        <v>-329476</v>
      </c>
      <c r="BC306"/>
    </row>
    <row r="307" spans="1:55" x14ac:dyDescent="0.3">
      <c r="A307" t="s">
        <v>896</v>
      </c>
      <c r="B307">
        <v>-3917104</v>
      </c>
      <c r="C307">
        <v>5113988.2300000004</v>
      </c>
      <c r="D307">
        <v>8076353</v>
      </c>
      <c r="E307">
        <v>4581085</v>
      </c>
      <c r="F307">
        <v>6974556</v>
      </c>
      <c r="G307">
        <v>-2665956.62</v>
      </c>
      <c r="H307">
        <v>321667</v>
      </c>
      <c r="I307">
        <v>1347626</v>
      </c>
      <c r="J307">
        <v>-1174359</v>
      </c>
      <c r="K307">
        <v>1884320.65</v>
      </c>
      <c r="L307">
        <v>4451148</v>
      </c>
      <c r="M307">
        <v>-3034836</v>
      </c>
      <c r="N307">
        <v>-271078</v>
      </c>
      <c r="O307">
        <v>-12016014.220000001</v>
      </c>
      <c r="P307">
        <v>-3968262</v>
      </c>
      <c r="Q307">
        <v>-2490044</v>
      </c>
      <c r="R307">
        <v>-3075748</v>
      </c>
      <c r="S307">
        <v>-8520107.7400000002</v>
      </c>
      <c r="T307">
        <v>-6623743</v>
      </c>
      <c r="U307">
        <v>-5459341</v>
      </c>
      <c r="V307">
        <v>-1222143</v>
      </c>
      <c r="W307">
        <v>3066260.64</v>
      </c>
      <c r="X307">
        <v>3572026</v>
      </c>
      <c r="Y307">
        <v>3987250</v>
      </c>
      <c r="Z307">
        <v>-965106</v>
      </c>
      <c r="AA307">
        <v>-7176874.9500000002</v>
      </c>
      <c r="AB307">
        <v>-7501296</v>
      </c>
      <c r="AC307">
        <v>-6561212</v>
      </c>
      <c r="AD307">
        <v>-313692</v>
      </c>
      <c r="AE307">
        <v>-2357106.27</v>
      </c>
      <c r="AF307">
        <v>-1475246</v>
      </c>
      <c r="AG307">
        <v>-13615</v>
      </c>
      <c r="AH307">
        <v>-325959</v>
      </c>
      <c r="AI307">
        <v>-1725362.44</v>
      </c>
      <c r="AJ307">
        <v>-372158</v>
      </c>
      <c r="AK307">
        <v>283314</v>
      </c>
      <c r="AL307">
        <v>448418</v>
      </c>
      <c r="AM307">
        <v>4745697.17</v>
      </c>
      <c r="AN307">
        <v>5186560</v>
      </c>
      <c r="AO307">
        <v>1220772</v>
      </c>
      <c r="AP307">
        <v>641980</v>
      </c>
      <c r="AQ307">
        <v>519718</v>
      </c>
      <c r="AR307">
        <v>-229369</v>
      </c>
      <c r="AS307">
        <v>52945</v>
      </c>
      <c r="AT307">
        <v>-65130</v>
      </c>
      <c r="AU307">
        <v>2239237.15</v>
      </c>
      <c r="AV307">
        <v>1538667</v>
      </c>
      <c r="AW307">
        <v>1431625</v>
      </c>
      <c r="AX307">
        <v>-435906</v>
      </c>
      <c r="AY307">
        <v>3026909</v>
      </c>
      <c r="AZ307">
        <v>1132373</v>
      </c>
      <c r="BA307">
        <v>-729688</v>
      </c>
      <c r="BB307">
        <v>-329444</v>
      </c>
      <c r="BC307"/>
    </row>
    <row r="308" spans="1:55" x14ac:dyDescent="0.3">
      <c r="A308" t="s">
        <v>897</v>
      </c>
      <c r="B308">
        <v>-1206732</v>
      </c>
      <c r="C308">
        <v>5143113.21</v>
      </c>
      <c r="D308">
        <v>4365304</v>
      </c>
      <c r="E308">
        <v>693636</v>
      </c>
      <c r="F308">
        <v>7063212</v>
      </c>
      <c r="G308">
        <v>-790927.24</v>
      </c>
      <c r="H308">
        <v>-1294610</v>
      </c>
      <c r="I308">
        <v>-96709</v>
      </c>
      <c r="J308">
        <v>-204431</v>
      </c>
      <c r="K308">
        <v>573945.88</v>
      </c>
      <c r="L308">
        <v>370969</v>
      </c>
      <c r="M308">
        <v>99375</v>
      </c>
      <c r="N308">
        <v>2373248</v>
      </c>
      <c r="O308">
        <v>6848.77</v>
      </c>
      <c r="P308">
        <v>-514205</v>
      </c>
      <c r="Q308">
        <v>-446451</v>
      </c>
      <c r="R308">
        <v>60716</v>
      </c>
      <c r="S308">
        <v>-88788.44</v>
      </c>
      <c r="T308">
        <v>-739860</v>
      </c>
      <c r="U308">
        <v>-1048731</v>
      </c>
      <c r="V308">
        <v>-301783</v>
      </c>
      <c r="W308">
        <v>89952.09</v>
      </c>
      <c r="X308">
        <v>-623449</v>
      </c>
      <c r="Y308">
        <v>-729310</v>
      </c>
      <c r="Z308">
        <v>-1213016</v>
      </c>
      <c r="AA308">
        <v>735603.17</v>
      </c>
      <c r="AB308">
        <v>-399353</v>
      </c>
      <c r="AC308">
        <v>-98385</v>
      </c>
      <c r="AD308">
        <v>409374</v>
      </c>
      <c r="AE308">
        <v>-1141456.6399999999</v>
      </c>
      <c r="AF308">
        <v>-629052</v>
      </c>
      <c r="AG308">
        <v>-846550</v>
      </c>
      <c r="AH308">
        <v>-1148227</v>
      </c>
      <c r="AI308">
        <v>2058207.29</v>
      </c>
      <c r="AJ308">
        <v>2212457</v>
      </c>
      <c r="AK308">
        <v>792778</v>
      </c>
      <c r="AL308">
        <v>42726</v>
      </c>
      <c r="AM308">
        <v>64946.879999999997</v>
      </c>
      <c r="AN308">
        <v>-794</v>
      </c>
      <c r="AO308">
        <v>149458</v>
      </c>
      <c r="AP308">
        <v>-10353</v>
      </c>
      <c r="AQ308">
        <v>-962990.39</v>
      </c>
      <c r="AR308">
        <v>-1203771</v>
      </c>
      <c r="AS308">
        <v>-634399</v>
      </c>
      <c r="AT308">
        <v>-153491</v>
      </c>
      <c r="AU308">
        <v>-672791.22</v>
      </c>
      <c r="AV308">
        <v>-886331</v>
      </c>
      <c r="AW308">
        <v>-455758</v>
      </c>
      <c r="AX308">
        <v>-456636</v>
      </c>
      <c r="AY308">
        <v>1381345</v>
      </c>
      <c r="AZ308">
        <v>168113</v>
      </c>
      <c r="BA308">
        <v>-171735</v>
      </c>
      <c r="BB308">
        <v>504609</v>
      </c>
      <c r="BC308"/>
    </row>
    <row r="309" spans="1:55" x14ac:dyDescent="0.3">
      <c r="A309" t="s">
        <v>2792</v>
      </c>
      <c r="B309">
        <v>-3429</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row>
    <row r="310" spans="1:55" x14ac:dyDescent="0.3">
      <c r="A310" t="s">
        <v>2793</v>
      </c>
      <c r="B310">
        <v>0</v>
      </c>
      <c r="C310">
        <v>22337.439999999999</v>
      </c>
      <c r="D310">
        <v>30981</v>
      </c>
      <c r="E310">
        <v>7395</v>
      </c>
      <c r="F310">
        <v>371</v>
      </c>
      <c r="G310">
        <v>-176866.11</v>
      </c>
      <c r="H310">
        <v>-188681</v>
      </c>
      <c r="I310">
        <v>-188466</v>
      </c>
      <c r="J310">
        <v>11391</v>
      </c>
      <c r="K310">
        <v>28946.03</v>
      </c>
      <c r="L310">
        <v>-156992</v>
      </c>
      <c r="M310">
        <v>71165</v>
      </c>
      <c r="N310">
        <v>59306</v>
      </c>
      <c r="O310">
        <v>-77655.19</v>
      </c>
      <c r="P310">
        <v>0</v>
      </c>
      <c r="Q310">
        <v>0</v>
      </c>
      <c r="R310">
        <v>0</v>
      </c>
      <c r="S310">
        <v>0</v>
      </c>
      <c r="T310">
        <v>0</v>
      </c>
      <c r="U310">
        <v>0</v>
      </c>
      <c r="V310">
        <v>0</v>
      </c>
      <c r="W310">
        <v>0</v>
      </c>
      <c r="X310">
        <v>0</v>
      </c>
      <c r="Y310">
        <v>0</v>
      </c>
      <c r="Z310">
        <v>0</v>
      </c>
      <c r="AA310">
        <v>0</v>
      </c>
      <c r="AB310">
        <v>0</v>
      </c>
      <c r="AC310">
        <v>0</v>
      </c>
      <c r="AD310">
        <v>0</v>
      </c>
      <c r="AE310">
        <v>0</v>
      </c>
      <c r="AF310">
        <v>1208</v>
      </c>
      <c r="AG310">
        <v>1035</v>
      </c>
      <c r="AH310">
        <v>-71</v>
      </c>
      <c r="AI310">
        <v>2369.69</v>
      </c>
      <c r="AJ310">
        <v>-3339</v>
      </c>
      <c r="AK310">
        <v>-5132</v>
      </c>
      <c r="AL310">
        <v>-3478</v>
      </c>
      <c r="AM310">
        <v>-3453.12</v>
      </c>
      <c r="AN310">
        <v>-2883</v>
      </c>
      <c r="AO310">
        <v>0</v>
      </c>
      <c r="AP310">
        <v>0</v>
      </c>
      <c r="AQ310">
        <v>0</v>
      </c>
      <c r="AR310">
        <v>0</v>
      </c>
      <c r="AS310">
        <v>0</v>
      </c>
      <c r="AT310">
        <v>0</v>
      </c>
      <c r="AU310">
        <v>0</v>
      </c>
      <c r="AV310">
        <v>0</v>
      </c>
      <c r="AW310">
        <v>0</v>
      </c>
      <c r="AX310">
        <v>0</v>
      </c>
      <c r="AY310">
        <v>0</v>
      </c>
      <c r="AZ310">
        <v>0</v>
      </c>
      <c r="BA310">
        <v>0</v>
      </c>
      <c r="BB310">
        <v>0</v>
      </c>
    </row>
    <row r="311" spans="1:55" x14ac:dyDescent="0.3">
      <c r="A311" t="s">
        <v>2795</v>
      </c>
      <c r="B311">
        <v>7218688</v>
      </c>
      <c r="C311">
        <v>2053237.35</v>
      </c>
      <c r="D311">
        <v>2053237</v>
      </c>
      <c r="E311">
        <v>2053237</v>
      </c>
      <c r="F311">
        <v>2053237</v>
      </c>
      <c r="G311">
        <v>3021030.7</v>
      </c>
      <c r="H311">
        <v>3021031</v>
      </c>
      <c r="I311">
        <v>3021031</v>
      </c>
      <c r="J311">
        <v>3021031</v>
      </c>
      <c r="K311">
        <v>2418138.7999999998</v>
      </c>
      <c r="L311">
        <v>2418139</v>
      </c>
      <c r="M311">
        <v>2418139</v>
      </c>
      <c r="N311">
        <v>2418139</v>
      </c>
      <c r="O311">
        <v>2488945.2200000002</v>
      </c>
      <c r="P311">
        <v>2488945</v>
      </c>
      <c r="Q311">
        <v>2488945</v>
      </c>
      <c r="R311">
        <v>2488945</v>
      </c>
      <c r="S311">
        <v>2577733.66</v>
      </c>
      <c r="T311">
        <v>2577734</v>
      </c>
      <c r="U311">
        <v>2577734</v>
      </c>
      <c r="V311">
        <v>2577734</v>
      </c>
      <c r="W311">
        <v>2487781.5699999998</v>
      </c>
      <c r="X311">
        <v>2487782</v>
      </c>
      <c r="Y311">
        <v>2487782</v>
      </c>
      <c r="Z311">
        <v>2487782</v>
      </c>
      <c r="AA311">
        <v>1752178.4</v>
      </c>
      <c r="AB311">
        <v>1752178</v>
      </c>
      <c r="AC311">
        <v>1752178</v>
      </c>
      <c r="AD311">
        <v>1752178</v>
      </c>
      <c r="AE311">
        <v>2893635.04</v>
      </c>
      <c r="AF311">
        <v>2893635</v>
      </c>
      <c r="AG311">
        <v>2893635</v>
      </c>
      <c r="AH311">
        <v>2893635</v>
      </c>
      <c r="AI311">
        <v>833058.06</v>
      </c>
      <c r="AJ311">
        <v>833058</v>
      </c>
      <c r="AK311">
        <v>833058</v>
      </c>
      <c r="AL311">
        <v>833058</v>
      </c>
      <c r="AM311">
        <v>771564.29</v>
      </c>
      <c r="AN311">
        <v>771564</v>
      </c>
      <c r="AO311">
        <v>771564</v>
      </c>
      <c r="AP311">
        <v>771564</v>
      </c>
      <c r="AQ311">
        <v>1734554.68</v>
      </c>
      <c r="AR311">
        <v>1734555</v>
      </c>
      <c r="AS311">
        <v>1734555</v>
      </c>
      <c r="AT311">
        <v>1734555</v>
      </c>
      <c r="AU311">
        <v>2407345.9</v>
      </c>
      <c r="AV311">
        <v>2407346</v>
      </c>
      <c r="AW311">
        <v>2407346</v>
      </c>
      <c r="AX311">
        <v>2407346</v>
      </c>
      <c r="AY311">
        <v>1026001</v>
      </c>
      <c r="AZ311">
        <v>1026000</v>
      </c>
      <c r="BA311">
        <v>1026001</v>
      </c>
      <c r="BB311">
        <v>1026000</v>
      </c>
    </row>
    <row r="312" spans="1:55" x14ac:dyDescent="0.3">
      <c r="A312" t="s">
        <v>2796</v>
      </c>
      <c r="B312">
        <v>6008527</v>
      </c>
      <c r="C312">
        <v>7218688</v>
      </c>
      <c r="D312">
        <v>6449522</v>
      </c>
      <c r="E312">
        <v>2754268</v>
      </c>
      <c r="F312">
        <v>9116820</v>
      </c>
      <c r="G312">
        <v>2053237.35</v>
      </c>
      <c r="H312">
        <v>1537740</v>
      </c>
      <c r="I312">
        <v>2735856</v>
      </c>
      <c r="J312">
        <v>2827991</v>
      </c>
      <c r="K312">
        <v>3021030.7</v>
      </c>
      <c r="L312">
        <v>2632116</v>
      </c>
      <c r="M312">
        <v>2588679</v>
      </c>
      <c r="N312">
        <v>4850693</v>
      </c>
      <c r="O312">
        <v>2418138.7999999998</v>
      </c>
      <c r="P312">
        <v>1974740</v>
      </c>
      <c r="Q312">
        <v>2042494</v>
      </c>
      <c r="R312">
        <v>2549661</v>
      </c>
      <c r="S312">
        <v>2488945.2200000002</v>
      </c>
      <c r="T312">
        <v>1837874</v>
      </c>
      <c r="U312">
        <v>1529003</v>
      </c>
      <c r="V312">
        <v>2275951</v>
      </c>
      <c r="W312">
        <v>2577733.66</v>
      </c>
      <c r="X312">
        <v>1864333</v>
      </c>
      <c r="Y312">
        <v>1758472</v>
      </c>
      <c r="Z312">
        <v>1274766</v>
      </c>
      <c r="AA312">
        <v>2487781.5699999998</v>
      </c>
      <c r="AB312">
        <v>1352825</v>
      </c>
      <c r="AC312">
        <v>1653793</v>
      </c>
      <c r="AD312">
        <v>2161552</v>
      </c>
      <c r="AE312">
        <v>1752178.4</v>
      </c>
      <c r="AF312">
        <v>2265791</v>
      </c>
      <c r="AG312">
        <v>2048120</v>
      </c>
      <c r="AH312">
        <v>1745337</v>
      </c>
      <c r="AI312">
        <v>2893635.04</v>
      </c>
      <c r="AJ312">
        <v>3042176</v>
      </c>
      <c r="AK312">
        <v>1620704</v>
      </c>
      <c r="AL312">
        <v>872306</v>
      </c>
      <c r="AM312">
        <v>833058.06</v>
      </c>
      <c r="AN312">
        <v>767887</v>
      </c>
      <c r="AO312">
        <v>921022</v>
      </c>
      <c r="AP312">
        <v>761211</v>
      </c>
      <c r="AQ312">
        <v>771564.29</v>
      </c>
      <c r="AR312">
        <v>530784</v>
      </c>
      <c r="AS312">
        <v>1100156</v>
      </c>
      <c r="AT312">
        <v>1581064</v>
      </c>
      <c r="AU312">
        <v>1734554.68</v>
      </c>
      <c r="AV312">
        <v>1521015</v>
      </c>
      <c r="AW312">
        <v>1951588</v>
      </c>
      <c r="AX312">
        <v>1950710</v>
      </c>
      <c r="AY312">
        <v>2407346</v>
      </c>
      <c r="AZ312">
        <v>1194113</v>
      </c>
      <c r="BA312">
        <v>854266</v>
      </c>
      <c r="BB312">
        <v>1530609</v>
      </c>
    </row>
    <row r="313" spans="1:55" x14ac:dyDescent="0.3">
      <c r="A313" t="s">
        <v>2797</v>
      </c>
      <c r="B313" t="s">
        <v>2798</v>
      </c>
      <c r="C313" t="s">
        <v>2799</v>
      </c>
      <c r="D313" t="s">
        <v>2800</v>
      </c>
      <c r="E313" t="s">
        <v>2801</v>
      </c>
      <c r="F313" t="s">
        <v>2802</v>
      </c>
      <c r="G313" t="s">
        <v>2803</v>
      </c>
      <c r="H313" t="s">
        <v>2804</v>
      </c>
      <c r="I313" t="s">
        <v>2805</v>
      </c>
      <c r="J313" t="s">
        <v>2806</v>
      </c>
      <c r="K313" t="s">
        <v>2807</v>
      </c>
      <c r="L313" t="s">
        <v>2808</v>
      </c>
      <c r="M313" t="s">
        <v>2809</v>
      </c>
      <c r="N313" t="s">
        <v>2810</v>
      </c>
      <c r="O313" t="s">
        <v>2811</v>
      </c>
      <c r="P313" t="s">
        <v>2812</v>
      </c>
      <c r="Q313" t="s">
        <v>2813</v>
      </c>
      <c r="R313" t="s">
        <v>2814</v>
      </c>
      <c r="S313" t="s">
        <v>2815</v>
      </c>
      <c r="T313" t="s">
        <v>2816</v>
      </c>
      <c r="U313" t="s">
        <v>2817</v>
      </c>
      <c r="V313" t="s">
        <v>2818</v>
      </c>
      <c r="W313" t="s">
        <v>2819</v>
      </c>
      <c r="X313" t="s">
        <v>2820</v>
      </c>
      <c r="Y313" t="s">
        <v>2821</v>
      </c>
      <c r="Z313" t="s">
        <v>2822</v>
      </c>
      <c r="AA313" t="s">
        <v>2823</v>
      </c>
      <c r="AB313" t="s">
        <v>2824</v>
      </c>
      <c r="AC313" t="s">
        <v>2825</v>
      </c>
      <c r="AD313" t="s">
        <v>2826</v>
      </c>
      <c r="AE313" t="s">
        <v>2827</v>
      </c>
      <c r="AF313" t="s">
        <v>2828</v>
      </c>
      <c r="AG313" t="s">
        <v>2829</v>
      </c>
      <c r="AH313" t="s">
        <v>2830</v>
      </c>
      <c r="AI313" t="s">
        <v>2831</v>
      </c>
      <c r="AJ313" t="s">
        <v>2832</v>
      </c>
      <c r="AK313" t="s">
        <v>2833</v>
      </c>
      <c r="AL313" t="s">
        <v>2834</v>
      </c>
      <c r="AM313" t="s">
        <v>2835</v>
      </c>
      <c r="AN313" t="s">
        <v>2836</v>
      </c>
      <c r="AO313" t="s">
        <v>2837</v>
      </c>
      <c r="AP313" t="s">
        <v>2838</v>
      </c>
      <c r="AQ313" t="s">
        <v>2839</v>
      </c>
      <c r="AR313" t="s">
        <v>2840</v>
      </c>
      <c r="AS313" t="s">
        <v>2841</v>
      </c>
      <c r="AT313" t="s">
        <v>2842</v>
      </c>
      <c r="AU313" t="s">
        <v>2843</v>
      </c>
      <c r="AV313" t="s">
        <v>2844</v>
      </c>
      <c r="AW313" t="s">
        <v>2845</v>
      </c>
      <c r="AX313" t="s">
        <v>2846</v>
      </c>
      <c r="AY313" t="s">
        <v>2847</v>
      </c>
      <c r="AZ313" t="s">
        <v>2848</v>
      </c>
      <c r="BA313" t="s">
        <v>2849</v>
      </c>
      <c r="BB313" t="s">
        <v>2850</v>
      </c>
    </row>
    <row r="314" spans="1:55" x14ac:dyDescent="0.3">
      <c r="A314" t="s">
        <v>2851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row>
    <row r="315" spans="1:55" x14ac:dyDescent="0.3">
      <c r="A315" t="s">
        <v>2852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row>
    <row r="316" spans="1:55" x14ac:dyDescent="0.3">
      <c r="A316" t="s">
        <v>2853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f t="shared" ref="B351:O354" si="9">IFERROR(VLOOKUP($B$350,$4:$126,MATCH($Q351&amp;"/"&amp;B$348,$2:$2,0),FALSE),"")</f>
        <v>1530609</v>
      </c>
      <c r="C351" s="7">
        <f t="shared" si="9"/>
        <v>1950710</v>
      </c>
      <c r="D351" s="7">
        <f t="shared" si="9"/>
        <v>1581064</v>
      </c>
      <c r="E351" s="7">
        <f t="shared" si="9"/>
        <v>761211</v>
      </c>
      <c r="F351" s="7">
        <f t="shared" si="9"/>
        <v>872306</v>
      </c>
      <c r="G351" s="7">
        <f t="shared" si="9"/>
        <v>1745337</v>
      </c>
      <c r="H351" s="7">
        <f t="shared" si="9"/>
        <v>2161552</v>
      </c>
      <c r="I351" s="7">
        <f t="shared" si="9"/>
        <v>1274766</v>
      </c>
      <c r="J351" s="7">
        <f t="shared" si="9"/>
        <v>2275951</v>
      </c>
      <c r="K351" s="7">
        <f t="shared" si="9"/>
        <v>2549661</v>
      </c>
      <c r="L351" s="7">
        <f t="shared" si="9"/>
        <v>4850693</v>
      </c>
      <c r="M351" s="7">
        <f t="shared" si="9"/>
        <v>2827991</v>
      </c>
      <c r="N351" s="8">
        <f t="shared" si="9"/>
        <v>9116820</v>
      </c>
      <c r="O351" s="8">
        <f t="shared" si="9"/>
        <v>6008527</v>
      </c>
      <c r="P351" s="6"/>
      <c r="Q351" s="9" t="s">
        <v>12</v>
      </c>
    </row>
    <row r="352" spans="1:53" x14ac:dyDescent="0.3">
      <c r="B352" s="7">
        <f t="shared" si="9"/>
        <v>854266</v>
      </c>
      <c r="C352" s="7">
        <f t="shared" si="9"/>
        <v>1951588</v>
      </c>
      <c r="D352" s="7">
        <f t="shared" si="9"/>
        <v>1100156</v>
      </c>
      <c r="E352" s="7">
        <f t="shared" si="9"/>
        <v>921022</v>
      </c>
      <c r="F352" s="7">
        <f t="shared" si="9"/>
        <v>1620704</v>
      </c>
      <c r="G352" s="7">
        <f t="shared" si="9"/>
        <v>2048120</v>
      </c>
      <c r="H352" s="7">
        <f t="shared" si="9"/>
        <v>1653793</v>
      </c>
      <c r="I352" s="7">
        <f t="shared" si="9"/>
        <v>1758472</v>
      </c>
      <c r="J352" s="7">
        <f t="shared" si="9"/>
        <v>1529003</v>
      </c>
      <c r="K352" s="7">
        <f t="shared" si="9"/>
        <v>2042494</v>
      </c>
      <c r="L352" s="7">
        <f t="shared" si="9"/>
        <v>2588679</v>
      </c>
      <c r="M352" s="7">
        <f t="shared" si="9"/>
        <v>2735856</v>
      </c>
      <c r="N352" s="8">
        <f t="shared" si="9"/>
        <v>2754268</v>
      </c>
      <c r="O352" s="8" t="str">
        <f t="shared" si="9"/>
        <v/>
      </c>
      <c r="P352" s="6"/>
      <c r="Q352" s="9" t="s">
        <v>13</v>
      </c>
    </row>
    <row r="353" spans="2:17" x14ac:dyDescent="0.3">
      <c r="B353" s="7">
        <f t="shared" si="9"/>
        <v>1194113</v>
      </c>
      <c r="C353" s="7">
        <f t="shared" si="9"/>
        <v>1521015</v>
      </c>
      <c r="D353" s="7">
        <f t="shared" si="9"/>
        <v>530784</v>
      </c>
      <c r="E353" s="7">
        <f t="shared" si="9"/>
        <v>767887</v>
      </c>
      <c r="F353" s="7">
        <f t="shared" si="9"/>
        <v>3042176</v>
      </c>
      <c r="G353" s="7">
        <f t="shared" si="9"/>
        <v>2265791</v>
      </c>
      <c r="H353" s="7">
        <f t="shared" si="9"/>
        <v>1352825</v>
      </c>
      <c r="I353" s="7">
        <f t="shared" si="9"/>
        <v>1864333</v>
      </c>
      <c r="J353" s="7">
        <f t="shared" si="9"/>
        <v>1837874</v>
      </c>
      <c r="K353" s="7">
        <f t="shared" si="9"/>
        <v>1974740</v>
      </c>
      <c r="L353" s="7">
        <f t="shared" si="9"/>
        <v>2632116</v>
      </c>
      <c r="M353" s="7">
        <f t="shared" si="9"/>
        <v>1537740</v>
      </c>
      <c r="N353" s="8">
        <f t="shared" si="9"/>
        <v>6449522</v>
      </c>
      <c r="O353" s="8" t="str">
        <f t="shared" si="9"/>
        <v/>
      </c>
      <c r="P353" s="6"/>
      <c r="Q353" s="9" t="s">
        <v>14</v>
      </c>
    </row>
    <row r="354" spans="2:17" x14ac:dyDescent="0.3">
      <c r="B354" s="7">
        <f t="shared" si="9"/>
        <v>2407346</v>
      </c>
      <c r="C354" s="7">
        <f t="shared" si="9"/>
        <v>1734554.68</v>
      </c>
      <c r="D354" s="7">
        <f t="shared" si="9"/>
        <v>771564.29</v>
      </c>
      <c r="E354" s="7">
        <f t="shared" si="9"/>
        <v>833058.06</v>
      </c>
      <c r="F354" s="7">
        <f t="shared" si="9"/>
        <v>2893635.04</v>
      </c>
      <c r="G354" s="7">
        <f t="shared" si="9"/>
        <v>1752178.4</v>
      </c>
      <c r="H354" s="7">
        <f t="shared" si="9"/>
        <v>2487781.5699999998</v>
      </c>
      <c r="I354" s="7">
        <f t="shared" si="9"/>
        <v>2577733.66</v>
      </c>
      <c r="J354" s="7">
        <f t="shared" si="9"/>
        <v>2488945.2200000002</v>
      </c>
      <c r="K354" s="7">
        <f t="shared" si="9"/>
        <v>2418138.7999999998</v>
      </c>
      <c r="L354" s="7">
        <f t="shared" si="9"/>
        <v>3021030.7</v>
      </c>
      <c r="M354" s="7">
        <f t="shared" si="9"/>
        <v>2053237.35</v>
      </c>
      <c r="N354" s="8">
        <f>IFERROR(VLOOKUP($B$350,$4:$126,MATCH($Q354&amp;"/"&amp;N$348,$2:$2,0),FALSE),IFERROR(VLOOKUP($B$350,$4:$126,MATCH($Q353&amp;"/"&amp;N$348,$2:$2,0),FALSE),IFERROR(VLOOKUP($B$350,$4:$126,MATCH($Q352&amp;"/"&amp;N$348,$2:$2,0),FALSE),IFERROR(VLOOKUP($B$350,$4:$126,MATCH($Q351&amp;"/"&amp;N$348,$2:$2,0),FALSE),""))))</f>
        <v>7218688</v>
      </c>
      <c r="O354" s="8">
        <f>IFERROR(VLOOKUP($B$350,$4:$126,MATCH($Q354&amp;"/"&amp;O$348,$2:$2,0),FALSE),IFERROR(VLOOKUP($B$350,$4:$126,MATCH($Q353&amp;"/"&amp;O$348,$2:$2,0),FALSE),IFERROR(VLOOKUP($B$350,$4:$126,MATCH($Q352&amp;"/"&amp;O$348,$2:$2,0),FALSE),IFERROR(VLOOKUP($B$350,$4:$126,MATCH($Q351&amp;"/"&amp;O$348,$2:$2,0),FALSE),""))))</f>
        <v>6008527</v>
      </c>
      <c r="P354" s="6"/>
      <c r="Q354" s="9" t="s">
        <v>15</v>
      </c>
    </row>
    <row r="355" spans="2:17" x14ac:dyDescent="0.3">
      <c r="B355" s="12">
        <f t="shared" ref="B355:O355" si="10">+B354/B$402</f>
        <v>5.4982598578743089E-2</v>
      </c>
      <c r="C355" s="12">
        <f t="shared" si="10"/>
        <v>3.4080741652278528E-2</v>
      </c>
      <c r="D355" s="12">
        <f t="shared" si="10"/>
        <v>1.4332668683389149E-2</v>
      </c>
      <c r="E355" s="12">
        <f t="shared" si="10"/>
        <v>1.300451013153372E-2</v>
      </c>
      <c r="F355" s="12">
        <f t="shared" si="10"/>
        <v>4.1170714431939467E-2</v>
      </c>
      <c r="G355" s="12">
        <f t="shared" si="10"/>
        <v>2.2597447756610295E-2</v>
      </c>
      <c r="H355" s="12">
        <f t="shared" si="10"/>
        <v>2.7941554720412556E-2</v>
      </c>
      <c r="I355" s="12">
        <f t="shared" si="10"/>
        <v>2.5015700538846556E-2</v>
      </c>
      <c r="J355" s="12">
        <f t="shared" si="10"/>
        <v>2.3811426038973627E-2</v>
      </c>
      <c r="K355" s="12">
        <f t="shared" si="10"/>
        <v>2.0055293955953079E-2</v>
      </c>
      <c r="L355" s="12">
        <f t="shared" si="10"/>
        <v>1.8682031458022122E-2</v>
      </c>
      <c r="M355" s="12">
        <f t="shared" si="10"/>
        <v>1.2082626313061532E-2</v>
      </c>
      <c r="N355" s="12">
        <f t="shared" si="10"/>
        <v>3.2549821252510727E-2</v>
      </c>
      <c r="O355" s="12">
        <f t="shared" si="10"/>
        <v>2.6997719238793818E-2</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1735025</v>
      </c>
      <c r="C357" s="8">
        <f t="shared" si="11"/>
        <v>836336</v>
      </c>
      <c r="D357" s="8">
        <f t="shared" si="11"/>
        <v>1503784</v>
      </c>
      <c r="E357" s="8">
        <f t="shared" si="11"/>
        <v>111666</v>
      </c>
      <c r="F357" s="8">
        <f t="shared" si="11"/>
        <v>812498</v>
      </c>
      <c r="G357" s="8">
        <f t="shared" si="11"/>
        <v>2163069</v>
      </c>
      <c r="H357" s="8">
        <f t="shared" si="11"/>
        <v>117499</v>
      </c>
      <c r="I357" s="8">
        <f t="shared" si="11"/>
        <v>1553573</v>
      </c>
      <c r="J357" s="8">
        <f t="shared" si="11"/>
        <v>3081813</v>
      </c>
      <c r="K357" s="8">
        <f t="shared" si="11"/>
        <v>778153</v>
      </c>
      <c r="L357" s="8">
        <f t="shared" si="11"/>
        <v>2306797</v>
      </c>
      <c r="M357" s="8">
        <f t="shared" si="11"/>
        <v>314888</v>
      </c>
      <c r="N357" s="8">
        <f t="shared" si="11"/>
        <v>0</v>
      </c>
      <c r="O357" s="8">
        <f>IFERROR(VLOOKUP($B$356,$4:$126,MATCH($Q357&amp;"/"&amp;O$348,$2:$2,0),FALSE),"")</f>
        <v>2995021</v>
      </c>
      <c r="P357" s="6"/>
      <c r="Q357" s="9" t="s">
        <v>12</v>
      </c>
    </row>
    <row r="358" spans="2:17" x14ac:dyDescent="0.3">
      <c r="B358" s="8">
        <f t="shared" si="11"/>
        <v>644311</v>
      </c>
      <c r="C358" s="8">
        <f t="shared" si="11"/>
        <v>839954</v>
      </c>
      <c r="D358" s="8">
        <f t="shared" si="11"/>
        <v>1829552</v>
      </c>
      <c r="E358" s="8">
        <f t="shared" si="11"/>
        <v>110979</v>
      </c>
      <c r="F358" s="8">
        <f t="shared" si="11"/>
        <v>263762</v>
      </c>
      <c r="G358" s="8">
        <f t="shared" si="11"/>
        <v>2227679</v>
      </c>
      <c r="H358" s="8">
        <f t="shared" si="11"/>
        <v>528251</v>
      </c>
      <c r="I358" s="8">
        <f t="shared" si="11"/>
        <v>158892</v>
      </c>
      <c r="J358" s="8">
        <f t="shared" si="11"/>
        <v>642589</v>
      </c>
      <c r="K358" s="8">
        <f t="shared" si="11"/>
        <v>162016</v>
      </c>
      <c r="L358" s="8">
        <f t="shared" si="11"/>
        <v>3910</v>
      </c>
      <c r="M358" s="8">
        <f t="shared" si="11"/>
        <v>3940</v>
      </c>
      <c r="N358" s="8">
        <f t="shared" si="11"/>
        <v>0</v>
      </c>
      <c r="O358" s="8" t="str">
        <f>IFERROR(VLOOKUP($B$356,$4:$126,MATCH($Q358&amp;"/"&amp;O$348,$2:$2,0),FALSE),"")</f>
        <v/>
      </c>
      <c r="P358" s="6"/>
      <c r="Q358" s="9" t="s">
        <v>13</v>
      </c>
    </row>
    <row r="359" spans="2:17" x14ac:dyDescent="0.3">
      <c r="B359" s="8">
        <f t="shared" si="11"/>
        <v>1788868</v>
      </c>
      <c r="C359" s="8">
        <f t="shared" si="11"/>
        <v>511941</v>
      </c>
      <c r="D359" s="8">
        <f t="shared" si="11"/>
        <v>800027</v>
      </c>
      <c r="E359" s="8">
        <f t="shared" si="11"/>
        <v>110772</v>
      </c>
      <c r="F359" s="8">
        <f t="shared" si="11"/>
        <v>1662183</v>
      </c>
      <c r="G359" s="8">
        <f t="shared" si="11"/>
        <v>416396</v>
      </c>
      <c r="H359" s="8">
        <f t="shared" si="11"/>
        <v>128932</v>
      </c>
      <c r="I359" s="8">
        <f t="shared" si="11"/>
        <v>658103</v>
      </c>
      <c r="J359" s="8">
        <f t="shared" si="11"/>
        <v>1279992</v>
      </c>
      <c r="K359" s="8">
        <f t="shared" si="11"/>
        <v>38117</v>
      </c>
      <c r="L359" s="8">
        <f t="shared" si="11"/>
        <v>50268</v>
      </c>
      <c r="M359" s="8">
        <f t="shared" si="11"/>
        <v>724416</v>
      </c>
      <c r="N359" s="8">
        <f t="shared" si="11"/>
        <v>0</v>
      </c>
      <c r="O359" s="8" t="str">
        <f>IFERROR(VLOOKUP($B$356,$4:$126,MATCH($Q359&amp;"/"&amp;O$348,$2:$2,0),FALSE),"")</f>
        <v/>
      </c>
      <c r="P359" s="6"/>
      <c r="Q359" s="9" t="s">
        <v>14</v>
      </c>
    </row>
    <row r="360" spans="2:17" x14ac:dyDescent="0.3">
      <c r="B360" s="8">
        <f t="shared" si="11"/>
        <v>1269356</v>
      </c>
      <c r="C360" s="8">
        <f t="shared" si="11"/>
        <v>806457.96</v>
      </c>
      <c r="D360" s="8">
        <f t="shared" si="11"/>
        <v>860706.64</v>
      </c>
      <c r="E360" s="8">
        <f t="shared" si="11"/>
        <v>111556.74</v>
      </c>
      <c r="F360" s="8">
        <f t="shared" si="11"/>
        <v>1313509.49</v>
      </c>
      <c r="G360" s="8">
        <f t="shared" si="11"/>
        <v>117010.72</v>
      </c>
      <c r="H360" s="8">
        <f t="shared" si="11"/>
        <v>1285220.51</v>
      </c>
      <c r="I360" s="8">
        <f t="shared" si="11"/>
        <v>1748018</v>
      </c>
      <c r="J360" s="8">
        <f t="shared" si="11"/>
        <v>714829.94</v>
      </c>
      <c r="K360" s="8">
        <f t="shared" si="11"/>
        <v>2943116.49</v>
      </c>
      <c r="L360" s="8">
        <f t="shared" si="11"/>
        <v>45520.77</v>
      </c>
      <c r="M360" s="8">
        <f t="shared" si="11"/>
        <v>1001374.83</v>
      </c>
      <c r="N360" s="8">
        <f t="shared" si="11"/>
        <v>2006244.16</v>
      </c>
      <c r="O360" s="8">
        <f>IFERROR(VLOOKUP($B$356,$4:$126,MATCH($Q360&amp;"/"&amp;O$348,$2:$2,0),FALSE),IFERROR(VLOOKUP($B$356,$4:$126,MATCH($Q359&amp;"/"&amp;O$348,$2:$2,0),FALSE),IFERROR(VLOOKUP($B$356,$4:$126,MATCH($Q358&amp;"/"&amp;O$348,$2:$2,0),FALSE),IFERROR(VLOOKUP($B$356,$4:$126,MATCH($Q357&amp;"/"&amp;O$348,$2:$2,0),FALSE),""))))</f>
        <v>2995021</v>
      </c>
      <c r="P360" s="6"/>
      <c r="Q360" s="9" t="s">
        <v>15</v>
      </c>
    </row>
    <row r="361" spans="2:17" x14ac:dyDescent="0.3">
      <c r="B361" s="12">
        <f t="shared" ref="B361:O361" si="12">+B360/B$402</f>
        <v>2.8991466702966259E-2</v>
      </c>
      <c r="C361" s="12">
        <f t="shared" si="12"/>
        <v>1.5845384239016075E-2</v>
      </c>
      <c r="D361" s="12">
        <f t="shared" si="12"/>
        <v>1.5988587425051898E-2</v>
      </c>
      <c r="E361" s="12">
        <f t="shared" si="12"/>
        <v>1.7414641610584418E-3</v>
      </c>
      <c r="F361" s="12">
        <f t="shared" si="12"/>
        <v>1.8688647106109294E-2</v>
      </c>
      <c r="G361" s="12">
        <f t="shared" si="12"/>
        <v>1.5090607395704429E-3</v>
      </c>
      <c r="H361" s="12">
        <f t="shared" si="12"/>
        <v>1.4434972764896532E-2</v>
      </c>
      <c r="I361" s="12">
        <f t="shared" si="12"/>
        <v>1.6963697802865125E-2</v>
      </c>
      <c r="J361" s="12">
        <f t="shared" si="12"/>
        <v>6.8386881760113434E-3</v>
      </c>
      <c r="K361" s="12">
        <f t="shared" si="12"/>
        <v>2.4409296254442818E-2</v>
      </c>
      <c r="L361" s="12">
        <f t="shared" si="12"/>
        <v>2.815001042966526E-4</v>
      </c>
      <c r="M361" s="12">
        <f t="shared" si="12"/>
        <v>5.8927614336430796E-3</v>
      </c>
      <c r="N361" s="12">
        <f t="shared" si="12"/>
        <v>9.0463653224649044E-3</v>
      </c>
      <c r="O361" s="12">
        <f>+O360/O$402</f>
        <v>1.3457330901948431E-2</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f t="shared" ref="B363:O366" si="13">IFERROR(VLOOKUP($B$362,$4:$126,MATCH($Q363&amp;"/"&amp;B$348,$2:$2,0),FALSE),"")</f>
        <v>418060</v>
      </c>
      <c r="C363" s="8">
        <f t="shared" si="13"/>
        <v>552596</v>
      </c>
      <c r="D363" s="8">
        <f t="shared" si="13"/>
        <v>543568</v>
      </c>
      <c r="E363" s="8">
        <f t="shared" si="13"/>
        <v>678083</v>
      </c>
      <c r="F363" s="8">
        <f t="shared" si="13"/>
        <v>2347222</v>
      </c>
      <c r="G363" s="8">
        <f t="shared" si="13"/>
        <v>2143376</v>
      </c>
      <c r="H363" s="8">
        <f t="shared" si="13"/>
        <v>3302242</v>
      </c>
      <c r="I363" s="8">
        <f t="shared" si="13"/>
        <v>2703688</v>
      </c>
      <c r="J363" s="8">
        <f t="shared" si="13"/>
        <v>2520374</v>
      </c>
      <c r="K363" s="8">
        <f t="shared" si="13"/>
        <v>2655746</v>
      </c>
      <c r="L363" s="8">
        <f t="shared" si="13"/>
        <v>3726398</v>
      </c>
      <c r="M363" s="8">
        <f t="shared" si="13"/>
        <v>3912395</v>
      </c>
      <c r="N363" s="8">
        <f t="shared" si="13"/>
        <v>4688528</v>
      </c>
      <c r="O363" s="8">
        <f t="shared" si="13"/>
        <v>6067390</v>
      </c>
      <c r="P363" s="6"/>
      <c r="Q363" s="9" t="s">
        <v>12</v>
      </c>
    </row>
    <row r="364" spans="2:17" x14ac:dyDescent="0.3">
      <c r="B364" s="8">
        <f t="shared" si="13"/>
        <v>627021</v>
      </c>
      <c r="C364" s="8">
        <f t="shared" si="13"/>
        <v>517681</v>
      </c>
      <c r="D364" s="8">
        <f t="shared" si="13"/>
        <v>530842</v>
      </c>
      <c r="E364" s="8">
        <f t="shared" si="13"/>
        <v>685586</v>
      </c>
      <c r="F364" s="8">
        <f t="shared" si="13"/>
        <v>2421331</v>
      </c>
      <c r="G364" s="8">
        <f t="shared" si="13"/>
        <v>2663722</v>
      </c>
      <c r="H364" s="8">
        <f t="shared" si="13"/>
        <v>4853582</v>
      </c>
      <c r="I364" s="8">
        <f t="shared" si="13"/>
        <v>3476579</v>
      </c>
      <c r="J364" s="8">
        <f t="shared" si="13"/>
        <v>3195536</v>
      </c>
      <c r="K364" s="8">
        <f t="shared" si="13"/>
        <v>3421873</v>
      </c>
      <c r="L364" s="8">
        <f t="shared" si="13"/>
        <v>3978885</v>
      </c>
      <c r="M364" s="8">
        <f t="shared" si="13"/>
        <v>4558644</v>
      </c>
      <c r="N364" s="8">
        <f t="shared" si="13"/>
        <v>6179598</v>
      </c>
      <c r="O364" s="8" t="str">
        <f t="shared" si="13"/>
        <v/>
      </c>
      <c r="P364" s="6"/>
      <c r="Q364" s="9" t="s">
        <v>13</v>
      </c>
    </row>
    <row r="365" spans="2:17" x14ac:dyDescent="0.3">
      <c r="B365" s="8">
        <f t="shared" si="13"/>
        <v>482271</v>
      </c>
      <c r="C365" s="8">
        <f t="shared" si="13"/>
        <v>474168</v>
      </c>
      <c r="D365" s="8">
        <f t="shared" si="13"/>
        <v>505637</v>
      </c>
      <c r="E365" s="8">
        <f t="shared" si="13"/>
        <v>2217396</v>
      </c>
      <c r="F365" s="8">
        <f t="shared" si="13"/>
        <v>2198264</v>
      </c>
      <c r="G365" s="8">
        <f t="shared" si="13"/>
        <v>2929300</v>
      </c>
      <c r="H365" s="8">
        <f t="shared" si="13"/>
        <v>4521752</v>
      </c>
      <c r="I365" s="8">
        <f t="shared" si="13"/>
        <v>3041359</v>
      </c>
      <c r="J365" s="8">
        <f t="shared" si="13"/>
        <v>3015775</v>
      </c>
      <c r="K365" s="8">
        <f t="shared" si="13"/>
        <v>3437496</v>
      </c>
      <c r="L365" s="8">
        <f t="shared" si="13"/>
        <v>4481270</v>
      </c>
      <c r="M365" s="8">
        <f t="shared" si="13"/>
        <v>4528429</v>
      </c>
      <c r="N365" s="8">
        <f t="shared" si="13"/>
        <v>6466988</v>
      </c>
      <c r="O365" s="8" t="str">
        <f t="shared" si="13"/>
        <v/>
      </c>
      <c r="P365" s="6"/>
      <c r="Q365" s="9" t="s">
        <v>14</v>
      </c>
    </row>
    <row r="366" spans="2:17" x14ac:dyDescent="0.3">
      <c r="B366" s="8">
        <f t="shared" si="13"/>
        <v>536595</v>
      </c>
      <c r="C366" s="8">
        <f t="shared" si="13"/>
        <v>480934.77</v>
      </c>
      <c r="D366" s="8">
        <f t="shared" si="13"/>
        <v>653490.43999999994</v>
      </c>
      <c r="E366" s="8">
        <f t="shared" si="13"/>
        <v>2347773.5499999998</v>
      </c>
      <c r="F366" s="8">
        <f t="shared" si="13"/>
        <v>2119234.59</v>
      </c>
      <c r="G366" s="8">
        <f t="shared" si="13"/>
        <v>3629913.45</v>
      </c>
      <c r="H366" s="8">
        <f t="shared" si="13"/>
        <v>3245149.43</v>
      </c>
      <c r="I366" s="8">
        <f t="shared" si="13"/>
        <v>3011244.09</v>
      </c>
      <c r="J366" s="8">
        <f t="shared" si="13"/>
        <v>3026784.4</v>
      </c>
      <c r="K366" s="8">
        <f t="shared" si="13"/>
        <v>4146847.59</v>
      </c>
      <c r="L366" s="8">
        <f t="shared" si="13"/>
        <v>4447397.2</v>
      </c>
      <c r="M366" s="8">
        <f t="shared" si="13"/>
        <v>4962040.3600000003</v>
      </c>
      <c r="N366" s="8">
        <f>IFERROR(VLOOKUP($B$362,$4:$126,MATCH($Q366&amp;"/"&amp;N$348,$2:$2,0),FALSE),IFERROR(VLOOKUP($B$362,$4:$126,MATCH($Q365&amp;"/"&amp;N$348,$2:$2,0),FALSE),IFERROR(VLOOKUP($B$362,$4:$126,MATCH($Q364&amp;"/"&amp;N$348,$2:$2,0),FALSE),IFERROR(VLOOKUP($B$362,$4:$126,MATCH($Q363&amp;"/"&amp;N$348,$2:$2,0),FALSE),""))))</f>
        <v>5628521.9299999997</v>
      </c>
      <c r="O366" s="8">
        <f>IFERROR(VLOOKUP($B$362,$4:$126,MATCH($Q366&amp;"/"&amp;O$348,$2:$2,0),FALSE),IFERROR(VLOOKUP($B$362,$4:$126,MATCH($Q365&amp;"/"&amp;O$348,$2:$2,0),FALSE),IFERROR(VLOOKUP($B$362,$4:$126,MATCH($Q364&amp;"/"&amp;O$348,$2:$2,0),FALSE),IFERROR(VLOOKUP($B$362,$4:$126,MATCH($Q363&amp;"/"&amp;O$348,$2:$2,0),FALSE),""))))</f>
        <v>6067390</v>
      </c>
      <c r="P366" s="6"/>
      <c r="Q366" s="9" t="s">
        <v>15</v>
      </c>
    </row>
    <row r="367" spans="2:17" x14ac:dyDescent="0.3">
      <c r="B367" s="12">
        <f t="shared" ref="B367:O367" si="14">+B366/B$402</f>
        <v>1.2255565873937791E-2</v>
      </c>
      <c r="C367" s="12">
        <f t="shared" si="14"/>
        <v>9.4494649473765777E-3</v>
      </c>
      <c r="D367" s="12">
        <f t="shared" si="14"/>
        <v>1.2139315006766569E-2</v>
      </c>
      <c r="E367" s="12">
        <f t="shared" si="14"/>
        <v>3.6650080448800755E-2</v>
      </c>
      <c r="F367" s="12">
        <f t="shared" si="14"/>
        <v>3.015252473552377E-2</v>
      </c>
      <c r="G367" s="12">
        <f t="shared" si="14"/>
        <v>4.6814171175373488E-2</v>
      </c>
      <c r="H367" s="12">
        <f t="shared" si="14"/>
        <v>3.6447942804826161E-2</v>
      </c>
      <c r="I367" s="12">
        <f t="shared" si="14"/>
        <v>2.9222716673068347E-2</v>
      </c>
      <c r="J367" s="12">
        <f t="shared" si="14"/>
        <v>2.8956865863250761E-2</v>
      </c>
      <c r="K367" s="12">
        <f t="shared" si="14"/>
        <v>3.4392669026271611E-2</v>
      </c>
      <c r="L367" s="12">
        <f t="shared" si="14"/>
        <v>2.7502671322313769E-2</v>
      </c>
      <c r="M367" s="12">
        <f t="shared" si="14"/>
        <v>2.9199975063871363E-2</v>
      </c>
      <c r="N367" s="12">
        <f t="shared" si="14"/>
        <v>2.5379595674080484E-2</v>
      </c>
      <c r="O367" s="12">
        <f t="shared" si="14"/>
        <v>2.726220448576918E-2</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f t="shared" ref="B369:O372" si="15">IFERROR(VLOOKUP($B$368,$4:$126,MATCH($Q369&amp;"/"&amp;B$348,$2:$2,0),FALSE),"")</f>
        <v>0</v>
      </c>
      <c r="C369" s="8">
        <f t="shared" si="15"/>
        <v>0</v>
      </c>
      <c r="D369" s="8">
        <f t="shared" si="15"/>
        <v>0</v>
      </c>
      <c r="E369" s="8">
        <f t="shared" si="15"/>
        <v>0</v>
      </c>
      <c r="F369" s="8">
        <f t="shared" si="15"/>
        <v>0</v>
      </c>
      <c r="G369" s="8">
        <f t="shared" si="15"/>
        <v>0</v>
      </c>
      <c r="H369" s="8">
        <f t="shared" si="15"/>
        <v>0</v>
      </c>
      <c r="I369" s="8">
        <f t="shared" si="15"/>
        <v>0</v>
      </c>
      <c r="J369" s="8">
        <f t="shared" si="15"/>
        <v>50873</v>
      </c>
      <c r="K369" s="8">
        <f t="shared" si="15"/>
        <v>618193</v>
      </c>
      <c r="L369" s="8">
        <f t="shared" si="15"/>
        <v>4645820</v>
      </c>
      <c r="M369" s="8">
        <f t="shared" si="15"/>
        <v>8062711</v>
      </c>
      <c r="N369" s="8">
        <f t="shared" si="15"/>
        <v>8620714</v>
      </c>
      <c r="O369" s="8">
        <f t="shared" si="15"/>
        <v>9234981</v>
      </c>
      <c r="P369" s="6"/>
      <c r="Q369" s="9" t="s">
        <v>12</v>
      </c>
    </row>
    <row r="370" spans="1:17" x14ac:dyDescent="0.3">
      <c r="B370" s="8">
        <f t="shared" si="15"/>
        <v>0</v>
      </c>
      <c r="C370" s="8">
        <f t="shared" si="15"/>
        <v>0</v>
      </c>
      <c r="D370" s="8">
        <f t="shared" si="15"/>
        <v>0</v>
      </c>
      <c r="E370" s="8">
        <f t="shared" si="15"/>
        <v>0</v>
      </c>
      <c r="F370" s="8">
        <f t="shared" si="15"/>
        <v>0</v>
      </c>
      <c r="G370" s="8">
        <f t="shared" si="15"/>
        <v>0</v>
      </c>
      <c r="H370" s="8">
        <f t="shared" si="15"/>
        <v>0</v>
      </c>
      <c r="I370" s="8">
        <f t="shared" si="15"/>
        <v>0</v>
      </c>
      <c r="J370" s="8">
        <f t="shared" si="15"/>
        <v>143768</v>
      </c>
      <c r="K370" s="8">
        <f t="shared" si="15"/>
        <v>922371</v>
      </c>
      <c r="L370" s="8">
        <f t="shared" si="15"/>
        <v>4092344</v>
      </c>
      <c r="M370" s="8">
        <f t="shared" si="15"/>
        <v>8357703</v>
      </c>
      <c r="N370" s="8">
        <f t="shared" si="15"/>
        <v>8999639</v>
      </c>
      <c r="O370" s="8" t="str">
        <f t="shared" si="15"/>
        <v/>
      </c>
      <c r="P370" s="6"/>
      <c r="Q370" s="9" t="s">
        <v>13</v>
      </c>
    </row>
    <row r="371" spans="1:17" x14ac:dyDescent="0.3">
      <c r="B371" s="8">
        <f t="shared" si="15"/>
        <v>0</v>
      </c>
      <c r="C371" s="8">
        <f t="shared" si="15"/>
        <v>0</v>
      </c>
      <c r="D371" s="8">
        <f t="shared" si="15"/>
        <v>0</v>
      </c>
      <c r="E371" s="8">
        <f t="shared" si="15"/>
        <v>0</v>
      </c>
      <c r="F371" s="8">
        <f t="shared" si="15"/>
        <v>0</v>
      </c>
      <c r="G371" s="8">
        <f t="shared" si="15"/>
        <v>0</v>
      </c>
      <c r="H371" s="8">
        <f t="shared" si="15"/>
        <v>0</v>
      </c>
      <c r="I371" s="8">
        <f t="shared" si="15"/>
        <v>0</v>
      </c>
      <c r="J371" s="8">
        <f t="shared" si="15"/>
        <v>325328</v>
      </c>
      <c r="K371" s="8">
        <f t="shared" si="15"/>
        <v>1828914</v>
      </c>
      <c r="L371" s="8">
        <f t="shared" si="15"/>
        <v>7118881</v>
      </c>
      <c r="M371" s="8">
        <f t="shared" si="15"/>
        <v>9150922</v>
      </c>
      <c r="N371" s="8">
        <f t="shared" si="15"/>
        <v>9672688</v>
      </c>
      <c r="O371" s="8" t="str">
        <f t="shared" si="15"/>
        <v/>
      </c>
      <c r="P371" s="6"/>
      <c r="Q371" s="9" t="s">
        <v>14</v>
      </c>
    </row>
    <row r="372" spans="1:17" x14ac:dyDescent="0.3">
      <c r="B372" s="8">
        <f t="shared" si="15"/>
        <v>0</v>
      </c>
      <c r="C372" s="8">
        <f t="shared" si="15"/>
        <v>0</v>
      </c>
      <c r="D372" s="8">
        <f t="shared" si="15"/>
        <v>0</v>
      </c>
      <c r="E372" s="8">
        <f t="shared" si="15"/>
        <v>0</v>
      </c>
      <c r="F372" s="8">
        <f t="shared" si="15"/>
        <v>0</v>
      </c>
      <c r="G372" s="8">
        <f t="shared" si="15"/>
        <v>0</v>
      </c>
      <c r="H372" s="8">
        <f t="shared" si="15"/>
        <v>0</v>
      </c>
      <c r="I372" s="8">
        <f t="shared" si="15"/>
        <v>0</v>
      </c>
      <c r="J372" s="8">
        <f t="shared" si="15"/>
        <v>428460.25</v>
      </c>
      <c r="K372" s="8">
        <f t="shared" si="15"/>
        <v>3606162.61</v>
      </c>
      <c r="L372" s="8">
        <f t="shared" si="15"/>
        <v>7787315.46</v>
      </c>
      <c r="M372" s="8">
        <f t="shared" si="15"/>
        <v>8361607.4000000004</v>
      </c>
      <c r="N372" s="8">
        <f>IFERROR(VLOOKUP($B$368,$4:$126,MATCH($Q372&amp;"/"&amp;N$348,$2:$2,0),FALSE),IFERROR(VLOOKUP($B$368,$4:$126,MATCH($Q371&amp;"/"&amp;N$348,$2:$2,0),FALSE),IFERROR(VLOOKUP($B$368,$4:$126,MATCH($Q370&amp;"/"&amp;N$348,$2:$2,0),FALSE),IFERROR(VLOOKUP($B$368,$4:$126,MATCH($Q369&amp;"/"&amp;N$348,$2:$2,0),FALSE),""))))</f>
        <v>9032387.1999999993</v>
      </c>
      <c r="O372" s="8">
        <f>IFERROR(VLOOKUP($B$368,$4:$126,MATCH($Q372&amp;"/"&amp;O$348,$2:$2,0),FALSE),IFERROR(VLOOKUP($B$368,$4:$126,MATCH($Q371&amp;"/"&amp;O$348,$2:$2,0),FALSE),IFERROR(VLOOKUP($B$368,$4:$126,MATCH($Q370&amp;"/"&amp;O$348,$2:$2,0),FALSE),IFERROR(VLOOKUP($B$368,$4:$126,MATCH($Q369&amp;"/"&amp;O$348,$2:$2,0),FALSE),""))))</f>
        <v>9234981</v>
      </c>
      <c r="P372" s="6"/>
      <c r="Q372" s="9" t="s">
        <v>15</v>
      </c>
    </row>
    <row r="373" spans="1:17" x14ac:dyDescent="0.3">
      <c r="B373" s="12">
        <f t="shared" ref="B373:O373" si="16">+B372/B$402</f>
        <v>0</v>
      </c>
      <c r="C373" s="12">
        <f t="shared" si="16"/>
        <v>0</v>
      </c>
      <c r="D373" s="12">
        <f t="shared" si="16"/>
        <v>0</v>
      </c>
      <c r="E373" s="12">
        <f t="shared" si="16"/>
        <v>0</v>
      </c>
      <c r="F373" s="12">
        <f t="shared" si="16"/>
        <v>0</v>
      </c>
      <c r="G373" s="12">
        <f t="shared" si="16"/>
        <v>0</v>
      </c>
      <c r="H373" s="12">
        <f t="shared" si="16"/>
        <v>0</v>
      </c>
      <c r="I373" s="12">
        <f t="shared" si="16"/>
        <v>0</v>
      </c>
      <c r="J373" s="12">
        <f t="shared" si="16"/>
        <v>4.0990253507930353E-3</v>
      </c>
      <c r="K373" s="12">
        <f t="shared" si="16"/>
        <v>2.9908395331366831E-2</v>
      </c>
      <c r="L373" s="12">
        <f t="shared" si="16"/>
        <v>4.8156701087897581E-2</v>
      </c>
      <c r="M373" s="12">
        <f t="shared" si="16"/>
        <v>4.9205308675458304E-2</v>
      </c>
      <c r="N373" s="12">
        <f t="shared" si="16"/>
        <v>4.0727981157166769E-2</v>
      </c>
      <c r="O373" s="12">
        <f t="shared" si="16"/>
        <v>4.1494932820239534E-2</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f t="shared" ref="B375:O378" si="17">IFERROR(VLOOKUP($B$374,$4:$126,MATCH($Q375&amp;"/"&amp;B$348,$2:$2,0),FALSE),"")</f>
        <v>4392036</v>
      </c>
      <c r="C375" s="8">
        <f t="shared" si="17"/>
        <v>4487511</v>
      </c>
      <c r="D375" s="8">
        <f t="shared" si="17"/>
        <v>4609180</v>
      </c>
      <c r="E375" s="8">
        <f t="shared" si="17"/>
        <v>3096714</v>
      </c>
      <c r="F375" s="8">
        <f t="shared" si="17"/>
        <v>4032026</v>
      </c>
      <c r="G375" s="8">
        <f t="shared" si="17"/>
        <v>6051782</v>
      </c>
      <c r="H375" s="8">
        <f t="shared" si="17"/>
        <v>5581293</v>
      </c>
      <c r="I375" s="8">
        <f t="shared" si="17"/>
        <v>5532027</v>
      </c>
      <c r="J375" s="8">
        <f t="shared" si="17"/>
        <v>7929011</v>
      </c>
      <c r="K375" s="8">
        <f t="shared" si="17"/>
        <v>6601753</v>
      </c>
      <c r="L375" s="8">
        <f t="shared" si="17"/>
        <v>15529708</v>
      </c>
      <c r="M375" s="8">
        <f t="shared" si="17"/>
        <v>15117985</v>
      </c>
      <c r="N375" s="8">
        <f t="shared" si="17"/>
        <v>27305463</v>
      </c>
      <c r="O375" s="8">
        <f t="shared" si="17"/>
        <v>24312042</v>
      </c>
      <c r="P375" s="6"/>
      <c r="Q375" s="9" t="s">
        <v>12</v>
      </c>
    </row>
    <row r="376" spans="1:17" x14ac:dyDescent="0.3">
      <c r="B376" s="8">
        <f t="shared" si="17"/>
        <v>2882660</v>
      </c>
      <c r="C376" s="8">
        <f t="shared" si="17"/>
        <v>4215958</v>
      </c>
      <c r="D376" s="8">
        <f t="shared" si="17"/>
        <v>4442138</v>
      </c>
      <c r="E376" s="8">
        <f t="shared" si="17"/>
        <v>3247969</v>
      </c>
      <c r="F376" s="8">
        <f t="shared" si="17"/>
        <v>4305797</v>
      </c>
      <c r="G376" s="8">
        <f t="shared" si="17"/>
        <v>6939521</v>
      </c>
      <c r="H376" s="8">
        <f t="shared" si="17"/>
        <v>7035626</v>
      </c>
      <c r="I376" s="8">
        <f t="shared" si="17"/>
        <v>5393943</v>
      </c>
      <c r="J376" s="8">
        <f t="shared" si="17"/>
        <v>5510896</v>
      </c>
      <c r="K376" s="8">
        <f t="shared" si="17"/>
        <v>6548754</v>
      </c>
      <c r="L376" s="8">
        <f t="shared" si="17"/>
        <v>10663818</v>
      </c>
      <c r="M376" s="8">
        <f t="shared" si="17"/>
        <v>15656143</v>
      </c>
      <c r="N376" s="8">
        <f t="shared" si="17"/>
        <v>19526329</v>
      </c>
      <c r="O376" s="8" t="str">
        <f t="shared" si="17"/>
        <v/>
      </c>
      <c r="P376" s="6"/>
      <c r="Q376" s="9" t="s">
        <v>13</v>
      </c>
    </row>
    <row r="377" spans="1:17" x14ac:dyDescent="0.3">
      <c r="B377" s="8">
        <f t="shared" si="17"/>
        <v>4253505</v>
      </c>
      <c r="C377" s="8">
        <f t="shared" si="17"/>
        <v>3477867</v>
      </c>
      <c r="D377" s="8">
        <f t="shared" si="17"/>
        <v>3023027</v>
      </c>
      <c r="E377" s="8">
        <f t="shared" si="17"/>
        <v>3096055</v>
      </c>
      <c r="F377" s="8">
        <f t="shared" si="17"/>
        <v>6902623</v>
      </c>
      <c r="G377" s="8">
        <f t="shared" si="17"/>
        <v>5611487</v>
      </c>
      <c r="H377" s="8">
        <f t="shared" si="17"/>
        <v>6003509</v>
      </c>
      <c r="I377" s="8">
        <f t="shared" si="17"/>
        <v>5563795</v>
      </c>
      <c r="J377" s="8">
        <f t="shared" si="17"/>
        <v>6458969</v>
      </c>
      <c r="K377" s="8">
        <f t="shared" si="17"/>
        <v>7279267</v>
      </c>
      <c r="L377" s="8">
        <f t="shared" si="17"/>
        <v>14282535</v>
      </c>
      <c r="M377" s="8">
        <f t="shared" si="17"/>
        <v>15941507</v>
      </c>
      <c r="N377" s="8">
        <f t="shared" si="17"/>
        <v>24617192</v>
      </c>
      <c r="O377" s="8" t="str">
        <f t="shared" si="17"/>
        <v/>
      </c>
      <c r="P377" s="6"/>
      <c r="Q377" s="9" t="s">
        <v>14</v>
      </c>
    </row>
    <row r="378" spans="1:17" x14ac:dyDescent="0.3">
      <c r="B378" s="8">
        <f t="shared" si="17"/>
        <v>5392518</v>
      </c>
      <c r="C378" s="8">
        <f t="shared" si="17"/>
        <v>3937173.33</v>
      </c>
      <c r="D378" s="8">
        <f t="shared" si="17"/>
        <v>3764924.14</v>
      </c>
      <c r="E378" s="8">
        <f t="shared" si="17"/>
        <v>3292388.34</v>
      </c>
      <c r="F378" s="8">
        <f t="shared" si="17"/>
        <v>6326379.1100000003</v>
      </c>
      <c r="G378" s="8">
        <f t="shared" si="17"/>
        <v>5499102.5700000003</v>
      </c>
      <c r="H378" s="8">
        <f t="shared" si="17"/>
        <v>7018151.5099999998</v>
      </c>
      <c r="I378" s="8">
        <f t="shared" si="17"/>
        <v>7336995.75</v>
      </c>
      <c r="J378" s="8">
        <f t="shared" si="17"/>
        <v>6659019.8099999996</v>
      </c>
      <c r="K378" s="8">
        <f t="shared" si="17"/>
        <v>13114265.49</v>
      </c>
      <c r="L378" s="8">
        <f t="shared" si="17"/>
        <v>15301264.119999999</v>
      </c>
      <c r="M378" s="8">
        <f t="shared" si="17"/>
        <v>16378259.939999999</v>
      </c>
      <c r="N378" s="8">
        <f>IFERROR(VLOOKUP($B$374,$4:$126,MATCH($Q378&amp;"/"&amp;N$348,$2:$2,0),FALSE),IFERROR(VLOOKUP($B$374,$4:$126,MATCH($Q377&amp;"/"&amp;N$348,$2:$2,0),FALSE),IFERROR(VLOOKUP($B$374,$4:$126,MATCH($Q376&amp;"/"&amp;N$348,$2:$2,0),FALSE),IFERROR(VLOOKUP($B$374,$4:$126,MATCH($Q375&amp;"/"&amp;N$348,$2:$2,0),FALSE),""))))</f>
        <v>23885841.289999999</v>
      </c>
      <c r="O378" s="8">
        <f>IFERROR(VLOOKUP($B$374,$4:$126,MATCH($Q378&amp;"/"&amp;O$348,$2:$2,0),FALSE),IFERROR(VLOOKUP($B$374,$4:$126,MATCH($Q377&amp;"/"&amp;O$348,$2:$2,0),FALSE),IFERROR(VLOOKUP($B$374,$4:$126,MATCH($Q376&amp;"/"&amp;O$348,$2:$2,0),FALSE),IFERROR(VLOOKUP($B$374,$4:$126,MATCH($Q375&amp;"/"&amp;O$348,$2:$2,0),FALSE),""))))</f>
        <v>24312042</v>
      </c>
      <c r="P378" s="6"/>
      <c r="Q378" s="9" t="s">
        <v>15</v>
      </c>
    </row>
    <row r="379" spans="1:17" x14ac:dyDescent="0.3">
      <c r="B379" s="12">
        <f t="shared" ref="B379:O379" si="18">+B378/B$402</f>
        <v>0.12316245879181742</v>
      </c>
      <c r="C379" s="12">
        <f t="shared" si="18"/>
        <v>7.7358061205641065E-2</v>
      </c>
      <c r="D379" s="12">
        <f t="shared" si="18"/>
        <v>6.9937672098217274E-2</v>
      </c>
      <c r="E379" s="12">
        <f t="shared" si="18"/>
        <v>5.1396054585287225E-2</v>
      </c>
      <c r="F379" s="12">
        <f t="shared" si="18"/>
        <v>9.0011886131292282E-2</v>
      </c>
      <c r="G379" s="12">
        <f t="shared" si="18"/>
        <v>7.0920679671554229E-2</v>
      </c>
      <c r="H379" s="12">
        <f t="shared" si="18"/>
        <v>7.8824470290135243E-2</v>
      </c>
      <c r="I379" s="12">
        <f t="shared" si="18"/>
        <v>7.1202115014780021E-2</v>
      </c>
      <c r="J379" s="12">
        <f t="shared" si="18"/>
        <v>6.3706005429028767E-2</v>
      </c>
      <c r="K379" s="12">
        <f t="shared" si="18"/>
        <v>0.10876565456803435</v>
      </c>
      <c r="L379" s="12">
        <f t="shared" si="18"/>
        <v>9.4622903910690184E-2</v>
      </c>
      <c r="M379" s="12">
        <f t="shared" si="18"/>
        <v>9.6380671486034269E-2</v>
      </c>
      <c r="N379" s="12">
        <f t="shared" si="18"/>
        <v>0.10770376340622288</v>
      </c>
      <c r="O379" s="12">
        <f t="shared" si="18"/>
        <v>0.10923969951999273</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f t="shared" ref="B381:O384" si="19">IFERROR(VLOOKUP($B$380,$4:$126,MATCH($Q381&amp;"/"&amp;B$348,$2:$2,0),FALSE),"")</f>
        <v>29396694</v>
      </c>
      <c r="C381" s="8">
        <f t="shared" si="19"/>
        <v>33137980</v>
      </c>
      <c r="D381" s="8">
        <f t="shared" si="19"/>
        <v>42654651</v>
      </c>
      <c r="E381" s="8">
        <f t="shared" si="19"/>
        <v>15759397</v>
      </c>
      <c r="F381" s="8">
        <f t="shared" si="19"/>
        <v>15606313</v>
      </c>
      <c r="G381" s="8">
        <f t="shared" si="19"/>
        <v>12150551</v>
      </c>
      <c r="H381" s="8">
        <f t="shared" si="19"/>
        <v>13890546</v>
      </c>
      <c r="I381" s="8">
        <f t="shared" si="19"/>
        <v>13593729</v>
      </c>
      <c r="J381" s="8">
        <f t="shared" si="19"/>
        <v>13365777</v>
      </c>
      <c r="K381" s="8">
        <f t="shared" si="19"/>
        <v>12307005</v>
      </c>
      <c r="L381" s="8">
        <f t="shared" si="19"/>
        <v>12622948</v>
      </c>
      <c r="M381" s="8">
        <f t="shared" si="19"/>
        <v>22378928</v>
      </c>
      <c r="N381" s="8">
        <f t="shared" si="19"/>
        <v>1562686</v>
      </c>
      <c r="O381" s="8">
        <f t="shared" si="19"/>
        <v>3205613</v>
      </c>
      <c r="P381" s="6"/>
      <c r="Q381" s="9" t="s">
        <v>12</v>
      </c>
    </row>
    <row r="382" spans="1:17" x14ac:dyDescent="0.3">
      <c r="B382" s="8">
        <f t="shared" si="19"/>
        <v>31191066</v>
      </c>
      <c r="C382" s="8">
        <f t="shared" si="19"/>
        <v>41523952</v>
      </c>
      <c r="D382" s="8">
        <f t="shared" si="19"/>
        <v>43229446</v>
      </c>
      <c r="E382" s="8">
        <f t="shared" si="19"/>
        <v>15556538</v>
      </c>
      <c r="F382" s="8">
        <f t="shared" si="19"/>
        <v>15370222</v>
      </c>
      <c r="G382" s="8">
        <f t="shared" si="19"/>
        <v>11892683</v>
      </c>
      <c r="H382" s="8">
        <f t="shared" si="19"/>
        <v>13691056</v>
      </c>
      <c r="I382" s="8">
        <f t="shared" si="19"/>
        <v>14251789</v>
      </c>
      <c r="J382" s="8">
        <f t="shared" si="19"/>
        <v>12998898</v>
      </c>
      <c r="K382" s="8">
        <f t="shared" si="19"/>
        <v>12109343</v>
      </c>
      <c r="L382" s="8">
        <f t="shared" si="19"/>
        <v>15433255</v>
      </c>
      <c r="M382" s="8">
        <f t="shared" si="19"/>
        <v>22913462</v>
      </c>
      <c r="N382" s="8">
        <f t="shared" si="19"/>
        <v>1532325</v>
      </c>
      <c r="O382" s="8" t="str">
        <f t="shared" si="19"/>
        <v/>
      </c>
      <c r="P382" s="6"/>
      <c r="Q382" s="9" t="s">
        <v>13</v>
      </c>
    </row>
    <row r="383" spans="1:17" x14ac:dyDescent="0.3">
      <c r="B383" s="8">
        <f t="shared" si="19"/>
        <v>32326138</v>
      </c>
      <c r="C383" s="8">
        <f t="shared" si="19"/>
        <v>41877981</v>
      </c>
      <c r="D383" s="8">
        <f t="shared" si="19"/>
        <v>44172881</v>
      </c>
      <c r="E383" s="8">
        <f t="shared" si="19"/>
        <v>16438957</v>
      </c>
      <c r="F383" s="8">
        <f t="shared" si="19"/>
        <v>12887630</v>
      </c>
      <c r="G383" s="8">
        <f t="shared" si="19"/>
        <v>11777843</v>
      </c>
      <c r="H383" s="8">
        <f t="shared" si="19"/>
        <v>14233164</v>
      </c>
      <c r="I383" s="8">
        <f t="shared" si="19"/>
        <v>13923002</v>
      </c>
      <c r="J383" s="8">
        <f t="shared" si="19"/>
        <v>12690762</v>
      </c>
      <c r="K383" s="8">
        <f t="shared" si="19"/>
        <v>12937472</v>
      </c>
      <c r="L383" s="8">
        <f t="shared" si="19"/>
        <v>15589106</v>
      </c>
      <c r="M383" s="8">
        <f t="shared" si="19"/>
        <v>22594510</v>
      </c>
      <c r="N383" s="8">
        <f t="shared" si="19"/>
        <v>1720419</v>
      </c>
      <c r="O383" s="8" t="str">
        <f t="shared" si="19"/>
        <v/>
      </c>
      <c r="P383" s="6"/>
      <c r="Q383" s="9" t="s">
        <v>14</v>
      </c>
    </row>
    <row r="384" spans="1:17" x14ac:dyDescent="0.3">
      <c r="B384" s="8">
        <f t="shared" si="19"/>
        <v>31660922</v>
      </c>
      <c r="C384" s="8">
        <f t="shared" si="19"/>
        <v>42876530.630000003</v>
      </c>
      <c r="D384" s="8">
        <f t="shared" si="19"/>
        <v>45858006.380000003</v>
      </c>
      <c r="E384" s="8">
        <f t="shared" si="19"/>
        <v>15900786.08</v>
      </c>
      <c r="F384" s="8">
        <f t="shared" si="19"/>
        <v>12500818.1</v>
      </c>
      <c r="G384" s="8">
        <f t="shared" si="19"/>
        <v>13809467.119999999</v>
      </c>
      <c r="H384" s="8">
        <f t="shared" si="19"/>
        <v>13935650.119999999</v>
      </c>
      <c r="I384" s="8">
        <f t="shared" si="19"/>
        <v>13583419.85</v>
      </c>
      <c r="J384" s="8">
        <f t="shared" si="19"/>
        <v>12444134.859999999</v>
      </c>
      <c r="K384" s="8">
        <f t="shared" si="19"/>
        <v>12882870.42</v>
      </c>
      <c r="L384" s="8">
        <f t="shared" si="19"/>
        <v>15732033.689999999</v>
      </c>
      <c r="M384" s="8">
        <f t="shared" si="19"/>
        <v>22756245.48</v>
      </c>
      <c r="N384" s="8">
        <f>IFERROR(VLOOKUP($B$380,$4:$126,MATCH($Q384&amp;"/"&amp;N$348,$2:$2,0),FALSE),IFERROR(VLOOKUP($B$380,$4:$126,MATCH($Q383&amp;"/"&amp;N$348,$2:$2,0),FALSE),IFERROR(VLOOKUP($B$380,$4:$126,MATCH($Q382&amp;"/"&amp;N$348,$2:$2,0),FALSE),IFERROR(VLOOKUP($B$380,$4:$126,MATCH($Q381&amp;"/"&amp;N$348,$2:$2,0),FALSE),""))))</f>
        <v>3241510.58</v>
      </c>
      <c r="O384" s="8">
        <f>IFERROR(VLOOKUP($B$380,$4:$126,MATCH($Q384&amp;"/"&amp;O$348,$2:$2,0),FALSE),IFERROR(VLOOKUP($B$380,$4:$126,MATCH($Q383&amp;"/"&amp;O$348,$2:$2,0),FALSE),IFERROR(VLOOKUP($B$380,$4:$126,MATCH($Q382&amp;"/"&amp;O$348,$2:$2,0),FALSE),IFERROR(VLOOKUP($B$380,$4:$126,MATCH($Q381&amp;"/"&amp;O$348,$2:$2,0),FALSE),""))))</f>
        <v>3205613</v>
      </c>
      <c r="P384" s="6"/>
      <c r="Q384" s="9" t="s">
        <v>15</v>
      </c>
    </row>
    <row r="385" spans="1:17" x14ac:dyDescent="0.3">
      <c r="A385" s="84"/>
      <c r="B385" s="12">
        <f t="shared" ref="B385:O385" si="20">+B384/B$402</f>
        <v>0.72311988594863208</v>
      </c>
      <c r="C385" s="12">
        <f t="shared" si="20"/>
        <v>0.84244329694295783</v>
      </c>
      <c r="D385" s="12">
        <f t="shared" si="20"/>
        <v>0.85186370137125678</v>
      </c>
      <c r="E385" s="12">
        <f t="shared" si="20"/>
        <v>0.24822031453211116</v>
      </c>
      <c r="F385" s="12">
        <f t="shared" si="20"/>
        <v>0.1778619642927465</v>
      </c>
      <c r="G385" s="12">
        <f t="shared" si="20"/>
        <v>0.17809756802779192</v>
      </c>
      <c r="H385" s="12">
        <f t="shared" si="20"/>
        <v>0.15651845607671408</v>
      </c>
      <c r="I385" s="12">
        <f t="shared" si="20"/>
        <v>0.13182074181435174</v>
      </c>
      <c r="J385" s="12">
        <f t="shared" si="20"/>
        <v>0.11905147387611181</v>
      </c>
      <c r="K385" s="12">
        <f t="shared" si="20"/>
        <v>0.10684653555434979</v>
      </c>
      <c r="L385" s="12">
        <f t="shared" si="20"/>
        <v>9.7286779738863224E-2</v>
      </c>
      <c r="M385" s="12">
        <f t="shared" si="20"/>
        <v>0.13391301810437822</v>
      </c>
      <c r="N385" s="12">
        <f t="shared" si="20"/>
        <v>1.4616311158914527E-2</v>
      </c>
      <c r="O385" s="12">
        <f t="shared" si="20"/>
        <v>1.4403570086683071E-2</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f t="shared" ref="B387:O390" si="21">IFERROR(VLOOKUP($B$386,$4:$126,MATCH($Q387&amp;"/"&amp;B$348,$2:$2,0),FALSE),"")</f>
        <v>189776</v>
      </c>
      <c r="C387" s="8">
        <f t="shared" si="21"/>
        <v>5455924</v>
      </c>
      <c r="D387" s="8">
        <f t="shared" si="21"/>
        <v>172650</v>
      </c>
      <c r="E387" s="8">
        <f t="shared" si="21"/>
        <v>163300</v>
      </c>
      <c r="F387" s="8">
        <f t="shared" si="21"/>
        <v>154822</v>
      </c>
      <c r="G387" s="8">
        <f t="shared" si="21"/>
        <v>178819</v>
      </c>
      <c r="H387" s="8">
        <f t="shared" si="21"/>
        <v>0</v>
      </c>
      <c r="I387" s="8">
        <f t="shared" si="21"/>
        <v>0</v>
      </c>
      <c r="J387" s="8">
        <f t="shared" si="21"/>
        <v>0</v>
      </c>
      <c r="K387" s="8">
        <f t="shared" si="21"/>
        <v>0</v>
      </c>
      <c r="L387" s="8">
        <f t="shared" si="21"/>
        <v>0</v>
      </c>
      <c r="M387" s="8">
        <f t="shared" si="21"/>
        <v>0</v>
      </c>
      <c r="N387" s="8">
        <f t="shared" si="21"/>
        <v>0</v>
      </c>
      <c r="O387" s="8">
        <f t="shared" si="21"/>
        <v>0</v>
      </c>
      <c r="P387" s="6"/>
      <c r="Q387" s="9" t="s">
        <v>12</v>
      </c>
    </row>
    <row r="388" spans="1:17" x14ac:dyDescent="0.3">
      <c r="B388" s="8">
        <f t="shared" si="21"/>
        <v>187519</v>
      </c>
      <c r="C388" s="8">
        <f t="shared" si="21"/>
        <v>179161</v>
      </c>
      <c r="D388" s="8">
        <f t="shared" si="21"/>
        <v>168636</v>
      </c>
      <c r="E388" s="8">
        <f t="shared" si="21"/>
        <v>161028</v>
      </c>
      <c r="F388" s="8">
        <f t="shared" si="21"/>
        <v>152852</v>
      </c>
      <c r="G388" s="8">
        <f t="shared" si="21"/>
        <v>0</v>
      </c>
      <c r="H388" s="8">
        <f t="shared" si="21"/>
        <v>0</v>
      </c>
      <c r="I388" s="8">
        <f t="shared" si="21"/>
        <v>0</v>
      </c>
      <c r="J388" s="8">
        <f t="shared" si="21"/>
        <v>0</v>
      </c>
      <c r="K388" s="8">
        <f t="shared" si="21"/>
        <v>0</v>
      </c>
      <c r="L388" s="8">
        <f t="shared" si="21"/>
        <v>0</v>
      </c>
      <c r="M388" s="8">
        <f t="shared" si="21"/>
        <v>0</v>
      </c>
      <c r="N388" s="8">
        <f t="shared" si="21"/>
        <v>0</v>
      </c>
      <c r="O388" s="8" t="str">
        <f t="shared" si="21"/>
        <v/>
      </c>
      <c r="P388" s="6"/>
      <c r="Q388" s="9" t="s">
        <v>13</v>
      </c>
    </row>
    <row r="389" spans="1:17" x14ac:dyDescent="0.3">
      <c r="B389" s="8">
        <f t="shared" si="21"/>
        <v>185262</v>
      </c>
      <c r="C389" s="8">
        <f t="shared" si="21"/>
        <v>176903</v>
      </c>
      <c r="D389" s="8">
        <f t="shared" si="21"/>
        <v>166381</v>
      </c>
      <c r="E389" s="8">
        <f t="shared" si="21"/>
        <v>158756</v>
      </c>
      <c r="F389" s="8">
        <f t="shared" si="21"/>
        <v>150883</v>
      </c>
      <c r="G389" s="8">
        <f t="shared" si="21"/>
        <v>171589</v>
      </c>
      <c r="H389" s="8">
        <f t="shared" si="21"/>
        <v>123737</v>
      </c>
      <c r="I389" s="8">
        <f t="shared" si="21"/>
        <v>0</v>
      </c>
      <c r="J389" s="8">
        <f t="shared" si="21"/>
        <v>0</v>
      </c>
      <c r="K389" s="8">
        <f t="shared" si="21"/>
        <v>0</v>
      </c>
      <c r="L389" s="8">
        <f t="shared" si="21"/>
        <v>0</v>
      </c>
      <c r="M389" s="8">
        <f t="shared" si="21"/>
        <v>386618</v>
      </c>
      <c r="N389" s="8">
        <f t="shared" si="21"/>
        <v>0</v>
      </c>
      <c r="O389" s="8" t="str">
        <f t="shared" si="21"/>
        <v/>
      </c>
      <c r="P389" s="6"/>
      <c r="Q389" s="9" t="s">
        <v>14</v>
      </c>
    </row>
    <row r="390" spans="1:17" x14ac:dyDescent="0.3">
      <c r="B390" s="8">
        <f t="shared" si="21"/>
        <v>3495804</v>
      </c>
      <c r="C390" s="8">
        <f t="shared" si="21"/>
        <v>174905.75</v>
      </c>
      <c r="D390" s="8">
        <f t="shared" si="21"/>
        <v>165572.1</v>
      </c>
      <c r="E390" s="8">
        <f t="shared" si="21"/>
        <v>156792.37</v>
      </c>
      <c r="F390" s="8">
        <f t="shared" si="21"/>
        <v>181003.2</v>
      </c>
      <c r="G390" s="8">
        <f t="shared" si="21"/>
        <v>0</v>
      </c>
      <c r="H390" s="8">
        <f t="shared" si="21"/>
        <v>0</v>
      </c>
      <c r="I390" s="8">
        <f t="shared" si="21"/>
        <v>0</v>
      </c>
      <c r="J390" s="8">
        <f t="shared" si="21"/>
        <v>481771.3</v>
      </c>
      <c r="K390" s="8">
        <f t="shared" si="21"/>
        <v>0</v>
      </c>
      <c r="L390" s="8">
        <f t="shared" si="21"/>
        <v>0</v>
      </c>
      <c r="M390" s="8">
        <f t="shared" si="21"/>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3">
      <c r="B391" s="12">
        <f t="shared" ref="B391:O391" si="22">+B390/B$402</f>
        <v>7.9842443937001323E-2</v>
      </c>
      <c r="C391" s="12">
        <f t="shared" si="22"/>
        <v>3.4365694826340182E-3</v>
      </c>
      <c r="D391" s="12">
        <f t="shared" si="22"/>
        <v>3.0756867357261651E-3</v>
      </c>
      <c r="E391" s="12">
        <f t="shared" si="22"/>
        <v>2.447618073837715E-3</v>
      </c>
      <c r="F391" s="12">
        <f t="shared" si="22"/>
        <v>2.5753182261945605E-3</v>
      </c>
      <c r="G391" s="12">
        <f t="shared" si="22"/>
        <v>0</v>
      </c>
      <c r="H391" s="12">
        <f t="shared" si="22"/>
        <v>0</v>
      </c>
      <c r="I391" s="12">
        <f t="shared" si="22"/>
        <v>0</v>
      </c>
      <c r="J391" s="12">
        <f t="shared" si="22"/>
        <v>4.6090454645081229E-3</v>
      </c>
      <c r="K391" s="12">
        <f t="shared" si="22"/>
        <v>0</v>
      </c>
      <c r="L391" s="12">
        <f t="shared" si="22"/>
        <v>0</v>
      </c>
      <c r="M391" s="12">
        <f t="shared" si="22"/>
        <v>0</v>
      </c>
      <c r="N391" s="12">
        <f t="shared" si="22"/>
        <v>0</v>
      </c>
      <c r="O391" s="12">
        <f t="shared" si="22"/>
        <v>0</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f t="shared" ref="B393:O396" si="23">IFERROR(VLOOKUP($B$392,$4:$126,MATCH($Q393&amp;"/"&amp;B$348,$2:$2,0),FALSE),"")</f>
        <v>32727116</v>
      </c>
      <c r="C393" s="8">
        <f t="shared" si="23"/>
        <v>41873226</v>
      </c>
      <c r="D393" s="8">
        <f t="shared" si="23"/>
        <v>46930995</v>
      </c>
      <c r="E393" s="8">
        <f t="shared" si="23"/>
        <v>51837770</v>
      </c>
      <c r="F393" s="8">
        <f t="shared" si="23"/>
        <v>61584877</v>
      </c>
      <c r="G393" s="8">
        <f t="shared" si="23"/>
        <v>65129279</v>
      </c>
      <c r="H393" s="8">
        <f t="shared" si="23"/>
        <v>73565160</v>
      </c>
      <c r="I393" s="8">
        <f t="shared" si="23"/>
        <v>84186374</v>
      </c>
      <c r="J393" s="8">
        <f t="shared" si="23"/>
        <v>95649909</v>
      </c>
      <c r="K393" s="8">
        <f t="shared" si="23"/>
        <v>98603440</v>
      </c>
      <c r="L393" s="8">
        <f t="shared" si="23"/>
        <v>106836229</v>
      </c>
      <c r="M393" s="8">
        <f t="shared" si="23"/>
        <v>147964221</v>
      </c>
      <c r="N393" s="8">
        <f t="shared" si="23"/>
        <v>192103113</v>
      </c>
      <c r="O393" s="8">
        <f t="shared" si="23"/>
        <v>198244795</v>
      </c>
      <c r="P393" s="6"/>
      <c r="Q393" s="9" t="s">
        <v>12</v>
      </c>
    </row>
    <row r="394" spans="1:17" x14ac:dyDescent="0.3">
      <c r="B394" s="8">
        <f t="shared" si="23"/>
        <v>34547552</v>
      </c>
      <c r="C394" s="8">
        <f t="shared" si="23"/>
        <v>45002152</v>
      </c>
      <c r="D394" s="8">
        <f t="shared" si="23"/>
        <v>47504770</v>
      </c>
      <c r="E394" s="8">
        <f t="shared" si="23"/>
        <v>52977183</v>
      </c>
      <c r="F394" s="8">
        <f t="shared" si="23"/>
        <v>61988018</v>
      </c>
      <c r="G394" s="8">
        <f t="shared" si="23"/>
        <v>66332488</v>
      </c>
      <c r="H394" s="8">
        <f t="shared" si="23"/>
        <v>77986076</v>
      </c>
      <c r="I394" s="8">
        <f t="shared" si="23"/>
        <v>92463719</v>
      </c>
      <c r="J394" s="8">
        <f t="shared" si="23"/>
        <v>96087850</v>
      </c>
      <c r="K394" s="8">
        <f t="shared" si="23"/>
        <v>102079507</v>
      </c>
      <c r="L394" s="8">
        <f t="shared" si="23"/>
        <v>112341785</v>
      </c>
      <c r="M394" s="8">
        <f t="shared" si="23"/>
        <v>152569834</v>
      </c>
      <c r="N394" s="8">
        <f t="shared" si="23"/>
        <v>196836265</v>
      </c>
      <c r="O394" s="8" t="str">
        <f t="shared" si="23"/>
        <v/>
      </c>
      <c r="P394" s="6"/>
      <c r="Q394" s="9" t="s">
        <v>13</v>
      </c>
    </row>
    <row r="395" spans="1:17" x14ac:dyDescent="0.3">
      <c r="B395" s="8">
        <f t="shared" si="23"/>
        <v>35680484</v>
      </c>
      <c r="C395" s="8">
        <f t="shared" si="23"/>
        <v>45465205</v>
      </c>
      <c r="D395" s="8">
        <f t="shared" si="23"/>
        <v>48515858</v>
      </c>
      <c r="E395" s="8">
        <f t="shared" si="23"/>
        <v>59084959</v>
      </c>
      <c r="F395" s="8">
        <f t="shared" si="23"/>
        <v>61440934</v>
      </c>
      <c r="G395" s="8">
        <f t="shared" si="23"/>
        <v>69957628</v>
      </c>
      <c r="H395" s="8">
        <f t="shared" si="23"/>
        <v>79957350</v>
      </c>
      <c r="I395" s="8">
        <f t="shared" si="23"/>
        <v>94400171</v>
      </c>
      <c r="J395" s="8">
        <f t="shared" si="23"/>
        <v>95981958</v>
      </c>
      <c r="K395" s="8">
        <f t="shared" si="23"/>
        <v>105075122</v>
      </c>
      <c r="L395" s="8">
        <f t="shared" si="23"/>
        <v>146154240</v>
      </c>
      <c r="M395" s="8">
        <f t="shared" si="23"/>
        <v>153476015</v>
      </c>
      <c r="N395" s="8">
        <f t="shared" si="23"/>
        <v>197140503</v>
      </c>
      <c r="O395" s="8" t="str">
        <f t="shared" si="23"/>
        <v/>
      </c>
      <c r="P395" s="6"/>
      <c r="Q395" s="9" t="s">
        <v>14</v>
      </c>
    </row>
    <row r="396" spans="1:17" x14ac:dyDescent="0.3">
      <c r="B396" s="8">
        <f t="shared" si="23"/>
        <v>38391262</v>
      </c>
      <c r="C396" s="8">
        <f t="shared" si="23"/>
        <v>46958276.590000004</v>
      </c>
      <c r="D396" s="8">
        <f t="shared" si="23"/>
        <v>50067638.869999997</v>
      </c>
      <c r="E396" s="8">
        <f t="shared" si="23"/>
        <v>60766776.630000003</v>
      </c>
      <c r="F396" s="8">
        <f t="shared" si="23"/>
        <v>63957439.850000001</v>
      </c>
      <c r="G396" s="8">
        <f t="shared" si="23"/>
        <v>72039671.670000002</v>
      </c>
      <c r="H396" s="8">
        <f t="shared" si="23"/>
        <v>82017036.219999999</v>
      </c>
      <c r="I396" s="8">
        <f t="shared" si="23"/>
        <v>95707636.400000006</v>
      </c>
      <c r="J396" s="8">
        <f t="shared" si="23"/>
        <v>97868328.359999999</v>
      </c>
      <c r="K396" s="8">
        <f t="shared" si="23"/>
        <v>107459324.98</v>
      </c>
      <c r="L396" s="8">
        <f t="shared" si="23"/>
        <v>146406562.28999999</v>
      </c>
      <c r="M396" s="8">
        <f t="shared" si="23"/>
        <v>153554774.22</v>
      </c>
      <c r="N396" s="8">
        <f>IFERROR(VLOOKUP($B$392,$4:$126,MATCH($Q396&amp;"/"&amp;N$348,$2:$2,0),FALSE),IFERROR(VLOOKUP($B$392,$4:$126,MATCH($Q395&amp;"/"&amp;N$348,$2:$2,0),FALSE),IFERROR(VLOOKUP($B$392,$4:$126,MATCH($Q394&amp;"/"&amp;N$348,$2:$2,0),FALSE),IFERROR(VLOOKUP($B$392,$4:$126,MATCH($Q393&amp;"/"&amp;N$348,$2:$2,0),FALSE),""))))</f>
        <v>197887665.36000001</v>
      </c>
      <c r="O396" s="8">
        <f>IFERROR(VLOOKUP($B$392,$4:$126,MATCH($Q396&amp;"/"&amp;O$348,$2:$2,0),FALSE),IFERROR(VLOOKUP($B$392,$4:$126,MATCH($Q395&amp;"/"&amp;O$348,$2:$2,0),FALSE),IFERROR(VLOOKUP($B$392,$4:$126,MATCH($Q394&amp;"/"&amp;O$348,$2:$2,0),FALSE),IFERROR(VLOOKUP($B$392,$4:$126,MATCH($Q393&amp;"/"&amp;O$348,$2:$2,0),FALSE),""))))</f>
        <v>198244795</v>
      </c>
      <c r="P396" s="6"/>
      <c r="Q396" s="9" t="s">
        <v>15</v>
      </c>
    </row>
    <row r="397" spans="1:17" x14ac:dyDescent="0.3">
      <c r="A397" s="85"/>
      <c r="B397" s="12">
        <f t="shared" ref="B397:M397" si="24">+B396/B$402</f>
        <v>0.87683754120818258</v>
      </c>
      <c r="C397" s="12">
        <f t="shared" si="24"/>
        <v>0.92264193879435896</v>
      </c>
      <c r="D397" s="12">
        <f t="shared" si="24"/>
        <v>0.93006232790178267</v>
      </c>
      <c r="E397" s="12">
        <f t="shared" si="24"/>
        <v>0.94860394525860714</v>
      </c>
      <c r="F397" s="12">
        <f t="shared" si="24"/>
        <v>0.90998811372642752</v>
      </c>
      <c r="G397" s="12">
        <f t="shared" si="24"/>
        <v>0.92907932032844587</v>
      </c>
      <c r="H397" s="12">
        <f t="shared" si="24"/>
        <v>0.92117552970986472</v>
      </c>
      <c r="I397" s="12">
        <f t="shared" si="24"/>
        <v>0.92879788498521998</v>
      </c>
      <c r="J397" s="12">
        <f t="shared" si="24"/>
        <v>0.93629399457097118</v>
      </c>
      <c r="K397" s="12">
        <f t="shared" si="24"/>
        <v>0.89123434551490266</v>
      </c>
      <c r="L397" s="12">
        <f t="shared" si="24"/>
        <v>0.90537709608930983</v>
      </c>
      <c r="M397" s="12">
        <f t="shared" si="24"/>
        <v>0.90361932851396576</v>
      </c>
      <c r="N397" s="12">
        <f>+N396/N$402</f>
        <v>0.8922962365937771</v>
      </c>
      <c r="O397" s="12">
        <f>+O396/O$402</f>
        <v>0.89076030048000732</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f t="shared" ref="B399:O402" si="25">IFERROR(VLOOKUP($B$398,$4:$126,MATCH($Q399&amp;"/"&amp;B$348,$2:$2,0),FALSE),"")</f>
        <v>37119152</v>
      </c>
      <c r="C399" s="8">
        <f t="shared" si="25"/>
        <v>46360737</v>
      </c>
      <c r="D399" s="8">
        <f t="shared" si="25"/>
        <v>51540175</v>
      </c>
      <c r="E399" s="8">
        <f t="shared" si="25"/>
        <v>54934484</v>
      </c>
      <c r="F399" s="8">
        <f t="shared" si="25"/>
        <v>65616903</v>
      </c>
      <c r="G399" s="8">
        <f t="shared" si="25"/>
        <v>71181061</v>
      </c>
      <c r="H399" s="8">
        <f t="shared" si="25"/>
        <v>79146453</v>
      </c>
      <c r="I399" s="8">
        <f t="shared" si="25"/>
        <v>89718401</v>
      </c>
      <c r="J399" s="8">
        <f t="shared" si="25"/>
        <v>103578920</v>
      </c>
      <c r="K399" s="8">
        <f t="shared" si="25"/>
        <v>105205193</v>
      </c>
      <c r="L399" s="8">
        <f t="shared" si="25"/>
        <v>122365937</v>
      </c>
      <c r="M399" s="8">
        <f t="shared" si="25"/>
        <v>163082206</v>
      </c>
      <c r="N399" s="8">
        <f t="shared" si="25"/>
        <v>219408576</v>
      </c>
      <c r="O399" s="8">
        <f t="shared" si="25"/>
        <v>222556837</v>
      </c>
      <c r="P399" s="6"/>
      <c r="Q399" s="9" t="s">
        <v>12</v>
      </c>
    </row>
    <row r="400" spans="1:17" x14ac:dyDescent="0.3">
      <c r="B400" s="8">
        <f t="shared" si="25"/>
        <v>37430212</v>
      </c>
      <c r="C400" s="8">
        <f t="shared" si="25"/>
        <v>49218110</v>
      </c>
      <c r="D400" s="8">
        <f t="shared" si="25"/>
        <v>51946908</v>
      </c>
      <c r="E400" s="8">
        <f t="shared" si="25"/>
        <v>56225152</v>
      </c>
      <c r="F400" s="8">
        <f t="shared" si="25"/>
        <v>66293815</v>
      </c>
      <c r="G400" s="8">
        <f t="shared" si="25"/>
        <v>73272009</v>
      </c>
      <c r="H400" s="8">
        <f t="shared" si="25"/>
        <v>85021702</v>
      </c>
      <c r="I400" s="8">
        <f t="shared" si="25"/>
        <v>97857662</v>
      </c>
      <c r="J400" s="8">
        <f t="shared" si="25"/>
        <v>101598746</v>
      </c>
      <c r="K400" s="8">
        <f t="shared" si="25"/>
        <v>108628261</v>
      </c>
      <c r="L400" s="8">
        <f t="shared" si="25"/>
        <v>123005603</v>
      </c>
      <c r="M400" s="8">
        <f t="shared" si="25"/>
        <v>168225977</v>
      </c>
      <c r="N400" s="8">
        <f t="shared" si="25"/>
        <v>216362594</v>
      </c>
      <c r="O400" s="8" t="str">
        <f t="shared" si="25"/>
        <v/>
      </c>
      <c r="P400" s="6"/>
      <c r="Q400" s="9" t="s">
        <v>13</v>
      </c>
    </row>
    <row r="401" spans="1:17" x14ac:dyDescent="0.3">
      <c r="B401" s="8">
        <f t="shared" si="25"/>
        <v>39933989</v>
      </c>
      <c r="C401" s="8">
        <f t="shared" si="25"/>
        <v>48943072</v>
      </c>
      <c r="D401" s="8">
        <f t="shared" si="25"/>
        <v>51538885</v>
      </c>
      <c r="E401" s="8">
        <f t="shared" si="25"/>
        <v>62181014</v>
      </c>
      <c r="F401" s="8">
        <f t="shared" si="25"/>
        <v>68343557</v>
      </c>
      <c r="G401" s="8">
        <f t="shared" si="25"/>
        <v>75569115</v>
      </c>
      <c r="H401" s="8">
        <f t="shared" si="25"/>
        <v>85960859</v>
      </c>
      <c r="I401" s="8">
        <f t="shared" si="25"/>
        <v>99963966</v>
      </c>
      <c r="J401" s="8">
        <f t="shared" si="25"/>
        <v>102440927</v>
      </c>
      <c r="K401" s="8">
        <f t="shared" si="25"/>
        <v>112354389</v>
      </c>
      <c r="L401" s="8">
        <f t="shared" si="25"/>
        <v>160436775</v>
      </c>
      <c r="M401" s="8">
        <f t="shared" si="25"/>
        <v>169417522</v>
      </c>
      <c r="N401" s="8">
        <f t="shared" si="25"/>
        <v>221757695</v>
      </c>
      <c r="O401" s="8" t="str">
        <f t="shared" si="25"/>
        <v/>
      </c>
      <c r="P401" s="6"/>
      <c r="Q401" s="9" t="s">
        <v>14</v>
      </c>
    </row>
    <row r="402" spans="1:17" x14ac:dyDescent="0.3">
      <c r="B402" s="8">
        <f t="shared" si="25"/>
        <v>43783780</v>
      </c>
      <c r="C402" s="8">
        <f t="shared" si="25"/>
        <v>50895449.920000002</v>
      </c>
      <c r="D402" s="8">
        <f t="shared" si="25"/>
        <v>53832563.009999998</v>
      </c>
      <c r="E402" s="8">
        <f t="shared" si="25"/>
        <v>64059164.979999997</v>
      </c>
      <c r="F402" s="8">
        <f t="shared" si="25"/>
        <v>70283818.969999999</v>
      </c>
      <c r="G402" s="8">
        <f t="shared" si="25"/>
        <v>77538774.239999995</v>
      </c>
      <c r="H402" s="8">
        <f t="shared" si="25"/>
        <v>89035187.730000004</v>
      </c>
      <c r="I402" s="8">
        <f t="shared" si="25"/>
        <v>103044632.15000001</v>
      </c>
      <c r="J402" s="8">
        <f t="shared" si="25"/>
        <v>104527348.17</v>
      </c>
      <c r="K402" s="8">
        <f t="shared" si="25"/>
        <v>120573590.45999999</v>
      </c>
      <c r="L402" s="8">
        <f t="shared" si="25"/>
        <v>161707826.41</v>
      </c>
      <c r="M402" s="8">
        <f t="shared" si="25"/>
        <v>169933034.16</v>
      </c>
      <c r="N402" s="8">
        <f>IFERROR(VLOOKUP($B$398,$4:$126,MATCH($Q402&amp;"/"&amp;N$348,$2:$2,0),FALSE),IFERROR(VLOOKUP($B$398,$4:$126,MATCH($Q401&amp;"/"&amp;N$348,$2:$2,0),FALSE),IFERROR(VLOOKUP($B$398,$4:$126,MATCH($Q400&amp;"/"&amp;N$348,$2:$2,0),FALSE),IFERROR(VLOOKUP($B$398,$4:$126,MATCH($Q399&amp;"/"&amp;N$348,$2:$2,0),FALSE),""))))</f>
        <v>221773506.65000001</v>
      </c>
      <c r="O402" s="8">
        <f>IFERROR(VLOOKUP($B$398,$4:$126,MATCH($Q402&amp;"/"&amp;O$348,$2:$2,0),FALSE),IFERROR(VLOOKUP($B$398,$4:$126,MATCH($Q401&amp;"/"&amp;O$348,$2:$2,0),FALSE),IFERROR(VLOOKUP($B$398,$4:$126,MATCH($Q400&amp;"/"&amp;O$348,$2:$2,0),FALSE),IFERROR(VLOOKUP($B$398,$4:$126,MATCH($Q399&amp;"/"&amp;O$348,$2:$2,0),FALSE),""))))</f>
        <v>222556837</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f t="shared" ref="B405:O408" si="26">IFERROR(VLOOKUP($B$404,$4:$126,MATCH($Q405&amp;"/"&amp;B$348,$2:$2,0),FALSE),"")</f>
        <v>63260</v>
      </c>
      <c r="C405" s="8">
        <f t="shared" si="26"/>
        <v>31751</v>
      </c>
      <c r="D405" s="8">
        <f t="shared" si="26"/>
        <v>1095766</v>
      </c>
      <c r="E405" s="8">
        <f t="shared" si="26"/>
        <v>2226671</v>
      </c>
      <c r="F405" s="8">
        <f t="shared" si="26"/>
        <v>6795807</v>
      </c>
      <c r="G405" s="8">
        <f t="shared" si="26"/>
        <v>6016854</v>
      </c>
      <c r="H405" s="8">
        <f t="shared" si="26"/>
        <v>7804233</v>
      </c>
      <c r="I405" s="8">
        <f t="shared" si="26"/>
        <v>7649644</v>
      </c>
      <c r="J405" s="8">
        <f t="shared" si="26"/>
        <v>8162770</v>
      </c>
      <c r="K405" s="8">
        <f t="shared" si="26"/>
        <v>8824930</v>
      </c>
      <c r="L405" s="8">
        <f t="shared" si="26"/>
        <v>8679478</v>
      </c>
      <c r="M405" s="8">
        <f t="shared" si="26"/>
        <v>10244187</v>
      </c>
      <c r="N405" s="8">
        <f t="shared" si="26"/>
        <v>8211008</v>
      </c>
      <c r="O405" s="8">
        <f t="shared" si="26"/>
        <v>8138120</v>
      </c>
      <c r="P405" s="6"/>
      <c r="Q405" s="9" t="s">
        <v>12</v>
      </c>
    </row>
    <row r="406" spans="1:17" x14ac:dyDescent="0.3">
      <c r="B406" s="8">
        <f t="shared" si="26"/>
        <v>67494</v>
      </c>
      <c r="C406" s="8">
        <f t="shared" si="26"/>
        <v>1333240</v>
      </c>
      <c r="D406" s="8">
        <f t="shared" si="26"/>
        <v>1022430</v>
      </c>
      <c r="E406" s="8">
        <f t="shared" si="26"/>
        <v>1849646</v>
      </c>
      <c r="F406" s="8">
        <f t="shared" si="26"/>
        <v>6300625</v>
      </c>
      <c r="G406" s="8">
        <f t="shared" si="26"/>
        <v>5805442</v>
      </c>
      <c r="H406" s="8">
        <f t="shared" si="26"/>
        <v>7631741</v>
      </c>
      <c r="I406" s="8">
        <f t="shared" si="26"/>
        <v>7907317</v>
      </c>
      <c r="J406" s="8">
        <f t="shared" si="26"/>
        <v>8068432</v>
      </c>
      <c r="K406" s="8">
        <f t="shared" si="26"/>
        <v>9445231</v>
      </c>
      <c r="L406" s="8">
        <f t="shared" si="26"/>
        <v>8831476</v>
      </c>
      <c r="M406" s="8">
        <f t="shared" si="26"/>
        <v>10128559</v>
      </c>
      <c r="N406" s="8">
        <f t="shared" si="26"/>
        <v>8029132</v>
      </c>
      <c r="O406" s="8" t="str">
        <f t="shared" si="26"/>
        <v/>
      </c>
      <c r="P406" s="6"/>
      <c r="Q406" s="9" t="s">
        <v>13</v>
      </c>
    </row>
    <row r="407" spans="1:17" x14ac:dyDescent="0.3">
      <c r="B407" s="8">
        <f t="shared" si="26"/>
        <v>83945</v>
      </c>
      <c r="C407" s="8">
        <f t="shared" si="26"/>
        <v>1044644</v>
      </c>
      <c r="D407" s="8">
        <f t="shared" si="26"/>
        <v>853479</v>
      </c>
      <c r="E407" s="8">
        <f t="shared" si="26"/>
        <v>6282825</v>
      </c>
      <c r="F407" s="8">
        <f t="shared" si="26"/>
        <v>6047042</v>
      </c>
      <c r="G407" s="8">
        <f t="shared" si="26"/>
        <v>7511419</v>
      </c>
      <c r="H407" s="8">
        <f t="shared" si="26"/>
        <v>7785301</v>
      </c>
      <c r="I407" s="8">
        <f t="shared" si="26"/>
        <v>8580669</v>
      </c>
      <c r="J407" s="8">
        <f t="shared" si="26"/>
        <v>7737367</v>
      </c>
      <c r="K407" s="8">
        <f t="shared" si="26"/>
        <v>8501728</v>
      </c>
      <c r="L407" s="8">
        <f t="shared" si="26"/>
        <v>10501578</v>
      </c>
      <c r="M407" s="8">
        <f t="shared" si="26"/>
        <v>9876374</v>
      </c>
      <c r="N407" s="8">
        <f t="shared" si="26"/>
        <v>7786781</v>
      </c>
      <c r="O407" s="8" t="str">
        <f t="shared" si="26"/>
        <v/>
      </c>
      <c r="P407" s="6"/>
      <c r="Q407" s="9" t="s">
        <v>14</v>
      </c>
    </row>
    <row r="408" spans="1:17" x14ac:dyDescent="0.3">
      <c r="B408" s="8">
        <f t="shared" si="26"/>
        <v>53325</v>
      </c>
      <c r="C408" s="8">
        <f t="shared" si="26"/>
        <v>1490077.63</v>
      </c>
      <c r="D408" s="8">
        <f t="shared" si="26"/>
        <v>2325067.61</v>
      </c>
      <c r="E408" s="8">
        <f t="shared" si="26"/>
        <v>7338421.2199999997</v>
      </c>
      <c r="F408" s="8">
        <f t="shared" si="26"/>
        <v>7005228.7000000002</v>
      </c>
      <c r="G408" s="8">
        <f t="shared" si="26"/>
        <v>8534666.1300000008</v>
      </c>
      <c r="H408" s="8">
        <f t="shared" si="26"/>
        <v>8500872.2599999998</v>
      </c>
      <c r="I408" s="8">
        <f t="shared" si="26"/>
        <v>9291023.3000000007</v>
      </c>
      <c r="J408" s="8">
        <f t="shared" si="26"/>
        <v>8762355.2100000009</v>
      </c>
      <c r="K408" s="8">
        <f t="shared" si="26"/>
        <v>10176084.789999999</v>
      </c>
      <c r="L408" s="8">
        <f t="shared" si="26"/>
        <v>11234508.08</v>
      </c>
      <c r="M408" s="8">
        <f t="shared" si="26"/>
        <v>9446458.5299999993</v>
      </c>
      <c r="N408" s="8">
        <f>IFERROR(VLOOKUP($B$404,$4:$126,MATCH($Q408&amp;"/"&amp;N$348,$2:$2,0),FALSE),IFERROR(VLOOKUP($B$404,$4:$126,MATCH($Q407&amp;"/"&amp;N$348,$2:$2,0),FALSE),IFERROR(VLOOKUP($B$404,$4:$126,MATCH($Q406&amp;"/"&amp;N$348,$2:$2,0),FALSE),IFERROR(VLOOKUP($B$404,$4:$126,MATCH($Q405&amp;"/"&amp;N$348,$2:$2,0),FALSE),""))))</f>
        <v>7922442.8099999996</v>
      </c>
      <c r="O408" s="8">
        <f>IFERROR(VLOOKUP($B$404,$4:$126,MATCH($Q408&amp;"/"&amp;O$348,$2:$2,0),FALSE),IFERROR(VLOOKUP($B$404,$4:$126,MATCH($Q407&amp;"/"&amp;O$348,$2:$2,0),FALSE),IFERROR(VLOOKUP($B$404,$4:$126,MATCH($Q406&amp;"/"&amp;O$348,$2:$2,0),FALSE),IFERROR(VLOOKUP($B$404,$4:$126,MATCH($Q405&amp;"/"&amp;O$348,$2:$2,0),FALSE),""))))</f>
        <v>8138120</v>
      </c>
      <c r="P408" s="6"/>
      <c r="Q408" s="9" t="s">
        <v>15</v>
      </c>
    </row>
    <row r="409" spans="1:17" x14ac:dyDescent="0.3">
      <c r="A409" s="84"/>
      <c r="B409" s="12">
        <f t="shared" ref="B409:M409" si="27">+B408/B$402</f>
        <v>1.2179167719187335E-3</v>
      </c>
      <c r="C409" s="12">
        <f t="shared" si="27"/>
        <v>2.9277226792221663E-2</v>
      </c>
      <c r="D409" s="12">
        <f t="shared" si="27"/>
        <v>4.3190728436394391E-2</v>
      </c>
      <c r="E409" s="12">
        <f t="shared" si="27"/>
        <v>0.11455692908721396</v>
      </c>
      <c r="F409" s="12">
        <f t="shared" si="27"/>
        <v>9.9670575712314635E-2</v>
      </c>
      <c r="G409" s="12">
        <f t="shared" si="27"/>
        <v>0.11006965500361515</v>
      </c>
      <c r="H409" s="12">
        <f t="shared" si="27"/>
        <v>9.5477669859909436E-2</v>
      </c>
      <c r="I409" s="12">
        <f t="shared" si="27"/>
        <v>9.0165039227615901E-2</v>
      </c>
      <c r="J409" s="12">
        <f t="shared" si="27"/>
        <v>8.3828350794369927E-2</v>
      </c>
      <c r="K409" s="12">
        <f t="shared" si="27"/>
        <v>8.4397294226515471E-2</v>
      </c>
      <c r="L409" s="12">
        <f t="shared" si="27"/>
        <v>6.947411470064295E-2</v>
      </c>
      <c r="M409" s="12">
        <f t="shared" si="27"/>
        <v>5.5589300671850014E-2</v>
      </c>
      <c r="N409" s="12">
        <f>+N408/N$402</f>
        <v>3.5723125497145576E-2</v>
      </c>
      <c r="O409" s="12">
        <f>+O408/O$402</f>
        <v>3.6566479420266022E-2</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f t="shared" ref="B411:O414" si="28">IFERROR(VLOOKUP($B$410,$4:$126,MATCH($Q411&amp;"/"&amp;B$348,$2:$2,0),FALSE),"")</f>
        <v>4628981</v>
      </c>
      <c r="C411" s="8">
        <f t="shared" si="28"/>
        <v>8293426</v>
      </c>
      <c r="D411" s="8">
        <f t="shared" si="28"/>
        <v>6454184</v>
      </c>
      <c r="E411" s="8">
        <f t="shared" si="28"/>
        <v>9360710</v>
      </c>
      <c r="F411" s="8">
        <f t="shared" si="28"/>
        <v>14330005</v>
      </c>
      <c r="G411" s="8">
        <f t="shared" si="28"/>
        <v>14206230</v>
      </c>
      <c r="H411" s="8">
        <f t="shared" si="28"/>
        <v>15703051</v>
      </c>
      <c r="I411" s="8">
        <f t="shared" si="28"/>
        <v>13632192</v>
      </c>
      <c r="J411" s="8">
        <f t="shared" si="28"/>
        <v>16706854</v>
      </c>
      <c r="K411" s="8">
        <f t="shared" si="28"/>
        <v>13063186</v>
      </c>
      <c r="L411" s="8">
        <f t="shared" si="28"/>
        <v>13277831</v>
      </c>
      <c r="M411" s="8">
        <f t="shared" si="28"/>
        <v>23346754</v>
      </c>
      <c r="N411" s="8">
        <f t="shared" si="28"/>
        <v>30031246</v>
      </c>
      <c r="O411" s="8">
        <f t="shared" si="28"/>
        <v>23679318</v>
      </c>
      <c r="P411" s="6"/>
      <c r="Q411" s="9" t="s">
        <v>12</v>
      </c>
    </row>
    <row r="412" spans="1:17" x14ac:dyDescent="0.3">
      <c r="B412" s="8">
        <f t="shared" si="28"/>
        <v>6829508</v>
      </c>
      <c r="C412" s="8">
        <f t="shared" si="28"/>
        <v>7403951</v>
      </c>
      <c r="D412" s="8">
        <f t="shared" si="28"/>
        <v>6999141</v>
      </c>
      <c r="E412" s="8">
        <f t="shared" si="28"/>
        <v>13212501</v>
      </c>
      <c r="F412" s="8">
        <f t="shared" si="28"/>
        <v>13906500</v>
      </c>
      <c r="G412" s="8">
        <f t="shared" si="28"/>
        <v>11921002</v>
      </c>
      <c r="H412" s="8">
        <f t="shared" si="28"/>
        <v>12590412</v>
      </c>
      <c r="I412" s="8">
        <f t="shared" si="28"/>
        <v>21225622</v>
      </c>
      <c r="J412" s="8">
        <f t="shared" si="28"/>
        <v>16229127</v>
      </c>
      <c r="K412" s="8">
        <f t="shared" si="28"/>
        <v>18345751</v>
      </c>
      <c r="L412" s="8">
        <f t="shared" si="28"/>
        <v>16807244</v>
      </c>
      <c r="M412" s="8">
        <f t="shared" si="28"/>
        <v>24946182</v>
      </c>
      <c r="N412" s="8">
        <f t="shared" si="28"/>
        <v>30616274</v>
      </c>
      <c r="O412" s="8" t="str">
        <f t="shared" si="28"/>
        <v/>
      </c>
      <c r="P412" s="6"/>
      <c r="Q412" s="9" t="s">
        <v>13</v>
      </c>
    </row>
    <row r="413" spans="1:17" x14ac:dyDescent="0.3">
      <c r="B413" s="8">
        <f t="shared" si="28"/>
        <v>7469706</v>
      </c>
      <c r="C413" s="8">
        <f t="shared" si="28"/>
        <v>5744176</v>
      </c>
      <c r="D413" s="8">
        <f t="shared" si="28"/>
        <v>8232100</v>
      </c>
      <c r="E413" s="8">
        <f t="shared" si="28"/>
        <v>18104408</v>
      </c>
      <c r="F413" s="8">
        <f t="shared" si="28"/>
        <v>12285272</v>
      </c>
      <c r="G413" s="8">
        <f t="shared" si="28"/>
        <v>13781670</v>
      </c>
      <c r="H413" s="8">
        <f t="shared" si="28"/>
        <v>12703254</v>
      </c>
      <c r="I413" s="8">
        <f t="shared" si="28"/>
        <v>17152274</v>
      </c>
      <c r="J413" s="8">
        <f t="shared" si="28"/>
        <v>14945055</v>
      </c>
      <c r="K413" s="8">
        <f t="shared" si="28"/>
        <v>17749850</v>
      </c>
      <c r="L413" s="8">
        <f t="shared" si="28"/>
        <v>24740789</v>
      </c>
      <c r="M413" s="8">
        <f t="shared" si="28"/>
        <v>21940202</v>
      </c>
      <c r="N413" s="8">
        <f t="shared" si="28"/>
        <v>34413582</v>
      </c>
      <c r="O413" s="8" t="str">
        <f t="shared" si="28"/>
        <v/>
      </c>
      <c r="P413" s="6"/>
      <c r="Q413" s="9" t="s">
        <v>14</v>
      </c>
    </row>
    <row r="414" spans="1:17" x14ac:dyDescent="0.3">
      <c r="B414" s="8">
        <f t="shared" si="28"/>
        <v>8350826</v>
      </c>
      <c r="C414" s="8">
        <f t="shared" si="28"/>
        <v>6582812.9000000004</v>
      </c>
      <c r="D414" s="8">
        <f t="shared" si="28"/>
        <v>10153294.210000001</v>
      </c>
      <c r="E414" s="8">
        <f t="shared" si="28"/>
        <v>15355490.060000001</v>
      </c>
      <c r="F414" s="8">
        <f t="shared" si="28"/>
        <v>14491661.130000001</v>
      </c>
      <c r="G414" s="8">
        <f t="shared" si="28"/>
        <v>15458231.939999999</v>
      </c>
      <c r="H414" s="8">
        <f t="shared" si="28"/>
        <v>14126491.380000001</v>
      </c>
      <c r="I414" s="8">
        <f t="shared" si="28"/>
        <v>15529897.640000001</v>
      </c>
      <c r="J414" s="8">
        <f t="shared" si="28"/>
        <v>14878403.470000001</v>
      </c>
      <c r="K414" s="8">
        <f t="shared" si="28"/>
        <v>14353979.039999999</v>
      </c>
      <c r="L414" s="8">
        <f t="shared" si="28"/>
        <v>24613354.140000001</v>
      </c>
      <c r="M414" s="8">
        <f t="shared" si="28"/>
        <v>21074977.199999999</v>
      </c>
      <c r="N414" s="8">
        <f>IFERROR(VLOOKUP($B$410,$4:$126,MATCH($Q414&amp;"/"&amp;N$348,$2:$2,0),FALSE),IFERROR(VLOOKUP($B$410,$4:$126,MATCH($Q413&amp;"/"&amp;N$348,$2:$2,0),FALSE),IFERROR(VLOOKUP($B$410,$4:$126,MATCH($Q412&amp;"/"&amp;N$348,$2:$2,0),FALSE),IFERROR(VLOOKUP($B$410,$4:$126,MATCH($Q411&amp;"/"&amp;N$348,$2:$2,0),FALSE),""))))</f>
        <v>30554088.969999999</v>
      </c>
      <c r="O414" s="8">
        <f>IFERROR(VLOOKUP($B$410,$4:$126,MATCH($Q414&amp;"/"&amp;O$348,$2:$2,0),FALSE),IFERROR(VLOOKUP($B$410,$4:$126,MATCH($Q413&amp;"/"&amp;O$348,$2:$2,0),FALSE),IFERROR(VLOOKUP($B$410,$4:$126,MATCH($Q412&amp;"/"&amp;O$348,$2:$2,0),FALSE),IFERROR(VLOOKUP($B$410,$4:$126,MATCH($Q411&amp;"/"&amp;O$348,$2:$2,0),FALSE),""))))</f>
        <v>23679318</v>
      </c>
      <c r="P414" s="6"/>
      <c r="Q414" s="9" t="s">
        <v>15</v>
      </c>
    </row>
    <row r="415" spans="1:17" x14ac:dyDescent="0.3">
      <c r="B415" s="12">
        <f t="shared" ref="B415:M415" si="29">+B414/B$402</f>
        <v>0.19072875845804085</v>
      </c>
      <c r="C415" s="12">
        <f t="shared" si="29"/>
        <v>0.12933990976299833</v>
      </c>
      <c r="D415" s="12">
        <f t="shared" si="29"/>
        <v>0.18860878327702721</v>
      </c>
      <c r="E415" s="12">
        <f t="shared" si="29"/>
        <v>0.23970793351418426</v>
      </c>
      <c r="F415" s="12">
        <f t="shared" si="29"/>
        <v>0.20618773058114034</v>
      </c>
      <c r="G415" s="12">
        <f t="shared" si="29"/>
        <v>0.19936131427810924</v>
      </c>
      <c r="H415" s="12">
        <f t="shared" si="29"/>
        <v>0.15866189245131612</v>
      </c>
      <c r="I415" s="12">
        <f t="shared" si="29"/>
        <v>0.15071039913455597</v>
      </c>
      <c r="J415" s="12">
        <f t="shared" si="29"/>
        <v>0.14233981566051243</v>
      </c>
      <c r="K415" s="12">
        <f t="shared" si="29"/>
        <v>0.11904745463113581</v>
      </c>
      <c r="L415" s="12">
        <f t="shared" si="29"/>
        <v>0.15220879957655478</v>
      </c>
      <c r="M415" s="12">
        <f t="shared" si="29"/>
        <v>0.12401930739468178</v>
      </c>
      <c r="N415" s="12">
        <f>+N414/N$402</f>
        <v>0.13777159152837878</v>
      </c>
      <c r="O415" s="12">
        <f>+O414/O$402</f>
        <v>0.1063967223797308</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f t="shared" ref="B417:O420" si="30">IFERROR(VLOOKUP($B$416,$4:$126,MATCH($Q417&amp;"/"&amp;B$348,$2:$2,0),FALSE),"")</f>
        <v>1973193</v>
      </c>
      <c r="C417" s="8">
        <f t="shared" si="30"/>
        <v>4643531</v>
      </c>
      <c r="D417" s="8">
        <f t="shared" si="30"/>
        <v>2565925</v>
      </c>
      <c r="E417" s="8">
        <f t="shared" si="30"/>
        <v>3973395</v>
      </c>
      <c r="F417" s="8">
        <f t="shared" si="30"/>
        <v>6803634</v>
      </c>
      <c r="G417" s="8">
        <f t="shared" si="30"/>
        <v>7315362</v>
      </c>
      <c r="H417" s="8">
        <f t="shared" si="30"/>
        <v>6753908</v>
      </c>
      <c r="I417" s="8">
        <f t="shared" si="30"/>
        <v>4878999</v>
      </c>
      <c r="J417" s="8">
        <f t="shared" si="30"/>
        <v>7141340</v>
      </c>
      <c r="K417" s="8">
        <f t="shared" si="30"/>
        <v>2436057</v>
      </c>
      <c r="L417" s="8">
        <f t="shared" si="30"/>
        <v>2281083</v>
      </c>
      <c r="M417" s="8">
        <f t="shared" si="30"/>
        <v>10254176</v>
      </c>
      <c r="N417" s="8">
        <f t="shared" si="30"/>
        <v>16243479</v>
      </c>
      <c r="O417" s="8">
        <f t="shared" si="30"/>
        <v>10810267</v>
      </c>
      <c r="P417" s="6"/>
      <c r="Q417" s="9" t="s">
        <v>12</v>
      </c>
    </row>
    <row r="418" spans="2:17" x14ac:dyDescent="0.3">
      <c r="B418" s="8">
        <f t="shared" si="30"/>
        <v>4223185</v>
      </c>
      <c r="C418" s="8">
        <f t="shared" si="30"/>
        <v>2752157</v>
      </c>
      <c r="D418" s="8">
        <f t="shared" si="30"/>
        <v>2835848</v>
      </c>
      <c r="E418" s="8">
        <f t="shared" si="30"/>
        <v>7610839</v>
      </c>
      <c r="F418" s="8">
        <f t="shared" si="30"/>
        <v>6960377</v>
      </c>
      <c r="G418" s="8">
        <f t="shared" si="30"/>
        <v>5397028</v>
      </c>
      <c r="H418" s="8">
        <f t="shared" si="30"/>
        <v>4106194</v>
      </c>
      <c r="I418" s="8">
        <f t="shared" si="30"/>
        <v>12172388</v>
      </c>
      <c r="J418" s="8">
        <f t="shared" si="30"/>
        <v>6783645</v>
      </c>
      <c r="K418" s="8">
        <f t="shared" si="30"/>
        <v>7434775</v>
      </c>
      <c r="L418" s="8">
        <f t="shared" si="30"/>
        <v>5681388</v>
      </c>
      <c r="M418" s="8">
        <f t="shared" si="30"/>
        <v>12214884</v>
      </c>
      <c r="N418" s="8">
        <f t="shared" si="30"/>
        <v>17151703</v>
      </c>
      <c r="O418" s="8" t="str">
        <f t="shared" si="30"/>
        <v/>
      </c>
      <c r="P418" s="6"/>
      <c r="Q418" s="9" t="s">
        <v>13</v>
      </c>
    </row>
    <row r="419" spans="2:17" x14ac:dyDescent="0.3">
      <c r="B419" s="8">
        <f t="shared" si="30"/>
        <v>4873208</v>
      </c>
      <c r="C419" s="8">
        <f t="shared" si="30"/>
        <v>2092190</v>
      </c>
      <c r="D419" s="8">
        <f t="shared" si="30"/>
        <v>4484900</v>
      </c>
      <c r="E419" s="8">
        <f t="shared" si="30"/>
        <v>11410518</v>
      </c>
      <c r="F419" s="8">
        <f t="shared" si="30"/>
        <v>5765670</v>
      </c>
      <c r="G419" s="8">
        <f t="shared" si="30"/>
        <v>5681548</v>
      </c>
      <c r="H419" s="8">
        <f t="shared" si="30"/>
        <v>4027752</v>
      </c>
      <c r="I419" s="8">
        <f t="shared" si="30"/>
        <v>7639178</v>
      </c>
      <c r="J419" s="8">
        <f t="shared" si="30"/>
        <v>6084519</v>
      </c>
      <c r="K419" s="8">
        <f t="shared" si="30"/>
        <v>8152751</v>
      </c>
      <c r="L419" s="8">
        <f t="shared" si="30"/>
        <v>12130836</v>
      </c>
      <c r="M419" s="8">
        <f t="shared" si="30"/>
        <v>9773956</v>
      </c>
      <c r="N419" s="8">
        <f t="shared" si="30"/>
        <v>21790221</v>
      </c>
      <c r="O419" s="8" t="str">
        <f t="shared" si="30"/>
        <v/>
      </c>
      <c r="P419" s="6"/>
      <c r="Q419" s="9" t="s">
        <v>14</v>
      </c>
    </row>
    <row r="420" spans="2:17" x14ac:dyDescent="0.3">
      <c r="B420" s="8">
        <f t="shared" si="30"/>
        <v>4773849</v>
      </c>
      <c r="C420" s="8">
        <f t="shared" si="30"/>
        <v>2203743.8199999998</v>
      </c>
      <c r="D420" s="8">
        <f t="shared" si="30"/>
        <v>4507373.05</v>
      </c>
      <c r="E420" s="8">
        <f t="shared" si="30"/>
        <v>7409904.3700000001</v>
      </c>
      <c r="F420" s="8">
        <f t="shared" si="30"/>
        <v>6844303.1500000004</v>
      </c>
      <c r="G420" s="8">
        <f t="shared" si="30"/>
        <v>6057726.96</v>
      </c>
      <c r="H420" s="8">
        <f t="shared" si="30"/>
        <v>4683109.0599999996</v>
      </c>
      <c r="I420" s="8">
        <f t="shared" si="30"/>
        <v>5202315.33</v>
      </c>
      <c r="J420" s="8">
        <f t="shared" si="30"/>
        <v>4707620.46</v>
      </c>
      <c r="K420" s="8">
        <f t="shared" si="30"/>
        <v>2321639.5599999996</v>
      </c>
      <c r="L420" s="8">
        <f t="shared" si="30"/>
        <v>10966060.57</v>
      </c>
      <c r="M420" s="8">
        <f t="shared" si="30"/>
        <v>8864964.5099999998</v>
      </c>
      <c r="N420" s="8">
        <f>IFERROR(VLOOKUP($B$416,$4:$126,MATCH($Q420&amp;"/"&amp;N$348,$2:$2,0),FALSE),IFERROR(VLOOKUP($B$416,$4:$126,MATCH($Q419&amp;"/"&amp;N$348,$2:$2,0),FALSE),IFERROR(VLOOKUP($B$416,$4:$126,MATCH($Q418&amp;"/"&amp;N$348,$2:$2,0),FALSE),IFERROR(VLOOKUP($B$416,$4:$126,MATCH($Q417&amp;"/"&amp;N$348,$2:$2,0),FALSE),""))))</f>
        <v>20242744.129999999</v>
      </c>
      <c r="O420" s="8">
        <f>IFERROR(VLOOKUP($B$416,$4:$126,MATCH($Q420&amp;"/"&amp;O$348,$2:$2,0),FALSE),IFERROR(VLOOKUP($B$416,$4:$126,MATCH($Q419&amp;"/"&amp;O$348,$2:$2,0),FALSE),IFERROR(VLOOKUP($B$416,$4:$126,MATCH($Q418&amp;"/"&amp;O$348,$2:$2,0),FALSE),IFERROR(VLOOKUP($B$416,$4:$126,MATCH($Q417&amp;"/"&amp;O$348,$2:$2,0),FALSE),""))))</f>
        <v>10810267</v>
      </c>
      <c r="P420" s="6"/>
      <c r="Q420" s="9" t="s">
        <v>15</v>
      </c>
    </row>
    <row r="421" spans="2:17" x14ac:dyDescent="0.3">
      <c r="B421" s="12">
        <f t="shared" ref="B421:M421" si="31">+B420/B$402</f>
        <v>0.1090323631262536</v>
      </c>
      <c r="C421" s="12">
        <f t="shared" si="31"/>
        <v>4.3299427030588276E-2</v>
      </c>
      <c r="D421" s="12">
        <f t="shared" si="31"/>
        <v>8.3729490070214657E-2</v>
      </c>
      <c r="E421" s="12">
        <f t="shared" si="31"/>
        <v>0.11567282171588494</v>
      </c>
      <c r="F421" s="12">
        <f t="shared" si="31"/>
        <v>9.7380922811286449E-2</v>
      </c>
      <c r="G421" s="12">
        <f t="shared" si="31"/>
        <v>7.8125131837265938E-2</v>
      </c>
      <c r="H421" s="12">
        <f t="shared" si="31"/>
        <v>5.2598407207289428E-2</v>
      </c>
      <c r="I421" s="12">
        <f t="shared" si="31"/>
        <v>5.0486039121640937E-2</v>
      </c>
      <c r="J421" s="12">
        <f t="shared" si="31"/>
        <v>4.5037213154433743E-2</v>
      </c>
      <c r="K421" s="12">
        <f t="shared" si="31"/>
        <v>1.9254959159321031E-2</v>
      </c>
      <c r="L421" s="12">
        <f t="shared" si="31"/>
        <v>6.7814037288438003E-2</v>
      </c>
      <c r="M421" s="12">
        <f t="shared" si="31"/>
        <v>5.2167399669055613E-2</v>
      </c>
      <c r="N421" s="12">
        <f>+N420/N$402</f>
        <v>9.1276656241662035E-2</v>
      </c>
      <c r="O421" s="12">
        <f>+O420/O$402</f>
        <v>4.8573061810722983E-2</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f t="shared" ref="B423:O426" si="32">IFERROR(VLOOKUP($B$422,$4:$126,MATCH($Q423&amp;"/"&amp;B$348,$2:$2,0),FALSE),"")</f>
        <v>9819971</v>
      </c>
      <c r="C423" s="8">
        <f t="shared" si="32"/>
        <v>12618405</v>
      </c>
      <c r="D423" s="8">
        <f t="shared" si="32"/>
        <v>15401473</v>
      </c>
      <c r="E423" s="8">
        <f t="shared" si="32"/>
        <v>16731786</v>
      </c>
      <c r="F423" s="8">
        <f t="shared" si="32"/>
        <v>19692880</v>
      </c>
      <c r="G423" s="8">
        <f t="shared" si="32"/>
        <v>18377248</v>
      </c>
      <c r="H423" s="8">
        <f t="shared" si="32"/>
        <v>13037556</v>
      </c>
      <c r="I423" s="8">
        <f t="shared" si="32"/>
        <v>10333754</v>
      </c>
      <c r="J423" s="8">
        <f t="shared" si="32"/>
        <v>14459067</v>
      </c>
      <c r="K423" s="8">
        <f t="shared" si="32"/>
        <v>12523010</v>
      </c>
      <c r="L423" s="8">
        <f t="shared" si="32"/>
        <v>7171800</v>
      </c>
      <c r="M423" s="8">
        <f t="shared" si="32"/>
        <v>19652136</v>
      </c>
      <c r="N423" s="8">
        <f t="shared" si="32"/>
        <v>26518271</v>
      </c>
      <c r="O423" s="8">
        <f t="shared" si="32"/>
        <v>32338317</v>
      </c>
      <c r="P423" s="6"/>
      <c r="Q423" s="9" t="s">
        <v>12</v>
      </c>
    </row>
    <row r="424" spans="2:17" x14ac:dyDescent="0.3">
      <c r="B424" s="8">
        <f t="shared" si="32"/>
        <v>8084896</v>
      </c>
      <c r="C424" s="8">
        <f t="shared" si="32"/>
        <v>17132038</v>
      </c>
      <c r="D424" s="8">
        <f t="shared" si="32"/>
        <v>15822640</v>
      </c>
      <c r="E424" s="8">
        <f t="shared" si="32"/>
        <v>14261015</v>
      </c>
      <c r="F424" s="8">
        <f t="shared" si="32"/>
        <v>20132518</v>
      </c>
      <c r="G424" s="8">
        <f t="shared" si="32"/>
        <v>16235998</v>
      </c>
      <c r="H424" s="8">
        <f t="shared" si="32"/>
        <v>12212451</v>
      </c>
      <c r="I424" s="8">
        <f t="shared" si="32"/>
        <v>11177569</v>
      </c>
      <c r="J424" s="8">
        <f t="shared" si="32"/>
        <v>13910567</v>
      </c>
      <c r="K424" s="8">
        <f t="shared" si="32"/>
        <v>11889830</v>
      </c>
      <c r="L424" s="8">
        <f t="shared" si="32"/>
        <v>7088400</v>
      </c>
      <c r="M424" s="8">
        <f t="shared" si="32"/>
        <v>25452421</v>
      </c>
      <c r="N424" s="8">
        <f t="shared" si="32"/>
        <v>27474352</v>
      </c>
      <c r="O424" s="8" t="str">
        <f t="shared" si="32"/>
        <v/>
      </c>
      <c r="P424" s="6"/>
      <c r="Q424" s="9" t="s">
        <v>13</v>
      </c>
    </row>
    <row r="425" spans="2:17" x14ac:dyDescent="0.3">
      <c r="B425" s="8">
        <f t="shared" si="32"/>
        <v>9379791</v>
      </c>
      <c r="C425" s="8">
        <f t="shared" si="32"/>
        <v>19197478</v>
      </c>
      <c r="D425" s="8">
        <f t="shared" si="32"/>
        <v>14848505</v>
      </c>
      <c r="E425" s="8">
        <f t="shared" si="32"/>
        <v>14599889</v>
      </c>
      <c r="F425" s="8">
        <f t="shared" si="32"/>
        <v>20949778</v>
      </c>
      <c r="G425" s="8">
        <f t="shared" si="32"/>
        <v>14779517</v>
      </c>
      <c r="H425" s="8">
        <f t="shared" si="32"/>
        <v>11510595</v>
      </c>
      <c r="I425" s="8">
        <f t="shared" si="32"/>
        <v>15313173</v>
      </c>
      <c r="J425" s="8">
        <f t="shared" si="32"/>
        <v>13595287</v>
      </c>
      <c r="K425" s="8">
        <f t="shared" si="32"/>
        <v>9828850</v>
      </c>
      <c r="L425" s="8">
        <f t="shared" si="32"/>
        <v>16825562</v>
      </c>
      <c r="M425" s="8">
        <f t="shared" si="32"/>
        <v>27161275</v>
      </c>
      <c r="N425" s="8">
        <f t="shared" si="32"/>
        <v>27080745</v>
      </c>
      <c r="O425" s="8" t="str">
        <f t="shared" si="32"/>
        <v/>
      </c>
      <c r="P425" s="6"/>
      <c r="Q425" s="9" t="s">
        <v>14</v>
      </c>
    </row>
    <row r="426" spans="2:17" x14ac:dyDescent="0.3">
      <c r="B426" s="8">
        <f t="shared" si="32"/>
        <v>11836274</v>
      </c>
      <c r="C426" s="8">
        <f t="shared" si="32"/>
        <v>15730371.359999999</v>
      </c>
      <c r="D426" s="8">
        <f t="shared" si="32"/>
        <v>15433265.9</v>
      </c>
      <c r="E426" s="8">
        <f t="shared" si="32"/>
        <v>18484056.449999999</v>
      </c>
      <c r="F426" s="8">
        <f t="shared" si="32"/>
        <v>18943698</v>
      </c>
      <c r="G426" s="8">
        <f t="shared" si="32"/>
        <v>13788036.68</v>
      </c>
      <c r="H426" s="8">
        <f t="shared" si="32"/>
        <v>11339939.68</v>
      </c>
      <c r="I426" s="8">
        <f t="shared" si="32"/>
        <v>17454287.68</v>
      </c>
      <c r="J426" s="8">
        <f t="shared" si="32"/>
        <v>13496667.220000001</v>
      </c>
      <c r="K426" s="8">
        <f t="shared" si="32"/>
        <v>7255200</v>
      </c>
      <c r="L426" s="8">
        <f t="shared" si="32"/>
        <v>19522147.449999999</v>
      </c>
      <c r="M426" s="8">
        <f t="shared" si="32"/>
        <v>25163538.800000001</v>
      </c>
      <c r="N426" s="8">
        <f>IFERROR(VLOOKUP($B$422,$4:$126,MATCH($Q426&amp;"/"&amp;N$348,$2:$2,0),FALSE),IFERROR(VLOOKUP($B$422,$4:$126,MATCH($Q425&amp;"/"&amp;N$348,$2:$2,0),FALSE),IFERROR(VLOOKUP($B$422,$4:$126,MATCH($Q424&amp;"/"&amp;N$348,$2:$2,0),FALSE),IFERROR(VLOOKUP($B$422,$4:$126,MATCH($Q423&amp;"/"&amp;N$348,$2:$2,0),FALSE),""))))</f>
        <v>71841586.629999995</v>
      </c>
      <c r="O426" s="8">
        <f>IFERROR(VLOOKUP($B$422,$4:$126,MATCH($Q426&amp;"/"&amp;O$348,$2:$2,0),FALSE),IFERROR(VLOOKUP($B$422,$4:$126,MATCH($Q425&amp;"/"&amp;O$348,$2:$2,0),FALSE),IFERROR(VLOOKUP($B$422,$4:$126,MATCH($Q424&amp;"/"&amp;O$348,$2:$2,0),FALSE),IFERROR(VLOOKUP($B$422,$4:$126,MATCH($Q423&amp;"/"&amp;O$348,$2:$2,0),FALSE),""))))</f>
        <v>32338317</v>
      </c>
      <c r="P426" s="6"/>
      <c r="Q426" s="9" t="s">
        <v>15</v>
      </c>
    </row>
    <row r="427" spans="2:17" x14ac:dyDescent="0.3">
      <c r="B427" s="12">
        <f t="shared" ref="B427:M427" si="33">+B426/B$402</f>
        <v>0.27033467644867576</v>
      </c>
      <c r="C427" s="12">
        <f t="shared" si="33"/>
        <v>0.30907225272054339</v>
      </c>
      <c r="D427" s="12">
        <f t="shared" si="33"/>
        <v>0.28669015623746352</v>
      </c>
      <c r="E427" s="12">
        <f t="shared" si="33"/>
        <v>0.28854663428364907</v>
      </c>
      <c r="F427" s="12">
        <f t="shared" si="33"/>
        <v>0.26953142668707208</v>
      </c>
      <c r="G427" s="12">
        <f t="shared" si="33"/>
        <v>0.17782118449955009</v>
      </c>
      <c r="H427" s="12">
        <f t="shared" si="33"/>
        <v>0.127364696690352</v>
      </c>
      <c r="I427" s="12">
        <f t="shared" si="33"/>
        <v>0.16938570516310003</v>
      </c>
      <c r="J427" s="12">
        <f t="shared" si="33"/>
        <v>0.12912091865230757</v>
      </c>
      <c r="K427" s="12">
        <f t="shared" si="33"/>
        <v>6.0172380803463724E-2</v>
      </c>
      <c r="L427" s="12">
        <f t="shared" si="33"/>
        <v>0.12072481513976216</v>
      </c>
      <c r="M427" s="12">
        <f t="shared" si="33"/>
        <v>0.14807914732051061</v>
      </c>
      <c r="N427" s="12">
        <f>+N426/N$402</f>
        <v>0.32394124850710609</v>
      </c>
      <c r="O427" s="12">
        <f>+O426/O$402</f>
        <v>0.14530363315686409</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f t="shared" ref="B429:O432" si="34">IFERROR(VLOOKUP($B$428,$4:$126,MATCH($Q429&amp;"/"&amp;B$348,$2:$2,0),FALSE),"")</f>
        <v>11793164</v>
      </c>
      <c r="C429" s="8">
        <f t="shared" si="34"/>
        <v>17261936</v>
      </c>
      <c r="D429" s="8">
        <f t="shared" si="34"/>
        <v>17967398</v>
      </c>
      <c r="E429" s="8">
        <f t="shared" si="34"/>
        <v>20705181</v>
      </c>
      <c r="F429" s="8">
        <f t="shared" si="34"/>
        <v>26496514</v>
      </c>
      <c r="G429" s="8">
        <f t="shared" si="34"/>
        <v>25692610</v>
      </c>
      <c r="H429" s="8">
        <f t="shared" si="34"/>
        <v>19791464</v>
      </c>
      <c r="I429" s="8">
        <f t="shared" si="34"/>
        <v>15212753</v>
      </c>
      <c r="J429" s="8">
        <f t="shared" si="34"/>
        <v>21600407</v>
      </c>
      <c r="K429" s="8">
        <f t="shared" si="34"/>
        <v>14959067</v>
      </c>
      <c r="L429" s="8">
        <f t="shared" si="34"/>
        <v>9452883</v>
      </c>
      <c r="M429" s="8">
        <f t="shared" si="34"/>
        <v>29906312</v>
      </c>
      <c r="N429" s="8">
        <f t="shared" si="34"/>
        <v>42761750</v>
      </c>
      <c r="O429" s="8">
        <f t="shared" si="34"/>
        <v>43148584</v>
      </c>
      <c r="P429" s="6"/>
      <c r="Q429" s="9" t="s">
        <v>12</v>
      </c>
    </row>
    <row r="430" spans="2:17" x14ac:dyDescent="0.3">
      <c r="B430" s="8">
        <f t="shared" si="34"/>
        <v>12308081</v>
      </c>
      <c r="C430" s="8">
        <f t="shared" si="34"/>
        <v>19884195</v>
      </c>
      <c r="D430" s="8">
        <f t="shared" si="34"/>
        <v>18658488</v>
      </c>
      <c r="E430" s="8">
        <f t="shared" si="34"/>
        <v>21871854</v>
      </c>
      <c r="F430" s="8">
        <f t="shared" si="34"/>
        <v>27092895</v>
      </c>
      <c r="G430" s="8">
        <f t="shared" si="34"/>
        <v>21633026</v>
      </c>
      <c r="H430" s="8">
        <f t="shared" si="34"/>
        <v>16318645</v>
      </c>
      <c r="I430" s="8">
        <f t="shared" si="34"/>
        <v>23349957</v>
      </c>
      <c r="J430" s="8">
        <f t="shared" si="34"/>
        <v>20694212</v>
      </c>
      <c r="K430" s="8">
        <f t="shared" si="34"/>
        <v>19324605</v>
      </c>
      <c r="L430" s="8">
        <f t="shared" si="34"/>
        <v>12769788</v>
      </c>
      <c r="M430" s="8">
        <f t="shared" si="34"/>
        <v>37667305</v>
      </c>
      <c r="N430" s="8">
        <f t="shared" si="34"/>
        <v>44626055</v>
      </c>
      <c r="O430" s="8" t="str">
        <f t="shared" si="34"/>
        <v/>
      </c>
      <c r="P430" s="6"/>
      <c r="Q430" s="9" t="s">
        <v>13</v>
      </c>
    </row>
    <row r="431" spans="2:17" x14ac:dyDescent="0.3">
      <c r="B431" s="8">
        <f t="shared" si="34"/>
        <v>14252999</v>
      </c>
      <c r="C431" s="8">
        <f t="shared" si="34"/>
        <v>21289668</v>
      </c>
      <c r="D431" s="8">
        <f t="shared" si="34"/>
        <v>19333405</v>
      </c>
      <c r="E431" s="8">
        <f t="shared" si="34"/>
        <v>26010407</v>
      </c>
      <c r="F431" s="8">
        <f t="shared" si="34"/>
        <v>26715448</v>
      </c>
      <c r="G431" s="8">
        <f t="shared" si="34"/>
        <v>20461065</v>
      </c>
      <c r="H431" s="8">
        <f t="shared" si="34"/>
        <v>15538347</v>
      </c>
      <c r="I431" s="8">
        <f t="shared" si="34"/>
        <v>22952351</v>
      </c>
      <c r="J431" s="8">
        <f t="shared" si="34"/>
        <v>19679806</v>
      </c>
      <c r="K431" s="8">
        <f t="shared" si="34"/>
        <v>17981601</v>
      </c>
      <c r="L431" s="8">
        <f t="shared" si="34"/>
        <v>28956398</v>
      </c>
      <c r="M431" s="8">
        <f t="shared" si="34"/>
        <v>36935231</v>
      </c>
      <c r="N431" s="8">
        <f t="shared" si="34"/>
        <v>48870966</v>
      </c>
      <c r="O431" s="8" t="str">
        <f t="shared" si="34"/>
        <v/>
      </c>
      <c r="P431" s="6"/>
      <c r="Q431" s="9" t="s">
        <v>14</v>
      </c>
    </row>
    <row r="432" spans="2:17" x14ac:dyDescent="0.3">
      <c r="B432" s="8">
        <f t="shared" si="34"/>
        <v>16610123</v>
      </c>
      <c r="C432" s="8">
        <f t="shared" si="34"/>
        <v>17934115.18</v>
      </c>
      <c r="D432" s="8">
        <f t="shared" si="34"/>
        <v>19940638.949999999</v>
      </c>
      <c r="E432" s="8">
        <f t="shared" si="34"/>
        <v>25893960.82</v>
      </c>
      <c r="F432" s="8">
        <f t="shared" si="34"/>
        <v>25788001.149999999</v>
      </c>
      <c r="G432" s="8">
        <f t="shared" si="34"/>
        <v>19845763.640000001</v>
      </c>
      <c r="H432" s="8">
        <f t="shared" si="34"/>
        <v>16023048.739999998</v>
      </c>
      <c r="I432" s="8">
        <f t="shared" si="34"/>
        <v>22656603.009999998</v>
      </c>
      <c r="J432" s="8">
        <f t="shared" si="34"/>
        <v>18204287.68</v>
      </c>
      <c r="K432" s="8">
        <f t="shared" si="34"/>
        <v>9576839.5599999987</v>
      </c>
      <c r="L432" s="8">
        <f t="shared" si="34"/>
        <v>30488208.02</v>
      </c>
      <c r="M432" s="8">
        <f t="shared" si="34"/>
        <v>34028503.310000002</v>
      </c>
      <c r="N432" s="8">
        <f>IFERROR(VLOOKUP($B$428,$4:$126,MATCH($Q432&amp;"/"&amp;N$348,$2:$2,0),FALSE),IFERROR(VLOOKUP($B$428,$4:$126,MATCH($Q431&amp;"/"&amp;N$348,$2:$2,0),FALSE),IFERROR(VLOOKUP($B$428,$4:$126,MATCH($Q430&amp;"/"&amp;N$348,$2:$2,0),FALSE),IFERROR(VLOOKUP($B$428,$4:$126,MATCH($Q429&amp;"/"&amp;N$348,$2:$2,0),FALSE),""))))</f>
        <v>92084330.75999999</v>
      </c>
      <c r="O432" s="8">
        <f>IFERROR(VLOOKUP($B$428,$4:$126,MATCH($Q432&amp;"/"&amp;O$348,$2:$2,0),FALSE),IFERROR(VLOOKUP($B$428,$4:$126,MATCH($Q431&amp;"/"&amp;O$348,$2:$2,0),FALSE),IFERROR(VLOOKUP($B$428,$4:$126,MATCH($Q430&amp;"/"&amp;O$348,$2:$2,0),FALSE),IFERROR(VLOOKUP($B$428,$4:$126,MATCH($Q429&amp;"/"&amp;O$348,$2:$2,0),FALSE),""))))</f>
        <v>43148584</v>
      </c>
      <c r="P432" s="6"/>
      <c r="Q432" s="9" t="s">
        <v>15</v>
      </c>
    </row>
    <row r="433" spans="1:17" s="87" customFormat="1" x14ac:dyDescent="0.3">
      <c r="A433" s="86"/>
      <c r="B433" s="13">
        <f t="shared" ref="B433:O433" si="35">+B432/B$457</f>
        <v>1.1456109733958824</v>
      </c>
      <c r="C433" s="13">
        <f t="shared" si="35"/>
        <v>0.96040988496901836</v>
      </c>
      <c r="D433" s="13">
        <f t="shared" si="35"/>
        <v>1.0754345138683044</v>
      </c>
      <c r="E433" s="13">
        <f t="shared" si="35"/>
        <v>1.297111562865352</v>
      </c>
      <c r="F433" s="13">
        <f t="shared" si="35"/>
        <v>1.0172207641705768</v>
      </c>
      <c r="G433" s="13">
        <f t="shared" si="35"/>
        <v>0.54855250964420132</v>
      </c>
      <c r="H433" s="13">
        <f t="shared" si="35"/>
        <v>0.39060877500526431</v>
      </c>
      <c r="I433" s="13">
        <f t="shared" si="35"/>
        <v>0.4932146958235249</v>
      </c>
      <c r="J433" s="13">
        <f t="shared" si="35"/>
        <v>0.34983321852451926</v>
      </c>
      <c r="K433" s="13">
        <f t="shared" si="35"/>
        <v>0.15496247634361771</v>
      </c>
      <c r="L433" s="13">
        <f t="shared" si="35"/>
        <v>0.46386816427735494</v>
      </c>
      <c r="M433" s="13">
        <f t="shared" si="35"/>
        <v>0.4717767134449698</v>
      </c>
      <c r="N433" s="13">
        <f t="shared" si="35"/>
        <v>1.3386286669159049</v>
      </c>
      <c r="O433" s="13">
        <f t="shared" si="35"/>
        <v>0.59351163888383962</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f t="shared" ref="B435:O438" si="36">IFERROR(VLOOKUP($B$434,$4:$126,MATCH($Q435&amp;"/"&amp;B$348,$2:$2,0),FALSE),"")</f>
        <v>18139085</v>
      </c>
      <c r="C435" s="8">
        <f t="shared" si="36"/>
        <v>22293281</v>
      </c>
      <c r="D435" s="8">
        <f t="shared" si="36"/>
        <v>25123680</v>
      </c>
      <c r="E435" s="8">
        <f t="shared" si="36"/>
        <v>26046322</v>
      </c>
      <c r="F435" s="8">
        <f t="shared" si="36"/>
        <v>29764422</v>
      </c>
      <c r="G435" s="8">
        <f t="shared" si="36"/>
        <v>29406441</v>
      </c>
      <c r="H435" s="8">
        <f t="shared" si="36"/>
        <v>24879424</v>
      </c>
      <c r="I435" s="8">
        <f t="shared" si="36"/>
        <v>32135284</v>
      </c>
      <c r="J435" s="8">
        <f t="shared" si="36"/>
        <v>37651540</v>
      </c>
      <c r="K435" s="8">
        <f t="shared" si="36"/>
        <v>36334994</v>
      </c>
      <c r="L435" s="8">
        <f t="shared" si="36"/>
        <v>42293656</v>
      </c>
      <c r="M435" s="8">
        <f t="shared" si="36"/>
        <v>62685129</v>
      </c>
      <c r="N435" s="8">
        <f t="shared" si="36"/>
        <v>114085699</v>
      </c>
      <c r="O435" s="8">
        <f t="shared" si="36"/>
        <v>118093400</v>
      </c>
      <c r="P435" s="6"/>
      <c r="Q435" s="9" t="s">
        <v>12</v>
      </c>
    </row>
    <row r="436" spans="1:17" x14ac:dyDescent="0.3">
      <c r="B436" s="8">
        <f t="shared" si="36"/>
        <v>16458671</v>
      </c>
      <c r="C436" s="8">
        <f t="shared" si="36"/>
        <v>26783606</v>
      </c>
      <c r="D436" s="8">
        <f t="shared" si="36"/>
        <v>25984454</v>
      </c>
      <c r="E436" s="8">
        <f t="shared" si="36"/>
        <v>23666308</v>
      </c>
      <c r="F436" s="8">
        <f t="shared" si="36"/>
        <v>30482792</v>
      </c>
      <c r="G436" s="8">
        <f t="shared" si="36"/>
        <v>27784988</v>
      </c>
      <c r="H436" s="8">
        <f t="shared" si="36"/>
        <v>34504229</v>
      </c>
      <c r="I436" s="8">
        <f t="shared" si="36"/>
        <v>33569685</v>
      </c>
      <c r="J436" s="8">
        <f t="shared" si="36"/>
        <v>36976695</v>
      </c>
      <c r="K436" s="8">
        <f t="shared" si="36"/>
        <v>35622951</v>
      </c>
      <c r="L436" s="8">
        <f t="shared" si="36"/>
        <v>42286206</v>
      </c>
      <c r="M436" s="8">
        <f t="shared" si="36"/>
        <v>69196678</v>
      </c>
      <c r="N436" s="8">
        <f t="shared" si="36"/>
        <v>113504956</v>
      </c>
      <c r="O436" s="8" t="str">
        <f t="shared" si="36"/>
        <v/>
      </c>
      <c r="P436" s="6"/>
      <c r="Q436" s="9" t="s">
        <v>13</v>
      </c>
    </row>
    <row r="437" spans="1:17" x14ac:dyDescent="0.3">
      <c r="B437" s="8">
        <f t="shared" si="36"/>
        <v>17761964</v>
      </c>
      <c r="C437" s="8">
        <f t="shared" si="36"/>
        <v>27622612</v>
      </c>
      <c r="D437" s="8">
        <f t="shared" si="36"/>
        <v>24170087</v>
      </c>
      <c r="E437" s="8">
        <f t="shared" si="36"/>
        <v>24327388</v>
      </c>
      <c r="F437" s="8">
        <f t="shared" si="36"/>
        <v>31293492</v>
      </c>
      <c r="G437" s="8">
        <f t="shared" si="36"/>
        <v>26737881</v>
      </c>
      <c r="H437" s="8">
        <f t="shared" si="36"/>
        <v>33363898</v>
      </c>
      <c r="I437" s="8">
        <f t="shared" si="36"/>
        <v>37909120</v>
      </c>
      <c r="J437" s="8">
        <f t="shared" si="36"/>
        <v>36733949</v>
      </c>
      <c r="K437" s="8">
        <f t="shared" si="36"/>
        <v>33863228</v>
      </c>
      <c r="L437" s="8">
        <f t="shared" si="36"/>
        <v>60221587</v>
      </c>
      <c r="M437" s="8">
        <f t="shared" si="36"/>
        <v>70735968</v>
      </c>
      <c r="N437" s="8">
        <f t="shared" si="36"/>
        <v>112712280</v>
      </c>
      <c r="O437" s="8" t="str">
        <f t="shared" si="36"/>
        <v/>
      </c>
      <c r="P437" s="6"/>
      <c r="Q437" s="9" t="s">
        <v>14</v>
      </c>
    </row>
    <row r="438" spans="1:17" x14ac:dyDescent="0.3">
      <c r="B438" s="8">
        <f t="shared" si="36"/>
        <v>20259631</v>
      </c>
      <c r="C438" s="8">
        <f t="shared" si="36"/>
        <v>25304534.84</v>
      </c>
      <c r="D438" s="8">
        <f t="shared" si="36"/>
        <v>24694309.420000002</v>
      </c>
      <c r="E438" s="8">
        <f t="shared" si="36"/>
        <v>28255497.620000001</v>
      </c>
      <c r="F438" s="8">
        <f t="shared" si="36"/>
        <v>29892183.59</v>
      </c>
      <c r="G438" s="8">
        <f t="shared" si="36"/>
        <v>25256901.039999999</v>
      </c>
      <c r="H438" s="8">
        <f t="shared" si="36"/>
        <v>33160775.27</v>
      </c>
      <c r="I438" s="8">
        <f t="shared" si="36"/>
        <v>40713617.719999999</v>
      </c>
      <c r="J438" s="8">
        <f t="shared" si="36"/>
        <v>36644143.140000001</v>
      </c>
      <c r="K438" s="8">
        <f t="shared" si="36"/>
        <v>42339824.630000003</v>
      </c>
      <c r="L438" s="8">
        <f t="shared" si="36"/>
        <v>62918735.229999997</v>
      </c>
      <c r="M438" s="8">
        <f t="shared" si="36"/>
        <v>68395793.790000007</v>
      </c>
      <c r="N438" s="8">
        <f>IFERROR(VLOOKUP($B$434,$4:$126,MATCH($Q438&amp;"/"&amp;N$348,$2:$2,0),FALSE),IFERROR(VLOOKUP($B$434,$4:$126,MATCH($Q437&amp;"/"&amp;N$348,$2:$2,0),FALSE),IFERROR(VLOOKUP($B$434,$4:$126,MATCH($Q436&amp;"/"&amp;N$348,$2:$2,0),FALSE),IFERROR(VLOOKUP($B$434,$4:$126,MATCH($Q435&amp;"/"&amp;N$348,$2:$2,0),FALSE),""))))</f>
        <v>114096116.90000001</v>
      </c>
      <c r="O438" s="8">
        <f>IFERROR(VLOOKUP($B$434,$4:$126,MATCH($Q438&amp;"/"&amp;O$348,$2:$2,0),FALSE),IFERROR(VLOOKUP($B$434,$4:$126,MATCH($Q437&amp;"/"&amp;O$348,$2:$2,0),FALSE),IFERROR(VLOOKUP($B$434,$4:$126,MATCH($Q436&amp;"/"&amp;O$348,$2:$2,0),FALSE),IFERROR(VLOOKUP($B$434,$4:$126,MATCH($Q435&amp;"/"&amp;O$348,$2:$2,0),FALSE),""))))</f>
        <v>118093400</v>
      </c>
      <c r="P438" s="6"/>
      <c r="Q438" s="9" t="s">
        <v>15</v>
      </c>
    </row>
    <row r="439" spans="1:17" x14ac:dyDescent="0.3">
      <c r="B439" s="12">
        <f t="shared" ref="B439:M439" si="37">+B438/B$402</f>
        <v>0.46272000727209939</v>
      </c>
      <c r="C439" s="12">
        <f t="shared" si="37"/>
        <v>0.49718658307913427</v>
      </c>
      <c r="D439" s="12">
        <f t="shared" si="37"/>
        <v>0.45872438611947119</v>
      </c>
      <c r="E439" s="12">
        <f t="shared" si="37"/>
        <v>0.4410843886089007</v>
      </c>
      <c r="F439" s="12">
        <f t="shared" si="37"/>
        <v>0.42530676374827048</v>
      </c>
      <c r="G439" s="12">
        <f t="shared" si="37"/>
        <v>0.32573252914502099</v>
      </c>
      <c r="H439" s="12">
        <f t="shared" si="37"/>
        <v>0.37244572753146032</v>
      </c>
      <c r="I439" s="12">
        <f t="shared" si="37"/>
        <v>0.39510663360643572</v>
      </c>
      <c r="J439" s="12">
        <f t="shared" si="37"/>
        <v>0.35056991095194645</v>
      </c>
      <c r="K439" s="12">
        <f t="shared" si="37"/>
        <v>0.35115338664519691</v>
      </c>
      <c r="L439" s="12">
        <f t="shared" si="37"/>
        <v>0.38908899233159877</v>
      </c>
      <c r="M439" s="12">
        <f t="shared" si="37"/>
        <v>0.40248674501746451</v>
      </c>
      <c r="N439" s="12">
        <f>+N438/N$402</f>
        <v>0.51447135694194968</v>
      </c>
      <c r="O439" s="12">
        <f>+O438/O$402</f>
        <v>0.53062130820991138</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f t="shared" ref="B441:O444" si="38">IFERROR(VLOOKUP($B$440,$4:$126,MATCH($Q441&amp;"/"&amp;B$348,$2:$2,0),FALSE),"")</f>
        <v>22768066</v>
      </c>
      <c r="C441" s="8">
        <f t="shared" si="38"/>
        <v>30586707</v>
      </c>
      <c r="D441" s="8">
        <f t="shared" si="38"/>
        <v>31577864</v>
      </c>
      <c r="E441" s="8">
        <f t="shared" si="38"/>
        <v>35407032</v>
      </c>
      <c r="F441" s="8">
        <f t="shared" si="38"/>
        <v>44094427</v>
      </c>
      <c r="G441" s="8">
        <f t="shared" si="38"/>
        <v>43612671</v>
      </c>
      <c r="H441" s="8">
        <f t="shared" si="38"/>
        <v>40582475</v>
      </c>
      <c r="I441" s="8">
        <f t="shared" si="38"/>
        <v>45767476</v>
      </c>
      <c r="J441" s="8">
        <f t="shared" si="38"/>
        <v>54358394</v>
      </c>
      <c r="K441" s="8">
        <f t="shared" si="38"/>
        <v>49398180</v>
      </c>
      <c r="L441" s="8">
        <f t="shared" si="38"/>
        <v>55571487</v>
      </c>
      <c r="M441" s="8">
        <f t="shared" si="38"/>
        <v>86031883</v>
      </c>
      <c r="N441" s="8">
        <f t="shared" si="38"/>
        <v>144116945</v>
      </c>
      <c r="O441" s="8">
        <f t="shared" si="38"/>
        <v>141772718</v>
      </c>
      <c r="P441" s="6"/>
      <c r="Q441" s="9" t="s">
        <v>12</v>
      </c>
    </row>
    <row r="442" spans="1:17" x14ac:dyDescent="0.3">
      <c r="B442" s="8">
        <f t="shared" si="38"/>
        <v>23288179</v>
      </c>
      <c r="C442" s="8">
        <f t="shared" si="38"/>
        <v>34187557</v>
      </c>
      <c r="D442" s="8">
        <f t="shared" si="38"/>
        <v>32983595</v>
      </c>
      <c r="E442" s="8">
        <f t="shared" si="38"/>
        <v>36878809</v>
      </c>
      <c r="F442" s="8">
        <f t="shared" si="38"/>
        <v>44389292</v>
      </c>
      <c r="G442" s="8">
        <f t="shared" si="38"/>
        <v>39705990</v>
      </c>
      <c r="H442" s="8">
        <f t="shared" si="38"/>
        <v>47094641</v>
      </c>
      <c r="I442" s="8">
        <f t="shared" si="38"/>
        <v>54795307</v>
      </c>
      <c r="J442" s="8">
        <f t="shared" si="38"/>
        <v>53205822</v>
      </c>
      <c r="K442" s="8">
        <f t="shared" si="38"/>
        <v>53968702</v>
      </c>
      <c r="L442" s="8">
        <f t="shared" si="38"/>
        <v>59093450</v>
      </c>
      <c r="M442" s="8">
        <f t="shared" si="38"/>
        <v>94142860</v>
      </c>
      <c r="N442" s="8">
        <f t="shared" si="38"/>
        <v>144121230</v>
      </c>
      <c r="O442" s="8" t="str">
        <f t="shared" si="38"/>
        <v/>
      </c>
      <c r="P442" s="6"/>
      <c r="Q442" s="9" t="s">
        <v>13</v>
      </c>
    </row>
    <row r="443" spans="1:17" x14ac:dyDescent="0.3">
      <c r="B443" s="8">
        <f t="shared" si="38"/>
        <v>25231670</v>
      </c>
      <c r="C443" s="8">
        <f t="shared" si="38"/>
        <v>33366788</v>
      </c>
      <c r="D443" s="8">
        <f t="shared" si="38"/>
        <v>32402187</v>
      </c>
      <c r="E443" s="8">
        <f t="shared" si="38"/>
        <v>42431796</v>
      </c>
      <c r="F443" s="8">
        <f t="shared" si="38"/>
        <v>43578764</v>
      </c>
      <c r="G443" s="8">
        <f t="shared" si="38"/>
        <v>40519551</v>
      </c>
      <c r="H443" s="8">
        <f t="shared" si="38"/>
        <v>46067152</v>
      </c>
      <c r="I443" s="8">
        <f t="shared" si="38"/>
        <v>55061394</v>
      </c>
      <c r="J443" s="8">
        <f t="shared" si="38"/>
        <v>51679004</v>
      </c>
      <c r="K443" s="8">
        <f t="shared" si="38"/>
        <v>51613078</v>
      </c>
      <c r="L443" s="8">
        <f t="shared" si="38"/>
        <v>84962376</v>
      </c>
      <c r="M443" s="8">
        <f t="shared" si="38"/>
        <v>92676170</v>
      </c>
      <c r="N443" s="8">
        <f t="shared" si="38"/>
        <v>147125862</v>
      </c>
      <c r="O443" s="8" t="str">
        <f t="shared" si="38"/>
        <v/>
      </c>
      <c r="P443" s="6"/>
      <c r="Q443" s="9" t="s">
        <v>14</v>
      </c>
    </row>
    <row r="444" spans="1:17" x14ac:dyDescent="0.3">
      <c r="B444" s="8">
        <f t="shared" si="38"/>
        <v>28610457</v>
      </c>
      <c r="C444" s="8">
        <f t="shared" si="38"/>
        <v>31887347.739999998</v>
      </c>
      <c r="D444" s="8">
        <f t="shared" si="38"/>
        <v>34847603.630000003</v>
      </c>
      <c r="E444" s="8">
        <f t="shared" si="38"/>
        <v>43610987.670000002</v>
      </c>
      <c r="F444" s="8">
        <f t="shared" si="38"/>
        <v>44383844.719999999</v>
      </c>
      <c r="G444" s="8">
        <f t="shared" si="38"/>
        <v>40715132.969999999</v>
      </c>
      <c r="H444" s="8">
        <f t="shared" si="38"/>
        <v>47287266.649999999</v>
      </c>
      <c r="I444" s="8">
        <f t="shared" si="38"/>
        <v>56243515.359999999</v>
      </c>
      <c r="J444" s="8">
        <f t="shared" si="38"/>
        <v>51522546.600000001</v>
      </c>
      <c r="K444" s="8">
        <f t="shared" si="38"/>
        <v>56693803.68</v>
      </c>
      <c r="L444" s="8">
        <f t="shared" si="38"/>
        <v>87532089.370000005</v>
      </c>
      <c r="M444" s="8">
        <f t="shared" si="38"/>
        <v>89470770.980000004</v>
      </c>
      <c r="N444" s="8">
        <f>IFERROR(VLOOKUP($B$440,$4:$126,MATCH($Q444&amp;"/"&amp;N$348,$2:$2,0),FALSE),IFERROR(VLOOKUP($B$440,$4:$126,MATCH($Q443&amp;"/"&amp;N$348,$2:$2,0),FALSE),IFERROR(VLOOKUP($B$440,$4:$126,MATCH($Q442&amp;"/"&amp;N$348,$2:$2,0),FALSE),IFERROR(VLOOKUP($B$440,$4:$126,MATCH($Q441&amp;"/"&amp;N$348,$2:$2,0),FALSE),""))))</f>
        <v>144650205.86000001</v>
      </c>
      <c r="O444" s="8">
        <f>IFERROR(VLOOKUP($B$440,$4:$126,MATCH($Q444&amp;"/"&amp;O$348,$2:$2,0),FALSE),IFERROR(VLOOKUP($B$440,$4:$126,MATCH($Q443&amp;"/"&amp;O$348,$2:$2,0),FALSE),IFERROR(VLOOKUP($B$440,$4:$126,MATCH($Q442&amp;"/"&amp;O$348,$2:$2,0),FALSE),IFERROR(VLOOKUP($B$440,$4:$126,MATCH($Q441&amp;"/"&amp;O$348,$2:$2,0),FALSE),""))))</f>
        <v>141772718</v>
      </c>
      <c r="P444" s="6"/>
      <c r="Q444" s="9" t="s">
        <v>15</v>
      </c>
    </row>
    <row r="445" spans="1:17" x14ac:dyDescent="0.3">
      <c r="B445" s="12">
        <f t="shared" ref="B445:M445" si="39">+B444/B$402</f>
        <v>0.65344876573014021</v>
      </c>
      <c r="C445" s="12">
        <f t="shared" si="39"/>
        <v>0.62652649284213258</v>
      </c>
      <c r="D445" s="12">
        <f t="shared" si="39"/>
        <v>0.64733316939649843</v>
      </c>
      <c r="E445" s="12">
        <f t="shared" si="39"/>
        <v>0.68079232196697925</v>
      </c>
      <c r="F445" s="12">
        <f t="shared" si="39"/>
        <v>0.63149449432941074</v>
      </c>
      <c r="G445" s="12">
        <f t="shared" si="39"/>
        <v>0.52509384329416242</v>
      </c>
      <c r="H445" s="12">
        <f t="shared" si="39"/>
        <v>0.53110761998277645</v>
      </c>
      <c r="I445" s="12">
        <f t="shared" si="39"/>
        <v>0.54581703274099169</v>
      </c>
      <c r="J445" s="12">
        <f t="shared" si="39"/>
        <v>0.4929097265167901</v>
      </c>
      <c r="K445" s="12">
        <f t="shared" si="39"/>
        <v>0.47020084135926959</v>
      </c>
      <c r="L445" s="12">
        <f t="shared" si="39"/>
        <v>0.54129779190815364</v>
      </c>
      <c r="M445" s="12">
        <f t="shared" si="39"/>
        <v>0.52650605235329961</v>
      </c>
      <c r="N445" s="12">
        <f>+N444/N$402</f>
        <v>0.65224294842523745</v>
      </c>
      <c r="O445" s="12">
        <f>+O444/O$402</f>
        <v>0.63701803058964213</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f t="shared" ref="B448:O451" si="40">IFERROR(VLOOKUP($B$447,$4:$126,MATCH($Q448&amp;"/"&amp;B$348,$2:$2,0),FALSE),"")</f>
        <v>9239827</v>
      </c>
      <c r="C448" s="8">
        <f t="shared" si="40"/>
        <v>10692516</v>
      </c>
      <c r="D448" s="8">
        <f t="shared" si="40"/>
        <v>15272795</v>
      </c>
      <c r="E448" s="8">
        <f t="shared" si="40"/>
        <v>14733984</v>
      </c>
      <c r="F448" s="8">
        <f t="shared" si="40"/>
        <v>16674821</v>
      </c>
      <c r="G448" s="8">
        <f t="shared" si="40"/>
        <v>22648676</v>
      </c>
      <c r="H448" s="8">
        <f t="shared" si="40"/>
        <v>26905395</v>
      </c>
      <c r="I448" s="8">
        <f t="shared" si="40"/>
        <v>32180803</v>
      </c>
      <c r="J448" s="8">
        <f t="shared" si="40"/>
        <v>37339500</v>
      </c>
      <c r="K448" s="8">
        <f t="shared" si="40"/>
        <v>43827890</v>
      </c>
      <c r="L448" s="8">
        <f t="shared" si="40"/>
        <v>53543876</v>
      </c>
      <c r="M448" s="8">
        <f t="shared" si="40"/>
        <v>57694278</v>
      </c>
      <c r="N448" s="8">
        <f t="shared" si="40"/>
        <v>57362666</v>
      </c>
      <c r="O448" s="8">
        <f t="shared" si="40"/>
        <v>62526928</v>
      </c>
      <c r="P448" s="6"/>
      <c r="Q448" s="9" t="s">
        <v>12</v>
      </c>
    </row>
    <row r="449" spans="1:18" x14ac:dyDescent="0.3">
      <c r="B449" s="8">
        <f t="shared" si="40"/>
        <v>9040279</v>
      </c>
      <c r="C449" s="8">
        <f t="shared" si="40"/>
        <v>10560504</v>
      </c>
      <c r="D449" s="8">
        <f t="shared" si="40"/>
        <v>14173599</v>
      </c>
      <c r="E449" s="8">
        <f t="shared" si="40"/>
        <v>14554215</v>
      </c>
      <c r="F449" s="8">
        <f t="shared" si="40"/>
        <v>17040051</v>
      </c>
      <c r="G449" s="8">
        <f t="shared" si="40"/>
        <v>21992373</v>
      </c>
      <c r="H449" s="8">
        <f t="shared" si="40"/>
        <v>26278503</v>
      </c>
      <c r="I449" s="8">
        <f t="shared" si="40"/>
        <v>31269832</v>
      </c>
      <c r="J449" s="8">
        <f t="shared" si="40"/>
        <v>36491041</v>
      </c>
      <c r="K449" s="8">
        <f t="shared" si="40"/>
        <v>42585952</v>
      </c>
      <c r="L449" s="8">
        <f t="shared" si="40"/>
        <v>50196250</v>
      </c>
      <c r="M449" s="8">
        <f t="shared" si="40"/>
        <v>55009407</v>
      </c>
      <c r="N449" s="8">
        <f t="shared" si="40"/>
        <v>54253194</v>
      </c>
      <c r="O449" s="8" t="str">
        <f t="shared" si="40"/>
        <v/>
      </c>
      <c r="P449" s="6"/>
      <c r="Q449" s="9" t="s">
        <v>13</v>
      </c>
    </row>
    <row r="450" spans="1:18" x14ac:dyDescent="0.3">
      <c r="B450" s="8">
        <f t="shared" si="40"/>
        <v>9612814</v>
      </c>
      <c r="C450" s="8">
        <f t="shared" si="40"/>
        <v>11110542</v>
      </c>
      <c r="D450" s="8">
        <f t="shared" si="40"/>
        <v>14344004</v>
      </c>
      <c r="E450" s="8">
        <f t="shared" si="40"/>
        <v>14942815</v>
      </c>
      <c r="F450" s="8">
        <f t="shared" si="40"/>
        <v>19883437</v>
      </c>
      <c r="G450" s="8">
        <f t="shared" si="40"/>
        <v>23451746</v>
      </c>
      <c r="H450" s="8">
        <f t="shared" si="40"/>
        <v>28213301</v>
      </c>
      <c r="I450" s="8">
        <f t="shared" si="40"/>
        <v>33085706</v>
      </c>
      <c r="J450" s="8">
        <f t="shared" si="40"/>
        <v>38833481</v>
      </c>
      <c r="K450" s="8">
        <f t="shared" si="40"/>
        <v>48566393</v>
      </c>
      <c r="L450" s="8">
        <f t="shared" si="40"/>
        <v>52853062</v>
      </c>
      <c r="M450" s="8">
        <f t="shared" si="40"/>
        <v>57760336</v>
      </c>
      <c r="N450" s="8">
        <f t="shared" si="40"/>
        <v>56733733</v>
      </c>
      <c r="O450" s="8" t="str">
        <f t="shared" si="40"/>
        <v/>
      </c>
      <c r="P450" s="6"/>
      <c r="Q450" s="9" t="s">
        <v>14</v>
      </c>
    </row>
    <row r="451" spans="1:18" x14ac:dyDescent="0.3">
      <c r="B451" s="8">
        <f t="shared" si="40"/>
        <v>10089338</v>
      </c>
      <c r="C451" s="8">
        <f t="shared" si="40"/>
        <v>14321958.199999999</v>
      </c>
      <c r="D451" s="8">
        <f t="shared" si="40"/>
        <v>14188792.779999999</v>
      </c>
      <c r="E451" s="8">
        <f t="shared" si="40"/>
        <v>15610308.220000001</v>
      </c>
      <c r="F451" s="8">
        <f t="shared" si="40"/>
        <v>20992843.890000001</v>
      </c>
      <c r="G451" s="8">
        <f t="shared" si="40"/>
        <v>25195199.170000002</v>
      </c>
      <c r="H451" s="8">
        <f t="shared" si="40"/>
        <v>30033795.649999999</v>
      </c>
      <c r="I451" s="8">
        <f t="shared" si="40"/>
        <v>34949747.219999999</v>
      </c>
      <c r="J451" s="8">
        <f t="shared" si="40"/>
        <v>41052032.490000002</v>
      </c>
      <c r="K451" s="8">
        <f t="shared" si="40"/>
        <v>50890234.030000001</v>
      </c>
      <c r="L451" s="8">
        <f t="shared" si="40"/>
        <v>55007135.399999999</v>
      </c>
      <c r="M451" s="8">
        <f t="shared" si="40"/>
        <v>61457082.399999999</v>
      </c>
      <c r="N451" s="8">
        <f>IFERROR(VLOOKUP($B$447,$4:$126,MATCH($Q451&amp;"/"&amp;N$348,$2:$2,0),FALSE),IFERROR(VLOOKUP($B$447,$4:$126,MATCH($Q450&amp;"/"&amp;N$348,$2:$2,0),FALSE),IFERROR(VLOOKUP($B$447,$4:$126,MATCH($Q449&amp;"/"&amp;N$348,$2:$2,0),FALSE),IFERROR(VLOOKUP($B$447,$4:$126,MATCH($Q448&amp;"/"&amp;N$348,$2:$2,0),FALSE),""))))</f>
        <v>58695563.520000003</v>
      </c>
      <c r="O451" s="8">
        <f>IFERROR(VLOOKUP($B$447,$4:$126,MATCH($Q451&amp;"/"&amp;O$348,$2:$2,0),FALSE),IFERROR(VLOOKUP($B$447,$4:$126,MATCH($Q450&amp;"/"&amp;O$348,$2:$2,0),FALSE),IFERROR(VLOOKUP($B$447,$4:$126,MATCH($Q449&amp;"/"&amp;O$348,$2:$2,0),FALSE),IFERROR(VLOOKUP($B$447,$4:$126,MATCH($Q448&amp;"/"&amp;O$348,$2:$2,0),FALSE),""))))</f>
        <v>62526928</v>
      </c>
      <c r="P451" s="6"/>
      <c r="Q451" s="9" t="s">
        <v>15</v>
      </c>
    </row>
    <row r="452" spans="1:18" x14ac:dyDescent="0.3">
      <c r="A452" s="85"/>
      <c r="B452" s="12">
        <f t="shared" ref="B452:M452" si="41">+B451/B$402</f>
        <v>0.23043551744504473</v>
      </c>
      <c r="C452" s="12">
        <f t="shared" si="41"/>
        <v>0.28139957938306792</v>
      </c>
      <c r="D452" s="12">
        <f t="shared" si="41"/>
        <v>0.26357267770000609</v>
      </c>
      <c r="E452" s="12">
        <f t="shared" si="41"/>
        <v>0.24368578992363882</v>
      </c>
      <c r="F452" s="12">
        <f t="shared" si="41"/>
        <v>0.29868672758036385</v>
      </c>
      <c r="G452" s="12">
        <f t="shared" si="41"/>
        <v>0.32493677411013977</v>
      </c>
      <c r="H452" s="12">
        <f t="shared" si="41"/>
        <v>0.33732501065845732</v>
      </c>
      <c r="I452" s="12">
        <f t="shared" si="41"/>
        <v>0.33917096398698721</v>
      </c>
      <c r="J452" s="12">
        <f t="shared" si="41"/>
        <v>0.39273963425566161</v>
      </c>
      <c r="K452" s="12">
        <f t="shared" si="41"/>
        <v>0.42206783289648092</v>
      </c>
      <c r="L452" s="12">
        <f t="shared" si="41"/>
        <v>0.34016371762077163</v>
      </c>
      <c r="M452" s="12">
        <f t="shared" si="41"/>
        <v>0.36165471124428489</v>
      </c>
      <c r="N452" s="12">
        <f>+N451/N$402</f>
        <v>0.26466445161383756</v>
      </c>
      <c r="O452" s="12">
        <f>+O451/O$402</f>
        <v>0.28094813371201893</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f t="shared" ref="B454:O457" si="42">IFERROR(VLOOKUP($B$453,$4:$126,MATCH($Q454&amp;"/"&amp;B$348,$2:$2,0),FALSE),"")</f>
        <v>13645808</v>
      </c>
      <c r="C454" s="8">
        <f t="shared" si="42"/>
        <v>15103378</v>
      </c>
      <c r="D454" s="8">
        <f t="shared" si="42"/>
        <v>19624686</v>
      </c>
      <c r="E454" s="8">
        <f t="shared" si="42"/>
        <v>19088006</v>
      </c>
      <c r="F454" s="8">
        <f t="shared" si="42"/>
        <v>21025219</v>
      </c>
      <c r="G454" s="8">
        <f t="shared" si="42"/>
        <v>26994468</v>
      </c>
      <c r="H454" s="8">
        <f t="shared" si="42"/>
        <v>37890626</v>
      </c>
      <c r="I454" s="8">
        <f t="shared" si="42"/>
        <v>43168737</v>
      </c>
      <c r="J454" s="8">
        <f t="shared" si="42"/>
        <v>48330381</v>
      </c>
      <c r="K454" s="8">
        <f t="shared" si="42"/>
        <v>54809794</v>
      </c>
      <c r="L454" s="8">
        <f t="shared" si="42"/>
        <v>64513787</v>
      </c>
      <c r="M454" s="8">
        <f t="shared" si="42"/>
        <v>68586437</v>
      </c>
      <c r="N454" s="8">
        <f t="shared" si="42"/>
        <v>66933289</v>
      </c>
      <c r="O454" s="8">
        <f t="shared" si="42"/>
        <v>72700485</v>
      </c>
      <c r="P454" s="6"/>
      <c r="Q454" s="9" t="s">
        <v>12</v>
      </c>
    </row>
    <row r="455" spans="1:18" x14ac:dyDescent="0.3">
      <c r="B455" s="8">
        <f t="shared" si="42"/>
        <v>13447922</v>
      </c>
      <c r="C455" s="8">
        <f t="shared" si="42"/>
        <v>14969730</v>
      </c>
      <c r="D455" s="8">
        <f t="shared" si="42"/>
        <v>18525763</v>
      </c>
      <c r="E455" s="8">
        <f t="shared" si="42"/>
        <v>18910161</v>
      </c>
      <c r="F455" s="8">
        <f t="shared" si="42"/>
        <v>21389697</v>
      </c>
      <c r="G455" s="8">
        <f t="shared" si="42"/>
        <v>32969507</v>
      </c>
      <c r="H455" s="8">
        <f t="shared" si="42"/>
        <v>37264354</v>
      </c>
      <c r="I455" s="8">
        <f t="shared" si="42"/>
        <v>42256794</v>
      </c>
      <c r="J455" s="8">
        <f t="shared" si="42"/>
        <v>47478888</v>
      </c>
      <c r="K455" s="8">
        <f t="shared" si="42"/>
        <v>53568180</v>
      </c>
      <c r="L455" s="8">
        <f t="shared" si="42"/>
        <v>61325413</v>
      </c>
      <c r="M455" s="8">
        <f t="shared" si="42"/>
        <v>65694991</v>
      </c>
      <c r="N455" s="8">
        <f t="shared" si="42"/>
        <v>63914949</v>
      </c>
      <c r="O455" s="8" t="str">
        <f t="shared" si="42"/>
        <v/>
      </c>
      <c r="P455" s="6"/>
      <c r="Q455" s="9" t="s">
        <v>13</v>
      </c>
    </row>
    <row r="456" spans="1:18" x14ac:dyDescent="0.3">
      <c r="B456" s="8">
        <f t="shared" si="42"/>
        <v>14019515</v>
      </c>
      <c r="C456" s="8">
        <f t="shared" si="42"/>
        <v>15516200</v>
      </c>
      <c r="D456" s="8">
        <f t="shared" si="42"/>
        <v>18696789</v>
      </c>
      <c r="E456" s="8">
        <f t="shared" si="42"/>
        <v>19294780</v>
      </c>
      <c r="F456" s="8">
        <f t="shared" si="42"/>
        <v>24235640</v>
      </c>
      <c r="G456" s="8">
        <f t="shared" si="42"/>
        <v>34429433</v>
      </c>
      <c r="H456" s="8">
        <f t="shared" si="42"/>
        <v>39199870</v>
      </c>
      <c r="I456" s="8">
        <f t="shared" si="42"/>
        <v>44071326</v>
      </c>
      <c r="J456" s="8">
        <f t="shared" si="42"/>
        <v>49821413</v>
      </c>
      <c r="K456" s="8">
        <f t="shared" si="42"/>
        <v>59549217</v>
      </c>
      <c r="L456" s="8">
        <f t="shared" si="42"/>
        <v>63984930</v>
      </c>
      <c r="M456" s="8">
        <f t="shared" si="42"/>
        <v>68461087</v>
      </c>
      <c r="N456" s="8">
        <f t="shared" si="42"/>
        <v>66342606</v>
      </c>
      <c r="O456" s="8" t="str">
        <f t="shared" si="42"/>
        <v/>
      </c>
      <c r="P456" s="6"/>
      <c r="Q456" s="9" t="s">
        <v>14</v>
      </c>
    </row>
    <row r="457" spans="1:18" x14ac:dyDescent="0.3">
      <c r="B457" s="8">
        <f t="shared" si="42"/>
        <v>14498921</v>
      </c>
      <c r="C457" s="8">
        <f t="shared" si="42"/>
        <v>18673397.120000001</v>
      </c>
      <c r="D457" s="8">
        <f t="shared" si="42"/>
        <v>18541936.949999999</v>
      </c>
      <c r="E457" s="8">
        <f t="shared" si="42"/>
        <v>19962786.210000001</v>
      </c>
      <c r="F457" s="8">
        <f t="shared" si="42"/>
        <v>25351430.149999999</v>
      </c>
      <c r="G457" s="8">
        <f t="shared" si="42"/>
        <v>36178421.009999998</v>
      </c>
      <c r="H457" s="8">
        <f t="shared" si="42"/>
        <v>41020708.609999999</v>
      </c>
      <c r="I457" s="8">
        <f t="shared" si="42"/>
        <v>45936593.539999999</v>
      </c>
      <c r="J457" s="8">
        <f t="shared" si="42"/>
        <v>52037047.130000003</v>
      </c>
      <c r="K457" s="8">
        <f t="shared" si="42"/>
        <v>61801022.969999999</v>
      </c>
      <c r="L457" s="8">
        <f t="shared" si="42"/>
        <v>65726019.520000003</v>
      </c>
      <c r="M457" s="8">
        <f t="shared" si="42"/>
        <v>72128408.079999998</v>
      </c>
      <c r="N457" s="8">
        <f>IFERROR(VLOOKUP($B$453,$4:$126,MATCH($Q457&amp;"/"&amp;N$348,$2:$2,0),FALSE),IFERROR(VLOOKUP($B$453,$4:$126,MATCH($Q456&amp;"/"&amp;N$348,$2:$2,0),FALSE),IFERROR(VLOOKUP($B$453,$4:$126,MATCH($Q455&amp;"/"&amp;N$348,$2:$2,0),FALSE),IFERROR(VLOOKUP($B$453,$4:$126,MATCH($Q454&amp;"/"&amp;N$348,$2:$2,0),FALSE),""))))</f>
        <v>68790048.379999995</v>
      </c>
      <c r="O457" s="8">
        <f>IFERROR(VLOOKUP($B$453,$4:$126,MATCH($Q457&amp;"/"&amp;O$348,$2:$2,0),FALSE),IFERROR(VLOOKUP($B$453,$4:$126,MATCH($Q456&amp;"/"&amp;O$348,$2:$2,0),FALSE),IFERROR(VLOOKUP($B$453,$4:$126,MATCH($Q455&amp;"/"&amp;O$348,$2:$2,0),FALSE),IFERROR(VLOOKUP($B$453,$4:$126,MATCH($Q454&amp;"/"&amp;O$348,$2:$2,0),FALSE),""))))</f>
        <v>72700485</v>
      </c>
      <c r="P457" s="6"/>
      <c r="Q457" s="9" t="s">
        <v>15</v>
      </c>
    </row>
    <row r="458" spans="1:18" x14ac:dyDescent="0.3">
      <c r="A458" s="85"/>
      <c r="B458" s="12">
        <f t="shared" ref="B458:M458" si="43">+B457/B$402</f>
        <v>0.33114822429676011</v>
      </c>
      <c r="C458" s="12">
        <f t="shared" si="43"/>
        <v>0.36689718136595267</v>
      </c>
      <c r="D458" s="12">
        <f t="shared" si="43"/>
        <v>0.3444371940187137</v>
      </c>
      <c r="E458" s="12">
        <f t="shared" si="43"/>
        <v>0.31163044688816366</v>
      </c>
      <c r="F458" s="12">
        <f t="shared" si="43"/>
        <v>0.36070080598239862</v>
      </c>
      <c r="G458" s="12">
        <f t="shared" si="43"/>
        <v>0.46658489722857399</v>
      </c>
      <c r="H458" s="12">
        <f t="shared" si="43"/>
        <v>0.46072468263217081</v>
      </c>
      <c r="I458" s="12">
        <f t="shared" si="43"/>
        <v>0.4457931731284267</v>
      </c>
      <c r="J458" s="12">
        <f t="shared" si="43"/>
        <v>0.4978318884103764</v>
      </c>
      <c r="K458" s="12">
        <f t="shared" si="43"/>
        <v>0.51255853569776832</v>
      </c>
      <c r="L458" s="12">
        <f t="shared" si="43"/>
        <v>0.4064492175743914</v>
      </c>
      <c r="M458" s="12">
        <f t="shared" si="43"/>
        <v>0.42445195212655173</v>
      </c>
      <c r="N458" s="12">
        <f>+N457/N$402</f>
        <v>0.31018154250752561</v>
      </c>
      <c r="O458" s="12">
        <f>+O457/O$402</f>
        <v>0.32666030835080567</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f t="shared" ref="B461:O464" si="44">IFERROR(VLOOKUP($B$460,$130:$216,MATCH($Q461&amp;"/"&amp;B$348,$128:$128,0),FALSE),"")</f>
        <v>2090679</v>
      </c>
      <c r="C461" s="7">
        <f t="shared" si="44"/>
        <v>2598061</v>
      </c>
      <c r="D461" s="7">
        <f t="shared" si="44"/>
        <v>2907018</v>
      </c>
      <c r="E461" s="7">
        <f t="shared" si="44"/>
        <v>2895837</v>
      </c>
      <c r="F461" s="7">
        <f t="shared" si="44"/>
        <v>3914484</v>
      </c>
      <c r="G461" s="7">
        <f t="shared" si="44"/>
        <v>4867410</v>
      </c>
      <c r="H461" s="7">
        <f t="shared" si="44"/>
        <v>5273489</v>
      </c>
      <c r="I461" s="7">
        <f t="shared" si="44"/>
        <v>5761430</v>
      </c>
      <c r="J461" s="7">
        <f t="shared" si="44"/>
        <v>6803358</v>
      </c>
      <c r="K461" s="7">
        <f t="shared" si="44"/>
        <v>7205106</v>
      </c>
      <c r="L461" s="7">
        <f t="shared" si="44"/>
        <v>7730439</v>
      </c>
      <c r="M461" s="7">
        <f t="shared" si="44"/>
        <v>8142286</v>
      </c>
      <c r="N461" s="7">
        <f t="shared" si="44"/>
        <v>8199540</v>
      </c>
      <c r="O461" s="7">
        <f t="shared" si="44"/>
        <v>6842737</v>
      </c>
      <c r="P461" s="17"/>
      <c r="Q461" s="9" t="s">
        <v>12</v>
      </c>
      <c r="R461" s="88"/>
    </row>
    <row r="462" spans="1:18" x14ac:dyDescent="0.3">
      <c r="B462" s="7">
        <f t="shared" si="44"/>
        <v>2131988</v>
      </c>
      <c r="C462" s="7">
        <f t="shared" si="44"/>
        <v>2751841</v>
      </c>
      <c r="D462" s="7">
        <f t="shared" si="44"/>
        <v>2341145</v>
      </c>
      <c r="E462" s="7">
        <f t="shared" si="44"/>
        <v>2767752</v>
      </c>
      <c r="F462" s="7">
        <f t="shared" si="44"/>
        <v>4134364</v>
      </c>
      <c r="G462" s="7">
        <f t="shared" si="44"/>
        <v>4862020</v>
      </c>
      <c r="H462" s="7">
        <f t="shared" si="44"/>
        <v>5519711</v>
      </c>
      <c r="I462" s="7">
        <f t="shared" si="44"/>
        <v>5847691</v>
      </c>
      <c r="J462" s="7">
        <f t="shared" si="44"/>
        <v>6800004</v>
      </c>
      <c r="K462" s="7">
        <f t="shared" si="44"/>
        <v>7167259</v>
      </c>
      <c r="L462" s="7">
        <f t="shared" si="44"/>
        <v>8878229</v>
      </c>
      <c r="M462" s="7">
        <f t="shared" si="44"/>
        <v>8633825</v>
      </c>
      <c r="N462" s="7">
        <f t="shared" si="44"/>
        <v>4279261</v>
      </c>
      <c r="O462" s="7" t="str">
        <f t="shared" si="44"/>
        <v/>
      </c>
      <c r="P462" s="17"/>
      <c r="Q462" s="9" t="s">
        <v>13</v>
      </c>
    </row>
    <row r="463" spans="1:18" x14ac:dyDescent="0.3">
      <c r="B463" s="7">
        <f t="shared" si="44"/>
        <v>2160289</v>
      </c>
      <c r="C463" s="7">
        <f t="shared" si="44"/>
        <v>2782924</v>
      </c>
      <c r="D463" s="7">
        <f t="shared" si="44"/>
        <v>2415713</v>
      </c>
      <c r="E463" s="7">
        <f t="shared" si="44"/>
        <v>2959693</v>
      </c>
      <c r="F463" s="7">
        <f t="shared" si="44"/>
        <v>4255250</v>
      </c>
      <c r="G463" s="7">
        <f t="shared" si="44"/>
        <v>4864250</v>
      </c>
      <c r="H463" s="7">
        <f t="shared" si="44"/>
        <v>5759614</v>
      </c>
      <c r="I463" s="7">
        <f t="shared" si="44"/>
        <v>6071003</v>
      </c>
      <c r="J463" s="7">
        <f t="shared" si="44"/>
        <v>6929999</v>
      </c>
      <c r="K463" s="7">
        <f t="shared" si="44"/>
        <v>7102805</v>
      </c>
      <c r="L463" s="7">
        <f t="shared" si="44"/>
        <v>8645999</v>
      </c>
      <c r="M463" s="7">
        <f t="shared" si="44"/>
        <v>8810543</v>
      </c>
      <c r="N463" s="7">
        <f t="shared" si="44"/>
        <v>7317925</v>
      </c>
      <c r="O463" s="7" t="str">
        <f t="shared" si="44"/>
        <v/>
      </c>
      <c r="P463" s="17"/>
      <c r="Q463" s="9" t="s">
        <v>14</v>
      </c>
    </row>
    <row r="464" spans="1:18" x14ac:dyDescent="0.3">
      <c r="B464" s="18">
        <f t="shared" si="44"/>
        <v>2215675</v>
      </c>
      <c r="C464" s="18">
        <f t="shared" si="44"/>
        <v>2801430.56</v>
      </c>
      <c r="D464" s="18">
        <f t="shared" si="44"/>
        <v>2866026.43</v>
      </c>
      <c r="E464" s="18">
        <f t="shared" si="44"/>
        <v>3327447.19</v>
      </c>
      <c r="F464" s="18">
        <f t="shared" si="44"/>
        <v>4457674.21</v>
      </c>
      <c r="G464" s="18">
        <f t="shared" si="44"/>
        <v>5319494.83</v>
      </c>
      <c r="H464" s="18">
        <f t="shared" si="44"/>
        <v>5754727.6900000004</v>
      </c>
      <c r="I464" s="18">
        <f t="shared" si="44"/>
        <v>6602441.4100000001</v>
      </c>
      <c r="J464" s="18">
        <f t="shared" si="44"/>
        <v>7100339.4500000002</v>
      </c>
      <c r="K464" s="18">
        <f t="shared" si="44"/>
        <v>7309836.1900000004</v>
      </c>
      <c r="L464" s="18">
        <f t="shared" si="44"/>
        <v>8632396.3800000008</v>
      </c>
      <c r="M464" s="18">
        <f t="shared" si="44"/>
        <v>11132737.52</v>
      </c>
      <c r="N464" s="18">
        <f t="shared" si="44"/>
        <v>8065303.9000000004</v>
      </c>
      <c r="O464" s="18" t="str">
        <f t="shared" si="44"/>
        <v/>
      </c>
      <c r="P464" s="17"/>
      <c r="Q464" s="9" t="s">
        <v>19</v>
      </c>
    </row>
    <row r="465" spans="1:17" x14ac:dyDescent="0.3">
      <c r="B465" s="16">
        <f>SUM(B461:B464)</f>
        <v>8598631</v>
      </c>
      <c r="C465" s="16">
        <f t="shared" ref="C465:M465" si="45">SUM(C461:C464)</f>
        <v>10934256.560000001</v>
      </c>
      <c r="D465" s="16">
        <f t="shared" si="45"/>
        <v>10529902.43</v>
      </c>
      <c r="E465" s="16">
        <f t="shared" si="45"/>
        <v>11950729.189999999</v>
      </c>
      <c r="F465" s="16">
        <f t="shared" si="45"/>
        <v>16761772.210000001</v>
      </c>
      <c r="G465" s="16">
        <f t="shared" si="45"/>
        <v>19913174.829999998</v>
      </c>
      <c r="H465" s="16">
        <f t="shared" si="45"/>
        <v>22307541.690000001</v>
      </c>
      <c r="I465" s="16">
        <f t="shared" si="45"/>
        <v>24282565.41</v>
      </c>
      <c r="J465" s="16">
        <f t="shared" si="45"/>
        <v>27633700.449999999</v>
      </c>
      <c r="K465" s="16">
        <f t="shared" si="45"/>
        <v>28785006.190000001</v>
      </c>
      <c r="L465" s="16">
        <f t="shared" si="45"/>
        <v>33887063.380000003</v>
      </c>
      <c r="M465" s="16">
        <f t="shared" si="45"/>
        <v>36719391.519999996</v>
      </c>
      <c r="N465" s="16">
        <f>IF(N462="",N461*4,IF(N463="",(N462+N461)*2,IF(N464="",((N463+N462+N461)/3)*4,SUM(N461:N464))))</f>
        <v>27862029.899999999</v>
      </c>
      <c r="O465" s="16">
        <f>IF(O462="",O461*4,IF(O463="",(O462+O461)*2,IF(O464="",((O463+O462+O461)/3)*4,SUM(O461:O464))))</f>
        <v>27370948</v>
      </c>
      <c r="P465" s="6"/>
      <c r="Q465" s="9" t="s">
        <v>15</v>
      </c>
    </row>
    <row r="466" spans="1:17" s="87" customFormat="1" x14ac:dyDescent="0.3">
      <c r="A466" s="86"/>
      <c r="B466" s="19"/>
      <c r="C466" s="20">
        <f t="shared" ref="C466:M466" si="46">C465/B465-1</f>
        <v>0.27162760676670517</v>
      </c>
      <c r="D466" s="20">
        <f t="shared" si="46"/>
        <v>-3.698048676479937E-2</v>
      </c>
      <c r="E466" s="20">
        <f t="shared" si="46"/>
        <v>0.13493256651191965</v>
      </c>
      <c r="F466" s="20">
        <f t="shared" si="46"/>
        <v>0.40257317721045283</v>
      </c>
      <c r="G466" s="20">
        <f t="shared" si="46"/>
        <v>0.18801130217721762</v>
      </c>
      <c r="H466" s="20">
        <f t="shared" si="46"/>
        <v>0.12024033738672313</v>
      </c>
      <c r="I466" s="20">
        <f t="shared" si="46"/>
        <v>8.8536143849743842E-2</v>
      </c>
      <c r="J466" s="20">
        <f t="shared" si="46"/>
        <v>0.13800580718789868</v>
      </c>
      <c r="K466" s="20">
        <f t="shared" si="46"/>
        <v>4.1663104153682129E-2</v>
      </c>
      <c r="L466" s="20">
        <f t="shared" si="46"/>
        <v>0.17724704161336846</v>
      </c>
      <c r="M466" s="20">
        <f t="shared" si="46"/>
        <v>8.3581398253341099E-2</v>
      </c>
      <c r="N466" s="12">
        <f>N465/M465-1</f>
        <v>-0.2412175489121503</v>
      </c>
      <c r="O466" s="12">
        <f>O465/N465-1</f>
        <v>-1.7625488945441026E-2</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f t="shared" ref="B468:O471" si="47">IFERROR(VLOOKUP($B$467,$130:$216,MATCH($Q468&amp;"/"&amp;B$348,$128:$128,0),FALSE),"")</f>
        <v>142719</v>
      </c>
      <c r="C468" s="7">
        <f t="shared" si="47"/>
        <v>159125</v>
      </c>
      <c r="D468" s="7">
        <f t="shared" si="47"/>
        <v>383483</v>
      </c>
      <c r="E468" s="7">
        <f t="shared" si="47"/>
        <v>223007</v>
      </c>
      <c r="F468" s="7">
        <f t="shared" si="47"/>
        <v>248034</v>
      </c>
      <c r="G468" s="7">
        <f t="shared" si="47"/>
        <v>343507</v>
      </c>
      <c r="H468" s="7">
        <f t="shared" si="47"/>
        <v>366088</v>
      </c>
      <c r="I468" s="7">
        <f t="shared" si="47"/>
        <v>466493</v>
      </c>
      <c r="J468" s="7">
        <f t="shared" si="47"/>
        <v>431955</v>
      </c>
      <c r="K468" s="7">
        <f t="shared" si="47"/>
        <v>524429</v>
      </c>
      <c r="L468" s="7">
        <f t="shared" si="47"/>
        <v>492389</v>
      </c>
      <c r="M468" s="7">
        <f t="shared" si="47"/>
        <v>576722</v>
      </c>
      <c r="N468" s="7">
        <f t="shared" si="47"/>
        <v>3223128</v>
      </c>
      <c r="O468" s="7">
        <f t="shared" si="47"/>
        <v>3017295</v>
      </c>
      <c r="P468" s="6"/>
      <c r="Q468" s="9" t="s">
        <v>12</v>
      </c>
    </row>
    <row r="469" spans="1:17" x14ac:dyDescent="0.3">
      <c r="B469" s="7">
        <f t="shared" si="47"/>
        <v>144590</v>
      </c>
      <c r="C469" s="7">
        <f t="shared" si="47"/>
        <v>226303</v>
      </c>
      <c r="D469" s="7">
        <f t="shared" si="47"/>
        <v>144827</v>
      </c>
      <c r="E469" s="7">
        <f t="shared" si="47"/>
        <v>170959</v>
      </c>
      <c r="F469" s="7">
        <f t="shared" si="47"/>
        <v>297608</v>
      </c>
      <c r="G469" s="7">
        <f t="shared" si="47"/>
        <v>288743</v>
      </c>
      <c r="H469" s="7">
        <f t="shared" si="47"/>
        <v>503033</v>
      </c>
      <c r="I469" s="7">
        <f t="shared" si="47"/>
        <v>300005</v>
      </c>
      <c r="J469" s="7">
        <f t="shared" si="47"/>
        <v>408018</v>
      </c>
      <c r="K469" s="7">
        <f t="shared" si="47"/>
        <v>455038</v>
      </c>
      <c r="L469" s="7">
        <f t="shared" si="47"/>
        <v>526738</v>
      </c>
      <c r="M469" s="7">
        <f t="shared" si="47"/>
        <v>563423</v>
      </c>
      <c r="N469" s="7">
        <f t="shared" si="47"/>
        <v>452260</v>
      </c>
      <c r="O469" s="7" t="str">
        <f t="shared" si="47"/>
        <v/>
      </c>
      <c r="P469" s="6"/>
      <c r="Q469" s="9" t="s">
        <v>13</v>
      </c>
    </row>
    <row r="470" spans="1:17" x14ac:dyDescent="0.3">
      <c r="B470" s="7">
        <f t="shared" si="47"/>
        <v>216536</v>
      </c>
      <c r="C470" s="7">
        <f t="shared" si="47"/>
        <v>146447</v>
      </c>
      <c r="D470" s="7">
        <f t="shared" si="47"/>
        <v>181935</v>
      </c>
      <c r="E470" s="7">
        <f t="shared" si="47"/>
        <v>198469</v>
      </c>
      <c r="F470" s="7">
        <f t="shared" si="47"/>
        <v>1840947</v>
      </c>
      <c r="G470" s="7">
        <f t="shared" si="47"/>
        <v>254701</v>
      </c>
      <c r="H470" s="7">
        <f t="shared" si="47"/>
        <v>297408</v>
      </c>
      <c r="I470" s="7">
        <f t="shared" si="47"/>
        <v>306658</v>
      </c>
      <c r="J470" s="7">
        <f t="shared" si="47"/>
        <v>396977</v>
      </c>
      <c r="K470" s="7">
        <f t="shared" si="47"/>
        <v>4104221</v>
      </c>
      <c r="L470" s="7">
        <f t="shared" si="47"/>
        <v>852650</v>
      </c>
      <c r="M470" s="7">
        <f t="shared" si="47"/>
        <v>602723</v>
      </c>
      <c r="N470" s="7">
        <f t="shared" si="47"/>
        <v>281334</v>
      </c>
      <c r="O470" s="7" t="str">
        <f t="shared" si="47"/>
        <v/>
      </c>
      <c r="P470" s="6"/>
      <c r="Q470" s="9" t="s">
        <v>14</v>
      </c>
    </row>
    <row r="471" spans="1:17" x14ac:dyDescent="0.3">
      <c r="B471" s="18">
        <f t="shared" si="47"/>
        <v>208108</v>
      </c>
      <c r="C471" s="18">
        <f t="shared" si="47"/>
        <v>4220399.91</v>
      </c>
      <c r="D471" s="18">
        <f t="shared" si="47"/>
        <v>406618.33</v>
      </c>
      <c r="E471" s="18">
        <f t="shared" si="47"/>
        <v>409551.14</v>
      </c>
      <c r="F471" s="18">
        <f t="shared" si="47"/>
        <v>314797.46000000002</v>
      </c>
      <c r="G471" s="18">
        <f t="shared" si="47"/>
        <v>944043.39</v>
      </c>
      <c r="H471" s="18">
        <f t="shared" si="47"/>
        <v>508762.9</v>
      </c>
      <c r="I471" s="18">
        <f t="shared" si="47"/>
        <v>516127.34</v>
      </c>
      <c r="J471" s="18">
        <f t="shared" si="47"/>
        <v>363269.46</v>
      </c>
      <c r="K471" s="18">
        <f t="shared" si="47"/>
        <v>748589.43</v>
      </c>
      <c r="L471" s="18">
        <f t="shared" si="47"/>
        <v>698751.77</v>
      </c>
      <c r="M471" s="18">
        <f t="shared" si="47"/>
        <v>-59452.58</v>
      </c>
      <c r="N471" s="18">
        <f t="shared" si="47"/>
        <v>243659.22</v>
      </c>
      <c r="O471" s="18" t="str">
        <f t="shared" si="47"/>
        <v/>
      </c>
      <c r="P471" s="6"/>
      <c r="Q471" s="9" t="s">
        <v>19</v>
      </c>
    </row>
    <row r="472" spans="1:17" x14ac:dyDescent="0.3">
      <c r="B472" s="7">
        <f>SUM(B468:B471)</f>
        <v>711953</v>
      </c>
      <c r="C472" s="112">
        <f t="shared" ref="C472:M472" si="48">SUM(C468:C471)</f>
        <v>4752274.91</v>
      </c>
      <c r="D472" s="112">
        <f t="shared" si="48"/>
        <v>1116863.33</v>
      </c>
      <c r="E472" s="112">
        <f t="shared" si="48"/>
        <v>1001986.14</v>
      </c>
      <c r="F472" s="112">
        <f t="shared" si="48"/>
        <v>2701386.46</v>
      </c>
      <c r="G472" s="112">
        <f t="shared" si="48"/>
        <v>1830994.3900000001</v>
      </c>
      <c r="H472" s="112">
        <f t="shared" si="48"/>
        <v>1675291.9</v>
      </c>
      <c r="I472" s="112">
        <f t="shared" si="48"/>
        <v>1589283.34</v>
      </c>
      <c r="J472" s="112">
        <f t="shared" si="48"/>
        <v>1600219.46</v>
      </c>
      <c r="K472" s="112">
        <f t="shared" si="48"/>
        <v>5832277.4299999997</v>
      </c>
      <c r="L472" s="112">
        <f t="shared" si="48"/>
        <v>2570528.77</v>
      </c>
      <c r="M472" s="112">
        <f t="shared" si="48"/>
        <v>1683415.42</v>
      </c>
      <c r="N472" s="112">
        <f>IF(N469="",N468*4,IF(N470="",(N469+N468)*2,IF(N471="",((N470+N469+N468)/3)*4,SUM(N468:N471))))</f>
        <v>4200381.22</v>
      </c>
      <c r="O472" s="112">
        <f>IF(O469="",O468*4,IF(O470="",(O469+O468)*2,IF(O471="",((O470+O469+O468)/3)*4,SUM(O468:O471))))</f>
        <v>12069180</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f t="shared" ref="B474:O477" si="49">IFERROR(VLOOKUP($B$473,$130:$216,MATCH($Q474&amp;"/"&amp;B$348,$128:$128,0),FALSE),"")</f>
        <v>25845</v>
      </c>
      <c r="C474" s="7">
        <f t="shared" si="49"/>
        <v>42486</v>
      </c>
      <c r="D474" s="7">
        <f t="shared" si="49"/>
        <v>183513</v>
      </c>
      <c r="E474" s="7">
        <f t="shared" si="49"/>
        <v>6837</v>
      </c>
      <c r="F474" s="7">
        <f t="shared" si="49"/>
        <v>12156</v>
      </c>
      <c r="G474" s="7">
        <f t="shared" si="49"/>
        <v>21691</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35076</v>
      </c>
      <c r="C475" s="7">
        <f t="shared" si="49"/>
        <v>29976</v>
      </c>
      <c r="D475" s="7">
        <f t="shared" si="49"/>
        <v>11200</v>
      </c>
      <c r="E475" s="7">
        <f t="shared" si="49"/>
        <v>12385</v>
      </c>
      <c r="F475" s="7">
        <f t="shared" si="49"/>
        <v>17807</v>
      </c>
      <c r="G475" s="7">
        <f t="shared" si="49"/>
        <v>0</v>
      </c>
      <c r="H475" s="7">
        <f t="shared" si="49"/>
        <v>0</v>
      </c>
      <c r="I475" s="7">
        <f t="shared" si="49"/>
        <v>0</v>
      </c>
      <c r="J475" s="7">
        <f t="shared" si="49"/>
        <v>0</v>
      </c>
      <c r="K475" s="7">
        <f t="shared" si="49"/>
        <v>0</v>
      </c>
      <c r="L475" s="7">
        <f t="shared" si="49"/>
        <v>0</v>
      </c>
      <c r="M475" s="7">
        <f t="shared" si="49"/>
        <v>0</v>
      </c>
      <c r="N475" s="7">
        <f t="shared" si="49"/>
        <v>0</v>
      </c>
      <c r="O475" s="7" t="str">
        <f t="shared" si="49"/>
        <v/>
      </c>
      <c r="P475" s="6"/>
      <c r="Q475" s="9" t="s">
        <v>13</v>
      </c>
    </row>
    <row r="476" spans="1:17" x14ac:dyDescent="0.3">
      <c r="B476" s="7">
        <f t="shared" si="49"/>
        <v>47631</v>
      </c>
      <c r="C476" s="7">
        <f t="shared" si="49"/>
        <v>6138</v>
      </c>
      <c r="D476" s="7">
        <f t="shared" si="49"/>
        <v>9062</v>
      </c>
      <c r="E476" s="7">
        <f t="shared" si="49"/>
        <v>7911</v>
      </c>
      <c r="F476" s="7">
        <f t="shared" si="49"/>
        <v>18567</v>
      </c>
      <c r="G476" s="7">
        <f t="shared" si="49"/>
        <v>24919</v>
      </c>
      <c r="H476" s="7">
        <f t="shared" si="49"/>
        <v>14577</v>
      </c>
      <c r="I476" s="7">
        <f t="shared" si="49"/>
        <v>0</v>
      </c>
      <c r="J476" s="7">
        <f t="shared" si="49"/>
        <v>0</v>
      </c>
      <c r="K476" s="7">
        <f t="shared" si="49"/>
        <v>0</v>
      </c>
      <c r="L476" s="7">
        <f t="shared" si="49"/>
        <v>0</v>
      </c>
      <c r="M476" s="7">
        <f t="shared" si="49"/>
        <v>41095</v>
      </c>
      <c r="N476" s="7">
        <f t="shared" si="49"/>
        <v>0</v>
      </c>
      <c r="O476" s="7" t="str">
        <f t="shared" si="49"/>
        <v/>
      </c>
      <c r="P476" s="6"/>
      <c r="Q476" s="9" t="s">
        <v>14</v>
      </c>
    </row>
    <row r="477" spans="1:17" x14ac:dyDescent="0.3">
      <c r="B477" s="18">
        <f t="shared" si="49"/>
        <v>58205</v>
      </c>
      <c r="C477" s="18">
        <f t="shared" si="49"/>
        <v>4497.49</v>
      </c>
      <c r="D477" s="18">
        <f t="shared" si="49"/>
        <v>22038.76</v>
      </c>
      <c r="E477" s="18">
        <f t="shared" si="49"/>
        <v>20715.22</v>
      </c>
      <c r="F477" s="18">
        <f t="shared" si="49"/>
        <v>29273.88</v>
      </c>
      <c r="G477" s="18">
        <f t="shared" si="49"/>
        <v>0</v>
      </c>
      <c r="H477" s="18">
        <f t="shared" si="49"/>
        <v>0</v>
      </c>
      <c r="I477" s="18">
        <f t="shared" si="49"/>
        <v>0</v>
      </c>
      <c r="J477" s="18">
        <f t="shared" si="49"/>
        <v>6749.08</v>
      </c>
      <c r="K477" s="18">
        <f t="shared" si="49"/>
        <v>0</v>
      </c>
      <c r="L477" s="18">
        <f t="shared" si="49"/>
        <v>0</v>
      </c>
      <c r="M477" s="18">
        <f t="shared" si="49"/>
        <v>0</v>
      </c>
      <c r="N477" s="18">
        <f t="shared" si="49"/>
        <v>274675.84999999998</v>
      </c>
      <c r="O477" s="18" t="str">
        <f t="shared" si="49"/>
        <v/>
      </c>
      <c r="P477" s="6"/>
      <c r="Q477" s="9" t="s">
        <v>19</v>
      </c>
    </row>
    <row r="478" spans="1:17" x14ac:dyDescent="0.3">
      <c r="B478" s="7">
        <f>SUM(B474:B477)</f>
        <v>166757</v>
      </c>
      <c r="C478" s="112">
        <f t="shared" ref="C478:M478" si="50">SUM(C474:C477)</f>
        <v>83097.490000000005</v>
      </c>
      <c r="D478" s="112">
        <f t="shared" si="50"/>
        <v>225813.76000000001</v>
      </c>
      <c r="E478" s="112">
        <f t="shared" si="50"/>
        <v>47848.22</v>
      </c>
      <c r="F478" s="112">
        <f t="shared" si="50"/>
        <v>77803.88</v>
      </c>
      <c r="G478" s="112">
        <f t="shared" si="50"/>
        <v>46610</v>
      </c>
      <c r="H478" s="112">
        <f t="shared" si="50"/>
        <v>14577</v>
      </c>
      <c r="I478" s="112">
        <f t="shared" si="50"/>
        <v>0</v>
      </c>
      <c r="J478" s="112">
        <f t="shared" si="50"/>
        <v>6749.08</v>
      </c>
      <c r="K478" s="112">
        <f t="shared" si="50"/>
        <v>0</v>
      </c>
      <c r="L478" s="112">
        <f t="shared" si="50"/>
        <v>0</v>
      </c>
      <c r="M478" s="112">
        <f t="shared" si="50"/>
        <v>41095</v>
      </c>
      <c r="N478" s="112">
        <f>IF(N475="",N474*4,IF(N476="",(N475+N474)*2,IF(N477="",((N476+N475+N474)/3)*4,SUM(N474:N477))))</f>
        <v>274675.84999999998</v>
      </c>
      <c r="O478" s="112">
        <f>IF(O475="",O474*4,IF(O476="",(O475+O474)*2,IF(O477="",((O476+O475+O474)/3)*4,SUM(O474:O477))))</f>
        <v>0</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f t="shared" ref="B480:O483" si="51">IFERROR(VLOOKUP($B$479,$130:$216,MATCH($Q480&amp;"/"&amp;B$348,$128:$128,0),FALSE),"")</f>
        <v>78190</v>
      </c>
      <c r="C480" s="7">
        <f t="shared" si="51"/>
        <v>85681</v>
      </c>
      <c r="D480" s="7">
        <f t="shared" si="51"/>
        <v>117503</v>
      </c>
      <c r="E480" s="7">
        <f t="shared" si="51"/>
        <v>123133</v>
      </c>
      <c r="F480" s="7">
        <f t="shared" si="51"/>
        <v>136069</v>
      </c>
      <c r="G480" s="7">
        <f t="shared" si="51"/>
        <v>168201</v>
      </c>
      <c r="H480" s="7">
        <f t="shared" si="51"/>
        <v>178315</v>
      </c>
      <c r="I480" s="7">
        <f t="shared" si="51"/>
        <v>209570</v>
      </c>
      <c r="J480" s="7">
        <f t="shared" si="51"/>
        <v>209629</v>
      </c>
      <c r="K480" s="7">
        <f t="shared" si="51"/>
        <v>218739</v>
      </c>
      <c r="L480" s="7">
        <f t="shared" si="51"/>
        <v>255101</v>
      </c>
      <c r="M480" s="7">
        <f t="shared" si="51"/>
        <v>301173</v>
      </c>
      <c r="N480" s="7">
        <f t="shared" si="51"/>
        <v>580727</v>
      </c>
      <c r="O480" s="7">
        <f t="shared" si="51"/>
        <v>166973</v>
      </c>
      <c r="P480" s="6"/>
      <c r="Q480" s="9" t="s">
        <v>12</v>
      </c>
    </row>
    <row r="481" spans="2:17" x14ac:dyDescent="0.3">
      <c r="B481" s="7">
        <f t="shared" si="51"/>
        <v>77141</v>
      </c>
      <c r="C481" s="7">
        <f t="shared" si="51"/>
        <v>83599</v>
      </c>
      <c r="D481" s="7">
        <f t="shared" si="51"/>
        <v>116119</v>
      </c>
      <c r="E481" s="7">
        <f t="shared" si="51"/>
        <v>125689</v>
      </c>
      <c r="F481" s="7">
        <f t="shared" si="51"/>
        <v>137749</v>
      </c>
      <c r="G481" s="7">
        <f t="shared" si="51"/>
        <v>176475</v>
      </c>
      <c r="H481" s="7">
        <f t="shared" si="51"/>
        <v>206065</v>
      </c>
      <c r="I481" s="7">
        <f t="shared" si="51"/>
        <v>188972</v>
      </c>
      <c r="J481" s="7">
        <f t="shared" si="51"/>
        <v>211114</v>
      </c>
      <c r="K481" s="7">
        <f t="shared" si="51"/>
        <v>199515</v>
      </c>
      <c r="L481" s="7">
        <f t="shared" si="51"/>
        <v>272316</v>
      </c>
      <c r="M481" s="7">
        <f t="shared" si="51"/>
        <v>293450</v>
      </c>
      <c r="N481" s="7">
        <f t="shared" si="51"/>
        <v>103962</v>
      </c>
      <c r="O481" s="7" t="str">
        <f t="shared" si="51"/>
        <v/>
      </c>
      <c r="P481" s="6"/>
      <c r="Q481" s="9" t="s">
        <v>13</v>
      </c>
    </row>
    <row r="482" spans="2:17" x14ac:dyDescent="0.3">
      <c r="B482" s="7">
        <f t="shared" si="51"/>
        <v>83885</v>
      </c>
      <c r="C482" s="7">
        <f t="shared" si="51"/>
        <v>85373</v>
      </c>
      <c r="D482" s="7">
        <f t="shared" si="51"/>
        <v>112739</v>
      </c>
      <c r="E482" s="7">
        <f t="shared" si="51"/>
        <v>130737</v>
      </c>
      <c r="F482" s="7">
        <f t="shared" si="51"/>
        <v>145456</v>
      </c>
      <c r="G482" s="7">
        <f t="shared" si="51"/>
        <v>169654</v>
      </c>
      <c r="H482" s="7">
        <f t="shared" si="51"/>
        <v>216912</v>
      </c>
      <c r="I482" s="7">
        <f t="shared" si="51"/>
        <v>178401</v>
      </c>
      <c r="J482" s="7">
        <f t="shared" si="51"/>
        <v>218633</v>
      </c>
      <c r="K482" s="7">
        <f t="shared" si="51"/>
        <v>201240</v>
      </c>
      <c r="L482" s="7">
        <f t="shared" si="51"/>
        <v>251129</v>
      </c>
      <c r="M482" s="7">
        <f t="shared" si="51"/>
        <v>359437</v>
      </c>
      <c r="N482" s="7">
        <f t="shared" si="51"/>
        <v>186824</v>
      </c>
      <c r="O482" s="7" t="str">
        <f t="shared" si="51"/>
        <v/>
      </c>
      <c r="P482" s="6"/>
      <c r="Q482" s="9" t="s">
        <v>14</v>
      </c>
    </row>
    <row r="483" spans="2:17" x14ac:dyDescent="0.3">
      <c r="B483" s="18">
        <f t="shared" si="51"/>
        <v>122691</v>
      </c>
      <c r="C483" s="18">
        <f t="shared" si="51"/>
        <v>195888.66</v>
      </c>
      <c r="D483" s="18">
        <f t="shared" si="51"/>
        <v>128761.93</v>
      </c>
      <c r="E483" s="18">
        <f t="shared" si="51"/>
        <v>117989.72</v>
      </c>
      <c r="F483" s="18">
        <f t="shared" si="51"/>
        <v>164973.76999999999</v>
      </c>
      <c r="G483" s="18">
        <f t="shared" si="51"/>
        <v>171601.49</v>
      </c>
      <c r="H483" s="18">
        <f t="shared" si="51"/>
        <v>211979.49</v>
      </c>
      <c r="I483" s="18">
        <f t="shared" si="51"/>
        <v>172361.42</v>
      </c>
      <c r="J483" s="18">
        <f t="shared" si="51"/>
        <v>213542.95</v>
      </c>
      <c r="K483" s="18">
        <f t="shared" si="51"/>
        <v>219214.55</v>
      </c>
      <c r="L483" s="18">
        <f t="shared" si="51"/>
        <v>208605.12</v>
      </c>
      <c r="M483" s="18">
        <f t="shared" si="51"/>
        <v>338198.3</v>
      </c>
      <c r="N483" s="18">
        <f t="shared" si="51"/>
        <v>170078.85</v>
      </c>
      <c r="O483" s="18" t="str">
        <f t="shared" si="51"/>
        <v/>
      </c>
      <c r="P483" s="6"/>
      <c r="Q483" s="9" t="s">
        <v>19</v>
      </c>
    </row>
    <row r="484" spans="2:17" x14ac:dyDescent="0.3">
      <c r="B484" s="7">
        <f>SUM(B480:B483)</f>
        <v>361907</v>
      </c>
      <c r="C484" s="112">
        <f t="shared" ref="C484:M484" si="52">SUM(C480:C483)</f>
        <v>450541.66000000003</v>
      </c>
      <c r="D484" s="112">
        <f t="shared" si="52"/>
        <v>475122.93</v>
      </c>
      <c r="E484" s="112">
        <f t="shared" si="52"/>
        <v>497548.72</v>
      </c>
      <c r="F484" s="112">
        <f t="shared" si="52"/>
        <v>584247.77</v>
      </c>
      <c r="G484" s="112">
        <f t="shared" si="52"/>
        <v>685931.49</v>
      </c>
      <c r="H484" s="112">
        <f t="shared" si="52"/>
        <v>813271.49</v>
      </c>
      <c r="I484" s="112">
        <f t="shared" si="52"/>
        <v>749304.42</v>
      </c>
      <c r="J484" s="112">
        <f t="shared" si="52"/>
        <v>852918.95</v>
      </c>
      <c r="K484" s="112">
        <f t="shared" si="52"/>
        <v>838708.55</v>
      </c>
      <c r="L484" s="112">
        <f t="shared" si="52"/>
        <v>987151.12</v>
      </c>
      <c r="M484" s="112">
        <f t="shared" si="52"/>
        <v>1292258.3</v>
      </c>
      <c r="N484" s="112">
        <f>IF(N481="",N480*4,IF(N482="",(N481+N480)*2,IF(N483="",((N482+N481+N480)/3)*4,SUM(N480:N483))))</f>
        <v>1041591.85</v>
      </c>
      <c r="O484" s="112">
        <f>IF(O481="",O480*4,IF(O482="",(O481+O480)*2,IF(O483="",((O482+O481+O480)/3)*4,SUM(O480:O483))))</f>
        <v>667892</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f t="shared" ref="B486:O489" si="53">IFERROR(VLOOKUP($B$485,$130:$216,MATCH($Q486&amp;"/"&amp;B$348,$128:$128,0),FALSE),"")</f>
        <v>0</v>
      </c>
      <c r="C486" s="7">
        <f t="shared" si="53"/>
        <v>0</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8922</v>
      </c>
      <c r="M486" s="7">
        <f t="shared" si="53"/>
        <v>81810</v>
      </c>
      <c r="N486" s="7">
        <f t="shared" si="53"/>
        <v>35259</v>
      </c>
      <c r="O486" s="7">
        <f t="shared" si="53"/>
        <v>0</v>
      </c>
      <c r="P486" s="6"/>
      <c r="Q486" s="9" t="s">
        <v>12</v>
      </c>
    </row>
    <row r="487" spans="2:17" x14ac:dyDescent="0.3">
      <c r="B487" s="7">
        <f t="shared" si="53"/>
        <v>0</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6801</v>
      </c>
      <c r="M487" s="7">
        <f t="shared" si="53"/>
        <v>123493</v>
      </c>
      <c r="N487" s="7">
        <f t="shared" si="53"/>
        <v>370171</v>
      </c>
      <c r="O487" s="7" t="str">
        <f t="shared" si="53"/>
        <v/>
      </c>
      <c r="P487" s="6"/>
      <c r="Q487" s="9" t="s">
        <v>13</v>
      </c>
    </row>
    <row r="488" spans="2:17" x14ac:dyDescent="0.3">
      <c r="B488" s="7">
        <f t="shared" si="53"/>
        <v>0</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28948</v>
      </c>
      <c r="M488" s="7">
        <f t="shared" si="53"/>
        <v>0</v>
      </c>
      <c r="N488" s="7">
        <f t="shared" si="53"/>
        <v>350751</v>
      </c>
      <c r="O488" s="7" t="str">
        <f t="shared" si="53"/>
        <v/>
      </c>
      <c r="P488" s="6"/>
      <c r="Q488" s="9" t="s">
        <v>14</v>
      </c>
    </row>
    <row r="489" spans="2:17" x14ac:dyDescent="0.3">
      <c r="B489" s="18">
        <f t="shared" si="53"/>
        <v>0</v>
      </c>
      <c r="C489" s="18">
        <f t="shared" si="53"/>
        <v>0</v>
      </c>
      <c r="D489" s="18">
        <f t="shared" si="53"/>
        <v>-193750</v>
      </c>
      <c r="E489" s="18">
        <f t="shared" si="53"/>
        <v>0</v>
      </c>
      <c r="F489" s="18">
        <f t="shared" si="53"/>
        <v>0</v>
      </c>
      <c r="G489" s="18">
        <f t="shared" si="53"/>
        <v>0</v>
      </c>
      <c r="H489" s="18">
        <f t="shared" si="53"/>
        <v>0</v>
      </c>
      <c r="I489" s="18">
        <f t="shared" si="53"/>
        <v>0</v>
      </c>
      <c r="J489" s="18">
        <f t="shared" si="53"/>
        <v>0</v>
      </c>
      <c r="K489" s="18">
        <f t="shared" si="53"/>
        <v>0</v>
      </c>
      <c r="L489" s="18">
        <f t="shared" si="53"/>
        <v>70472.289999999994</v>
      </c>
      <c r="M489" s="18">
        <f t="shared" si="53"/>
        <v>46792.44</v>
      </c>
      <c r="N489" s="18">
        <f t="shared" si="53"/>
        <v>0</v>
      </c>
      <c r="O489" s="18" t="str">
        <f t="shared" si="53"/>
        <v/>
      </c>
      <c r="P489" s="6"/>
      <c r="Q489" s="9" t="s">
        <v>19</v>
      </c>
    </row>
    <row r="490" spans="2:17" x14ac:dyDescent="0.3">
      <c r="B490" s="7">
        <f>SUM(B486:B489)</f>
        <v>0</v>
      </c>
      <c r="C490" s="112">
        <f t="shared" ref="C490:M490" si="54">SUM(C486:C489)</f>
        <v>0</v>
      </c>
      <c r="D490" s="112">
        <f t="shared" si="54"/>
        <v>-193750</v>
      </c>
      <c r="E490" s="112">
        <f t="shared" si="54"/>
        <v>0</v>
      </c>
      <c r="F490" s="112">
        <f t="shared" si="54"/>
        <v>0</v>
      </c>
      <c r="G490" s="112">
        <f t="shared" si="54"/>
        <v>0</v>
      </c>
      <c r="H490" s="112">
        <f t="shared" si="54"/>
        <v>0</v>
      </c>
      <c r="I490" s="112">
        <f t="shared" si="54"/>
        <v>0</v>
      </c>
      <c r="J490" s="112">
        <f t="shared" si="54"/>
        <v>0</v>
      </c>
      <c r="K490" s="112">
        <f t="shared" si="54"/>
        <v>0</v>
      </c>
      <c r="L490" s="112">
        <f t="shared" si="54"/>
        <v>115143.29</v>
      </c>
      <c r="M490" s="112">
        <f t="shared" si="54"/>
        <v>252095.44</v>
      </c>
      <c r="N490" s="112">
        <f>IF(N487="",N486*4,IF(N488="",(N487+N486)*2,IF(N489="",((N488+N487+N486)/3)*4,SUM(N486:N489))))</f>
        <v>756181</v>
      </c>
      <c r="O490" s="112">
        <f>IF(O487="",O486*4,IF(O488="",(O487+O486)*2,IF(O489="",((O488+O487+O486)/3)*4,SUM(O486:O489))))</f>
        <v>0</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f t="shared" ref="B492:O495" si="55">IFERROR(VLOOKUP($B$491,$130:$216,MATCH($Q492&amp;"/"&amp;B$348,$128:$128,0),FALSE),"")</f>
        <v>2259243</v>
      </c>
      <c r="C492" s="7">
        <f t="shared" si="55"/>
        <v>2799672</v>
      </c>
      <c r="D492" s="7">
        <f t="shared" si="55"/>
        <v>3474014</v>
      </c>
      <c r="E492" s="7">
        <f t="shared" si="55"/>
        <v>3125681</v>
      </c>
      <c r="F492" s="7">
        <f t="shared" si="55"/>
        <v>4174674</v>
      </c>
      <c r="G492" s="7">
        <f t="shared" si="55"/>
        <v>5232608</v>
      </c>
      <c r="H492" s="7">
        <f t="shared" si="55"/>
        <v>5639577</v>
      </c>
      <c r="I492" s="7">
        <f t="shared" si="55"/>
        <v>6227923</v>
      </c>
      <c r="J492" s="7">
        <f t="shared" si="55"/>
        <v>7235313</v>
      </c>
      <c r="K492" s="7">
        <f t="shared" si="55"/>
        <v>7729535</v>
      </c>
      <c r="L492" s="7">
        <f t="shared" si="55"/>
        <v>8222828</v>
      </c>
      <c r="M492" s="7">
        <f t="shared" si="55"/>
        <v>8719008</v>
      </c>
      <c r="N492" s="7">
        <f t="shared" si="55"/>
        <v>11422668</v>
      </c>
      <c r="O492" s="7">
        <f t="shared" si="55"/>
        <v>9860032</v>
      </c>
      <c r="P492" s="6"/>
      <c r="Q492" s="9" t="s">
        <v>12</v>
      </c>
    </row>
    <row r="493" spans="2:17" s="2" customFormat="1" x14ac:dyDescent="0.3">
      <c r="B493" s="7">
        <f t="shared" si="55"/>
        <v>2311654</v>
      </c>
      <c r="C493" s="7">
        <f t="shared" si="55"/>
        <v>3008120</v>
      </c>
      <c r="D493" s="7">
        <f t="shared" si="55"/>
        <v>2497172</v>
      </c>
      <c r="E493" s="7">
        <f t="shared" si="55"/>
        <v>2951096</v>
      </c>
      <c r="F493" s="7">
        <f t="shared" si="55"/>
        <v>4449779</v>
      </c>
      <c r="G493" s="7">
        <f t="shared" si="55"/>
        <v>5150763</v>
      </c>
      <c r="H493" s="7">
        <f t="shared" si="55"/>
        <v>6022744</v>
      </c>
      <c r="I493" s="7">
        <f t="shared" si="55"/>
        <v>6147696</v>
      </c>
      <c r="J493" s="7">
        <f t="shared" si="55"/>
        <v>7208022</v>
      </c>
      <c r="K493" s="7">
        <f t="shared" si="55"/>
        <v>7622297</v>
      </c>
      <c r="L493" s="7">
        <f t="shared" si="55"/>
        <v>9404967</v>
      </c>
      <c r="M493" s="7">
        <f t="shared" si="55"/>
        <v>9197248</v>
      </c>
      <c r="N493" s="7">
        <f t="shared" si="55"/>
        <v>4731521</v>
      </c>
      <c r="O493" s="7" t="str">
        <f t="shared" si="55"/>
        <v/>
      </c>
      <c r="P493" s="6"/>
      <c r="Q493" s="9" t="s">
        <v>13</v>
      </c>
    </row>
    <row r="494" spans="2:17" s="2" customFormat="1" x14ac:dyDescent="0.3">
      <c r="B494" s="7">
        <f t="shared" si="55"/>
        <v>2424456</v>
      </c>
      <c r="C494" s="7">
        <f t="shared" si="55"/>
        <v>2935509</v>
      </c>
      <c r="D494" s="7">
        <f t="shared" si="55"/>
        <v>2606710</v>
      </c>
      <c r="E494" s="7">
        <f t="shared" si="55"/>
        <v>3166073</v>
      </c>
      <c r="F494" s="7">
        <f t="shared" si="55"/>
        <v>6114764</v>
      </c>
      <c r="G494" s="7">
        <f t="shared" si="55"/>
        <v>5143870</v>
      </c>
      <c r="H494" s="7">
        <f t="shared" si="55"/>
        <v>6071599</v>
      </c>
      <c r="I494" s="7">
        <f t="shared" si="55"/>
        <v>6377661</v>
      </c>
      <c r="J494" s="7">
        <f t="shared" si="55"/>
        <v>7326976</v>
      </c>
      <c r="K494" s="7">
        <f t="shared" si="55"/>
        <v>11207026</v>
      </c>
      <c r="L494" s="7">
        <f t="shared" si="55"/>
        <v>9498649</v>
      </c>
      <c r="M494" s="7">
        <f t="shared" si="55"/>
        <v>9454361</v>
      </c>
      <c r="N494" s="7">
        <f t="shared" si="55"/>
        <v>7599259</v>
      </c>
      <c r="O494" s="7" t="str">
        <f t="shared" si="55"/>
        <v/>
      </c>
      <c r="P494" s="6"/>
      <c r="Q494" s="9" t="s">
        <v>14</v>
      </c>
    </row>
    <row r="495" spans="2:17" s="2" customFormat="1" x14ac:dyDescent="0.3">
      <c r="B495" s="7">
        <f t="shared" si="55"/>
        <v>2481988</v>
      </c>
      <c r="C495" s="7">
        <f t="shared" si="55"/>
        <v>7026327.9699999997</v>
      </c>
      <c r="D495" s="7">
        <f t="shared" si="55"/>
        <v>3294683.53</v>
      </c>
      <c r="E495" s="7">
        <f t="shared" si="55"/>
        <v>3757713.56</v>
      </c>
      <c r="F495" s="7">
        <f t="shared" si="55"/>
        <v>4801745.55</v>
      </c>
      <c r="G495" s="7">
        <f t="shared" si="55"/>
        <v>6181781.2199999997</v>
      </c>
      <c r="H495" s="7">
        <f t="shared" si="55"/>
        <v>6218925.5800000001</v>
      </c>
      <c r="I495" s="7">
        <f t="shared" si="55"/>
        <v>7118568.75</v>
      </c>
      <c r="J495" s="7">
        <f t="shared" si="55"/>
        <v>7490605.2199999997</v>
      </c>
      <c r="K495" s="7">
        <f t="shared" si="55"/>
        <v>8058425.6200000001</v>
      </c>
      <c r="L495" s="7">
        <f t="shared" si="55"/>
        <v>9331148.1500000004</v>
      </c>
      <c r="M495" s="7">
        <f t="shared" si="55"/>
        <v>10926390.939999999</v>
      </c>
      <c r="N495" s="7">
        <f t="shared" si="55"/>
        <v>9407666.5099999998</v>
      </c>
      <c r="O495" s="7" t="str">
        <f t="shared" si="55"/>
        <v/>
      </c>
      <c r="P495" s="6"/>
      <c r="Q495" s="9" t="s">
        <v>19</v>
      </c>
    </row>
    <row r="496" spans="2:17" s="2" customFormat="1" x14ac:dyDescent="0.3">
      <c r="B496" s="16">
        <f>SUM(B492:B495)</f>
        <v>9477341</v>
      </c>
      <c r="C496" s="16">
        <f t="shared" ref="C496:M496" si="56">SUM(C492:C495)</f>
        <v>15769628.969999999</v>
      </c>
      <c r="D496" s="16">
        <f t="shared" si="56"/>
        <v>11872579.529999999</v>
      </c>
      <c r="E496" s="16">
        <f t="shared" si="56"/>
        <v>13000563.560000001</v>
      </c>
      <c r="F496" s="16">
        <f t="shared" si="56"/>
        <v>19540962.550000001</v>
      </c>
      <c r="G496" s="16">
        <f t="shared" si="56"/>
        <v>21709022.219999999</v>
      </c>
      <c r="H496" s="16">
        <f t="shared" si="56"/>
        <v>23952845.579999998</v>
      </c>
      <c r="I496" s="16">
        <f t="shared" si="56"/>
        <v>25871848.75</v>
      </c>
      <c r="J496" s="16">
        <f t="shared" si="56"/>
        <v>29260916.219999999</v>
      </c>
      <c r="K496" s="16">
        <f t="shared" si="56"/>
        <v>34617283.619999997</v>
      </c>
      <c r="L496" s="16">
        <f t="shared" si="56"/>
        <v>36457592.149999999</v>
      </c>
      <c r="M496" s="16">
        <f t="shared" si="56"/>
        <v>38297007.939999998</v>
      </c>
      <c r="N496" s="16">
        <f>IF(N493="",N492*4,IF(N494="",(N493+N492)*2,IF(N495="",((N494+N493+N492)/3)*4,SUM(N492:N495))))</f>
        <v>33161114.509999998</v>
      </c>
      <c r="O496" s="16">
        <f>IF(O493="",O492*4,IF(O494="",(O493+O492)*2,IF(O495="",((O494+O493+O492)/3)*4,SUM(O492:O495))))</f>
        <v>39440128</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f t="shared" ref="B499:O502" si="57">IFERROR(VLOOKUP($B$498,$130:$216,MATCH($Q499&amp;"/"&amp;B$348,$128:$128,0),FALSE),"")</f>
        <v>1154035</v>
      </c>
      <c r="C499" s="7">
        <f t="shared" si="57"/>
        <v>1517455</v>
      </c>
      <c r="D499" s="7">
        <f t="shared" si="57"/>
        <v>1746319</v>
      </c>
      <c r="E499" s="7">
        <f t="shared" si="57"/>
        <v>1836933</v>
      </c>
      <c r="F499" s="7">
        <f t="shared" si="57"/>
        <v>2185728</v>
      </c>
      <c r="G499" s="7">
        <f t="shared" si="57"/>
        <v>2491752</v>
      </c>
      <c r="H499" s="7">
        <f t="shared" si="57"/>
        <v>2723379</v>
      </c>
      <c r="I499" s="7">
        <f t="shared" si="57"/>
        <v>2864096</v>
      </c>
      <c r="J499" s="7">
        <f t="shared" si="57"/>
        <v>3424053</v>
      </c>
      <c r="K499" s="7">
        <f t="shared" si="57"/>
        <v>3460130</v>
      </c>
      <c r="L499" s="7">
        <f t="shared" si="57"/>
        <v>3852155</v>
      </c>
      <c r="M499" s="7">
        <f t="shared" si="57"/>
        <v>4055071</v>
      </c>
      <c r="N499" s="7">
        <f t="shared" si="57"/>
        <v>4037940</v>
      </c>
      <c r="O499" s="7">
        <f t="shared" si="57"/>
        <v>3518952</v>
      </c>
      <c r="P499" s="6"/>
      <c r="Q499" s="9" t="s">
        <v>12</v>
      </c>
    </row>
    <row r="500" spans="1:17" x14ac:dyDescent="0.3">
      <c r="B500" s="7">
        <f t="shared" si="57"/>
        <v>1179051</v>
      </c>
      <c r="C500" s="7">
        <f t="shared" si="57"/>
        <v>1666241</v>
      </c>
      <c r="D500" s="7">
        <f t="shared" si="57"/>
        <v>1689167</v>
      </c>
      <c r="E500" s="7">
        <f t="shared" si="57"/>
        <v>1892941</v>
      </c>
      <c r="F500" s="7">
        <f t="shared" si="57"/>
        <v>2300795</v>
      </c>
      <c r="G500" s="7">
        <f t="shared" si="57"/>
        <v>2592979</v>
      </c>
      <c r="H500" s="7">
        <f t="shared" si="57"/>
        <v>2877429</v>
      </c>
      <c r="I500" s="7">
        <f t="shared" si="57"/>
        <v>3021984</v>
      </c>
      <c r="J500" s="7">
        <f t="shared" si="57"/>
        <v>3465954</v>
      </c>
      <c r="K500" s="7">
        <f t="shared" si="57"/>
        <v>3577973</v>
      </c>
      <c r="L500" s="7">
        <f t="shared" si="57"/>
        <v>4618125</v>
      </c>
      <c r="M500" s="7">
        <f t="shared" si="57"/>
        <v>4515973</v>
      </c>
      <c r="N500" s="7">
        <f t="shared" si="57"/>
        <v>3055485</v>
      </c>
      <c r="O500" s="7" t="str">
        <f t="shared" si="57"/>
        <v/>
      </c>
      <c r="P500" s="6"/>
      <c r="Q500" s="9" t="s">
        <v>13</v>
      </c>
    </row>
    <row r="501" spans="1:17" x14ac:dyDescent="0.3">
      <c r="B501" s="7">
        <f t="shared" si="57"/>
        <v>1224175</v>
      </c>
      <c r="C501" s="7">
        <f t="shared" si="57"/>
        <v>1719148</v>
      </c>
      <c r="D501" s="7">
        <f t="shared" si="57"/>
        <v>1707161</v>
      </c>
      <c r="E501" s="7">
        <f t="shared" si="57"/>
        <v>1988315</v>
      </c>
      <c r="F501" s="7">
        <f t="shared" si="57"/>
        <v>2369989</v>
      </c>
      <c r="G501" s="7">
        <f t="shared" si="57"/>
        <v>2636290</v>
      </c>
      <c r="H501" s="7">
        <f t="shared" si="57"/>
        <v>3021914</v>
      </c>
      <c r="I501" s="7">
        <f t="shared" si="57"/>
        <v>3243021</v>
      </c>
      <c r="J501" s="7">
        <f t="shared" si="57"/>
        <v>3511221</v>
      </c>
      <c r="K501" s="7">
        <f t="shared" si="57"/>
        <v>3661162</v>
      </c>
      <c r="L501" s="7">
        <f t="shared" si="57"/>
        <v>4538770</v>
      </c>
      <c r="M501" s="7">
        <f t="shared" si="57"/>
        <v>4558372</v>
      </c>
      <c r="N501" s="7">
        <f t="shared" si="57"/>
        <v>3708449</v>
      </c>
      <c r="O501" s="7" t="str">
        <f t="shared" si="57"/>
        <v/>
      </c>
      <c r="P501" s="6"/>
      <c r="Q501" s="9" t="s">
        <v>14</v>
      </c>
    </row>
    <row r="502" spans="1:17" x14ac:dyDescent="0.3">
      <c r="B502" s="18">
        <f t="shared" si="57"/>
        <v>1332337</v>
      </c>
      <c r="C502" s="18">
        <f t="shared" si="57"/>
        <v>1793833.85</v>
      </c>
      <c r="D502" s="18">
        <f t="shared" si="57"/>
        <v>1778399.83</v>
      </c>
      <c r="E502" s="18">
        <f t="shared" si="57"/>
        <v>2065257.22</v>
      </c>
      <c r="F502" s="18">
        <f t="shared" si="57"/>
        <v>2576886.83</v>
      </c>
      <c r="G502" s="18">
        <f t="shared" si="57"/>
        <v>2820602.65</v>
      </c>
      <c r="H502" s="18">
        <f t="shared" si="57"/>
        <v>2993518.87</v>
      </c>
      <c r="I502" s="18">
        <f t="shared" si="57"/>
        <v>3504621.53</v>
      </c>
      <c r="J502" s="18">
        <f t="shared" si="57"/>
        <v>3639370.22</v>
      </c>
      <c r="K502" s="18">
        <f t="shared" si="57"/>
        <v>3818894.74</v>
      </c>
      <c r="L502" s="18">
        <f t="shared" si="57"/>
        <v>4569955.6500000004</v>
      </c>
      <c r="M502" s="18">
        <f t="shared" si="57"/>
        <v>4978212.01</v>
      </c>
      <c r="N502" s="18">
        <f t="shared" si="57"/>
        <v>4235180.7300000004</v>
      </c>
      <c r="O502" s="18" t="str">
        <f t="shared" si="57"/>
        <v/>
      </c>
      <c r="P502" s="6"/>
      <c r="Q502" s="9" t="s">
        <v>19</v>
      </c>
    </row>
    <row r="503" spans="1:17" x14ac:dyDescent="0.3">
      <c r="B503" s="18">
        <f>SUM(B499:B502)</f>
        <v>4889598</v>
      </c>
      <c r="C503" s="18">
        <f t="shared" ref="C503:M503" si="58">SUM(C499:C502)</f>
        <v>6696677.8499999996</v>
      </c>
      <c r="D503" s="18">
        <f t="shared" si="58"/>
        <v>6921046.8300000001</v>
      </c>
      <c r="E503" s="18">
        <f t="shared" si="58"/>
        <v>7783446.2199999997</v>
      </c>
      <c r="F503" s="18">
        <f t="shared" si="58"/>
        <v>9433398.8300000001</v>
      </c>
      <c r="G503" s="18">
        <f t="shared" si="58"/>
        <v>10541623.65</v>
      </c>
      <c r="H503" s="18">
        <f t="shared" si="58"/>
        <v>11616240.870000001</v>
      </c>
      <c r="I503" s="18">
        <f t="shared" si="58"/>
        <v>12633722.529999999</v>
      </c>
      <c r="J503" s="18">
        <f t="shared" si="58"/>
        <v>14040598.220000001</v>
      </c>
      <c r="K503" s="18">
        <f t="shared" si="58"/>
        <v>14518159.74</v>
      </c>
      <c r="L503" s="18">
        <f t="shared" si="58"/>
        <v>17579005.649999999</v>
      </c>
      <c r="M503" s="18">
        <f t="shared" si="58"/>
        <v>18107628.009999998</v>
      </c>
      <c r="N503" s="18">
        <f>IF(N500="",N499*4,IF(N501="",(N500+N499)*2,IF(N502="",((N501+N500+N499)/3)*4,SUM(N499:N502))))</f>
        <v>15037054.73</v>
      </c>
      <c r="O503" s="18">
        <f>IF(O500="",O499*4,IF(O501="",(O500+O499)*2,IF(O502="",((O501+O500+O499)/3)*4,SUM(O499:O502))))</f>
        <v>14075808</v>
      </c>
      <c r="P503" s="6"/>
      <c r="Q503" s="9" t="s">
        <v>15</v>
      </c>
    </row>
    <row r="504" spans="1:17" x14ac:dyDescent="0.3">
      <c r="B504" s="21">
        <f>B503/B$465</f>
        <v>0.56864842787183212</v>
      </c>
      <c r="C504" s="22">
        <f>C503/C$465</f>
        <v>0.61244930675012432</v>
      </c>
      <c r="D504" s="22">
        <f t="shared" ref="D504:O504" si="59">D503/D$465</f>
        <v>0.65727549481196856</v>
      </c>
      <c r="E504" s="22">
        <f t="shared" si="59"/>
        <v>0.65129466966023686</v>
      </c>
      <c r="F504" s="22">
        <f t="shared" si="59"/>
        <v>0.5627924489017978</v>
      </c>
      <c r="G504" s="22">
        <f t="shared" si="59"/>
        <v>0.52937935512516165</v>
      </c>
      <c r="H504" s="22">
        <f t="shared" si="59"/>
        <v>0.52073155488967737</v>
      </c>
      <c r="I504" s="22">
        <f t="shared" si="59"/>
        <v>0.52027956341042958</v>
      </c>
      <c r="J504" s="22">
        <f t="shared" si="59"/>
        <v>0.50809692481847835</v>
      </c>
      <c r="K504" s="22">
        <f t="shared" si="59"/>
        <v>0.50436535063326315</v>
      </c>
      <c r="L504" s="22">
        <f t="shared" si="59"/>
        <v>0.51875270078359903</v>
      </c>
      <c r="M504" s="22">
        <f t="shared" si="59"/>
        <v>0.49313529610471063</v>
      </c>
      <c r="N504" s="23">
        <f t="shared" si="59"/>
        <v>0.53969702796134034</v>
      </c>
      <c r="O504" s="23">
        <f t="shared" si="59"/>
        <v>0.51426088712747542</v>
      </c>
      <c r="P504" s="6"/>
      <c r="Q504" s="11" t="s">
        <v>2552</v>
      </c>
    </row>
    <row r="505" spans="1:17" s="87" customFormat="1" x14ac:dyDescent="0.3">
      <c r="A505" s="86"/>
      <c r="B505" s="19"/>
      <c r="C505" s="10">
        <f t="shared" ref="C505:M505" si="60">C503/B503-1</f>
        <v>0.36957636394648397</v>
      </c>
      <c r="D505" s="10">
        <f t="shared" si="60"/>
        <v>3.3504520454123554E-2</v>
      </c>
      <c r="E505" s="10">
        <f t="shared" si="60"/>
        <v>0.12460533950757835</v>
      </c>
      <c r="F505" s="10">
        <f t="shared" si="60"/>
        <v>0.211982271523937</v>
      </c>
      <c r="G505" s="10">
        <f t="shared" si="60"/>
        <v>0.11747884722902158</v>
      </c>
      <c r="H505" s="10">
        <f t="shared" si="60"/>
        <v>0.10194038941999239</v>
      </c>
      <c r="I505" s="10">
        <f t="shared" si="60"/>
        <v>8.7591301815007849E-2</v>
      </c>
      <c r="J505" s="10">
        <f t="shared" si="60"/>
        <v>0.11135876117741539</v>
      </c>
      <c r="K505" s="10">
        <f t="shared" si="60"/>
        <v>3.4012904045622516E-2</v>
      </c>
      <c r="L505" s="10">
        <f t="shared" si="60"/>
        <v>0.21082878028727348</v>
      </c>
      <c r="M505" s="10">
        <f t="shared" si="60"/>
        <v>3.0071232157548033E-2</v>
      </c>
      <c r="N505" s="10">
        <f>N503/M503-1</f>
        <v>-0.16957346806021545</v>
      </c>
      <c r="O505" s="10">
        <f>O503/N503-1</f>
        <v>-6.3925199931755494E-2</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f t="shared" ref="B507:O511" si="61">IFERROR(B461-B499,"")</f>
        <v>936644</v>
      </c>
      <c r="C507" s="16">
        <f t="shared" si="61"/>
        <v>1080606</v>
      </c>
      <c r="D507" s="16">
        <f t="shared" si="61"/>
        <v>1160699</v>
      </c>
      <c r="E507" s="16">
        <f t="shared" si="61"/>
        <v>1058904</v>
      </c>
      <c r="F507" s="16">
        <f t="shared" si="61"/>
        <v>1728756</v>
      </c>
      <c r="G507" s="16">
        <f t="shared" si="61"/>
        <v>2375658</v>
      </c>
      <c r="H507" s="16">
        <f t="shared" si="61"/>
        <v>2550110</v>
      </c>
      <c r="I507" s="16">
        <f t="shared" si="61"/>
        <v>2897334</v>
      </c>
      <c r="J507" s="16">
        <f t="shared" si="61"/>
        <v>3379305</v>
      </c>
      <c r="K507" s="16">
        <f t="shared" si="61"/>
        <v>3744976</v>
      </c>
      <c r="L507" s="16">
        <f t="shared" si="61"/>
        <v>3878284</v>
      </c>
      <c r="M507" s="16">
        <f t="shared" si="61"/>
        <v>4087215</v>
      </c>
      <c r="N507" s="16">
        <f t="shared" si="61"/>
        <v>4161600</v>
      </c>
      <c r="O507" s="16">
        <f t="shared" si="61"/>
        <v>3323785</v>
      </c>
      <c r="P507" s="6"/>
      <c r="Q507" s="9" t="s">
        <v>12</v>
      </c>
    </row>
    <row r="508" spans="1:17" x14ac:dyDescent="0.3">
      <c r="B508" s="7">
        <f t="shared" si="61"/>
        <v>952937</v>
      </c>
      <c r="C508" s="7">
        <f t="shared" si="61"/>
        <v>1085600</v>
      </c>
      <c r="D508" s="7">
        <f t="shared" si="61"/>
        <v>651978</v>
      </c>
      <c r="E508" s="7">
        <f t="shared" si="61"/>
        <v>874811</v>
      </c>
      <c r="F508" s="7">
        <f t="shared" si="61"/>
        <v>1833569</v>
      </c>
      <c r="G508" s="7">
        <f t="shared" si="61"/>
        <v>2269041</v>
      </c>
      <c r="H508" s="7">
        <f t="shared" si="61"/>
        <v>2642282</v>
      </c>
      <c r="I508" s="7">
        <f t="shared" si="61"/>
        <v>2825707</v>
      </c>
      <c r="J508" s="7">
        <f t="shared" si="61"/>
        <v>3334050</v>
      </c>
      <c r="K508" s="7">
        <f t="shared" si="61"/>
        <v>3589286</v>
      </c>
      <c r="L508" s="7">
        <f t="shared" si="61"/>
        <v>4260104</v>
      </c>
      <c r="M508" s="7">
        <f t="shared" si="61"/>
        <v>4117852</v>
      </c>
      <c r="N508" s="7">
        <f t="shared" si="61"/>
        <v>1223776</v>
      </c>
      <c r="O508" s="7" t="str">
        <f t="shared" si="61"/>
        <v/>
      </c>
      <c r="P508" s="6"/>
      <c r="Q508" s="9" t="s">
        <v>13</v>
      </c>
    </row>
    <row r="509" spans="1:17" x14ac:dyDescent="0.3">
      <c r="B509" s="7">
        <f t="shared" si="61"/>
        <v>936114</v>
      </c>
      <c r="C509" s="7">
        <f t="shared" si="61"/>
        <v>1063776</v>
      </c>
      <c r="D509" s="7">
        <f t="shared" si="61"/>
        <v>708552</v>
      </c>
      <c r="E509" s="7">
        <f t="shared" si="61"/>
        <v>971378</v>
      </c>
      <c r="F509" s="7">
        <f t="shared" si="61"/>
        <v>1885261</v>
      </c>
      <c r="G509" s="7">
        <f t="shared" si="61"/>
        <v>2227960</v>
      </c>
      <c r="H509" s="7">
        <f t="shared" si="61"/>
        <v>2737700</v>
      </c>
      <c r="I509" s="7">
        <f t="shared" si="61"/>
        <v>2827982</v>
      </c>
      <c r="J509" s="7">
        <f t="shared" si="61"/>
        <v>3418778</v>
      </c>
      <c r="K509" s="7">
        <f t="shared" si="61"/>
        <v>3441643</v>
      </c>
      <c r="L509" s="7">
        <f t="shared" si="61"/>
        <v>4107229</v>
      </c>
      <c r="M509" s="7">
        <f t="shared" si="61"/>
        <v>4252171</v>
      </c>
      <c r="N509" s="7">
        <f t="shared" si="61"/>
        <v>3609476</v>
      </c>
      <c r="O509" s="7" t="str">
        <f t="shared" si="61"/>
        <v/>
      </c>
      <c r="P509" s="6"/>
      <c r="Q509" s="9" t="s">
        <v>14</v>
      </c>
    </row>
    <row r="510" spans="1:17" x14ac:dyDescent="0.3">
      <c r="B510" s="18">
        <f t="shared" si="61"/>
        <v>883338</v>
      </c>
      <c r="C510" s="18">
        <f t="shared" si="61"/>
        <v>1007596.71</v>
      </c>
      <c r="D510" s="18">
        <f t="shared" si="61"/>
        <v>1087626.6000000001</v>
      </c>
      <c r="E510" s="18">
        <f t="shared" si="61"/>
        <v>1262189.97</v>
      </c>
      <c r="F510" s="18">
        <f t="shared" si="61"/>
        <v>1880787.38</v>
      </c>
      <c r="G510" s="18">
        <f t="shared" si="61"/>
        <v>2498892.1800000002</v>
      </c>
      <c r="H510" s="18">
        <f t="shared" si="61"/>
        <v>2761208.8200000003</v>
      </c>
      <c r="I510" s="18">
        <f t="shared" si="61"/>
        <v>3097819.8800000004</v>
      </c>
      <c r="J510" s="18">
        <f t="shared" si="61"/>
        <v>3460969.23</v>
      </c>
      <c r="K510" s="18">
        <f t="shared" si="61"/>
        <v>3490941.45</v>
      </c>
      <c r="L510" s="18">
        <f t="shared" si="61"/>
        <v>4062440.7300000004</v>
      </c>
      <c r="M510" s="18">
        <f t="shared" si="61"/>
        <v>6154525.5099999998</v>
      </c>
      <c r="N510" s="18">
        <f t="shared" si="61"/>
        <v>3830123.17</v>
      </c>
      <c r="O510" s="18" t="str">
        <f t="shared" si="61"/>
        <v/>
      </c>
      <c r="P510" s="6"/>
      <c r="Q510" s="9" t="s">
        <v>19</v>
      </c>
    </row>
    <row r="511" spans="1:17" x14ac:dyDescent="0.3">
      <c r="B511" s="16">
        <f t="shared" si="61"/>
        <v>3709033</v>
      </c>
      <c r="C511" s="16">
        <f t="shared" si="61"/>
        <v>4237578.7100000009</v>
      </c>
      <c r="D511" s="16">
        <f t="shared" si="61"/>
        <v>3608855.5999999996</v>
      </c>
      <c r="E511" s="16">
        <f t="shared" si="61"/>
        <v>4167282.9699999997</v>
      </c>
      <c r="F511" s="16">
        <f t="shared" si="61"/>
        <v>7328373.3800000008</v>
      </c>
      <c r="G511" s="16">
        <f t="shared" si="61"/>
        <v>9371551.1799999978</v>
      </c>
      <c r="H511" s="16">
        <f t="shared" si="61"/>
        <v>10691300.82</v>
      </c>
      <c r="I511" s="16">
        <f t="shared" si="61"/>
        <v>11648842.880000001</v>
      </c>
      <c r="J511" s="16">
        <f t="shared" si="61"/>
        <v>13593102.229999999</v>
      </c>
      <c r="K511" s="16">
        <f t="shared" si="61"/>
        <v>14266846.450000001</v>
      </c>
      <c r="L511" s="16">
        <f t="shared" si="61"/>
        <v>16308057.730000004</v>
      </c>
      <c r="M511" s="16">
        <f t="shared" si="61"/>
        <v>18611763.509999998</v>
      </c>
      <c r="N511" s="16">
        <f t="shared" si="61"/>
        <v>12824975.169999998</v>
      </c>
      <c r="O511" s="16">
        <f t="shared" si="61"/>
        <v>13295140</v>
      </c>
      <c r="P511" s="6"/>
      <c r="Q511" s="9" t="s">
        <v>15</v>
      </c>
    </row>
    <row r="512" spans="1:17" x14ac:dyDescent="0.3">
      <c r="B512" s="10">
        <f t="shared" ref="B512:O512" si="62">B511/B$465</f>
        <v>0.43135157212816783</v>
      </c>
      <c r="C512" s="10">
        <f t="shared" si="62"/>
        <v>0.38755069324987568</v>
      </c>
      <c r="D512" s="10">
        <f t="shared" si="62"/>
        <v>0.34272450518803144</v>
      </c>
      <c r="E512" s="10">
        <f t="shared" si="62"/>
        <v>0.34870533033976314</v>
      </c>
      <c r="F512" s="10">
        <f t="shared" si="62"/>
        <v>0.4372075510982022</v>
      </c>
      <c r="G512" s="10">
        <f t="shared" si="62"/>
        <v>0.47062064487483829</v>
      </c>
      <c r="H512" s="10">
        <f t="shared" si="62"/>
        <v>0.47926844511032268</v>
      </c>
      <c r="I512" s="10">
        <f t="shared" si="62"/>
        <v>0.47972043658957042</v>
      </c>
      <c r="J512" s="10">
        <f t="shared" si="62"/>
        <v>0.49190307518152165</v>
      </c>
      <c r="K512" s="10">
        <f t="shared" si="62"/>
        <v>0.49563464936673685</v>
      </c>
      <c r="L512" s="10">
        <f t="shared" si="62"/>
        <v>0.48124729921640091</v>
      </c>
      <c r="M512" s="10">
        <f t="shared" si="62"/>
        <v>0.50686470389528937</v>
      </c>
      <c r="N512" s="10">
        <f t="shared" si="62"/>
        <v>0.46030297203865966</v>
      </c>
      <c r="O512" s="10">
        <f t="shared" si="62"/>
        <v>0.48573911287252453</v>
      </c>
      <c r="P512" s="6"/>
      <c r="Q512" s="24" t="s">
        <v>23</v>
      </c>
    </row>
    <row r="513" spans="1:17" s="87" customFormat="1" x14ac:dyDescent="0.3">
      <c r="A513" s="86"/>
      <c r="B513" s="19"/>
      <c r="C513" s="10">
        <f t="shared" ref="C513:M513" si="63">C511/B511-1</f>
        <v>0.14250229372453704</v>
      </c>
      <c r="D513" s="10">
        <f t="shared" si="63"/>
        <v>-0.14836847950843168</v>
      </c>
      <c r="E513" s="10">
        <f t="shared" si="63"/>
        <v>0.15473807541648377</v>
      </c>
      <c r="F513" s="10">
        <f t="shared" si="63"/>
        <v>0.75854949921963222</v>
      </c>
      <c r="G513" s="10">
        <f t="shared" si="63"/>
        <v>0.27880372547284105</v>
      </c>
      <c r="H513" s="10">
        <f t="shared" si="63"/>
        <v>0.14082510084525857</v>
      </c>
      <c r="I513" s="10">
        <f t="shared" si="63"/>
        <v>8.9562727316468971E-2</v>
      </c>
      <c r="J513" s="10">
        <f t="shared" si="63"/>
        <v>0.16690579227728386</v>
      </c>
      <c r="K513" s="10">
        <f t="shared" si="63"/>
        <v>4.9565155076451095E-2</v>
      </c>
      <c r="L513" s="10">
        <f t="shared" si="63"/>
        <v>0.14307375404604583</v>
      </c>
      <c r="M513" s="10">
        <f t="shared" si="63"/>
        <v>0.14126181168479301</v>
      </c>
      <c r="N513" s="10">
        <f>N511/M511-1</f>
        <v>-0.31092101169729514</v>
      </c>
      <c r="O513" s="10">
        <f>O511/N511-1</f>
        <v>3.6660096707228362E-2</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f t="shared" ref="B521:M521" si="66">+B520/(B$465+B$472)</f>
        <v>0</v>
      </c>
      <c r="C521" s="10">
        <f t="shared" si="66"/>
        <v>0</v>
      </c>
      <c r="D521" s="10">
        <f t="shared" si="66"/>
        <v>0</v>
      </c>
      <c r="E521" s="10">
        <f t="shared" si="66"/>
        <v>0</v>
      </c>
      <c r="F521" s="10">
        <f t="shared" si="66"/>
        <v>0</v>
      </c>
      <c r="G521" s="10">
        <f t="shared" si="66"/>
        <v>0</v>
      </c>
      <c r="H521" s="10">
        <f t="shared" si="66"/>
        <v>0</v>
      </c>
      <c r="I521" s="10">
        <f t="shared" si="66"/>
        <v>0</v>
      </c>
      <c r="J521" s="10">
        <f t="shared" si="66"/>
        <v>0</v>
      </c>
      <c r="K521" s="10">
        <f t="shared" si="66"/>
        <v>0</v>
      </c>
      <c r="L521" s="10">
        <f t="shared" si="66"/>
        <v>0</v>
      </c>
      <c r="M521" s="10">
        <f t="shared" si="66"/>
        <v>0</v>
      </c>
      <c r="N521" s="10" t="e">
        <f>+N520/(N$465+N$472)</f>
        <v>#VALUE!</v>
      </c>
      <c r="O521" s="10" t="e">
        <f>+O520/(O$465+O$472)</f>
        <v>#VALUE!</v>
      </c>
      <c r="P521" s="6"/>
      <c r="Q521" s="11" t="s">
        <v>2552</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f t="shared" ref="B524:O527" si="68">IFERROR(VLOOKUP($B$523,$130:$216,MATCH($Q524&amp;"/"&amp;B$348,$128:$128,0),FALSE),"")</f>
        <v>0</v>
      </c>
      <c r="C524" s="16">
        <f t="shared" si="68"/>
        <v>0</v>
      </c>
      <c r="D524" s="16">
        <f t="shared" si="68"/>
        <v>439492</v>
      </c>
      <c r="E524" s="16">
        <f t="shared" si="68"/>
        <v>520567</v>
      </c>
      <c r="F524" s="16">
        <f t="shared" si="68"/>
        <v>581574</v>
      </c>
      <c r="G524" s="16">
        <f t="shared" si="68"/>
        <v>714727</v>
      </c>
      <c r="H524" s="16">
        <f t="shared" si="68"/>
        <v>807495</v>
      </c>
      <c r="I524" s="16">
        <f t="shared" si="68"/>
        <v>862784</v>
      </c>
      <c r="J524" s="16">
        <f t="shared" si="68"/>
        <v>976676</v>
      </c>
      <c r="K524" s="16">
        <f t="shared" si="68"/>
        <v>1053690</v>
      </c>
      <c r="L524" s="16">
        <f t="shared" si="68"/>
        <v>1203020</v>
      </c>
      <c r="M524" s="16">
        <f t="shared" si="68"/>
        <v>1420991</v>
      </c>
      <c r="N524" s="16">
        <f t="shared" si="68"/>
        <v>1723543</v>
      </c>
      <c r="O524" s="16">
        <f t="shared" si="68"/>
        <v>1271541</v>
      </c>
      <c r="P524" s="6"/>
      <c r="Q524" s="9" t="s">
        <v>12</v>
      </c>
    </row>
    <row r="525" spans="1:17" x14ac:dyDescent="0.3">
      <c r="B525" s="7">
        <f t="shared" si="68"/>
        <v>0</v>
      </c>
      <c r="C525" s="7">
        <f t="shared" si="68"/>
        <v>433912</v>
      </c>
      <c r="D525" s="7">
        <f t="shared" si="68"/>
        <v>415094</v>
      </c>
      <c r="E525" s="7">
        <f t="shared" si="68"/>
        <v>553151</v>
      </c>
      <c r="F525" s="7">
        <f t="shared" si="68"/>
        <v>607711</v>
      </c>
      <c r="G525" s="7">
        <f t="shared" si="68"/>
        <v>787995</v>
      </c>
      <c r="H525" s="7">
        <f t="shared" si="68"/>
        <v>828774</v>
      </c>
      <c r="I525" s="7">
        <f t="shared" si="68"/>
        <v>857544</v>
      </c>
      <c r="J525" s="7">
        <f t="shared" si="68"/>
        <v>1009843</v>
      </c>
      <c r="K525" s="7">
        <f t="shared" si="68"/>
        <v>1196851</v>
      </c>
      <c r="L525" s="7">
        <f t="shared" si="68"/>
        <v>1438141</v>
      </c>
      <c r="M525" s="7">
        <f t="shared" si="68"/>
        <v>1815236</v>
      </c>
      <c r="N525" s="7">
        <f t="shared" si="68"/>
        <v>1205011</v>
      </c>
      <c r="O525" s="7" t="str">
        <f t="shared" si="68"/>
        <v/>
      </c>
      <c r="P525" s="6"/>
      <c r="Q525" s="9" t="s">
        <v>13</v>
      </c>
    </row>
    <row r="526" spans="1:17" x14ac:dyDescent="0.3">
      <c r="B526" s="7">
        <f t="shared" si="68"/>
        <v>0</v>
      </c>
      <c r="C526" s="7">
        <f t="shared" si="68"/>
        <v>421765</v>
      </c>
      <c r="D526" s="7">
        <f t="shared" si="68"/>
        <v>476683</v>
      </c>
      <c r="E526" s="7">
        <f t="shared" si="68"/>
        <v>558479</v>
      </c>
      <c r="F526" s="7">
        <f t="shared" si="68"/>
        <v>592916</v>
      </c>
      <c r="G526" s="7">
        <f t="shared" si="68"/>
        <v>741600</v>
      </c>
      <c r="H526" s="7">
        <f t="shared" si="68"/>
        <v>800599</v>
      </c>
      <c r="I526" s="7">
        <f t="shared" si="68"/>
        <v>961215</v>
      </c>
      <c r="J526" s="7">
        <f t="shared" si="68"/>
        <v>1090981</v>
      </c>
      <c r="K526" s="7">
        <f t="shared" si="68"/>
        <v>1159829</v>
      </c>
      <c r="L526" s="7">
        <f t="shared" si="68"/>
        <v>1598028</v>
      </c>
      <c r="M526" s="7">
        <f t="shared" si="68"/>
        <v>1636736</v>
      </c>
      <c r="N526" s="7">
        <f t="shared" si="68"/>
        <v>1043915</v>
      </c>
      <c r="O526" s="7" t="str">
        <f t="shared" si="68"/>
        <v/>
      </c>
      <c r="P526" s="6"/>
      <c r="Q526" s="9" t="s">
        <v>14</v>
      </c>
    </row>
    <row r="527" spans="1:17" x14ac:dyDescent="0.3">
      <c r="B527" s="18">
        <f t="shared" si="68"/>
        <v>0</v>
      </c>
      <c r="C527" s="18">
        <f t="shared" si="68"/>
        <v>752433.37</v>
      </c>
      <c r="D527" s="18">
        <f t="shared" si="68"/>
        <v>679318.75</v>
      </c>
      <c r="E527" s="18">
        <f t="shared" si="68"/>
        <v>777926.02</v>
      </c>
      <c r="F527" s="18">
        <f t="shared" si="68"/>
        <v>958726.15</v>
      </c>
      <c r="G527" s="18">
        <f t="shared" si="68"/>
        <v>1201222.82</v>
      </c>
      <c r="H527" s="18">
        <f t="shared" si="68"/>
        <v>1229869.68</v>
      </c>
      <c r="I527" s="18">
        <f t="shared" si="68"/>
        <v>1348922.76</v>
      </c>
      <c r="J527" s="18">
        <f t="shared" si="68"/>
        <v>1328912.98</v>
      </c>
      <c r="K527" s="18">
        <f t="shared" si="68"/>
        <v>1699568.62</v>
      </c>
      <c r="L527" s="18">
        <f t="shared" si="68"/>
        <v>1875103.6</v>
      </c>
      <c r="M527" s="18">
        <f t="shared" si="68"/>
        <v>1944565.81</v>
      </c>
      <c r="N527" s="18">
        <f t="shared" si="68"/>
        <v>1563053.28</v>
      </c>
      <c r="O527" s="18" t="str">
        <f t="shared" si="68"/>
        <v/>
      </c>
      <c r="P527" s="6"/>
      <c r="Q527" s="9" t="s">
        <v>19</v>
      </c>
    </row>
    <row r="528" spans="1:17" x14ac:dyDescent="0.3">
      <c r="B528" s="18">
        <f>SUM(B524:B527)</f>
        <v>0</v>
      </c>
      <c r="C528" s="18">
        <f t="shared" ref="C528:M528" si="69">SUM(C524:C527)</f>
        <v>1608110.37</v>
      </c>
      <c r="D528" s="18">
        <f t="shared" si="69"/>
        <v>2010587.75</v>
      </c>
      <c r="E528" s="18">
        <f t="shared" si="69"/>
        <v>2410123.02</v>
      </c>
      <c r="F528" s="18">
        <f t="shared" si="69"/>
        <v>2740927.15</v>
      </c>
      <c r="G528" s="18">
        <f t="shared" si="69"/>
        <v>3445544.8200000003</v>
      </c>
      <c r="H528" s="18">
        <f t="shared" si="69"/>
        <v>3666737.6799999997</v>
      </c>
      <c r="I528" s="18">
        <f t="shared" si="69"/>
        <v>4030465.76</v>
      </c>
      <c r="J528" s="18">
        <f t="shared" si="69"/>
        <v>4406412.9800000004</v>
      </c>
      <c r="K528" s="18">
        <f t="shared" si="69"/>
        <v>5109938.62</v>
      </c>
      <c r="L528" s="18">
        <f t="shared" si="69"/>
        <v>6114292.5999999996</v>
      </c>
      <c r="M528" s="18">
        <f t="shared" si="69"/>
        <v>6817528.8100000005</v>
      </c>
      <c r="N528" s="18">
        <f>IF(N525="",N524*4,IF(N526="",(N525+N524)*2,IF(N527="",((N526+N525+N524)/3)*4,SUM(N524:N527))))</f>
        <v>5535522.2800000003</v>
      </c>
      <c r="O528" s="18">
        <f>IF(O525="",O524*4,IF(O526="",(O525+O524)*2,IF(O527="",((O526+O525+O524)/3)*4,SUM(O524:O527))))</f>
        <v>5086164</v>
      </c>
      <c r="P528" s="6"/>
      <c r="Q528" s="9" t="s">
        <v>15</v>
      </c>
    </row>
    <row r="529" spans="1:17" x14ac:dyDescent="0.3">
      <c r="B529" s="10">
        <f t="shared" ref="B529:O529" si="70">+B528/(B$465+B$472)</f>
        <v>0</v>
      </c>
      <c r="C529" s="10">
        <f t="shared" si="70"/>
        <v>0.10251535676165638</v>
      </c>
      <c r="D529" s="10">
        <f t="shared" si="70"/>
        <v>0.17263056469335225</v>
      </c>
      <c r="E529" s="10">
        <f t="shared" si="70"/>
        <v>0.18607087074768591</v>
      </c>
      <c r="F529" s="10">
        <f t="shared" si="70"/>
        <v>0.14082642989623223</v>
      </c>
      <c r="G529" s="10">
        <f t="shared" si="70"/>
        <v>0.15845833359459113</v>
      </c>
      <c r="H529" s="10">
        <f t="shared" si="70"/>
        <v>0.15289009391821409</v>
      </c>
      <c r="I529" s="10">
        <f t="shared" si="70"/>
        <v>0.15578576540650191</v>
      </c>
      <c r="J529" s="10">
        <f t="shared" si="70"/>
        <v>0.15072946062538489</v>
      </c>
      <c r="K529" s="10">
        <f t="shared" si="70"/>
        <v>0.1476123509889653</v>
      </c>
      <c r="L529" s="10">
        <f t="shared" si="70"/>
        <v>0.16770972078582536</v>
      </c>
      <c r="M529" s="10">
        <f t="shared" si="70"/>
        <v>0.17752683601101377</v>
      </c>
      <c r="N529" s="10">
        <f t="shared" si="70"/>
        <v>0.17264834697809217</v>
      </c>
      <c r="O529" s="10">
        <f t="shared" si="70"/>
        <v>0.12895911493999207</v>
      </c>
      <c r="P529" s="6"/>
      <c r="Q529" s="11" t="s">
        <v>2552</v>
      </c>
    </row>
    <row r="530" spans="1:17" s="87" customFormat="1" x14ac:dyDescent="0.3">
      <c r="A530" s="86"/>
      <c r="B530" s="19"/>
      <c r="C530" s="10" t="e">
        <f t="shared" ref="C530:M530" si="71">C528/B528-1</f>
        <v>#DIV/0!</v>
      </c>
      <c r="D530" s="10">
        <f t="shared" si="71"/>
        <v>0.2502796993965033</v>
      </c>
      <c r="E530" s="10">
        <f t="shared" si="71"/>
        <v>0.19871565913997036</v>
      </c>
      <c r="F530" s="10">
        <f t="shared" si="71"/>
        <v>0.13725611815449978</v>
      </c>
      <c r="G530" s="10">
        <f t="shared" si="71"/>
        <v>0.25707274635154032</v>
      </c>
      <c r="H530" s="10">
        <f t="shared" si="71"/>
        <v>6.4196773385754247E-2</v>
      </c>
      <c r="I530" s="10">
        <f t="shared" si="71"/>
        <v>9.9196646104228625E-2</v>
      </c>
      <c r="J530" s="10">
        <f t="shared" si="71"/>
        <v>9.3276371115977641E-2</v>
      </c>
      <c r="K530" s="10">
        <f t="shared" si="71"/>
        <v>0.15965948793115614</v>
      </c>
      <c r="L530" s="10">
        <f t="shared" si="71"/>
        <v>0.19654912802064128</v>
      </c>
      <c r="M530" s="10">
        <f t="shared" si="71"/>
        <v>0.11501513846426015</v>
      </c>
      <c r="N530" s="10">
        <f>N528/M528-1</f>
        <v>-0.18804563438287847</v>
      </c>
      <c r="O530" s="10">
        <f>O528/N528-1</f>
        <v>-8.1177214591574232E-2</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f t="shared" ref="B532:O535" si="72">IFERROR(VLOOKUP($B$531,$130:$216,MATCH($Q532&amp;"/"&amp;B$348,$128:$128,0),FALSE),"")</f>
        <v>284708</v>
      </c>
      <c r="C532" s="16">
        <f t="shared" si="72"/>
        <v>385460</v>
      </c>
      <c r="D532" s="16">
        <f t="shared" si="72"/>
        <v>439492</v>
      </c>
      <c r="E532" s="16">
        <f t="shared" si="72"/>
        <v>520567</v>
      </c>
      <c r="F532" s="16">
        <f t="shared" si="72"/>
        <v>581574</v>
      </c>
      <c r="G532" s="16">
        <f t="shared" si="72"/>
        <v>714727</v>
      </c>
      <c r="H532" s="16">
        <f t="shared" si="72"/>
        <v>807495</v>
      </c>
      <c r="I532" s="16">
        <f t="shared" si="72"/>
        <v>862784</v>
      </c>
      <c r="J532" s="16">
        <f t="shared" si="72"/>
        <v>976676</v>
      </c>
      <c r="K532" s="16">
        <f t="shared" si="72"/>
        <v>1053690</v>
      </c>
      <c r="L532" s="16">
        <f t="shared" si="72"/>
        <v>1203020</v>
      </c>
      <c r="M532" s="16">
        <f t="shared" si="72"/>
        <v>1420991</v>
      </c>
      <c r="N532" s="16">
        <f t="shared" si="72"/>
        <v>1723543</v>
      </c>
      <c r="O532" s="16">
        <f t="shared" si="72"/>
        <v>1271541</v>
      </c>
      <c r="P532" s="6"/>
      <c r="Q532" s="9" t="s">
        <v>12</v>
      </c>
    </row>
    <row r="533" spans="1:17" x14ac:dyDescent="0.3">
      <c r="B533" s="7">
        <f t="shared" si="72"/>
        <v>390870</v>
      </c>
      <c r="C533" s="7">
        <f t="shared" si="72"/>
        <v>433912</v>
      </c>
      <c r="D533" s="7">
        <f t="shared" si="72"/>
        <v>415094</v>
      </c>
      <c r="E533" s="7">
        <f t="shared" si="72"/>
        <v>553151</v>
      </c>
      <c r="F533" s="7">
        <f t="shared" si="72"/>
        <v>607711</v>
      </c>
      <c r="G533" s="7">
        <f t="shared" si="72"/>
        <v>787995</v>
      </c>
      <c r="H533" s="7">
        <f t="shared" si="72"/>
        <v>828774</v>
      </c>
      <c r="I533" s="7">
        <f t="shared" si="72"/>
        <v>857544</v>
      </c>
      <c r="J533" s="7">
        <f t="shared" si="72"/>
        <v>1009843</v>
      </c>
      <c r="K533" s="7">
        <f t="shared" si="72"/>
        <v>1196851</v>
      </c>
      <c r="L533" s="7">
        <f t="shared" si="72"/>
        <v>1438141</v>
      </c>
      <c r="M533" s="7">
        <f t="shared" si="72"/>
        <v>1815236</v>
      </c>
      <c r="N533" s="7">
        <f t="shared" si="72"/>
        <v>1205011</v>
      </c>
      <c r="O533" s="7" t="str">
        <f t="shared" si="72"/>
        <v/>
      </c>
      <c r="P533" s="6"/>
      <c r="Q533" s="9" t="s">
        <v>13</v>
      </c>
    </row>
    <row r="534" spans="1:17" x14ac:dyDescent="0.3">
      <c r="B534" s="7">
        <f t="shared" si="72"/>
        <v>358023</v>
      </c>
      <c r="C534" s="7">
        <f t="shared" si="72"/>
        <v>421765</v>
      </c>
      <c r="D534" s="7">
        <f t="shared" si="72"/>
        <v>476683</v>
      </c>
      <c r="E534" s="7">
        <f t="shared" si="72"/>
        <v>558479</v>
      </c>
      <c r="F534" s="7">
        <f t="shared" si="72"/>
        <v>592916</v>
      </c>
      <c r="G534" s="7">
        <f t="shared" si="72"/>
        <v>741600</v>
      </c>
      <c r="H534" s="7">
        <f t="shared" si="72"/>
        <v>800599</v>
      </c>
      <c r="I534" s="7">
        <f t="shared" si="72"/>
        <v>961215</v>
      </c>
      <c r="J534" s="7">
        <f t="shared" si="72"/>
        <v>1090981</v>
      </c>
      <c r="K534" s="7">
        <f t="shared" si="72"/>
        <v>1159829</v>
      </c>
      <c r="L534" s="7">
        <f t="shared" si="72"/>
        <v>1598028</v>
      </c>
      <c r="M534" s="7">
        <f t="shared" si="72"/>
        <v>1636736</v>
      </c>
      <c r="N534" s="7">
        <f t="shared" si="72"/>
        <v>1043915</v>
      </c>
      <c r="O534" s="7" t="str">
        <f t="shared" si="72"/>
        <v/>
      </c>
      <c r="P534" s="6"/>
      <c r="Q534" s="9" t="s">
        <v>14</v>
      </c>
    </row>
    <row r="535" spans="1:17" x14ac:dyDescent="0.3">
      <c r="B535" s="18">
        <f t="shared" si="72"/>
        <v>517934</v>
      </c>
      <c r="C535" s="18">
        <f t="shared" si="72"/>
        <v>752433.37</v>
      </c>
      <c r="D535" s="18">
        <f t="shared" si="72"/>
        <v>679318.75</v>
      </c>
      <c r="E535" s="18">
        <f t="shared" si="72"/>
        <v>777926.02</v>
      </c>
      <c r="F535" s="18">
        <f t="shared" si="72"/>
        <v>958726.15</v>
      </c>
      <c r="G535" s="18">
        <f t="shared" si="72"/>
        <v>1201222.82</v>
      </c>
      <c r="H535" s="18">
        <f t="shared" si="72"/>
        <v>1229869.68</v>
      </c>
      <c r="I535" s="18">
        <f t="shared" si="72"/>
        <v>1348922.76</v>
      </c>
      <c r="J535" s="18">
        <f t="shared" si="72"/>
        <v>1328912.98</v>
      </c>
      <c r="K535" s="18">
        <f t="shared" si="72"/>
        <v>1699568.62</v>
      </c>
      <c r="L535" s="18">
        <f t="shared" si="72"/>
        <v>1875103.6</v>
      </c>
      <c r="M535" s="18">
        <f t="shared" si="72"/>
        <v>1944565.81</v>
      </c>
      <c r="N535" s="18">
        <f t="shared" si="72"/>
        <v>1563053.28</v>
      </c>
      <c r="O535" s="18" t="str">
        <f t="shared" si="72"/>
        <v/>
      </c>
      <c r="P535" s="6"/>
      <c r="Q535" s="9" t="s">
        <v>19</v>
      </c>
    </row>
    <row r="536" spans="1:17" x14ac:dyDescent="0.3">
      <c r="B536" s="25">
        <f t="shared" ref="B536:M536" si="73">SUM(B532:B535)</f>
        <v>1551535</v>
      </c>
      <c r="C536" s="25">
        <f t="shared" si="73"/>
        <v>1993570.37</v>
      </c>
      <c r="D536" s="25">
        <f t="shared" si="73"/>
        <v>2010587.75</v>
      </c>
      <c r="E536" s="25">
        <f t="shared" si="73"/>
        <v>2410123.02</v>
      </c>
      <c r="F536" s="25">
        <f t="shared" si="73"/>
        <v>2740927.15</v>
      </c>
      <c r="G536" s="25">
        <f t="shared" si="73"/>
        <v>3445544.8200000003</v>
      </c>
      <c r="H536" s="25">
        <f t="shared" si="73"/>
        <v>3666737.6799999997</v>
      </c>
      <c r="I536" s="25">
        <f t="shared" si="73"/>
        <v>4030465.76</v>
      </c>
      <c r="J536" s="25">
        <f t="shared" si="73"/>
        <v>4406412.9800000004</v>
      </c>
      <c r="K536" s="25">
        <f t="shared" si="73"/>
        <v>5109938.62</v>
      </c>
      <c r="L536" s="25">
        <f t="shared" si="73"/>
        <v>6114292.5999999996</v>
      </c>
      <c r="M536" s="25">
        <f t="shared" si="73"/>
        <v>6817528.8100000005</v>
      </c>
      <c r="N536" s="25">
        <f>IF(N533="",N532*4,IF(N534="",(N533+N532)*2,IF(N535="",((N534+N533+N532)/3)*4,SUM(N532:N535))))</f>
        <v>5535522.2800000003</v>
      </c>
      <c r="O536" s="25">
        <f>IF(O533="",O532*4,IF(O534="",(O533+O532)*2,IF(O535="",((O534+O533+O532)/3)*4,SUM(O532:O535))))</f>
        <v>5086164</v>
      </c>
      <c r="P536" s="6"/>
      <c r="Q536" s="9" t="s">
        <v>15</v>
      </c>
    </row>
    <row r="537" spans="1:17" x14ac:dyDescent="0.3">
      <c r="B537" s="21">
        <f t="shared" ref="B537:O537" si="74">+B536/(B$465+B$472)</f>
        <v>0.16664207100220566</v>
      </c>
      <c r="C537" s="10">
        <f t="shared" si="74"/>
        <v>0.12708802923148696</v>
      </c>
      <c r="D537" s="10">
        <f t="shared" si="74"/>
        <v>0.17263056469335225</v>
      </c>
      <c r="E537" s="10">
        <f t="shared" si="74"/>
        <v>0.18607087074768591</v>
      </c>
      <c r="F537" s="10">
        <f t="shared" si="74"/>
        <v>0.14082642989623223</v>
      </c>
      <c r="G537" s="10">
        <f t="shared" si="74"/>
        <v>0.15845833359459113</v>
      </c>
      <c r="H537" s="10">
        <f t="shared" si="74"/>
        <v>0.15289009391821409</v>
      </c>
      <c r="I537" s="10">
        <f t="shared" si="74"/>
        <v>0.15578576540650191</v>
      </c>
      <c r="J537" s="10">
        <f t="shared" si="74"/>
        <v>0.15072946062538489</v>
      </c>
      <c r="K537" s="10">
        <f t="shared" si="74"/>
        <v>0.1476123509889653</v>
      </c>
      <c r="L537" s="10">
        <f t="shared" si="74"/>
        <v>0.16770972078582536</v>
      </c>
      <c r="M537" s="10">
        <f t="shared" si="74"/>
        <v>0.17752683601101377</v>
      </c>
      <c r="N537" s="10">
        <f t="shared" si="74"/>
        <v>0.17264834697809217</v>
      </c>
      <c r="O537" s="10">
        <f t="shared" si="74"/>
        <v>0.12895911493999207</v>
      </c>
      <c r="P537" s="6"/>
      <c r="Q537" s="11" t="s">
        <v>2552</v>
      </c>
    </row>
    <row r="538" spans="1:17" s="87" customFormat="1" x14ac:dyDescent="0.3">
      <c r="A538" s="86"/>
      <c r="B538" s="19"/>
      <c r="C538" s="10">
        <f t="shared" ref="C538:M538" si="75">C536/B536-1</f>
        <v>0.28490196482837971</v>
      </c>
      <c r="D538" s="10">
        <f t="shared" si="75"/>
        <v>8.5361320854702161E-3</v>
      </c>
      <c r="E538" s="10">
        <f t="shared" si="75"/>
        <v>0.19871565913997036</v>
      </c>
      <c r="F538" s="10">
        <f t="shared" si="75"/>
        <v>0.13725611815449978</v>
      </c>
      <c r="G538" s="10">
        <f t="shared" si="75"/>
        <v>0.25707274635154032</v>
      </c>
      <c r="H538" s="10">
        <f t="shared" si="75"/>
        <v>6.4196773385754247E-2</v>
      </c>
      <c r="I538" s="10">
        <f t="shared" si="75"/>
        <v>9.9196646104228625E-2</v>
      </c>
      <c r="J538" s="10">
        <f t="shared" si="75"/>
        <v>9.3276371115977641E-2</v>
      </c>
      <c r="K538" s="10">
        <f t="shared" si="75"/>
        <v>0.15965948793115614</v>
      </c>
      <c r="L538" s="10">
        <f t="shared" si="75"/>
        <v>0.19654912802064128</v>
      </c>
      <c r="M538" s="10">
        <f t="shared" si="75"/>
        <v>0.11501513846426015</v>
      </c>
      <c r="N538" s="10">
        <f>N536/M536-1</f>
        <v>-0.18804563438287847</v>
      </c>
      <c r="O538" s="10">
        <f>O536/N536-1</f>
        <v>-8.1177214591574232E-2</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f t="shared" ref="B540:O543" si="76">IFERROR(VLOOKUP($B$539,$130:$216,MATCH($Q540&amp;"/"&amp;B$348,$128:$128,0),FALSE),"")</f>
        <v>600</v>
      </c>
      <c r="C540" s="16">
        <f t="shared" si="76"/>
        <v>25160</v>
      </c>
      <c r="D540" s="16">
        <f t="shared" si="76"/>
        <v>20184</v>
      </c>
      <c r="E540" s="16">
        <f t="shared" si="76"/>
        <v>0</v>
      </c>
      <c r="F540" s="16">
        <f t="shared" si="76"/>
        <v>0</v>
      </c>
      <c r="G540" s="16">
        <f t="shared" si="76"/>
        <v>0</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1180</v>
      </c>
      <c r="C541" s="7">
        <f t="shared" si="76"/>
        <v>19307</v>
      </c>
      <c r="D541" s="7">
        <f t="shared" si="76"/>
        <v>21106</v>
      </c>
      <c r="E541" s="7">
        <f t="shared" si="76"/>
        <v>0</v>
      </c>
      <c r="F541" s="7">
        <f t="shared" si="76"/>
        <v>0</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1580</v>
      </c>
      <c r="C542" s="7">
        <f t="shared" si="76"/>
        <v>19222</v>
      </c>
      <c r="D542" s="7">
        <f t="shared" si="76"/>
        <v>19966</v>
      </c>
      <c r="E542" s="7">
        <f t="shared" si="76"/>
        <v>0</v>
      </c>
      <c r="F542" s="7">
        <f t="shared" si="76"/>
        <v>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1930</v>
      </c>
      <c r="C543" s="18">
        <f t="shared" si="76"/>
        <v>16369.06</v>
      </c>
      <c r="D543" s="18">
        <f t="shared" si="76"/>
        <v>22852.639999999999</v>
      </c>
      <c r="E543" s="18">
        <f t="shared" si="76"/>
        <v>0</v>
      </c>
      <c r="F543" s="18">
        <f t="shared" si="76"/>
        <v>0</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5290</v>
      </c>
      <c r="C544" s="18">
        <f t="shared" ref="C544:M544" si="77">SUM(C540:C543)</f>
        <v>80058.06</v>
      </c>
      <c r="D544" s="18">
        <f t="shared" si="77"/>
        <v>84108.64</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5.6817058951404121E-4</v>
      </c>
      <c r="C545" s="22">
        <f t="shared" si="78"/>
        <v>5.1036177215535838E-3</v>
      </c>
      <c r="D545" s="22">
        <f t="shared" si="78"/>
        <v>7.2216305997039303E-3</v>
      </c>
      <c r="E545" s="22">
        <f t="shared" si="78"/>
        <v>0</v>
      </c>
      <c r="F545" s="22">
        <f t="shared" si="78"/>
        <v>0</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f t="shared" ref="B547:O551" si="79">IFERROR(B507+B468-B532-B540,"")</f>
        <v>794055</v>
      </c>
      <c r="C547" s="16">
        <f t="shared" si="79"/>
        <v>829111</v>
      </c>
      <c r="D547" s="16">
        <f t="shared" si="79"/>
        <v>1084506</v>
      </c>
      <c r="E547" s="16">
        <f t="shared" si="79"/>
        <v>761344</v>
      </c>
      <c r="F547" s="16">
        <f t="shared" si="79"/>
        <v>1395216</v>
      </c>
      <c r="G547" s="16">
        <f t="shared" si="79"/>
        <v>2004438</v>
      </c>
      <c r="H547" s="16">
        <f t="shared" si="79"/>
        <v>2108703</v>
      </c>
      <c r="I547" s="16">
        <f t="shared" si="79"/>
        <v>2501043</v>
      </c>
      <c r="J547" s="16">
        <f t="shared" si="79"/>
        <v>2834584</v>
      </c>
      <c r="K547" s="16">
        <f t="shared" si="79"/>
        <v>3215715</v>
      </c>
      <c r="L547" s="16">
        <f t="shared" si="79"/>
        <v>3167653</v>
      </c>
      <c r="M547" s="16">
        <f t="shared" si="79"/>
        <v>3242946</v>
      </c>
      <c r="N547" s="16">
        <f t="shared" si="79"/>
        <v>5661185</v>
      </c>
      <c r="O547" s="16">
        <f t="shared" si="79"/>
        <v>5069539</v>
      </c>
      <c r="P547" s="6"/>
      <c r="Q547" s="9" t="s">
        <v>12</v>
      </c>
    </row>
    <row r="548" spans="1:17" x14ac:dyDescent="0.3">
      <c r="B548" s="7">
        <f t="shared" si="79"/>
        <v>705477</v>
      </c>
      <c r="C548" s="7">
        <f t="shared" si="79"/>
        <v>858684</v>
      </c>
      <c r="D548" s="7">
        <f t="shared" si="79"/>
        <v>360605</v>
      </c>
      <c r="E548" s="7">
        <f t="shared" si="79"/>
        <v>492619</v>
      </c>
      <c r="F548" s="7">
        <f t="shared" si="79"/>
        <v>1523466</v>
      </c>
      <c r="G548" s="7">
        <f t="shared" si="79"/>
        <v>1769789</v>
      </c>
      <c r="H548" s="7">
        <f t="shared" si="79"/>
        <v>2316541</v>
      </c>
      <c r="I548" s="7">
        <f t="shared" si="79"/>
        <v>2268168</v>
      </c>
      <c r="J548" s="7">
        <f t="shared" si="79"/>
        <v>2732225</v>
      </c>
      <c r="K548" s="7">
        <f t="shared" si="79"/>
        <v>2847473</v>
      </c>
      <c r="L548" s="7">
        <f t="shared" si="79"/>
        <v>3348701</v>
      </c>
      <c r="M548" s="7">
        <f t="shared" si="79"/>
        <v>2866039</v>
      </c>
      <c r="N548" s="7">
        <f t="shared" si="79"/>
        <v>471025</v>
      </c>
      <c r="O548" s="7" t="str">
        <f t="shared" si="79"/>
        <v/>
      </c>
      <c r="P548" s="6"/>
      <c r="Q548" s="9" t="s">
        <v>13</v>
      </c>
    </row>
    <row r="549" spans="1:17" x14ac:dyDescent="0.3">
      <c r="B549" s="7">
        <f t="shared" si="79"/>
        <v>793047</v>
      </c>
      <c r="C549" s="7">
        <f t="shared" si="79"/>
        <v>769236</v>
      </c>
      <c r="D549" s="7">
        <f t="shared" si="79"/>
        <v>393838</v>
      </c>
      <c r="E549" s="7">
        <f t="shared" si="79"/>
        <v>611368</v>
      </c>
      <c r="F549" s="7">
        <f t="shared" si="79"/>
        <v>3133292</v>
      </c>
      <c r="G549" s="7">
        <f t="shared" si="79"/>
        <v>1741061</v>
      </c>
      <c r="H549" s="7">
        <f t="shared" si="79"/>
        <v>2234509</v>
      </c>
      <c r="I549" s="7">
        <f t="shared" si="79"/>
        <v>2173425</v>
      </c>
      <c r="J549" s="7">
        <f t="shared" si="79"/>
        <v>2724774</v>
      </c>
      <c r="K549" s="7">
        <f t="shared" si="79"/>
        <v>6386035</v>
      </c>
      <c r="L549" s="7">
        <f t="shared" si="79"/>
        <v>3361851</v>
      </c>
      <c r="M549" s="7">
        <f t="shared" si="79"/>
        <v>3218158</v>
      </c>
      <c r="N549" s="7">
        <f t="shared" si="79"/>
        <v>2846895</v>
      </c>
      <c r="O549" s="7" t="str">
        <f t="shared" si="79"/>
        <v/>
      </c>
      <c r="P549" s="6"/>
      <c r="Q549" s="9" t="s">
        <v>14</v>
      </c>
    </row>
    <row r="550" spans="1:17" x14ac:dyDescent="0.3">
      <c r="B550" s="18">
        <f t="shared" si="79"/>
        <v>571582</v>
      </c>
      <c r="C550" s="18">
        <f t="shared" si="79"/>
        <v>4459194.1900000004</v>
      </c>
      <c r="D550" s="18">
        <f t="shared" si="79"/>
        <v>792073.54000000015</v>
      </c>
      <c r="E550" s="18">
        <f t="shared" si="79"/>
        <v>893815.08999999985</v>
      </c>
      <c r="F550" s="18">
        <f t="shared" si="79"/>
        <v>1236858.69</v>
      </c>
      <c r="G550" s="18">
        <f t="shared" si="79"/>
        <v>2241712.75</v>
      </c>
      <c r="H550" s="18">
        <f t="shared" si="79"/>
        <v>2040102.0400000003</v>
      </c>
      <c r="I550" s="18">
        <f t="shared" si="79"/>
        <v>2265024.46</v>
      </c>
      <c r="J550" s="18">
        <f t="shared" si="79"/>
        <v>2495325.71</v>
      </c>
      <c r="K550" s="18">
        <f t="shared" si="79"/>
        <v>2539962.2599999998</v>
      </c>
      <c r="L550" s="18">
        <f t="shared" si="79"/>
        <v>2886088.9</v>
      </c>
      <c r="M550" s="18">
        <f t="shared" si="79"/>
        <v>4150507.1199999996</v>
      </c>
      <c r="N550" s="18">
        <f t="shared" si="79"/>
        <v>2510729.1100000003</v>
      </c>
      <c r="O550" s="18" t="str">
        <f t="shared" si="79"/>
        <v/>
      </c>
      <c r="P550" s="6"/>
      <c r="Q550" s="9" t="s">
        <v>19</v>
      </c>
    </row>
    <row r="551" spans="1:17" x14ac:dyDescent="0.3">
      <c r="B551" s="25">
        <f t="shared" si="79"/>
        <v>2864161</v>
      </c>
      <c r="C551" s="18">
        <f t="shared" si="79"/>
        <v>6916225.1900000013</v>
      </c>
      <c r="D551" s="18">
        <f t="shared" si="79"/>
        <v>2631022.5399999996</v>
      </c>
      <c r="E551" s="18">
        <f t="shared" si="79"/>
        <v>2759146.0899999994</v>
      </c>
      <c r="F551" s="18">
        <f t="shared" si="79"/>
        <v>7288832.6899999995</v>
      </c>
      <c r="G551" s="18">
        <f t="shared" si="79"/>
        <v>7757000.7499999981</v>
      </c>
      <c r="H551" s="18">
        <f t="shared" si="79"/>
        <v>8699855.040000001</v>
      </c>
      <c r="I551" s="18">
        <f t="shared" si="79"/>
        <v>9207660.4600000009</v>
      </c>
      <c r="J551" s="18">
        <f t="shared" si="79"/>
        <v>10786908.709999997</v>
      </c>
      <c r="K551" s="18">
        <f t="shared" si="79"/>
        <v>14989185.260000002</v>
      </c>
      <c r="L551" s="18">
        <f t="shared" si="79"/>
        <v>12764293.900000004</v>
      </c>
      <c r="M551" s="18">
        <f t="shared" si="79"/>
        <v>13477650.119999999</v>
      </c>
      <c r="N551" s="18">
        <f t="shared" si="79"/>
        <v>11489834.109999996</v>
      </c>
      <c r="O551" s="18">
        <f t="shared" si="79"/>
        <v>20278156</v>
      </c>
      <c r="P551" s="6"/>
      <c r="Q551" s="9" t="s">
        <v>15</v>
      </c>
    </row>
    <row r="552" spans="1:17" x14ac:dyDescent="0.3">
      <c r="B552" s="10">
        <f t="shared" ref="B552:O552" si="80">+B551/(B$465+B$472)</f>
        <v>0.30762420488338865</v>
      </c>
      <c r="C552" s="10">
        <f t="shared" si="80"/>
        <v>0.44090213335096196</v>
      </c>
      <c r="D552" s="10">
        <f t="shared" si="80"/>
        <v>0.22590155878605045</v>
      </c>
      <c r="E552" s="10">
        <f t="shared" si="80"/>
        <v>0.21301680919440075</v>
      </c>
      <c r="F552" s="10">
        <f t="shared" si="80"/>
        <v>0.37449382258979441</v>
      </c>
      <c r="G552" s="10">
        <f t="shared" si="80"/>
        <v>0.35673934798415807</v>
      </c>
      <c r="H552" s="10">
        <f t="shared" si="80"/>
        <v>0.36275342558468715</v>
      </c>
      <c r="I552" s="10">
        <f t="shared" si="80"/>
        <v>0.35589495551608002</v>
      </c>
      <c r="J552" s="10">
        <f t="shared" si="80"/>
        <v>0.36898605261315426</v>
      </c>
      <c r="K552" s="10">
        <f t="shared" si="80"/>
        <v>0.43299715322955196</v>
      </c>
      <c r="L552" s="10">
        <f t="shared" si="80"/>
        <v>0.35011346463811932</v>
      </c>
      <c r="M552" s="10">
        <f t="shared" si="80"/>
        <v>0.35095481799174966</v>
      </c>
      <c r="N552" s="10">
        <f t="shared" si="80"/>
        <v>0.35835839254250063</v>
      </c>
      <c r="O552" s="10">
        <f t="shared" si="80"/>
        <v>0.51415035975542478</v>
      </c>
      <c r="P552" s="6"/>
      <c r="Q552" s="11" t="s">
        <v>26</v>
      </c>
    </row>
    <row r="553" spans="1:17" s="87" customFormat="1" x14ac:dyDescent="0.3">
      <c r="A553" s="86"/>
      <c r="B553" s="19"/>
      <c r="C553" s="10">
        <f t="shared" ref="C553:M553" si="81">C551/B551-1</f>
        <v>1.4147473518423026</v>
      </c>
      <c r="D553" s="10">
        <f t="shared" si="81"/>
        <v>-0.61958691804828314</v>
      </c>
      <c r="E553" s="10">
        <f t="shared" si="81"/>
        <v>4.8697245292318891E-2</v>
      </c>
      <c r="F553" s="10">
        <f t="shared" si="81"/>
        <v>1.6416987184611167</v>
      </c>
      <c r="G553" s="10">
        <f t="shared" si="81"/>
        <v>6.4230869319075845E-2</v>
      </c>
      <c r="H553" s="10">
        <f t="shared" si="81"/>
        <v>0.12154882027051528</v>
      </c>
      <c r="I553" s="10">
        <f t="shared" si="81"/>
        <v>5.8369411635621926E-2</v>
      </c>
      <c r="J553" s="10">
        <f t="shared" si="81"/>
        <v>0.17151460535068375</v>
      </c>
      <c r="K553" s="10">
        <f t="shared" si="81"/>
        <v>0.38957190266237141</v>
      </c>
      <c r="L553" s="10">
        <f t="shared" si="81"/>
        <v>-0.14843310836495704</v>
      </c>
      <c r="M553" s="10">
        <f t="shared" si="81"/>
        <v>5.5886853247714363E-2</v>
      </c>
      <c r="N553" s="10">
        <f>N551/M551-1</f>
        <v>-0.14748980662810107</v>
      </c>
      <c r="O553" s="10">
        <f>O551/N551-1</f>
        <v>0.76487804835678408</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f t="shared" ref="B555:O555" si="82">IFERROR(B547+B593,"")</f>
        <v>1145313</v>
      </c>
      <c r="C555" s="16">
        <f t="shared" si="82"/>
        <v>1311096</v>
      </c>
      <c r="D555" s="16">
        <f t="shared" si="82"/>
        <v>1661193</v>
      </c>
      <c r="E555" s="16">
        <f t="shared" si="82"/>
        <v>1418037</v>
      </c>
      <c r="F555" s="16">
        <f t="shared" si="82"/>
        <v>2230318</v>
      </c>
      <c r="G555" s="16">
        <f t="shared" si="82"/>
        <v>2884185</v>
      </c>
      <c r="H555" s="16">
        <f t="shared" si="82"/>
        <v>3118306</v>
      </c>
      <c r="I555" s="16">
        <f t="shared" si="82"/>
        <v>3541090</v>
      </c>
      <c r="J555" s="16">
        <f t="shared" si="82"/>
        <v>4071099</v>
      </c>
      <c r="K555" s="16">
        <f t="shared" si="82"/>
        <v>4511791</v>
      </c>
      <c r="L555" s="16">
        <f t="shared" si="82"/>
        <v>4558507</v>
      </c>
      <c r="M555" s="16">
        <f t="shared" si="82"/>
        <v>4812659</v>
      </c>
      <c r="N555" s="16">
        <f t="shared" si="82"/>
        <v>7686620</v>
      </c>
      <c r="O555" s="16">
        <f t="shared" si="82"/>
        <v>7036606</v>
      </c>
      <c r="P555" s="6"/>
      <c r="Q555" s="9" t="s">
        <v>12</v>
      </c>
    </row>
    <row r="556" spans="1:17" x14ac:dyDescent="0.3">
      <c r="B556" s="7">
        <f t="shared" ref="B556:O558" si="83">IFERROR(B548+B594-B593,"")</f>
        <v>1044951</v>
      </c>
      <c r="C556" s="7">
        <f t="shared" si="83"/>
        <v>1365486</v>
      </c>
      <c r="D556" s="7">
        <f t="shared" si="83"/>
        <v>938979</v>
      </c>
      <c r="E556" s="7">
        <f t="shared" si="83"/>
        <v>1199487</v>
      </c>
      <c r="F556" s="7">
        <f t="shared" si="83"/>
        <v>2322755</v>
      </c>
      <c r="G556" s="7">
        <f t="shared" si="83"/>
        <v>2657427</v>
      </c>
      <c r="H556" s="7">
        <f t="shared" si="83"/>
        <v>3239091</v>
      </c>
      <c r="I556" s="7">
        <f t="shared" si="83"/>
        <v>3338215</v>
      </c>
      <c r="J556" s="7">
        <f t="shared" si="83"/>
        <v>3980269</v>
      </c>
      <c r="K556" s="7">
        <f t="shared" si="83"/>
        <v>4161054</v>
      </c>
      <c r="L556" s="7">
        <f t="shared" si="83"/>
        <v>4756196</v>
      </c>
      <c r="M556" s="7">
        <f t="shared" si="83"/>
        <v>4517754</v>
      </c>
      <c r="N556" s="7">
        <f t="shared" si="83"/>
        <v>2401415</v>
      </c>
      <c r="O556" s="7" t="str">
        <f t="shared" si="83"/>
        <v/>
      </c>
      <c r="P556" s="6"/>
      <c r="Q556" s="9" t="s">
        <v>13</v>
      </c>
    </row>
    <row r="557" spans="1:17" x14ac:dyDescent="0.3">
      <c r="B557" s="7">
        <f t="shared" si="83"/>
        <v>1174920</v>
      </c>
      <c r="C557" s="7">
        <f t="shared" si="83"/>
        <v>1330749</v>
      </c>
      <c r="D557" s="7">
        <f t="shared" si="83"/>
        <v>952590</v>
      </c>
      <c r="E557" s="7">
        <f t="shared" si="83"/>
        <v>1333540</v>
      </c>
      <c r="F557" s="7">
        <f t="shared" si="83"/>
        <v>3917891</v>
      </c>
      <c r="G557" s="7">
        <f t="shared" si="83"/>
        <v>2671266</v>
      </c>
      <c r="H557" s="7">
        <f t="shared" si="83"/>
        <v>3261694</v>
      </c>
      <c r="I557" s="7">
        <f t="shared" si="83"/>
        <v>3324196</v>
      </c>
      <c r="J557" s="7">
        <f t="shared" si="83"/>
        <v>4015539</v>
      </c>
      <c r="K557" s="7">
        <f t="shared" si="83"/>
        <v>7722238</v>
      </c>
      <c r="L557" s="7">
        <f t="shared" si="83"/>
        <v>4926610</v>
      </c>
      <c r="M557" s="7">
        <f t="shared" si="83"/>
        <v>4890407</v>
      </c>
      <c r="N557" s="7">
        <f t="shared" si="83"/>
        <v>4899463</v>
      </c>
      <c r="O557" s="7" t="str">
        <f t="shared" si="83"/>
        <v/>
      </c>
      <c r="P557" s="6"/>
      <c r="Q557" s="9" t="s">
        <v>14</v>
      </c>
    </row>
    <row r="558" spans="1:17" x14ac:dyDescent="0.3">
      <c r="B558" s="18">
        <f t="shared" si="83"/>
        <v>961640</v>
      </c>
      <c r="C558" s="18">
        <f t="shared" si="83"/>
        <v>5019083.57</v>
      </c>
      <c r="D558" s="18">
        <f t="shared" si="83"/>
        <v>1434499.5699999998</v>
      </c>
      <c r="E558" s="18">
        <f t="shared" si="83"/>
        <v>1756016.52</v>
      </c>
      <c r="F558" s="18">
        <f t="shared" si="83"/>
        <v>2075696.1799999997</v>
      </c>
      <c r="G558" s="18">
        <f t="shared" si="83"/>
        <v>3227828.16</v>
      </c>
      <c r="H558" s="18">
        <f t="shared" si="83"/>
        <v>3099942.8200000003</v>
      </c>
      <c r="I558" s="18">
        <f t="shared" si="83"/>
        <v>3442010.91</v>
      </c>
      <c r="J558" s="18">
        <f t="shared" si="83"/>
        <v>3842664.0300000003</v>
      </c>
      <c r="K558" s="18">
        <f t="shared" si="83"/>
        <v>3908625.5699999994</v>
      </c>
      <c r="L558" s="18">
        <f t="shared" si="83"/>
        <v>4428716.33</v>
      </c>
      <c r="M558" s="18">
        <f t="shared" si="83"/>
        <v>6373729.0099999998</v>
      </c>
      <c r="N558" s="18">
        <f t="shared" si="83"/>
        <v>4408609.5600000005</v>
      </c>
      <c r="O558" s="18" t="str">
        <f t="shared" si="83"/>
        <v/>
      </c>
      <c r="P558" s="6"/>
      <c r="Q558" s="9" t="s">
        <v>19</v>
      </c>
    </row>
    <row r="559" spans="1:17" x14ac:dyDescent="0.3">
      <c r="B559" s="25">
        <f t="shared" ref="B559:O559" si="84">IFERROR(B551+B596,"")</f>
        <v>4326824</v>
      </c>
      <c r="C559" s="18">
        <f t="shared" si="84"/>
        <v>9026414.5700000003</v>
      </c>
      <c r="D559" s="18">
        <f t="shared" si="84"/>
        <v>4987261.5699999994</v>
      </c>
      <c r="E559" s="18">
        <f t="shared" si="84"/>
        <v>5707080.5199999996</v>
      </c>
      <c r="F559" s="18">
        <f t="shared" si="84"/>
        <v>10546660.18</v>
      </c>
      <c r="G559" s="18">
        <f t="shared" si="84"/>
        <v>11440706.159999998</v>
      </c>
      <c r="H559" s="18">
        <f t="shared" si="84"/>
        <v>12719033.82</v>
      </c>
      <c r="I559" s="18">
        <f t="shared" si="84"/>
        <v>13645511.91</v>
      </c>
      <c r="J559" s="18">
        <f t="shared" si="84"/>
        <v>15909571.029999997</v>
      </c>
      <c r="K559" s="18">
        <f t="shared" si="84"/>
        <v>20303708.57</v>
      </c>
      <c r="L559" s="18">
        <f t="shared" si="84"/>
        <v>18670029.330000006</v>
      </c>
      <c r="M559" s="18">
        <f t="shared" si="84"/>
        <v>20594549.009999998</v>
      </c>
      <c r="N559" s="18">
        <f t="shared" si="84"/>
        <v>19396107.559999995</v>
      </c>
      <c r="O559" s="18">
        <f t="shared" si="84"/>
        <v>28146424</v>
      </c>
      <c r="P559" s="6"/>
      <c r="Q559" s="9" t="s">
        <v>15</v>
      </c>
    </row>
    <row r="560" spans="1:17" x14ac:dyDescent="0.3">
      <c r="B560" s="10">
        <f t="shared" ref="B560:O560" si="85">+B559/(B$465+B$472)</f>
        <v>0.46472100998175842</v>
      </c>
      <c r="C560" s="10">
        <f t="shared" si="85"/>
        <v>0.57542450268644374</v>
      </c>
      <c r="D560" s="10">
        <f t="shared" si="85"/>
        <v>0.4282100003357498</v>
      </c>
      <c r="E560" s="10">
        <f t="shared" si="85"/>
        <v>0.44060881248441669</v>
      </c>
      <c r="F560" s="10">
        <f t="shared" si="85"/>
        <v>0.54187813801550844</v>
      </c>
      <c r="G560" s="10">
        <f t="shared" si="85"/>
        <v>0.52615053002241119</v>
      </c>
      <c r="H560" s="10">
        <f t="shared" si="85"/>
        <v>0.53033907658448631</v>
      </c>
      <c r="I560" s="10">
        <f t="shared" si="85"/>
        <v>0.5274270131159452</v>
      </c>
      <c r="J560" s="10">
        <f t="shared" si="85"/>
        <v>0.54421613929912405</v>
      </c>
      <c r="K560" s="10">
        <f t="shared" si="85"/>
        <v>0.58651940437838423</v>
      </c>
      <c r="L560" s="10">
        <f t="shared" si="85"/>
        <v>0.51210264389333793</v>
      </c>
      <c r="M560" s="10">
        <f t="shared" si="85"/>
        <v>0.53627718000344693</v>
      </c>
      <c r="N560" s="10">
        <f t="shared" si="85"/>
        <v>0.60494850145256318</v>
      </c>
      <c r="O560" s="10">
        <f t="shared" si="85"/>
        <v>0.7136494080343756</v>
      </c>
      <c r="P560" s="6"/>
      <c r="Q560" s="11" t="s">
        <v>28</v>
      </c>
    </row>
    <row r="561" spans="1:17" s="87" customFormat="1" x14ac:dyDescent="0.3">
      <c r="A561" s="86"/>
      <c r="B561" s="19"/>
      <c r="C561" s="10">
        <f t="shared" ref="C561:M561" si="86">C559/B559-1</f>
        <v>1.0861524688778652</v>
      </c>
      <c r="D561" s="10">
        <f t="shared" si="86"/>
        <v>-0.4474814411277368</v>
      </c>
      <c r="E561" s="10">
        <f t="shared" si="86"/>
        <v>0.14433150134533657</v>
      </c>
      <c r="F561" s="10">
        <f t="shared" si="86"/>
        <v>0.84799568589230279</v>
      </c>
      <c r="G561" s="10">
        <f t="shared" si="86"/>
        <v>8.4770530645844611E-2</v>
      </c>
      <c r="H561" s="10">
        <f t="shared" si="86"/>
        <v>0.11173503122293305</v>
      </c>
      <c r="I561" s="10">
        <f t="shared" si="86"/>
        <v>7.2841860719260243E-2</v>
      </c>
      <c r="J561" s="10">
        <f t="shared" si="86"/>
        <v>0.16591969102608761</v>
      </c>
      <c r="K561" s="10">
        <f t="shared" si="86"/>
        <v>0.27619459580111649</v>
      </c>
      <c r="L561" s="10">
        <f t="shared" si="86"/>
        <v>-8.0462110375926987E-2</v>
      </c>
      <c r="M561" s="10">
        <f t="shared" si="86"/>
        <v>0.10308069933814035</v>
      </c>
      <c r="N561" s="10">
        <f>N559/M559-1</f>
        <v>-5.8192167714771537E-2</v>
      </c>
      <c r="O561" s="10">
        <f>O559/N559-1</f>
        <v>0.45113775601273298</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f t="shared" ref="B563:O566" si="87">IFERROR(VLOOKUP($B$562,$130:$216,MATCH($Q563&amp;"/"&amp;B$348,$128:$128,0),FALSE),"")</f>
        <v>126793</v>
      </c>
      <c r="C563" s="16">
        <f t="shared" si="87"/>
        <v>191630</v>
      </c>
      <c r="D563" s="16">
        <f t="shared" si="87"/>
        <v>168158</v>
      </c>
      <c r="E563" s="16">
        <f t="shared" si="87"/>
        <v>178226</v>
      </c>
      <c r="F563" s="16">
        <f t="shared" si="87"/>
        <v>252354</v>
      </c>
      <c r="G563" s="16">
        <f t="shared" si="87"/>
        <v>215923</v>
      </c>
      <c r="H563" s="16">
        <f t="shared" si="87"/>
        <v>178592</v>
      </c>
      <c r="I563" s="16">
        <f t="shared" si="87"/>
        <v>96008</v>
      </c>
      <c r="J563" s="16">
        <f t="shared" si="87"/>
        <v>180008</v>
      </c>
      <c r="K563" s="16">
        <f t="shared" si="87"/>
        <v>109664</v>
      </c>
      <c r="L563" s="16">
        <f t="shared" si="87"/>
        <v>104544</v>
      </c>
      <c r="M563" s="16">
        <f t="shared" si="87"/>
        <v>186073</v>
      </c>
      <c r="N563" s="16">
        <f t="shared" si="87"/>
        <v>480112</v>
      </c>
      <c r="O563" s="16">
        <f t="shared" si="87"/>
        <v>391983</v>
      </c>
      <c r="P563" s="6"/>
      <c r="Q563" s="9" t="s">
        <v>12</v>
      </c>
    </row>
    <row r="564" spans="1:17" x14ac:dyDescent="0.3">
      <c r="B564" s="7">
        <f t="shared" si="87"/>
        <v>121992</v>
      </c>
      <c r="C564" s="7">
        <f t="shared" si="87"/>
        <v>218456</v>
      </c>
      <c r="D564" s="7">
        <f t="shared" si="87"/>
        <v>173904</v>
      </c>
      <c r="E564" s="7">
        <f t="shared" si="87"/>
        <v>205373</v>
      </c>
      <c r="F564" s="7">
        <f t="shared" si="87"/>
        <v>253646</v>
      </c>
      <c r="G564" s="7">
        <f t="shared" si="87"/>
        <v>275315</v>
      </c>
      <c r="H564" s="7">
        <f t="shared" si="87"/>
        <v>286302</v>
      </c>
      <c r="I564" s="7">
        <f t="shared" si="87"/>
        <v>102890</v>
      </c>
      <c r="J564" s="7">
        <f t="shared" si="87"/>
        <v>166155</v>
      </c>
      <c r="K564" s="7">
        <f t="shared" si="87"/>
        <v>92802</v>
      </c>
      <c r="L564" s="7">
        <f t="shared" si="87"/>
        <v>28392</v>
      </c>
      <c r="M564" s="7">
        <f t="shared" si="87"/>
        <v>236094</v>
      </c>
      <c r="N564" s="7">
        <f t="shared" si="87"/>
        <v>490308</v>
      </c>
      <c r="O564" s="7" t="str">
        <f t="shared" si="87"/>
        <v/>
      </c>
      <c r="P564" s="6"/>
      <c r="Q564" s="9" t="s">
        <v>13</v>
      </c>
    </row>
    <row r="565" spans="1:17" x14ac:dyDescent="0.3">
      <c r="B565" s="7">
        <f t="shared" si="87"/>
        <v>128610</v>
      </c>
      <c r="C565" s="7">
        <f t="shared" si="87"/>
        <v>199932</v>
      </c>
      <c r="D565" s="7">
        <f t="shared" si="87"/>
        <v>176712</v>
      </c>
      <c r="E565" s="7">
        <f t="shared" si="87"/>
        <v>235265</v>
      </c>
      <c r="F565" s="7">
        <f t="shared" si="87"/>
        <v>335452</v>
      </c>
      <c r="G565" s="7">
        <f t="shared" si="87"/>
        <v>165132</v>
      </c>
      <c r="H565" s="7">
        <f t="shared" si="87"/>
        <v>119837</v>
      </c>
      <c r="I565" s="7">
        <f t="shared" si="87"/>
        <v>140638</v>
      </c>
      <c r="J565" s="7">
        <f t="shared" si="87"/>
        <v>155205</v>
      </c>
      <c r="K565" s="7">
        <f t="shared" si="87"/>
        <v>97323</v>
      </c>
      <c r="L565" s="7">
        <f t="shared" si="87"/>
        <v>110124</v>
      </c>
      <c r="M565" s="7">
        <f t="shared" si="87"/>
        <v>223905</v>
      </c>
      <c r="N565" s="7">
        <f t="shared" si="87"/>
        <v>436457</v>
      </c>
      <c r="O565" s="7" t="str">
        <f t="shared" si="87"/>
        <v/>
      </c>
      <c r="P565" s="6"/>
      <c r="Q565" s="9" t="s">
        <v>14</v>
      </c>
    </row>
    <row r="566" spans="1:17" x14ac:dyDescent="0.3">
      <c r="B566" s="18">
        <f t="shared" si="87"/>
        <v>165991</v>
      </c>
      <c r="C566" s="18">
        <f t="shared" si="87"/>
        <v>190862.45</v>
      </c>
      <c r="D566" s="18">
        <f t="shared" si="87"/>
        <v>169515.92</v>
      </c>
      <c r="E566" s="18">
        <f t="shared" si="87"/>
        <v>255400.6</v>
      </c>
      <c r="F566" s="18">
        <f t="shared" si="87"/>
        <v>215943.44</v>
      </c>
      <c r="G566" s="18">
        <f t="shared" si="87"/>
        <v>156162.82</v>
      </c>
      <c r="H566" s="18">
        <f t="shared" si="87"/>
        <v>92020.11</v>
      </c>
      <c r="I566" s="18">
        <f t="shared" si="87"/>
        <v>169178.09</v>
      </c>
      <c r="J566" s="18">
        <f t="shared" si="87"/>
        <v>132092.34</v>
      </c>
      <c r="K566" s="18">
        <f t="shared" si="87"/>
        <v>64070.11</v>
      </c>
      <c r="L566" s="18">
        <f t="shared" si="87"/>
        <v>183272.77</v>
      </c>
      <c r="M566" s="18">
        <f t="shared" si="87"/>
        <v>199550.75</v>
      </c>
      <c r="N566" s="18">
        <f t="shared" si="87"/>
        <v>458094.76</v>
      </c>
      <c r="O566" s="18" t="str">
        <f t="shared" si="87"/>
        <v/>
      </c>
      <c r="P566" s="6"/>
      <c r="Q566" s="9" t="s">
        <v>19</v>
      </c>
    </row>
    <row r="567" spans="1:17" x14ac:dyDescent="0.3">
      <c r="B567" s="18">
        <f>SUM(B563:B566)</f>
        <v>543386</v>
      </c>
      <c r="C567" s="18">
        <f t="shared" ref="C567:M567" si="88">SUM(C563:C566)</f>
        <v>800880.45</v>
      </c>
      <c r="D567" s="18">
        <f t="shared" si="88"/>
        <v>688289.92</v>
      </c>
      <c r="E567" s="18">
        <f t="shared" si="88"/>
        <v>874264.6</v>
      </c>
      <c r="F567" s="18">
        <f t="shared" si="88"/>
        <v>1057395.44</v>
      </c>
      <c r="G567" s="18">
        <f t="shared" si="88"/>
        <v>812532.82000000007</v>
      </c>
      <c r="H567" s="18">
        <f t="shared" si="88"/>
        <v>676751.11</v>
      </c>
      <c r="I567" s="18">
        <f t="shared" si="88"/>
        <v>508714.08999999997</v>
      </c>
      <c r="J567" s="18">
        <f t="shared" si="88"/>
        <v>633460.34</v>
      </c>
      <c r="K567" s="18">
        <f t="shared" si="88"/>
        <v>363859.11</v>
      </c>
      <c r="L567" s="18">
        <f t="shared" si="88"/>
        <v>426332.77</v>
      </c>
      <c r="M567" s="18">
        <f t="shared" si="88"/>
        <v>845622.75</v>
      </c>
      <c r="N567" s="18">
        <f>IF(N564="",N563*4,IF(N565="",(N564+N563)*2,IF(N566="",((N565+N564+N563)/3)*4,SUM(N563:N566))))</f>
        <v>1864971.76</v>
      </c>
      <c r="O567" s="18">
        <f>IF(O564="",O563*4,IF(O565="",(O564+O563)*2,IF(O566="",((O565+O564+O563)/3)*4,SUM(O563:O566))))</f>
        <v>1567932</v>
      </c>
      <c r="P567" s="6"/>
      <c r="Q567" s="9" t="s">
        <v>15</v>
      </c>
    </row>
    <row r="568" spans="1:17" x14ac:dyDescent="0.3">
      <c r="B568" s="10">
        <f t="shared" ref="B568:O568" si="89">+B567/(B$465+B$472)</f>
        <v>5.8362182221867072E-2</v>
      </c>
      <c r="C568" s="10">
        <f t="shared" si="89"/>
        <v>5.1055292339906924E-2</v>
      </c>
      <c r="D568" s="10">
        <f t="shared" si="89"/>
        <v>5.9097086193995889E-2</v>
      </c>
      <c r="E568" s="10">
        <f t="shared" si="89"/>
        <v>6.7496627365468395E-2</v>
      </c>
      <c r="F568" s="10">
        <f t="shared" si="89"/>
        <v>5.4328049106943846E-2</v>
      </c>
      <c r="G568" s="10">
        <f t="shared" si="89"/>
        <v>3.7367848446131627E-2</v>
      </c>
      <c r="H568" s="10">
        <f t="shared" si="89"/>
        <v>2.8218146427959265E-2</v>
      </c>
      <c r="I568" s="10">
        <f t="shared" si="89"/>
        <v>1.9662842609962303E-2</v>
      </c>
      <c r="J568" s="10">
        <f t="shared" si="89"/>
        <v>2.1668676043109538E-2</v>
      </c>
      <c r="K568" s="10">
        <f t="shared" si="89"/>
        <v>1.0510908770143414E-2</v>
      </c>
      <c r="L568" s="10">
        <f t="shared" si="89"/>
        <v>1.1693936567338551E-2</v>
      </c>
      <c r="M568" s="10">
        <f t="shared" si="89"/>
        <v>2.2019816190029781E-2</v>
      </c>
      <c r="N568" s="10">
        <f t="shared" si="89"/>
        <v>5.8166921789505145E-2</v>
      </c>
      <c r="O568" s="10">
        <f t="shared" si="89"/>
        <v>3.9754739132692472E-2</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f t="shared" ref="B570:O573" si="90">IFERROR(B547-B563,"")</f>
        <v>667262</v>
      </c>
      <c r="C570" s="16">
        <f t="shared" si="90"/>
        <v>637481</v>
      </c>
      <c r="D570" s="16">
        <f t="shared" si="90"/>
        <v>916348</v>
      </c>
      <c r="E570" s="16">
        <f t="shared" si="90"/>
        <v>583118</v>
      </c>
      <c r="F570" s="16">
        <f t="shared" si="90"/>
        <v>1142862</v>
      </c>
      <c r="G570" s="16">
        <f t="shared" si="90"/>
        <v>1788515</v>
      </c>
      <c r="H570" s="16">
        <f t="shared" si="90"/>
        <v>1930111</v>
      </c>
      <c r="I570" s="16">
        <f t="shared" si="90"/>
        <v>2405035</v>
      </c>
      <c r="J570" s="16">
        <f t="shared" si="90"/>
        <v>2654576</v>
      </c>
      <c r="K570" s="16">
        <f t="shared" si="90"/>
        <v>3106051</v>
      </c>
      <c r="L570" s="16">
        <f t="shared" si="90"/>
        <v>3063109</v>
      </c>
      <c r="M570" s="16">
        <f t="shared" si="90"/>
        <v>3056873</v>
      </c>
      <c r="N570" s="16">
        <f t="shared" si="90"/>
        <v>5181073</v>
      </c>
      <c r="O570" s="16">
        <f t="shared" si="90"/>
        <v>4677556</v>
      </c>
      <c r="P570" s="6"/>
      <c r="Q570" s="9" t="s">
        <v>12</v>
      </c>
    </row>
    <row r="571" spans="1:17" x14ac:dyDescent="0.3">
      <c r="B571" s="7">
        <f t="shared" si="90"/>
        <v>583485</v>
      </c>
      <c r="C571" s="7">
        <f t="shared" si="90"/>
        <v>640228</v>
      </c>
      <c r="D571" s="7">
        <f t="shared" si="90"/>
        <v>186701</v>
      </c>
      <c r="E571" s="7">
        <f t="shared" si="90"/>
        <v>287246</v>
      </c>
      <c r="F571" s="7">
        <f t="shared" si="90"/>
        <v>1269820</v>
      </c>
      <c r="G571" s="7">
        <f t="shared" si="90"/>
        <v>1494474</v>
      </c>
      <c r="H571" s="7">
        <f t="shared" si="90"/>
        <v>2030239</v>
      </c>
      <c r="I571" s="7">
        <f t="shared" si="90"/>
        <v>2165278</v>
      </c>
      <c r="J571" s="7">
        <f t="shared" si="90"/>
        <v>2566070</v>
      </c>
      <c r="K571" s="7">
        <f t="shared" si="90"/>
        <v>2754671</v>
      </c>
      <c r="L571" s="7">
        <f t="shared" si="90"/>
        <v>3320309</v>
      </c>
      <c r="M571" s="7">
        <f t="shared" si="90"/>
        <v>2629945</v>
      </c>
      <c r="N571" s="7">
        <f t="shared" si="90"/>
        <v>-19283</v>
      </c>
      <c r="O571" s="7" t="str">
        <f t="shared" si="90"/>
        <v/>
      </c>
      <c r="P571" s="6"/>
      <c r="Q571" s="9" t="s">
        <v>13</v>
      </c>
    </row>
    <row r="572" spans="1:17" x14ac:dyDescent="0.3">
      <c r="B572" s="7">
        <f t="shared" si="90"/>
        <v>664437</v>
      </c>
      <c r="C572" s="7">
        <f t="shared" si="90"/>
        <v>569304</v>
      </c>
      <c r="D572" s="7">
        <f t="shared" si="90"/>
        <v>217126</v>
      </c>
      <c r="E572" s="7">
        <f t="shared" si="90"/>
        <v>376103</v>
      </c>
      <c r="F572" s="7">
        <f t="shared" si="90"/>
        <v>2797840</v>
      </c>
      <c r="G572" s="7">
        <f t="shared" si="90"/>
        <v>1575929</v>
      </c>
      <c r="H572" s="7">
        <f t="shared" si="90"/>
        <v>2114672</v>
      </c>
      <c r="I572" s="7">
        <f t="shared" si="90"/>
        <v>2032787</v>
      </c>
      <c r="J572" s="7">
        <f t="shared" si="90"/>
        <v>2569569</v>
      </c>
      <c r="K572" s="7">
        <f t="shared" si="90"/>
        <v>6288712</v>
      </c>
      <c r="L572" s="7">
        <f t="shared" si="90"/>
        <v>3251727</v>
      </c>
      <c r="M572" s="7">
        <f t="shared" si="90"/>
        <v>2994253</v>
      </c>
      <c r="N572" s="7">
        <f t="shared" si="90"/>
        <v>2410438</v>
      </c>
      <c r="O572" s="7" t="str">
        <f t="shared" si="90"/>
        <v/>
      </c>
      <c r="P572" s="6"/>
      <c r="Q572" s="9" t="s">
        <v>14</v>
      </c>
    </row>
    <row r="573" spans="1:17" x14ac:dyDescent="0.3">
      <c r="B573" s="7">
        <f t="shared" si="90"/>
        <v>405591</v>
      </c>
      <c r="C573" s="18">
        <f t="shared" si="90"/>
        <v>4268331.74</v>
      </c>
      <c r="D573" s="18">
        <f t="shared" si="90"/>
        <v>622557.62000000011</v>
      </c>
      <c r="E573" s="18">
        <f t="shared" si="90"/>
        <v>638414.48999999987</v>
      </c>
      <c r="F573" s="18">
        <f t="shared" si="90"/>
        <v>1020915.25</v>
      </c>
      <c r="G573" s="18">
        <f t="shared" si="90"/>
        <v>2085549.93</v>
      </c>
      <c r="H573" s="18">
        <f t="shared" si="90"/>
        <v>1948081.9300000002</v>
      </c>
      <c r="I573" s="18">
        <f t="shared" si="90"/>
        <v>2095846.3699999999</v>
      </c>
      <c r="J573" s="18">
        <f t="shared" si="90"/>
        <v>2363233.37</v>
      </c>
      <c r="K573" s="18">
        <f t="shared" si="90"/>
        <v>2475892.15</v>
      </c>
      <c r="L573" s="18">
        <f t="shared" si="90"/>
        <v>2702816.13</v>
      </c>
      <c r="M573" s="18">
        <f t="shared" si="90"/>
        <v>3950956.3699999996</v>
      </c>
      <c r="N573" s="18">
        <f t="shared" si="90"/>
        <v>2052634.3500000003</v>
      </c>
      <c r="O573" s="18" t="str">
        <f t="shared" si="90"/>
        <v/>
      </c>
      <c r="P573" s="6"/>
      <c r="Q573" s="9" t="s">
        <v>19</v>
      </c>
    </row>
    <row r="574" spans="1:17" x14ac:dyDescent="0.3">
      <c r="B574" s="25">
        <f t="shared" ref="B574:M574" si="91">B551-B567</f>
        <v>2320775</v>
      </c>
      <c r="C574" s="18">
        <f t="shared" si="91"/>
        <v>6115344.7400000012</v>
      </c>
      <c r="D574" s="18">
        <f t="shared" si="91"/>
        <v>1942732.6199999996</v>
      </c>
      <c r="E574" s="18">
        <f t="shared" si="91"/>
        <v>1884881.4899999993</v>
      </c>
      <c r="F574" s="18">
        <f t="shared" si="91"/>
        <v>6231437.25</v>
      </c>
      <c r="G574" s="18">
        <f t="shared" si="91"/>
        <v>6944467.9299999978</v>
      </c>
      <c r="H574" s="18">
        <f t="shared" si="91"/>
        <v>8023103.9300000006</v>
      </c>
      <c r="I574" s="18">
        <f t="shared" si="91"/>
        <v>8698946.370000001</v>
      </c>
      <c r="J574" s="18">
        <f t="shared" si="91"/>
        <v>10153448.369999997</v>
      </c>
      <c r="K574" s="18">
        <f t="shared" si="91"/>
        <v>14625326.150000002</v>
      </c>
      <c r="L574" s="18">
        <f t="shared" si="91"/>
        <v>12337961.130000005</v>
      </c>
      <c r="M574" s="18">
        <f t="shared" si="91"/>
        <v>12632027.369999999</v>
      </c>
      <c r="N574" s="18">
        <f>IFERROR(N551-N567,"")</f>
        <v>9624862.3499999959</v>
      </c>
      <c r="O574" s="18">
        <f>IFERROR(O551-O567,"")</f>
        <v>18710224</v>
      </c>
      <c r="P574" s="6"/>
      <c r="Q574" s="9" t="s">
        <v>15</v>
      </c>
    </row>
    <row r="575" spans="1:17" x14ac:dyDescent="0.3">
      <c r="B575" s="10">
        <f t="shared" ref="B575:O575" si="92">+B574/(B$465+B$472)</f>
        <v>0.24926202266152156</v>
      </c>
      <c r="C575" s="10">
        <f t="shared" si="92"/>
        <v>0.38984684101105499</v>
      </c>
      <c r="D575" s="10">
        <f t="shared" si="92"/>
        <v>0.16680447259205458</v>
      </c>
      <c r="E575" s="10">
        <f t="shared" si="92"/>
        <v>0.14552018182893234</v>
      </c>
      <c r="F575" s="10">
        <f t="shared" si="92"/>
        <v>0.32016577348285058</v>
      </c>
      <c r="G575" s="10">
        <f t="shared" si="92"/>
        <v>0.3193714995380264</v>
      </c>
      <c r="H575" s="10">
        <f t="shared" si="92"/>
        <v>0.33453527915672787</v>
      </c>
      <c r="I575" s="10">
        <f t="shared" si="92"/>
        <v>0.33623211290611776</v>
      </c>
      <c r="J575" s="10">
        <f t="shared" si="92"/>
        <v>0.34731737657004469</v>
      </c>
      <c r="K575" s="10">
        <f t="shared" si="92"/>
        <v>0.42248624445940858</v>
      </c>
      <c r="L575" s="10">
        <f t="shared" si="92"/>
        <v>0.3384195280707808</v>
      </c>
      <c r="M575" s="10">
        <f t="shared" si="92"/>
        <v>0.32893500180171986</v>
      </c>
      <c r="N575" s="10">
        <f t="shared" si="92"/>
        <v>0.30019147075299546</v>
      </c>
      <c r="O575" s="10">
        <f t="shared" si="92"/>
        <v>0.47439562062273227</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f t="shared" ref="B577:O580" si="93">IFERROR(VLOOKUP($B$576,$130:$216,MATCH($Q577&amp;"/"&amp;B$348,$128:$128,0),FALSE),"")</f>
        <v>147135</v>
      </c>
      <c r="C577" s="16">
        <f t="shared" si="93"/>
        <v>151721</v>
      </c>
      <c r="D577" s="16">
        <f t="shared" si="93"/>
        <v>263607</v>
      </c>
      <c r="E577" s="16">
        <f t="shared" si="93"/>
        <v>104262</v>
      </c>
      <c r="F577" s="16">
        <f t="shared" si="93"/>
        <v>214708</v>
      </c>
      <c r="G577" s="16">
        <f t="shared" si="93"/>
        <v>297196</v>
      </c>
      <c r="H577" s="16">
        <f t="shared" si="93"/>
        <v>370098</v>
      </c>
      <c r="I577" s="16">
        <f t="shared" si="93"/>
        <v>412622</v>
      </c>
      <c r="J577" s="16">
        <f t="shared" si="93"/>
        <v>448830</v>
      </c>
      <c r="K577" s="16">
        <f t="shared" si="93"/>
        <v>519468</v>
      </c>
      <c r="L577" s="16">
        <f t="shared" si="93"/>
        <v>473772</v>
      </c>
      <c r="M577" s="16">
        <f t="shared" si="93"/>
        <v>552852</v>
      </c>
      <c r="N577" s="16">
        <f t="shared" si="93"/>
        <v>1177219</v>
      </c>
      <c r="O577" s="16">
        <f t="shared" si="93"/>
        <v>1004117</v>
      </c>
      <c r="P577" s="6"/>
      <c r="Q577" s="9" t="s">
        <v>12</v>
      </c>
    </row>
    <row r="578" spans="1:17" x14ac:dyDescent="0.3">
      <c r="B578" s="7">
        <f t="shared" si="93"/>
        <v>175370</v>
      </c>
      <c r="C578" s="7">
        <f t="shared" si="93"/>
        <v>167994</v>
      </c>
      <c r="D578" s="7">
        <f t="shared" si="93"/>
        <v>144756</v>
      </c>
      <c r="E578" s="7">
        <f t="shared" si="93"/>
        <v>63649</v>
      </c>
      <c r="F578" s="7">
        <f t="shared" si="93"/>
        <v>236415</v>
      </c>
      <c r="G578" s="7">
        <f t="shared" si="93"/>
        <v>221006</v>
      </c>
      <c r="H578" s="7">
        <f t="shared" si="93"/>
        <v>366084</v>
      </c>
      <c r="I578" s="7">
        <f t="shared" si="93"/>
        <v>324667</v>
      </c>
      <c r="J578" s="7">
        <f t="shared" si="93"/>
        <v>460241</v>
      </c>
      <c r="K578" s="7">
        <f t="shared" si="93"/>
        <v>440609</v>
      </c>
      <c r="L578" s="7">
        <f t="shared" si="93"/>
        <v>618585</v>
      </c>
      <c r="M578" s="7">
        <f t="shared" si="93"/>
        <v>590441</v>
      </c>
      <c r="N578" s="7">
        <f t="shared" si="93"/>
        <v>19659</v>
      </c>
      <c r="O578" s="7" t="str">
        <f t="shared" si="93"/>
        <v/>
      </c>
      <c r="P578" s="6"/>
      <c r="Q578" s="9" t="s">
        <v>13</v>
      </c>
    </row>
    <row r="579" spans="1:17" x14ac:dyDescent="0.3">
      <c r="B579" s="7">
        <f t="shared" si="93"/>
        <v>221253</v>
      </c>
      <c r="C579" s="7">
        <f t="shared" si="93"/>
        <v>111516</v>
      </c>
      <c r="D579" s="7">
        <f t="shared" si="93"/>
        <v>166149</v>
      </c>
      <c r="E579" s="7">
        <f t="shared" si="93"/>
        <v>107895</v>
      </c>
      <c r="F579" s="7">
        <f t="shared" si="93"/>
        <v>104150</v>
      </c>
      <c r="G579" s="7">
        <f t="shared" si="93"/>
        <v>287512</v>
      </c>
      <c r="H579" s="7">
        <f t="shared" si="93"/>
        <v>380232</v>
      </c>
      <c r="I579" s="7">
        <f t="shared" si="93"/>
        <v>369050</v>
      </c>
      <c r="J579" s="7">
        <f t="shared" si="93"/>
        <v>419288</v>
      </c>
      <c r="K579" s="7">
        <f t="shared" si="93"/>
        <v>480798</v>
      </c>
      <c r="L579" s="7">
        <f t="shared" si="93"/>
        <v>568445</v>
      </c>
      <c r="M579" s="7">
        <f t="shared" si="93"/>
        <v>608061</v>
      </c>
      <c r="N579" s="7">
        <f t="shared" si="93"/>
        <v>447801</v>
      </c>
      <c r="O579" s="7" t="str">
        <f t="shared" si="93"/>
        <v/>
      </c>
      <c r="P579" s="6"/>
      <c r="Q579" s="9" t="s">
        <v>14</v>
      </c>
    </row>
    <row r="580" spans="1:17" x14ac:dyDescent="0.3">
      <c r="B580" s="18">
        <f t="shared" si="93"/>
        <v>106944</v>
      </c>
      <c r="C580" s="18">
        <f t="shared" si="93"/>
        <v>1268027.4099999999</v>
      </c>
      <c r="D580" s="18">
        <f t="shared" si="93"/>
        <v>150456.79</v>
      </c>
      <c r="E580" s="18">
        <f t="shared" si="93"/>
        <v>78673.2</v>
      </c>
      <c r="F580" s="18">
        <f t="shared" si="93"/>
        <v>86364.77</v>
      </c>
      <c r="G580" s="18">
        <f t="shared" si="93"/>
        <v>400335.82</v>
      </c>
      <c r="H580" s="18">
        <f t="shared" si="93"/>
        <v>261627.11</v>
      </c>
      <c r="I580" s="18">
        <f t="shared" si="93"/>
        <v>324290.71000000002</v>
      </c>
      <c r="J580" s="18">
        <f t="shared" si="93"/>
        <v>357977.1</v>
      </c>
      <c r="K580" s="18">
        <f t="shared" si="93"/>
        <v>353651.41</v>
      </c>
      <c r="L580" s="18">
        <f t="shared" si="93"/>
        <v>396100.38</v>
      </c>
      <c r="M580" s="18">
        <f t="shared" si="93"/>
        <v>585003.72</v>
      </c>
      <c r="N580" s="18">
        <f t="shared" si="93"/>
        <v>503763.83</v>
      </c>
      <c r="O580" s="18" t="str">
        <f t="shared" si="93"/>
        <v/>
      </c>
      <c r="P580" s="6"/>
      <c r="Q580" s="9" t="s">
        <v>19</v>
      </c>
    </row>
    <row r="581" spans="1:17" x14ac:dyDescent="0.3">
      <c r="B581" s="18">
        <f>SUM(B577:B580)</f>
        <v>650702</v>
      </c>
      <c r="C581" s="18">
        <f t="shared" ref="C581:M581" si="94">SUM(C577:C580)</f>
        <v>1699258.41</v>
      </c>
      <c r="D581" s="18">
        <f t="shared" si="94"/>
        <v>724968.79</v>
      </c>
      <c r="E581" s="18">
        <f t="shared" si="94"/>
        <v>354479.2</v>
      </c>
      <c r="F581" s="18">
        <f t="shared" si="94"/>
        <v>641637.77</v>
      </c>
      <c r="G581" s="18">
        <f t="shared" si="94"/>
        <v>1206049.82</v>
      </c>
      <c r="H581" s="18">
        <f t="shared" si="94"/>
        <v>1378041.1099999999</v>
      </c>
      <c r="I581" s="18">
        <f t="shared" si="94"/>
        <v>1430629.71</v>
      </c>
      <c r="J581" s="18">
        <f t="shared" si="94"/>
        <v>1686336.1</v>
      </c>
      <c r="K581" s="18">
        <f t="shared" si="94"/>
        <v>1794526.41</v>
      </c>
      <c r="L581" s="18">
        <f t="shared" si="94"/>
        <v>2056902.38</v>
      </c>
      <c r="M581" s="18">
        <f t="shared" si="94"/>
        <v>2336357.7199999997</v>
      </c>
      <c r="N581" s="18">
        <f>IF(N578="",N577*4,IF(N579="",(N578+N577)*2,IF(N580="",((N579+N578+N577)/3)*4,SUM(N577:N580))))</f>
        <v>2148442.83</v>
      </c>
      <c r="O581" s="18">
        <f>IF(O578="",O577*4,IF(O579="",(O578+O577)*2,IF(O580="",((O579+O578+O577)/3)*4,SUM(O577:O580))))</f>
        <v>4016468</v>
      </c>
      <c r="P581" s="6"/>
      <c r="Q581" s="9" t="s">
        <v>15</v>
      </c>
    </row>
    <row r="582" spans="1:17" x14ac:dyDescent="0.3">
      <c r="B582" s="10">
        <f t="shared" ref="B582:M582" si="95">+B581/B$574</f>
        <v>0.28038133813058136</v>
      </c>
      <c r="C582" s="10">
        <f t="shared" si="95"/>
        <v>0.27786796693329174</v>
      </c>
      <c r="D582" s="10">
        <f t="shared" si="95"/>
        <v>0.37316961816392424</v>
      </c>
      <c r="E582" s="10">
        <f t="shared" si="95"/>
        <v>0.18806444961163057</v>
      </c>
      <c r="F582" s="10">
        <f t="shared" si="95"/>
        <v>0.10296786186846381</v>
      </c>
      <c r="G582" s="10">
        <f t="shared" si="95"/>
        <v>0.17367058673996935</v>
      </c>
      <c r="H582" s="10">
        <f t="shared" si="95"/>
        <v>0.17175909997217245</v>
      </c>
      <c r="I582" s="10">
        <f t="shared" si="95"/>
        <v>0.16446011380571365</v>
      </c>
      <c r="J582" s="10">
        <f t="shared" si="95"/>
        <v>0.16608506179856614</v>
      </c>
      <c r="K582" s="10">
        <f t="shared" si="95"/>
        <v>0.12269992419963911</v>
      </c>
      <c r="L582" s="10">
        <f t="shared" si="95"/>
        <v>0.16671331335277104</v>
      </c>
      <c r="M582" s="10">
        <f t="shared" si="95"/>
        <v>0.18495508690462883</v>
      </c>
      <c r="N582" s="10">
        <f>+N581/N$574</f>
        <v>0.22321803178826771</v>
      </c>
      <c r="O582" s="10">
        <f>+O581/O$574</f>
        <v>0.21466701841731023</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f t="shared" ref="B584:O587" si="96">IFERROR(VLOOKUP($B$583,$130:$216,MATCH($Q584&amp;"/"&amp;B$348,$128:$128,0),FALSE),"")</f>
        <v>617380</v>
      </c>
      <c r="C584" s="16">
        <f t="shared" si="96"/>
        <v>603178</v>
      </c>
      <c r="D584" s="16">
        <f t="shared" si="96"/>
        <v>950837</v>
      </c>
      <c r="E584" s="16">
        <f t="shared" si="96"/>
        <v>612402</v>
      </c>
      <c r="F584" s="16">
        <f t="shared" si="96"/>
        <v>1064513</v>
      </c>
      <c r="G584" s="16">
        <f t="shared" si="96"/>
        <v>1655833</v>
      </c>
      <c r="H584" s="16">
        <f t="shared" si="96"/>
        <v>1710196</v>
      </c>
      <c r="I584" s="16">
        <f t="shared" si="96"/>
        <v>2147007</v>
      </c>
      <c r="J584" s="16">
        <f t="shared" si="96"/>
        <v>2389753</v>
      </c>
      <c r="K584" s="16">
        <f t="shared" si="96"/>
        <v>2775858</v>
      </c>
      <c r="L584" s="16">
        <f t="shared" si="96"/>
        <v>2822250</v>
      </c>
      <c r="M584" s="16">
        <f t="shared" si="96"/>
        <v>2846979</v>
      </c>
      <c r="N584" s="16">
        <f t="shared" si="96"/>
        <v>4591995</v>
      </c>
      <c r="O584" s="16">
        <f t="shared" si="96"/>
        <v>3834658</v>
      </c>
      <c r="P584" s="6"/>
      <c r="Q584" s="9" t="s">
        <v>12</v>
      </c>
    </row>
    <row r="585" spans="1:17" x14ac:dyDescent="0.3">
      <c r="B585" s="7">
        <f t="shared" si="96"/>
        <v>519347</v>
      </c>
      <c r="C585" s="7">
        <f t="shared" si="96"/>
        <v>586990</v>
      </c>
      <c r="D585" s="7">
        <f t="shared" si="96"/>
        <v>164456</v>
      </c>
      <c r="E585" s="7">
        <f t="shared" si="96"/>
        <v>364936</v>
      </c>
      <c r="F585" s="7">
        <f t="shared" si="96"/>
        <v>1171392</v>
      </c>
      <c r="G585" s="7">
        <f t="shared" si="96"/>
        <v>1427353</v>
      </c>
      <c r="H585" s="7">
        <f t="shared" si="96"/>
        <v>1841465</v>
      </c>
      <c r="I585" s="7">
        <f t="shared" si="96"/>
        <v>2006210</v>
      </c>
      <c r="J585" s="7">
        <f t="shared" si="96"/>
        <v>2293052</v>
      </c>
      <c r="K585" s="7">
        <f t="shared" si="96"/>
        <v>2483211</v>
      </c>
      <c r="L585" s="7">
        <f t="shared" si="96"/>
        <v>2935462</v>
      </c>
      <c r="M585" s="7">
        <f t="shared" si="96"/>
        <v>2469670</v>
      </c>
      <c r="N585" s="7">
        <f t="shared" si="96"/>
        <v>467117</v>
      </c>
      <c r="O585" s="7" t="str">
        <f t="shared" si="96"/>
        <v/>
      </c>
      <c r="P585" s="6"/>
      <c r="Q585" s="9" t="s">
        <v>13</v>
      </c>
    </row>
    <row r="586" spans="1:17" x14ac:dyDescent="0.3">
      <c r="B586" s="7">
        <f t="shared" si="96"/>
        <v>572535</v>
      </c>
      <c r="C586" s="7">
        <f t="shared" si="96"/>
        <v>550038</v>
      </c>
      <c r="D586" s="7">
        <f t="shared" si="96"/>
        <v>170418</v>
      </c>
      <c r="E586" s="7">
        <f t="shared" si="96"/>
        <v>388599</v>
      </c>
      <c r="F586" s="7">
        <f t="shared" si="96"/>
        <v>2843386</v>
      </c>
      <c r="G586" s="7">
        <f t="shared" si="96"/>
        <v>1459372</v>
      </c>
      <c r="H586" s="7">
        <f t="shared" si="96"/>
        <v>1934797</v>
      </c>
      <c r="I586" s="7">
        <f t="shared" si="96"/>
        <v>1816453</v>
      </c>
      <c r="J586" s="7">
        <f t="shared" si="96"/>
        <v>2342440</v>
      </c>
      <c r="K586" s="7">
        <f t="shared" si="96"/>
        <v>5982689</v>
      </c>
      <c r="L586" s="7">
        <f t="shared" si="96"/>
        <v>2928069</v>
      </c>
      <c r="M586" s="7">
        <f t="shared" si="96"/>
        <v>2816279</v>
      </c>
      <c r="N586" s="7">
        <f t="shared" si="96"/>
        <v>2480539</v>
      </c>
      <c r="O586" s="7" t="str">
        <f t="shared" si="96"/>
        <v/>
      </c>
      <c r="P586" s="6"/>
      <c r="Q586" s="9" t="s">
        <v>14</v>
      </c>
    </row>
    <row r="587" spans="1:17" x14ac:dyDescent="0.3">
      <c r="B587" s="7">
        <f t="shared" si="96"/>
        <v>476524</v>
      </c>
      <c r="C587" s="18">
        <f t="shared" si="96"/>
        <v>3211417.42</v>
      </c>
      <c r="D587" s="18">
        <f t="shared" si="96"/>
        <v>-155211.64000000001</v>
      </c>
      <c r="E587" s="18">
        <f t="shared" si="96"/>
        <v>692186.35</v>
      </c>
      <c r="F587" s="18">
        <f t="shared" si="96"/>
        <v>1109407.1200000001</v>
      </c>
      <c r="G587" s="18">
        <f t="shared" si="96"/>
        <v>1749971.05</v>
      </c>
      <c r="H587" s="18">
        <f t="shared" si="96"/>
        <v>1820494.64</v>
      </c>
      <c r="I587" s="18">
        <f t="shared" si="96"/>
        <v>1910639.77</v>
      </c>
      <c r="J587" s="18">
        <f t="shared" si="96"/>
        <v>2218551.65</v>
      </c>
      <c r="K587" s="18">
        <f t="shared" si="96"/>
        <v>2325885.89</v>
      </c>
      <c r="L587" s="18">
        <f t="shared" si="96"/>
        <v>2529871.87</v>
      </c>
      <c r="M587" s="18">
        <f t="shared" si="96"/>
        <v>3670826.95</v>
      </c>
      <c r="N587" s="18">
        <f t="shared" si="96"/>
        <v>2017445.86</v>
      </c>
      <c r="O587" s="18" t="str">
        <f t="shared" si="96"/>
        <v/>
      </c>
      <c r="P587" s="6"/>
      <c r="Q587" s="9" t="s">
        <v>19</v>
      </c>
    </row>
    <row r="588" spans="1:17" x14ac:dyDescent="0.3">
      <c r="B588" s="26">
        <f>SUM(B584:B587)</f>
        <v>2185786</v>
      </c>
      <c r="C588" s="18">
        <f t="shared" ref="C588:M588" si="97">SUM(C584:C587)</f>
        <v>4951623.42</v>
      </c>
      <c r="D588" s="18">
        <f t="shared" si="97"/>
        <v>1130499.3599999999</v>
      </c>
      <c r="E588" s="18">
        <f t="shared" si="97"/>
        <v>2058123.35</v>
      </c>
      <c r="F588" s="18">
        <f t="shared" si="97"/>
        <v>6188698.1200000001</v>
      </c>
      <c r="G588" s="18">
        <f t="shared" si="97"/>
        <v>6292529.0499999998</v>
      </c>
      <c r="H588" s="18">
        <f t="shared" si="97"/>
        <v>7306952.6399999997</v>
      </c>
      <c r="I588" s="18">
        <f t="shared" si="97"/>
        <v>7880309.7699999996</v>
      </c>
      <c r="J588" s="18">
        <f t="shared" si="97"/>
        <v>9243796.6500000004</v>
      </c>
      <c r="K588" s="18">
        <f t="shared" si="97"/>
        <v>13567643.890000001</v>
      </c>
      <c r="L588" s="18">
        <f t="shared" si="97"/>
        <v>11215652.870000001</v>
      </c>
      <c r="M588" s="18">
        <f t="shared" si="97"/>
        <v>11803754.949999999</v>
      </c>
      <c r="N588" s="18">
        <f>IF(N585="",N584*4,IF(N586="",(N585+N584)*2,IF(N587="",((N586+N585+N584)/3)*4,SUM(N584:N587))))</f>
        <v>9557096.8599999994</v>
      </c>
      <c r="O588" s="18">
        <f>IF(O585="",O584*4,IF(O586="",(O585+O584)*2,IF(O587="",((O586+O585+O584)/3)*4,SUM(O584:O587))))</f>
        <v>15338632</v>
      </c>
      <c r="P588" s="6"/>
      <c r="Q588" s="9" t="s">
        <v>15</v>
      </c>
    </row>
    <row r="589" spans="1:17" x14ac:dyDescent="0.3">
      <c r="B589" s="10">
        <f t="shared" ref="B589:O589" si="98">+B588/(B$465+B$472)</f>
        <v>0.23476357659197317</v>
      </c>
      <c r="C589" s="10">
        <f t="shared" si="98"/>
        <v>0.31566082211799495</v>
      </c>
      <c r="D589" s="10">
        <f t="shared" si="98"/>
        <v>9.7065518728179506E-2</v>
      </c>
      <c r="E589" s="10">
        <f t="shared" si="98"/>
        <v>0.15889512720418908</v>
      </c>
      <c r="F589" s="10">
        <f t="shared" si="98"/>
        <v>0.31796987451677594</v>
      </c>
      <c r="G589" s="10">
        <f t="shared" si="98"/>
        <v>0.28938926046492569</v>
      </c>
      <c r="H589" s="10">
        <f t="shared" si="98"/>
        <v>0.30467428348611575</v>
      </c>
      <c r="I589" s="10">
        <f t="shared" si="98"/>
        <v>0.30459012984141692</v>
      </c>
      <c r="J589" s="10">
        <f t="shared" si="98"/>
        <v>0.3162010663796746</v>
      </c>
      <c r="K589" s="10">
        <f t="shared" si="98"/>
        <v>0.39193265534449229</v>
      </c>
      <c r="L589" s="10">
        <f t="shared" si="98"/>
        <v>0.30763558997134699</v>
      </c>
      <c r="M589" s="10">
        <f t="shared" si="98"/>
        <v>0.30736698409681407</v>
      </c>
      <c r="N589" s="10">
        <f t="shared" si="98"/>
        <v>0.29807792134629707</v>
      </c>
      <c r="O589" s="10">
        <f t="shared" si="98"/>
        <v>0.3889092854871059</v>
      </c>
      <c r="P589" s="6"/>
      <c r="Q589" s="11" t="s">
        <v>32</v>
      </c>
    </row>
    <row r="590" spans="1:17" s="87" customFormat="1" x14ac:dyDescent="0.3">
      <c r="A590" s="86"/>
      <c r="B590" s="19"/>
      <c r="C590" s="10">
        <f t="shared" ref="C590:M590" si="99">C588/B588-1</f>
        <v>1.2653742955623284</v>
      </c>
      <c r="D590" s="10">
        <f t="shared" si="99"/>
        <v>-0.77169116790387915</v>
      </c>
      <c r="E590" s="10">
        <f t="shared" si="99"/>
        <v>0.82054357819362256</v>
      </c>
      <c r="F590" s="10">
        <f t="shared" si="99"/>
        <v>2.006961715875776</v>
      </c>
      <c r="G590" s="10">
        <f t="shared" si="99"/>
        <v>1.6777507641623224E-2</v>
      </c>
      <c r="H590" s="10">
        <f t="shared" si="99"/>
        <v>0.1612107917086214</v>
      </c>
      <c r="I590" s="10">
        <f t="shared" si="99"/>
        <v>7.8467339019183679E-2</v>
      </c>
      <c r="J590" s="10">
        <f t="shared" si="99"/>
        <v>0.17302452819694181</v>
      </c>
      <c r="K590" s="10">
        <f t="shared" si="99"/>
        <v>0.4677566376365494</v>
      </c>
      <c r="L590" s="10">
        <f t="shared" si="99"/>
        <v>-0.17335294462832485</v>
      </c>
      <c r="M590" s="10">
        <f t="shared" si="99"/>
        <v>5.2435831138557543E-2</v>
      </c>
      <c r="N590" s="10">
        <f>N588/M588-1</f>
        <v>-0.19033418598714635</v>
      </c>
      <c r="O590" s="10">
        <f>O588/N588-1</f>
        <v>0.60494679761987902</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f t="shared" ref="B593:O596" si="100">IFERROR(VLOOKUP($B$592,$221:$343,MATCH($Q593&amp;"/"&amp;B$348,$219:$219,0),FALSE),"")</f>
        <v>351258</v>
      </c>
      <c r="C593" s="7">
        <f t="shared" si="100"/>
        <v>481985</v>
      </c>
      <c r="D593" s="7">
        <f t="shared" si="100"/>
        <v>576687</v>
      </c>
      <c r="E593" s="7">
        <f t="shared" si="100"/>
        <v>656693</v>
      </c>
      <c r="F593" s="7">
        <f t="shared" si="100"/>
        <v>835102</v>
      </c>
      <c r="G593" s="7">
        <f t="shared" si="100"/>
        <v>879747</v>
      </c>
      <c r="H593" s="7">
        <f t="shared" si="100"/>
        <v>1009603</v>
      </c>
      <c r="I593" s="7">
        <f t="shared" si="100"/>
        <v>1040047</v>
      </c>
      <c r="J593" s="7">
        <f t="shared" si="100"/>
        <v>1236515</v>
      </c>
      <c r="K593" s="7">
        <f t="shared" si="100"/>
        <v>1296076</v>
      </c>
      <c r="L593" s="7">
        <f t="shared" si="100"/>
        <v>1390854</v>
      </c>
      <c r="M593" s="7">
        <f t="shared" si="100"/>
        <v>1569713</v>
      </c>
      <c r="N593" s="8">
        <f t="shared" si="100"/>
        <v>2025435</v>
      </c>
      <c r="O593" s="8">
        <f t="shared" si="100"/>
        <v>1967067</v>
      </c>
      <c r="P593" s="6"/>
      <c r="Q593" s="9" t="s">
        <v>12</v>
      </c>
    </row>
    <row r="594" spans="2:17" x14ac:dyDescent="0.3">
      <c r="B594" s="7">
        <f t="shared" si="100"/>
        <v>690732</v>
      </c>
      <c r="C594" s="7">
        <f t="shared" si="100"/>
        <v>988787</v>
      </c>
      <c r="D594" s="7">
        <f t="shared" si="100"/>
        <v>1155061</v>
      </c>
      <c r="E594" s="7">
        <f t="shared" si="100"/>
        <v>1363561</v>
      </c>
      <c r="F594" s="7">
        <f t="shared" si="100"/>
        <v>1634391</v>
      </c>
      <c r="G594" s="7">
        <f t="shared" si="100"/>
        <v>1767385</v>
      </c>
      <c r="H594" s="7">
        <f t="shared" si="100"/>
        <v>1932153</v>
      </c>
      <c r="I594" s="7">
        <f t="shared" si="100"/>
        <v>2110094</v>
      </c>
      <c r="J594" s="7">
        <f t="shared" si="100"/>
        <v>2484559</v>
      </c>
      <c r="K594" s="7">
        <f t="shared" si="100"/>
        <v>2609657</v>
      </c>
      <c r="L594" s="7">
        <f t="shared" si="100"/>
        <v>2798349</v>
      </c>
      <c r="M594" s="7">
        <f t="shared" si="100"/>
        <v>3221428</v>
      </c>
      <c r="N594" s="8">
        <f t="shared" si="100"/>
        <v>3955825</v>
      </c>
      <c r="O594" s="8" t="str">
        <f t="shared" si="100"/>
        <v/>
      </c>
      <c r="P594" s="6"/>
      <c r="Q594" s="9" t="s">
        <v>13</v>
      </c>
    </row>
    <row r="595" spans="2:17" x14ac:dyDescent="0.3">
      <c r="B595" s="7">
        <f t="shared" si="100"/>
        <v>1072605</v>
      </c>
      <c r="C595" s="7">
        <f t="shared" si="100"/>
        <v>1550300</v>
      </c>
      <c r="D595" s="7">
        <f t="shared" si="100"/>
        <v>1713813</v>
      </c>
      <c r="E595" s="7">
        <f t="shared" si="100"/>
        <v>2085733</v>
      </c>
      <c r="F595" s="7">
        <f t="shared" si="100"/>
        <v>2418990</v>
      </c>
      <c r="G595" s="7">
        <f t="shared" si="100"/>
        <v>2697590</v>
      </c>
      <c r="H595" s="7">
        <f t="shared" si="100"/>
        <v>2959338</v>
      </c>
      <c r="I595" s="7">
        <f t="shared" si="100"/>
        <v>3260865</v>
      </c>
      <c r="J595" s="7">
        <f t="shared" si="100"/>
        <v>3775324</v>
      </c>
      <c r="K595" s="7">
        <f t="shared" si="100"/>
        <v>3945860</v>
      </c>
      <c r="L595" s="7">
        <f t="shared" si="100"/>
        <v>4363108</v>
      </c>
      <c r="M595" s="7">
        <f t="shared" si="100"/>
        <v>4893677</v>
      </c>
      <c r="N595" s="8">
        <f t="shared" si="100"/>
        <v>6008393</v>
      </c>
      <c r="O595" s="8" t="str">
        <f t="shared" si="100"/>
        <v/>
      </c>
      <c r="P595" s="6"/>
      <c r="Q595" s="9" t="s">
        <v>14</v>
      </c>
    </row>
    <row r="596" spans="2:17" x14ac:dyDescent="0.3">
      <c r="B596" s="7">
        <f t="shared" si="100"/>
        <v>1462663</v>
      </c>
      <c r="C596" s="7">
        <f t="shared" si="100"/>
        <v>2110189.38</v>
      </c>
      <c r="D596" s="7">
        <f t="shared" si="100"/>
        <v>2356239.0299999998</v>
      </c>
      <c r="E596" s="7">
        <f t="shared" si="100"/>
        <v>2947934.43</v>
      </c>
      <c r="F596" s="7">
        <f t="shared" si="100"/>
        <v>3257827.49</v>
      </c>
      <c r="G596" s="7">
        <f t="shared" si="100"/>
        <v>3683705.41</v>
      </c>
      <c r="H596" s="7">
        <f t="shared" si="100"/>
        <v>4019178.78</v>
      </c>
      <c r="I596" s="7">
        <f t="shared" si="100"/>
        <v>4437851.45</v>
      </c>
      <c r="J596" s="7">
        <f t="shared" si="100"/>
        <v>5122662.32</v>
      </c>
      <c r="K596" s="7">
        <f t="shared" si="100"/>
        <v>5314523.3099999996</v>
      </c>
      <c r="L596" s="7">
        <f t="shared" si="100"/>
        <v>5905735.4299999997</v>
      </c>
      <c r="M596" s="7">
        <f t="shared" si="100"/>
        <v>7116898.8899999997</v>
      </c>
      <c r="N596" s="8">
        <f>IFERROR(VLOOKUP($B$592,$221:$343,MATCH($Q596&amp;"/"&amp;N$348,$219:$219,0),FALSE),IFERROR((VLOOKUP($B$592,$221:$343,MATCH($Q595&amp;"/"&amp;N$348,$219:$219,0),FALSE)/3)*4,IFERROR(VLOOKUP($B$592,$221:$343,MATCH($Q594&amp;"/"&amp;N$348,$219:$219,0),FALSE)*2,IFERROR(VLOOKUP($B$592,$221:$343,MATCH($Q593&amp;"/"&amp;N$348,$219:$219,0),FALSE)*4,""))))</f>
        <v>7906273.4500000002</v>
      </c>
      <c r="O596" s="8">
        <f>IFERROR(VLOOKUP($B$592,$221:$343,MATCH($Q596&amp;"/"&amp;O$348,$219:$219,0),FALSE),IFERROR((VLOOKUP($B$592,$221:$343,MATCH($Q595&amp;"/"&amp;O$348,$219:$219,0),FALSE)/3)*4,IFERROR(VLOOKUP($B$592,$221:$343,MATCH($Q594&amp;"/"&amp;O$348,$219:$219,0),FALSE)*2,IFERROR(VLOOKUP($B$592,$221:$343,MATCH($Q593&amp;"/"&amp;O$348,$219:$219,0),FALSE)*4,""))))</f>
        <v>7868268</v>
      </c>
      <c r="P596" s="6"/>
      <c r="Q596" s="9" t="s">
        <v>15</v>
      </c>
    </row>
    <row r="597" spans="2:17" x14ac:dyDescent="0.3">
      <c r="B597" s="10">
        <f t="shared" ref="B597:O597" si="101">B596/(B$465+B472)</f>
        <v>0.15709680509836976</v>
      </c>
      <c r="C597" s="10">
        <f t="shared" si="101"/>
        <v>0.1345223693354819</v>
      </c>
      <c r="D597" s="10">
        <f t="shared" si="101"/>
        <v>0.20230844154969935</v>
      </c>
      <c r="E597" s="10">
        <f t="shared" si="101"/>
        <v>0.22759200329001597</v>
      </c>
      <c r="F597" s="10">
        <f t="shared" si="101"/>
        <v>0.167384315425714</v>
      </c>
      <c r="G597" s="10">
        <f t="shared" si="101"/>
        <v>0.16941118203825312</v>
      </c>
      <c r="H597" s="10">
        <f t="shared" si="101"/>
        <v>0.16758565099979914</v>
      </c>
      <c r="I597" s="10">
        <f t="shared" si="101"/>
        <v>0.1715320575998652</v>
      </c>
      <c r="J597" s="10">
        <f t="shared" si="101"/>
        <v>0.17523008668596987</v>
      </c>
      <c r="K597" s="10">
        <f t="shared" si="101"/>
        <v>0.15352225114883231</v>
      </c>
      <c r="L597" s="10">
        <f t="shared" si="101"/>
        <v>0.16198917925521855</v>
      </c>
      <c r="M597" s="10">
        <f t="shared" si="101"/>
        <v>0.18532236201169727</v>
      </c>
      <c r="N597" s="10">
        <f t="shared" si="101"/>
        <v>0.24659010891006256</v>
      </c>
      <c r="O597" s="10">
        <f t="shared" si="101"/>
        <v>0.19949904827895082</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f t="shared" ref="B599:O602" si="102">IFERROR(VLOOKUP($B$598,$221:$343,MATCH($Q599&amp;"/"&amp;B$348,$219:$219,0),FALSE),"")</f>
        <v>500375</v>
      </c>
      <c r="C599" s="7">
        <f t="shared" si="102"/>
        <v>1242233</v>
      </c>
      <c r="D599" s="7">
        <f t="shared" si="102"/>
        <v>994242</v>
      </c>
      <c r="E599" s="7">
        <f t="shared" si="102"/>
        <v>1088505</v>
      </c>
      <c r="F599" s="7">
        <f t="shared" si="102"/>
        <v>1990097</v>
      </c>
      <c r="G599" s="7">
        <f t="shared" si="102"/>
        <v>2547740</v>
      </c>
      <c r="H599" s="7">
        <f t="shared" si="102"/>
        <v>3148643</v>
      </c>
      <c r="I599" s="7">
        <f t="shared" si="102"/>
        <v>3214450</v>
      </c>
      <c r="J599" s="7">
        <f t="shared" si="102"/>
        <v>3766779</v>
      </c>
      <c r="K599" s="7">
        <f t="shared" si="102"/>
        <v>4496506</v>
      </c>
      <c r="L599" s="7">
        <f t="shared" si="102"/>
        <v>3255150</v>
      </c>
      <c r="M599" s="7">
        <f t="shared" si="102"/>
        <v>3884328</v>
      </c>
      <c r="N599" s="8">
        <f t="shared" si="102"/>
        <v>3509813</v>
      </c>
      <c r="O599" s="8">
        <f t="shared" si="102"/>
        <v>2457505</v>
      </c>
      <c r="P599" s="6"/>
      <c r="Q599" s="9" t="s">
        <v>12</v>
      </c>
    </row>
    <row r="600" spans="2:17" x14ac:dyDescent="0.3">
      <c r="B600" s="7">
        <f t="shared" si="102"/>
        <v>1206249</v>
      </c>
      <c r="C600" s="7">
        <f t="shared" si="102"/>
        <v>3122026</v>
      </c>
      <c r="D600" s="7">
        <f t="shared" si="102"/>
        <v>1938143</v>
      </c>
      <c r="E600" s="7">
        <f t="shared" si="102"/>
        <v>2732427</v>
      </c>
      <c r="F600" s="7">
        <f t="shared" si="102"/>
        <v>4701306</v>
      </c>
      <c r="G600" s="7">
        <f t="shared" si="102"/>
        <v>4837241</v>
      </c>
      <c r="H600" s="7">
        <f t="shared" si="102"/>
        <v>14216023</v>
      </c>
      <c r="I600" s="7">
        <f t="shared" si="102"/>
        <v>6023313</v>
      </c>
      <c r="J600" s="7">
        <f t="shared" si="102"/>
        <v>6038753</v>
      </c>
      <c r="K600" s="7">
        <f t="shared" si="102"/>
        <v>5913312</v>
      </c>
      <c r="L600" s="7">
        <f t="shared" si="102"/>
        <v>8263893</v>
      </c>
      <c r="M600" s="7">
        <f t="shared" si="102"/>
        <v>8137766</v>
      </c>
      <c r="N600" s="8">
        <f t="shared" si="102"/>
        <v>2285026</v>
      </c>
      <c r="O600" s="8" t="str">
        <f t="shared" si="102"/>
        <v/>
      </c>
      <c r="P600" s="6"/>
      <c r="Q600" s="9" t="s">
        <v>13</v>
      </c>
    </row>
    <row r="601" spans="2:17" x14ac:dyDescent="0.3">
      <c r="B601" s="7">
        <f t="shared" si="102"/>
        <v>2177223</v>
      </c>
      <c r="C601" s="7">
        <f t="shared" si="102"/>
        <v>3529895</v>
      </c>
      <c r="D601" s="7">
        <f t="shared" si="102"/>
        <v>2305261</v>
      </c>
      <c r="E601" s="7">
        <f t="shared" si="102"/>
        <v>1066214</v>
      </c>
      <c r="F601" s="7">
        <f t="shared" si="102"/>
        <v>6808640</v>
      </c>
      <c r="G601" s="7">
        <f t="shared" si="102"/>
        <v>7650972</v>
      </c>
      <c r="H601" s="7">
        <f t="shared" si="102"/>
        <v>17237754</v>
      </c>
      <c r="I601" s="7">
        <f t="shared" si="102"/>
        <v>9182578</v>
      </c>
      <c r="J601" s="7">
        <f t="shared" si="102"/>
        <v>9865254</v>
      </c>
      <c r="K601" s="7">
        <f t="shared" si="102"/>
        <v>11208430</v>
      </c>
      <c r="L601" s="7">
        <f t="shared" si="102"/>
        <v>12377273</v>
      </c>
      <c r="M601" s="7">
        <f t="shared" si="102"/>
        <v>10612845</v>
      </c>
      <c r="N601" s="8">
        <f t="shared" si="102"/>
        <v>3374709</v>
      </c>
      <c r="O601" s="8" t="str">
        <f t="shared" si="102"/>
        <v/>
      </c>
      <c r="P601" s="6"/>
      <c r="Q601" s="9" t="s">
        <v>14</v>
      </c>
    </row>
    <row r="602" spans="2:17" x14ac:dyDescent="0.3">
      <c r="B602" s="7">
        <f t="shared" si="102"/>
        <v>3219269</v>
      </c>
      <c r="C602" s="7">
        <f t="shared" si="102"/>
        <v>5577036.2000000002</v>
      </c>
      <c r="D602" s="7">
        <f t="shared" si="102"/>
        <v>3930456.28</v>
      </c>
      <c r="E602" s="7">
        <f t="shared" si="102"/>
        <v>7756213.4900000002</v>
      </c>
      <c r="F602" s="7">
        <f t="shared" si="102"/>
        <v>9861101.9499999993</v>
      </c>
      <c r="G602" s="7">
        <f t="shared" si="102"/>
        <v>11024987.960000001</v>
      </c>
      <c r="H602" s="7">
        <f t="shared" si="102"/>
        <v>21766223.140000001</v>
      </c>
      <c r="I602" s="7">
        <f t="shared" si="102"/>
        <v>13698318.859999999</v>
      </c>
      <c r="J602" s="7">
        <f t="shared" si="102"/>
        <v>14373185.4</v>
      </c>
      <c r="K602" s="7">
        <f t="shared" si="102"/>
        <v>26598910.719999999</v>
      </c>
      <c r="L602" s="7">
        <f t="shared" si="102"/>
        <v>17139330.100000001</v>
      </c>
      <c r="M602" s="7">
        <f t="shared" si="102"/>
        <v>17771250.140000001</v>
      </c>
      <c r="N602" s="8">
        <f t="shared" si="102"/>
        <v>7761365.6699999999</v>
      </c>
      <c r="O602" s="8" t="str">
        <f t="shared" si="102"/>
        <v/>
      </c>
      <c r="P602" s="6"/>
      <c r="Q602" s="9" t="s">
        <v>15</v>
      </c>
    </row>
    <row r="603" spans="2:17" x14ac:dyDescent="0.3">
      <c r="B603" s="111">
        <f t="shared" ref="B603:M603" si="103">B602/B$588</f>
        <v>1.4728198460416528</v>
      </c>
      <c r="C603" s="111">
        <f t="shared" si="103"/>
        <v>1.1263045928480564</v>
      </c>
      <c r="D603" s="111">
        <f t="shared" si="103"/>
        <v>3.4767434808631825</v>
      </c>
      <c r="E603" s="111">
        <f t="shared" si="103"/>
        <v>3.7685853425646232</v>
      </c>
      <c r="F603" s="111">
        <f t="shared" si="103"/>
        <v>1.593404906620328</v>
      </c>
      <c r="G603" s="111">
        <f t="shared" si="103"/>
        <v>1.7520758144136024</v>
      </c>
      <c r="H603" s="111">
        <f t="shared" si="103"/>
        <v>2.9788373091193323</v>
      </c>
      <c r="I603" s="111">
        <f t="shared" si="103"/>
        <v>1.7382970035199516</v>
      </c>
      <c r="J603" s="111">
        <f t="shared" si="103"/>
        <v>1.5549006478847627</v>
      </c>
      <c r="K603" s="111">
        <f t="shared" si="103"/>
        <v>1.9604664550198478</v>
      </c>
      <c r="L603" s="111">
        <f t="shared" si="103"/>
        <v>1.5281616058076162</v>
      </c>
      <c r="M603" s="111">
        <f t="shared" si="103"/>
        <v>1.5055590543244886</v>
      </c>
      <c r="N603" s="111">
        <f>IFERROR(N602/N$588,IFERROR(N601/N$588,IFERROR(N600/N$588,N599/N$588)))</f>
        <v>0.81210495024741236</v>
      </c>
      <c r="O603" s="111">
        <f>IFERROR(O602/O$588,IFERROR(O601/O$588,IFERROR(O600/O$588,O599/O$588)))</f>
        <v>0.16021669989866111</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f>IFERROR(B599+B611,"")</f>
        <v>-356379</v>
      </c>
      <c r="C605" s="7">
        <f t="shared" ref="C605:O608" si="104">IFERROR(C599+C611,"")</f>
        <v>-216592</v>
      </c>
      <c r="D605" s="7">
        <f t="shared" si="104"/>
        <v>714775</v>
      </c>
      <c r="E605" s="7">
        <f t="shared" si="104"/>
        <v>-828332</v>
      </c>
      <c r="F605" s="7">
        <f t="shared" si="104"/>
        <v>1081251</v>
      </c>
      <c r="G605" s="7">
        <f t="shared" si="104"/>
        <v>764123</v>
      </c>
      <c r="H605" s="7">
        <f t="shared" si="104"/>
        <v>1410679</v>
      </c>
      <c r="I605" s="7">
        <f t="shared" si="104"/>
        <v>705038</v>
      </c>
      <c r="J605" s="7">
        <f t="shared" si="104"/>
        <v>3339815</v>
      </c>
      <c r="K605" s="7">
        <f t="shared" si="104"/>
        <v>4443186</v>
      </c>
      <c r="L605" s="7">
        <f t="shared" si="104"/>
        <v>2326545</v>
      </c>
      <c r="M605" s="7">
        <f t="shared" si="104"/>
        <v>2860646</v>
      </c>
      <c r="N605" s="8">
        <f t="shared" si="104"/>
        <v>3196352</v>
      </c>
      <c r="O605" s="8">
        <f t="shared" si="104"/>
        <v>1583329</v>
      </c>
      <c r="P605" s="6"/>
      <c r="Q605" s="9" t="s">
        <v>12</v>
      </c>
    </row>
    <row r="606" spans="2:17" x14ac:dyDescent="0.3">
      <c r="B606" s="7">
        <f t="shared" ref="B606:N608" si="105">IFERROR(B600+B612,"")</f>
        <v>267333</v>
      </c>
      <c r="C606" s="7">
        <f t="shared" si="105"/>
        <v>-1152938</v>
      </c>
      <c r="D606" s="7">
        <f t="shared" si="105"/>
        <v>397860</v>
      </c>
      <c r="E606" s="7">
        <f t="shared" si="105"/>
        <v>-498003</v>
      </c>
      <c r="F606" s="7">
        <f t="shared" si="105"/>
        <v>2409649</v>
      </c>
      <c r="G606" s="7">
        <f t="shared" si="105"/>
        <v>1465994</v>
      </c>
      <c r="H606" s="7">
        <f t="shared" si="105"/>
        <v>13236224</v>
      </c>
      <c r="I606" s="7">
        <f t="shared" si="105"/>
        <v>-4276241</v>
      </c>
      <c r="J606" s="7">
        <f t="shared" si="105"/>
        <v>4555002</v>
      </c>
      <c r="K606" s="7">
        <f t="shared" si="105"/>
        <v>5166338</v>
      </c>
      <c r="L606" s="7">
        <f t="shared" si="105"/>
        <v>6358124</v>
      </c>
      <c r="M606" s="7">
        <f t="shared" si="105"/>
        <v>8039707</v>
      </c>
      <c r="N606" s="8">
        <f t="shared" si="105"/>
        <v>-4363249</v>
      </c>
      <c r="O606" s="8" t="str">
        <f t="shared" si="104"/>
        <v/>
      </c>
      <c r="P606" s="6"/>
      <c r="Q606" s="9" t="s">
        <v>13</v>
      </c>
    </row>
    <row r="607" spans="2:17" x14ac:dyDescent="0.3">
      <c r="B607" s="7">
        <f t="shared" si="105"/>
        <v>-2145724</v>
      </c>
      <c r="C607" s="7">
        <f t="shared" si="105"/>
        <v>-2030340</v>
      </c>
      <c r="D607" s="7">
        <f t="shared" si="105"/>
        <v>-531264</v>
      </c>
      <c r="E607" s="7">
        <f t="shared" si="105"/>
        <v>-3215657</v>
      </c>
      <c r="F607" s="7">
        <f t="shared" si="105"/>
        <v>3116788</v>
      </c>
      <c r="G607" s="7">
        <f t="shared" si="105"/>
        <v>1437867</v>
      </c>
      <c r="H607" s="7">
        <f t="shared" si="105"/>
        <v>11034982</v>
      </c>
      <c r="I607" s="7">
        <f t="shared" si="105"/>
        <v>-2978654</v>
      </c>
      <c r="J607" s="7">
        <f t="shared" si="105"/>
        <v>7179558</v>
      </c>
      <c r="K607" s="7">
        <f t="shared" si="105"/>
        <v>6844744</v>
      </c>
      <c r="L607" s="7">
        <f t="shared" si="105"/>
        <v>9095964</v>
      </c>
      <c r="M607" s="7">
        <f t="shared" si="105"/>
        <v>6239140</v>
      </c>
      <c r="N607" s="8">
        <f t="shared" si="105"/>
        <v>-3938425</v>
      </c>
      <c r="O607" s="8" t="str">
        <f t="shared" si="104"/>
        <v/>
      </c>
      <c r="P607" s="6"/>
      <c r="Q607" s="9" t="s">
        <v>14</v>
      </c>
    </row>
    <row r="608" spans="2:17" x14ac:dyDescent="0.3">
      <c r="B608" s="7">
        <f t="shared" si="105"/>
        <v>-3337585</v>
      </c>
      <c r="C608" s="18">
        <f t="shared" si="105"/>
        <v>-1976804.4299999997</v>
      </c>
      <c r="D608" s="18">
        <f t="shared" si="105"/>
        <v>-978085.5400000005</v>
      </c>
      <c r="E608" s="18">
        <f t="shared" si="105"/>
        <v>-2788015.51</v>
      </c>
      <c r="F608" s="18">
        <f t="shared" si="105"/>
        <v>3384968.4999999991</v>
      </c>
      <c r="G608" s="18">
        <f t="shared" si="105"/>
        <v>2350475.33</v>
      </c>
      <c r="H608" s="18">
        <f t="shared" si="105"/>
        <v>13115367.290000001</v>
      </c>
      <c r="I608" s="18">
        <f t="shared" si="105"/>
        <v>-750735.90000000037</v>
      </c>
      <c r="J608" s="18">
        <f t="shared" si="105"/>
        <v>9249378.3599999994</v>
      </c>
      <c r="K608" s="18">
        <f t="shared" si="105"/>
        <v>17802048.369999997</v>
      </c>
      <c r="L608" s="18">
        <f t="shared" si="105"/>
        <v>12145640.430000002</v>
      </c>
      <c r="M608" s="18">
        <f t="shared" si="105"/>
        <v>11274375.370000001</v>
      </c>
      <c r="N608" s="18">
        <f t="shared" si="105"/>
        <v>582539.29999999981</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f t="shared" ref="B611:O614" si="106">IFERROR(VLOOKUP($B$610,$221:$343,MATCH($Q611&amp;"/"&amp;B$348,$219:$219,0),FALSE),"")</f>
        <v>-856754</v>
      </c>
      <c r="C611" s="7">
        <f t="shared" si="106"/>
        <v>-1458825</v>
      </c>
      <c r="D611" s="7">
        <f t="shared" si="106"/>
        <v>-279467</v>
      </c>
      <c r="E611" s="7">
        <f t="shared" si="106"/>
        <v>-1916837</v>
      </c>
      <c r="F611" s="7">
        <f t="shared" si="106"/>
        <v>-908846</v>
      </c>
      <c r="G611" s="7">
        <f t="shared" si="106"/>
        <v>-1783617</v>
      </c>
      <c r="H611" s="7">
        <f t="shared" si="106"/>
        <v>-1737964</v>
      </c>
      <c r="I611" s="7">
        <f t="shared" si="106"/>
        <v>-2509412</v>
      </c>
      <c r="J611" s="7">
        <f t="shared" si="106"/>
        <v>-426964</v>
      </c>
      <c r="K611" s="7">
        <f t="shared" si="106"/>
        <v>-53320</v>
      </c>
      <c r="L611" s="7">
        <f t="shared" si="106"/>
        <v>-928605</v>
      </c>
      <c r="M611" s="7">
        <f t="shared" si="106"/>
        <v>-1023682</v>
      </c>
      <c r="N611" s="8">
        <f t="shared" si="106"/>
        <v>-313461</v>
      </c>
      <c r="O611" s="8">
        <f t="shared" si="106"/>
        <v>-874176</v>
      </c>
      <c r="P611" s="6"/>
      <c r="Q611" s="9" t="s">
        <v>12</v>
      </c>
    </row>
    <row r="612" spans="2:17" x14ac:dyDescent="0.3">
      <c r="B612" s="7">
        <f t="shared" si="106"/>
        <v>-938916</v>
      </c>
      <c r="C612" s="7">
        <f t="shared" si="106"/>
        <v>-4274964</v>
      </c>
      <c r="D612" s="7">
        <f t="shared" si="106"/>
        <v>-1540283</v>
      </c>
      <c r="E612" s="7">
        <f t="shared" si="106"/>
        <v>-3230430</v>
      </c>
      <c r="F612" s="7">
        <f t="shared" si="106"/>
        <v>-2291657</v>
      </c>
      <c r="G612" s="7">
        <f t="shared" si="106"/>
        <v>-3371247</v>
      </c>
      <c r="H612" s="7">
        <f t="shared" si="106"/>
        <v>-979799</v>
      </c>
      <c r="I612" s="7">
        <f t="shared" si="106"/>
        <v>-10299554</v>
      </c>
      <c r="J612" s="7">
        <f t="shared" si="106"/>
        <v>-1483751</v>
      </c>
      <c r="K612" s="7">
        <f t="shared" si="106"/>
        <v>-746974</v>
      </c>
      <c r="L612" s="7">
        <f t="shared" si="106"/>
        <v>-1905769</v>
      </c>
      <c r="M612" s="7">
        <f t="shared" si="106"/>
        <v>-98059</v>
      </c>
      <c r="N612" s="8">
        <f t="shared" si="106"/>
        <v>-6648275</v>
      </c>
      <c r="O612" s="8" t="str">
        <f t="shared" si="106"/>
        <v/>
      </c>
      <c r="P612" s="6"/>
      <c r="Q612" s="9" t="s">
        <v>13</v>
      </c>
    </row>
    <row r="613" spans="2:17" x14ac:dyDescent="0.3">
      <c r="B613" s="7">
        <f t="shared" si="106"/>
        <v>-4322947</v>
      </c>
      <c r="C613" s="7">
        <f t="shared" si="106"/>
        <v>-5560235</v>
      </c>
      <c r="D613" s="7">
        <f t="shared" si="106"/>
        <v>-2836525</v>
      </c>
      <c r="E613" s="7">
        <f t="shared" si="106"/>
        <v>-4281871</v>
      </c>
      <c r="F613" s="7">
        <f t="shared" si="106"/>
        <v>-3691852</v>
      </c>
      <c r="G613" s="7">
        <f t="shared" si="106"/>
        <v>-6213105</v>
      </c>
      <c r="H613" s="7">
        <f t="shared" si="106"/>
        <v>-6202772</v>
      </c>
      <c r="I613" s="7">
        <f t="shared" si="106"/>
        <v>-12161232</v>
      </c>
      <c r="J613" s="7">
        <f t="shared" si="106"/>
        <v>-2685696</v>
      </c>
      <c r="K613" s="7">
        <f t="shared" si="106"/>
        <v>-4363686</v>
      </c>
      <c r="L613" s="7">
        <f t="shared" si="106"/>
        <v>-3281309</v>
      </c>
      <c r="M613" s="7">
        <f t="shared" si="106"/>
        <v>-4373705</v>
      </c>
      <c r="N613" s="8">
        <f t="shared" si="106"/>
        <v>-7313134</v>
      </c>
      <c r="O613" s="8" t="str">
        <f t="shared" si="106"/>
        <v/>
      </c>
      <c r="P613" s="6"/>
      <c r="Q613" s="9" t="s">
        <v>14</v>
      </c>
    </row>
    <row r="614" spans="2:17" x14ac:dyDescent="0.3">
      <c r="B614" s="7">
        <f t="shared" si="106"/>
        <v>-6556854</v>
      </c>
      <c r="C614" s="7">
        <f t="shared" si="106"/>
        <v>-7553840.6299999999</v>
      </c>
      <c r="D614" s="7">
        <f t="shared" si="106"/>
        <v>-4908541.82</v>
      </c>
      <c r="E614" s="7">
        <f t="shared" si="106"/>
        <v>-10544229</v>
      </c>
      <c r="F614" s="7">
        <f t="shared" si="106"/>
        <v>-6476133.4500000002</v>
      </c>
      <c r="G614" s="7">
        <f t="shared" si="106"/>
        <v>-8674512.6300000008</v>
      </c>
      <c r="H614" s="7">
        <f t="shared" si="106"/>
        <v>-8650855.8499999996</v>
      </c>
      <c r="I614" s="7">
        <f t="shared" si="106"/>
        <v>-14449054.76</v>
      </c>
      <c r="J614" s="7">
        <f t="shared" si="106"/>
        <v>-5123807.04</v>
      </c>
      <c r="K614" s="7">
        <f t="shared" si="106"/>
        <v>-8796862.3499999996</v>
      </c>
      <c r="L614" s="7">
        <f t="shared" si="106"/>
        <v>-4993689.67</v>
      </c>
      <c r="M614" s="7">
        <f t="shared" si="106"/>
        <v>-6496874.7699999996</v>
      </c>
      <c r="N614" s="8">
        <f t="shared" si="106"/>
        <v>-7178826.3700000001</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f t="shared" ref="B616:O619" si="107">IFERROR(VLOOKUP($B$615,$221:$343,MATCH($Q616&amp;"/"&amp;B$348,$219:$219,0),FALSE),"")</f>
        <v>333678</v>
      </c>
      <c r="C616" s="7">
        <f t="shared" si="107"/>
        <v>-1262963</v>
      </c>
      <c r="D616" s="7">
        <f t="shared" si="107"/>
        <v>-1082603</v>
      </c>
      <c r="E616" s="7">
        <f t="shared" si="107"/>
        <v>-1740838</v>
      </c>
      <c r="F616" s="7">
        <f t="shared" si="107"/>
        <v>-2395789</v>
      </c>
      <c r="G616" s="7">
        <f t="shared" si="107"/>
        <v>-3370008</v>
      </c>
      <c r="H616" s="7">
        <f t="shared" si="107"/>
        <v>-2425577</v>
      </c>
      <c r="I616" s="7">
        <f t="shared" si="107"/>
        <v>-3462360</v>
      </c>
      <c r="J616" s="7">
        <f t="shared" si="107"/>
        <v>-2846419</v>
      </c>
      <c r="K616" s="7">
        <f t="shared" si="107"/>
        <v>-1360042</v>
      </c>
      <c r="L616" s="7">
        <f t="shared" si="107"/>
        <v>-610824</v>
      </c>
      <c r="M616" s="7">
        <f t="shared" si="107"/>
        <v>-2914400</v>
      </c>
      <c r="N616" s="8">
        <f t="shared" si="107"/>
        <v>-3421157</v>
      </c>
      <c r="O616" s="8">
        <f t="shared" si="107"/>
        <v>252867</v>
      </c>
      <c r="P616" s="6"/>
      <c r="Q616" s="9" t="s">
        <v>12</v>
      </c>
    </row>
    <row r="617" spans="2:17" x14ac:dyDescent="0.3">
      <c r="B617" s="7">
        <f t="shared" si="107"/>
        <v>-648296</v>
      </c>
      <c r="C617" s="7">
        <f t="shared" si="107"/>
        <v>-5009409</v>
      </c>
      <c r="D617" s="7">
        <f t="shared" si="107"/>
        <v>-2625487</v>
      </c>
      <c r="E617" s="7">
        <f t="shared" si="107"/>
        <v>-3803741</v>
      </c>
      <c r="F617" s="7">
        <f t="shared" si="107"/>
        <v>-4191842</v>
      </c>
      <c r="G617" s="7">
        <f t="shared" si="107"/>
        <v>-5670176</v>
      </c>
      <c r="H617" s="7">
        <f t="shared" si="107"/>
        <v>-7753196</v>
      </c>
      <c r="I617" s="7">
        <f t="shared" si="107"/>
        <v>-10739873</v>
      </c>
      <c r="J617" s="7">
        <f t="shared" si="107"/>
        <v>-1628143</v>
      </c>
      <c r="K617" s="7">
        <f t="shared" si="107"/>
        <v>-3869719</v>
      </c>
      <c r="L617" s="7">
        <f t="shared" si="107"/>
        <v>-5129682</v>
      </c>
      <c r="M617" s="7">
        <f t="shared" si="107"/>
        <v>-9582101</v>
      </c>
      <c r="N617" s="8">
        <f t="shared" si="107"/>
        <v>-6172475</v>
      </c>
      <c r="O617" s="8" t="str">
        <f t="shared" si="107"/>
        <v/>
      </c>
      <c r="P617" s="6"/>
      <c r="Q617" s="9" t="s">
        <v>13</v>
      </c>
    </row>
    <row r="618" spans="2:17" x14ac:dyDescent="0.3">
      <c r="B618" s="7">
        <f t="shared" si="107"/>
        <v>-3141483</v>
      </c>
      <c r="C618" s="7">
        <f t="shared" si="107"/>
        <v>-5954893</v>
      </c>
      <c r="D618" s="7">
        <f t="shared" si="107"/>
        <v>-3279663</v>
      </c>
      <c r="E618" s="7">
        <f t="shared" si="107"/>
        <v>-6253568</v>
      </c>
      <c r="F618" s="7">
        <f t="shared" si="107"/>
        <v>-4224025</v>
      </c>
      <c r="G618" s="7">
        <f t="shared" si="107"/>
        <v>-6804778</v>
      </c>
      <c r="H618" s="7">
        <f t="shared" si="107"/>
        <v>-10135811</v>
      </c>
      <c r="I618" s="7">
        <f t="shared" si="107"/>
        <v>-13378053</v>
      </c>
      <c r="J618" s="7">
        <f t="shared" si="107"/>
        <v>-3981371</v>
      </c>
      <c r="K618" s="7">
        <f t="shared" si="107"/>
        <v>-7754373</v>
      </c>
      <c r="L618" s="7">
        <f t="shared" si="107"/>
        <v>-16457452</v>
      </c>
      <c r="M618" s="7">
        <f t="shared" si="107"/>
        <v>-12229122</v>
      </c>
      <c r="N618" s="8">
        <f t="shared" si="107"/>
        <v>-7085758</v>
      </c>
      <c r="O618" s="8" t="str">
        <f t="shared" si="107"/>
        <v/>
      </c>
      <c r="P618" s="6"/>
      <c r="Q618" s="9" t="s">
        <v>14</v>
      </c>
    </row>
    <row r="619" spans="2:17" x14ac:dyDescent="0.3">
      <c r="B619" s="7">
        <f t="shared" si="107"/>
        <v>-4864833</v>
      </c>
      <c r="C619" s="7">
        <f t="shared" si="107"/>
        <v>-8489064.5700000003</v>
      </c>
      <c r="D619" s="7">
        <f t="shared" si="107"/>
        <v>-5413164.6600000001</v>
      </c>
      <c r="E619" s="7">
        <f t="shared" si="107"/>
        <v>-12436963.779999999</v>
      </c>
      <c r="F619" s="7">
        <f t="shared" si="107"/>
        <v>-6077532.2199999997</v>
      </c>
      <c r="G619" s="7">
        <f t="shared" si="107"/>
        <v>-9809338.3300000001</v>
      </c>
      <c r="H619" s="7">
        <f t="shared" si="107"/>
        <v>-13853745.02</v>
      </c>
      <c r="I619" s="7">
        <f t="shared" si="107"/>
        <v>-16674627.41</v>
      </c>
      <c r="J619" s="7">
        <f t="shared" si="107"/>
        <v>-5941866.0999999996</v>
      </c>
      <c r="K619" s="7">
        <f t="shared" si="107"/>
        <v>-14576047.74</v>
      </c>
      <c r="L619" s="7">
        <f t="shared" si="107"/>
        <v>-18449704.859999999</v>
      </c>
      <c r="M619" s="7">
        <f t="shared" si="107"/>
        <v>-15896220.77</v>
      </c>
      <c r="N619" s="8">
        <f t="shared" si="107"/>
        <v>-7732240.6900000004</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f t="shared" ref="B621:O624" si="108">IFERROR(VLOOKUP($B$620,$221:$343,MATCH($Q621&amp;"/"&amp;B$348,$219:$219,0),FALSE),"")</f>
        <v>-329444</v>
      </c>
      <c r="C621" s="7">
        <f t="shared" si="108"/>
        <v>-435906</v>
      </c>
      <c r="D621" s="7">
        <f t="shared" si="108"/>
        <v>-65130</v>
      </c>
      <c r="E621" s="7">
        <f t="shared" si="108"/>
        <v>641980</v>
      </c>
      <c r="F621" s="7">
        <f t="shared" si="108"/>
        <v>448418</v>
      </c>
      <c r="G621" s="7">
        <f t="shared" si="108"/>
        <v>-325959</v>
      </c>
      <c r="H621" s="7">
        <f t="shared" si="108"/>
        <v>-313692</v>
      </c>
      <c r="I621" s="7">
        <f t="shared" si="108"/>
        <v>-965106</v>
      </c>
      <c r="J621" s="7">
        <f t="shared" si="108"/>
        <v>-1222143</v>
      </c>
      <c r="K621" s="7">
        <f t="shared" si="108"/>
        <v>-3075748</v>
      </c>
      <c r="L621" s="7">
        <f t="shared" si="108"/>
        <v>-271078</v>
      </c>
      <c r="M621" s="7">
        <f t="shared" si="108"/>
        <v>-1174359</v>
      </c>
      <c r="N621" s="7">
        <f t="shared" si="108"/>
        <v>6974556</v>
      </c>
      <c r="O621" s="7">
        <f t="shared" si="108"/>
        <v>-3917104</v>
      </c>
      <c r="P621" s="6"/>
      <c r="Q621" s="9" t="s">
        <v>12</v>
      </c>
    </row>
    <row r="622" spans="2:17" x14ac:dyDescent="0.3">
      <c r="B622" s="7">
        <f t="shared" si="108"/>
        <v>-729688</v>
      </c>
      <c r="C622" s="7">
        <f t="shared" si="108"/>
        <v>1431625</v>
      </c>
      <c r="D622" s="7">
        <f t="shared" si="108"/>
        <v>52945</v>
      </c>
      <c r="E622" s="7">
        <f t="shared" si="108"/>
        <v>1220772</v>
      </c>
      <c r="F622" s="7">
        <f t="shared" si="108"/>
        <v>283314</v>
      </c>
      <c r="G622" s="7">
        <f t="shared" si="108"/>
        <v>-13615</v>
      </c>
      <c r="H622" s="7">
        <f t="shared" si="108"/>
        <v>-6561212</v>
      </c>
      <c r="I622" s="7">
        <f t="shared" si="108"/>
        <v>3987250</v>
      </c>
      <c r="J622" s="7">
        <f t="shared" si="108"/>
        <v>-5459341</v>
      </c>
      <c r="K622" s="7">
        <f t="shared" si="108"/>
        <v>-2490044</v>
      </c>
      <c r="L622" s="7">
        <f t="shared" si="108"/>
        <v>-3034836</v>
      </c>
      <c r="M622" s="7">
        <f t="shared" si="108"/>
        <v>1347626</v>
      </c>
      <c r="N622" s="7">
        <f t="shared" si="108"/>
        <v>4581085</v>
      </c>
      <c r="O622" s="7" t="str">
        <f t="shared" si="108"/>
        <v/>
      </c>
      <c r="P622" s="6"/>
      <c r="Q622" s="9" t="s">
        <v>13</v>
      </c>
    </row>
    <row r="623" spans="2:17" x14ac:dyDescent="0.3">
      <c r="B623" s="7">
        <f t="shared" si="108"/>
        <v>1132373</v>
      </c>
      <c r="C623" s="7">
        <f t="shared" si="108"/>
        <v>1538667</v>
      </c>
      <c r="D623" s="7">
        <f t="shared" si="108"/>
        <v>-229369</v>
      </c>
      <c r="E623" s="7">
        <f t="shared" si="108"/>
        <v>5186560</v>
      </c>
      <c r="F623" s="7">
        <f t="shared" si="108"/>
        <v>-372158</v>
      </c>
      <c r="G623" s="7">
        <f t="shared" si="108"/>
        <v>-1475246</v>
      </c>
      <c r="H623" s="7">
        <f t="shared" si="108"/>
        <v>-7501296</v>
      </c>
      <c r="I623" s="7">
        <f t="shared" si="108"/>
        <v>3572026</v>
      </c>
      <c r="J623" s="7">
        <f t="shared" si="108"/>
        <v>-6623743</v>
      </c>
      <c r="K623" s="7">
        <f t="shared" si="108"/>
        <v>-3968262</v>
      </c>
      <c r="L623" s="7">
        <f t="shared" si="108"/>
        <v>4451148</v>
      </c>
      <c r="M623" s="7">
        <f t="shared" si="108"/>
        <v>321667</v>
      </c>
      <c r="N623" s="7">
        <f t="shared" si="108"/>
        <v>8076353</v>
      </c>
      <c r="O623" s="7" t="str">
        <f t="shared" si="108"/>
        <v/>
      </c>
      <c r="P623" s="6"/>
      <c r="Q623" s="9" t="s">
        <v>14</v>
      </c>
    </row>
    <row r="624" spans="2:17" x14ac:dyDescent="0.3">
      <c r="B624" s="7">
        <f t="shared" si="108"/>
        <v>3026909</v>
      </c>
      <c r="C624" s="7">
        <f t="shared" si="108"/>
        <v>2239237.15</v>
      </c>
      <c r="D624" s="7">
        <f t="shared" si="108"/>
        <v>519718</v>
      </c>
      <c r="E624" s="7">
        <f t="shared" si="108"/>
        <v>4745697.17</v>
      </c>
      <c r="F624" s="7">
        <f t="shared" si="108"/>
        <v>-1725362.44</v>
      </c>
      <c r="G624" s="7">
        <f t="shared" si="108"/>
        <v>-2357106.27</v>
      </c>
      <c r="H624" s="7">
        <f t="shared" si="108"/>
        <v>-7176874.9500000002</v>
      </c>
      <c r="I624" s="7">
        <f t="shared" si="108"/>
        <v>3066260.64</v>
      </c>
      <c r="J624" s="7">
        <f t="shared" si="108"/>
        <v>-8520107.7400000002</v>
      </c>
      <c r="K624" s="7">
        <f t="shared" si="108"/>
        <v>-12016014.220000001</v>
      </c>
      <c r="L624" s="7">
        <f t="shared" si="108"/>
        <v>1884320.65</v>
      </c>
      <c r="M624" s="7">
        <f t="shared" si="108"/>
        <v>-2665956.62</v>
      </c>
      <c r="N624" s="7">
        <f t="shared" si="108"/>
        <v>5113988.2300000004</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61"/>
    </row>
    <row r="626" spans="2:17" x14ac:dyDescent="0.3">
      <c r="B626" s="7">
        <f t="shared" ref="B626:O629" si="109">IFERROR(VLOOKUP($B$625,$221:$343,MATCH($Q626&amp;"/"&amp;B$348,$219:$219,0),FALSE),"")</f>
        <v>504609</v>
      </c>
      <c r="C626" s="7">
        <f t="shared" si="109"/>
        <v>-456636</v>
      </c>
      <c r="D626" s="7">
        <f t="shared" si="109"/>
        <v>-153491</v>
      </c>
      <c r="E626" s="7">
        <f t="shared" si="109"/>
        <v>-10353</v>
      </c>
      <c r="F626" s="7">
        <f t="shared" si="109"/>
        <v>42726</v>
      </c>
      <c r="G626" s="7">
        <f t="shared" si="109"/>
        <v>-1148227</v>
      </c>
      <c r="H626" s="7">
        <f t="shared" si="109"/>
        <v>409374</v>
      </c>
      <c r="I626" s="7">
        <f t="shared" si="109"/>
        <v>-1213016</v>
      </c>
      <c r="J626" s="7">
        <f t="shared" si="109"/>
        <v>-301783</v>
      </c>
      <c r="K626" s="7">
        <f t="shared" si="109"/>
        <v>60716</v>
      </c>
      <c r="L626" s="7">
        <f t="shared" si="109"/>
        <v>2373248</v>
      </c>
      <c r="M626" s="7">
        <f t="shared" si="109"/>
        <v>-204431</v>
      </c>
      <c r="N626" s="8">
        <f t="shared" si="109"/>
        <v>7063212</v>
      </c>
      <c r="O626" s="8">
        <f t="shared" si="109"/>
        <v>-1206732</v>
      </c>
      <c r="P626" s="6"/>
      <c r="Q626" s="9" t="s">
        <v>12</v>
      </c>
    </row>
    <row r="627" spans="2:17" x14ac:dyDescent="0.3">
      <c r="B627" s="7">
        <f t="shared" si="109"/>
        <v>-171735</v>
      </c>
      <c r="C627" s="7">
        <f t="shared" si="109"/>
        <v>-455758</v>
      </c>
      <c r="D627" s="7">
        <f t="shared" si="109"/>
        <v>-634399</v>
      </c>
      <c r="E627" s="7">
        <f t="shared" si="109"/>
        <v>149458</v>
      </c>
      <c r="F627" s="7">
        <f t="shared" si="109"/>
        <v>792778</v>
      </c>
      <c r="G627" s="7">
        <f t="shared" si="109"/>
        <v>-846550</v>
      </c>
      <c r="H627" s="7">
        <f t="shared" si="109"/>
        <v>-98385</v>
      </c>
      <c r="I627" s="7">
        <f t="shared" si="109"/>
        <v>-729310</v>
      </c>
      <c r="J627" s="7">
        <f t="shared" si="109"/>
        <v>-1048731</v>
      </c>
      <c r="K627" s="7">
        <f t="shared" si="109"/>
        <v>-446451</v>
      </c>
      <c r="L627" s="7">
        <f t="shared" si="109"/>
        <v>99375</v>
      </c>
      <c r="M627" s="7">
        <f t="shared" si="109"/>
        <v>-96709</v>
      </c>
      <c r="N627" s="8">
        <f t="shared" si="109"/>
        <v>693636</v>
      </c>
      <c r="O627" s="8" t="str">
        <f t="shared" si="109"/>
        <v/>
      </c>
      <c r="P627" s="6"/>
      <c r="Q627" s="9" t="s">
        <v>13</v>
      </c>
    </row>
    <row r="628" spans="2:17" x14ac:dyDescent="0.3">
      <c r="B628" s="7">
        <f t="shared" si="109"/>
        <v>168113</v>
      </c>
      <c r="C628" s="7">
        <f t="shared" si="109"/>
        <v>-886331</v>
      </c>
      <c r="D628" s="7">
        <f t="shared" si="109"/>
        <v>-1203771</v>
      </c>
      <c r="E628" s="7">
        <f t="shared" si="109"/>
        <v>-794</v>
      </c>
      <c r="F628" s="7">
        <f t="shared" si="109"/>
        <v>2212457</v>
      </c>
      <c r="G628" s="7">
        <f t="shared" si="109"/>
        <v>-629052</v>
      </c>
      <c r="H628" s="7">
        <f t="shared" si="109"/>
        <v>-399353</v>
      </c>
      <c r="I628" s="7">
        <f t="shared" si="109"/>
        <v>-623449</v>
      </c>
      <c r="J628" s="7">
        <f t="shared" si="109"/>
        <v>-739860</v>
      </c>
      <c r="K628" s="7">
        <f t="shared" si="109"/>
        <v>-514205</v>
      </c>
      <c r="L628" s="7">
        <f t="shared" si="109"/>
        <v>370969</v>
      </c>
      <c r="M628" s="7">
        <f t="shared" si="109"/>
        <v>-1294610</v>
      </c>
      <c r="N628" s="8">
        <f t="shared" si="109"/>
        <v>4365304</v>
      </c>
      <c r="O628" s="8" t="str">
        <f t="shared" si="109"/>
        <v/>
      </c>
      <c r="P628" s="6"/>
      <c r="Q628" s="9" t="s">
        <v>14</v>
      </c>
    </row>
    <row r="629" spans="2:17" x14ac:dyDescent="0.3">
      <c r="B629" s="7">
        <f t="shared" si="109"/>
        <v>1381345</v>
      </c>
      <c r="C629" s="7">
        <f t="shared" si="109"/>
        <v>-672791.22</v>
      </c>
      <c r="D629" s="7">
        <f t="shared" si="109"/>
        <v>-962990.39</v>
      </c>
      <c r="E629" s="7">
        <f t="shared" si="109"/>
        <v>64946.879999999997</v>
      </c>
      <c r="F629" s="7">
        <f t="shared" si="109"/>
        <v>2058207.29</v>
      </c>
      <c r="G629" s="7">
        <f t="shared" si="109"/>
        <v>-1141456.6399999999</v>
      </c>
      <c r="H629" s="7">
        <f t="shared" si="109"/>
        <v>735603.17</v>
      </c>
      <c r="I629" s="7">
        <f t="shared" si="109"/>
        <v>89952.09</v>
      </c>
      <c r="J629" s="7">
        <f t="shared" si="109"/>
        <v>-88788.44</v>
      </c>
      <c r="K629" s="7">
        <f t="shared" si="109"/>
        <v>6848.77</v>
      </c>
      <c r="L629" s="7">
        <f t="shared" si="109"/>
        <v>573945.88</v>
      </c>
      <c r="M629" s="7">
        <f t="shared" si="109"/>
        <v>-790927.24</v>
      </c>
      <c r="N629" s="8">
        <f t="shared" si="109"/>
        <v>5143113.21</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f t="shared" ref="B632:O632" si="110">B588/B402</f>
        <v>4.9922277153777041E-2</v>
      </c>
      <c r="C632" s="29">
        <f t="shared" si="110"/>
        <v>9.7290100152041245E-2</v>
      </c>
      <c r="D632" s="29">
        <f t="shared" si="110"/>
        <v>2.1000288613232051E-2</v>
      </c>
      <c r="E632" s="29">
        <f t="shared" si="110"/>
        <v>3.2128476083673113E-2</v>
      </c>
      <c r="F632" s="29">
        <f t="shared" si="110"/>
        <v>8.8052957433084125E-2</v>
      </c>
      <c r="G632" s="29">
        <f t="shared" si="110"/>
        <v>8.1153321182550586E-2</v>
      </c>
      <c r="H632" s="29">
        <f t="shared" si="110"/>
        <v>8.2068144362860196E-2</v>
      </c>
      <c r="I632" s="29">
        <f t="shared" si="110"/>
        <v>7.6474723676326878E-2</v>
      </c>
      <c r="J632" s="29">
        <f t="shared" si="110"/>
        <v>8.8434240529724137E-2</v>
      </c>
      <c r="K632" s="29">
        <f t="shared" si="110"/>
        <v>0.11252583454003581</v>
      </c>
      <c r="L632" s="29">
        <f t="shared" si="110"/>
        <v>6.9357514221750904E-2</v>
      </c>
      <c r="M632" s="29">
        <f t="shared" si="110"/>
        <v>6.9461214579892724E-2</v>
      </c>
      <c r="N632" s="29">
        <f t="shared" si="110"/>
        <v>4.3093952043076464E-2</v>
      </c>
      <c r="O632" s="29">
        <f t="shared" si="110"/>
        <v>6.8920066472727595E-2</v>
      </c>
      <c r="P632" s="6"/>
      <c r="Q632" s="89" t="s">
        <v>37</v>
      </c>
    </row>
    <row r="633" spans="2:17" x14ac:dyDescent="0.3">
      <c r="B633" s="29">
        <f t="shared" ref="B633:O633" si="111">((B551*(1-B582))/(B457+B432))</f>
        <v>6.6254164100914711E-2</v>
      </c>
      <c r="C633" s="29">
        <f t="shared" si="111"/>
        <v>0.13643177161759451</v>
      </c>
      <c r="D633" s="29">
        <f t="shared" si="111"/>
        <v>4.2855885418198361E-2</v>
      </c>
      <c r="E633" s="29">
        <f t="shared" si="111"/>
        <v>4.8853199240680344E-2</v>
      </c>
      <c r="F633" s="29">
        <f t="shared" si="111"/>
        <v>0.1278527548348731</v>
      </c>
      <c r="G633" s="29">
        <f t="shared" si="111"/>
        <v>0.11441197972713585</v>
      </c>
      <c r="H633" s="29">
        <f t="shared" si="111"/>
        <v>0.12631664012295701</v>
      </c>
      <c r="I633" s="29">
        <f t="shared" si="111"/>
        <v>0.11215933882387394</v>
      </c>
      <c r="J633" s="29">
        <f t="shared" si="111"/>
        <v>0.12806368692474676</v>
      </c>
      <c r="K633" s="29">
        <f t="shared" si="111"/>
        <v>0.18423097720608714</v>
      </c>
      <c r="L633" s="29">
        <f t="shared" si="111"/>
        <v>0.11054826758236465</v>
      </c>
      <c r="M633" s="29">
        <f t="shared" si="111"/>
        <v>0.10347786146894244</v>
      </c>
      <c r="N633" s="29">
        <f t="shared" si="111"/>
        <v>5.5478666038083553E-2</v>
      </c>
      <c r="O633" s="29">
        <f t="shared" si="111"/>
        <v>0.13746424420966999</v>
      </c>
      <c r="P633" s="6"/>
      <c r="Q633" s="89" t="s">
        <v>38</v>
      </c>
    </row>
    <row r="634" spans="2:17" x14ac:dyDescent="0.3">
      <c r="B634" s="29">
        <f t="shared" ref="B634:O634" si="112">B588/B457</f>
        <v>0.15075508032632221</v>
      </c>
      <c r="C634" s="29">
        <f t="shared" si="112"/>
        <v>0.26516993068693434</v>
      </c>
      <c r="D634" s="29">
        <f t="shared" si="112"/>
        <v>6.09698632375082E-2</v>
      </c>
      <c r="E634" s="29">
        <f t="shared" si="112"/>
        <v>0.10309800086768549</v>
      </c>
      <c r="F634" s="29">
        <f t="shared" si="112"/>
        <v>0.24411633124374249</v>
      </c>
      <c r="G634" s="29">
        <f t="shared" si="112"/>
        <v>0.17393045009511873</v>
      </c>
      <c r="H634" s="29">
        <f t="shared" si="112"/>
        <v>0.17812838655397376</v>
      </c>
      <c r="I634" s="29">
        <f t="shared" si="112"/>
        <v>0.17154754331398339</v>
      </c>
      <c r="J634" s="29">
        <f t="shared" si="112"/>
        <v>0.17763876237840631</v>
      </c>
      <c r="K634" s="29">
        <f t="shared" si="112"/>
        <v>0.2195375292830691</v>
      </c>
      <c r="L634" s="29">
        <f t="shared" si="112"/>
        <v>0.17064250888625851</v>
      </c>
      <c r="M634" s="29">
        <f t="shared" si="112"/>
        <v>0.16364918156668681</v>
      </c>
      <c r="N634" s="29">
        <f t="shared" si="112"/>
        <v>0.13893138738914781</v>
      </c>
      <c r="O634" s="29">
        <f t="shared" si="112"/>
        <v>0.21098390196434041</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f t="shared" ref="B636:N636" si="113">B378/B414</f>
        <v>0.64574666027049299</v>
      </c>
      <c r="C636" s="27">
        <f t="shared" si="113"/>
        <v>0.59809892667616305</v>
      </c>
      <c r="D636" s="27">
        <f t="shared" si="113"/>
        <v>0.37080813991304601</v>
      </c>
      <c r="E636" s="27">
        <f t="shared" si="113"/>
        <v>0.21441115373949843</v>
      </c>
      <c r="F636" s="27">
        <f t="shared" si="113"/>
        <v>0.43655306684638162</v>
      </c>
      <c r="G636" s="27">
        <f t="shared" si="113"/>
        <v>0.35573942682089166</v>
      </c>
      <c r="H636" s="27">
        <f t="shared" si="113"/>
        <v>0.49680782872498375</v>
      </c>
      <c r="I636" s="27">
        <f t="shared" si="113"/>
        <v>0.47244327812581771</v>
      </c>
      <c r="J636" s="27">
        <f t="shared" si="113"/>
        <v>0.44756279283774519</v>
      </c>
      <c r="K636" s="27">
        <f t="shared" si="113"/>
        <v>0.91363276018828576</v>
      </c>
      <c r="L636" s="27">
        <f t="shared" si="113"/>
        <v>0.62166513482749564</v>
      </c>
      <c r="M636" s="27">
        <f t="shared" si="113"/>
        <v>0.77714247491570243</v>
      </c>
      <c r="N636" s="27">
        <f t="shared" si="113"/>
        <v>0.78175596442926765</v>
      </c>
      <c r="O636" s="27">
        <f>O378/O414</f>
        <v>1.0267205330829208</v>
      </c>
      <c r="P636" s="6"/>
      <c r="Q636" s="89" t="s">
        <v>2554</v>
      </c>
    </row>
    <row r="637" spans="2:17" x14ac:dyDescent="0.3">
      <c r="B637" s="27">
        <f t="shared" ref="B637:N637" si="114">(B378-B372)/B414</f>
        <v>0.64574666027049299</v>
      </c>
      <c r="C637" s="27">
        <f t="shared" si="114"/>
        <v>0.59809892667616305</v>
      </c>
      <c r="D637" s="27">
        <f t="shared" si="114"/>
        <v>0.37080813991304601</v>
      </c>
      <c r="E637" s="27">
        <f t="shared" si="114"/>
        <v>0.21441115373949843</v>
      </c>
      <c r="F637" s="27">
        <f t="shared" si="114"/>
        <v>0.43655306684638162</v>
      </c>
      <c r="G637" s="27">
        <f t="shared" si="114"/>
        <v>0.35573942682089166</v>
      </c>
      <c r="H637" s="27">
        <f t="shared" si="114"/>
        <v>0.49680782872498375</v>
      </c>
      <c r="I637" s="27">
        <f t="shared" si="114"/>
        <v>0.47244327812581771</v>
      </c>
      <c r="J637" s="27">
        <f t="shared" si="114"/>
        <v>0.41876533141226874</v>
      </c>
      <c r="K637" s="27">
        <f t="shared" si="114"/>
        <v>0.66240189243024017</v>
      </c>
      <c r="L637" s="27">
        <f t="shared" si="114"/>
        <v>0.30527934621429043</v>
      </c>
      <c r="M637" s="27">
        <f t="shared" si="114"/>
        <v>0.3803872461603422</v>
      </c>
      <c r="N637" s="27">
        <f t="shared" si="114"/>
        <v>0.48613637620104111</v>
      </c>
      <c r="O637" s="27">
        <f>(O378-O372)/O414</f>
        <v>0.63671854907307723</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f t="shared" ref="B639:N639" si="115">B432/B457</f>
        <v>1.1456109733958824</v>
      </c>
      <c r="C639" s="27">
        <f t="shared" si="115"/>
        <v>0.96040988496901836</v>
      </c>
      <c r="D639" s="27">
        <f t="shared" si="115"/>
        <v>1.0754345138683044</v>
      </c>
      <c r="E639" s="27">
        <f t="shared" si="115"/>
        <v>1.297111562865352</v>
      </c>
      <c r="F639" s="27">
        <f t="shared" si="115"/>
        <v>1.0172207641705768</v>
      </c>
      <c r="G639" s="27">
        <f t="shared" si="115"/>
        <v>0.54855250964420132</v>
      </c>
      <c r="H639" s="27">
        <f t="shared" si="115"/>
        <v>0.39060877500526431</v>
      </c>
      <c r="I639" s="27">
        <f t="shared" si="115"/>
        <v>0.4932146958235249</v>
      </c>
      <c r="J639" s="27">
        <f t="shared" si="115"/>
        <v>0.34983321852451926</v>
      </c>
      <c r="K639" s="27">
        <f t="shared" si="115"/>
        <v>0.15496247634361771</v>
      </c>
      <c r="L639" s="27">
        <f t="shared" si="115"/>
        <v>0.46386816427735494</v>
      </c>
      <c r="M639" s="27">
        <f t="shared" si="115"/>
        <v>0.4717767134449698</v>
      </c>
      <c r="N639" s="27">
        <f t="shared" si="115"/>
        <v>1.3386286669159049</v>
      </c>
      <c r="O639" s="27">
        <f>O432/O457</f>
        <v>0.59351163888383962</v>
      </c>
      <c r="P639" s="6"/>
      <c r="Q639" s="89" t="s">
        <v>40</v>
      </c>
    </row>
    <row r="640" spans="2:17" x14ac:dyDescent="0.3">
      <c r="B640" s="27">
        <f t="shared" ref="B640:N640" si="116">B432/B588</f>
        <v>7.5991533480404758</v>
      </c>
      <c r="C640" s="27">
        <f t="shared" si="116"/>
        <v>3.6218657314614608</v>
      </c>
      <c r="D640" s="27">
        <f t="shared" si="116"/>
        <v>17.638788358093365</v>
      </c>
      <c r="E640" s="27">
        <f t="shared" si="116"/>
        <v>12.581345437823247</v>
      </c>
      <c r="F640" s="27">
        <f t="shared" si="116"/>
        <v>4.1669508917652616</v>
      </c>
      <c r="G640" s="27">
        <f t="shared" si="116"/>
        <v>3.1538612666396828</v>
      </c>
      <c r="H640" s="27">
        <f t="shared" si="116"/>
        <v>2.1928496774819659</v>
      </c>
      <c r="I640" s="27">
        <f t="shared" si="116"/>
        <v>2.8750904052341588</v>
      </c>
      <c r="J640" s="27">
        <f t="shared" si="116"/>
        <v>1.9693518117363604</v>
      </c>
      <c r="K640" s="27">
        <f t="shared" si="116"/>
        <v>0.70585870602474943</v>
      </c>
      <c r="L640" s="27">
        <f t="shared" si="116"/>
        <v>2.7183623078733889</v>
      </c>
      <c r="M640" s="27">
        <f t="shared" si="116"/>
        <v>2.882854096356855</v>
      </c>
      <c r="N640" s="27">
        <f t="shared" si="116"/>
        <v>9.6351781413252304</v>
      </c>
      <c r="O640" s="27">
        <f>O432/O588</f>
        <v>2.8130659891964291</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f t="shared" ref="C642:O642" si="117">365/(C465/((C366+B366)/2))</f>
        <v>16.983247283983612</v>
      </c>
      <c r="D642" s="43">
        <f t="shared" si="117"/>
        <v>19.661397833578977</v>
      </c>
      <c r="E642" s="43">
        <f t="shared" si="117"/>
        <v>45.832406497280857</v>
      </c>
      <c r="F642" s="43">
        <f t="shared" si="117"/>
        <v>48.636204772168298</v>
      </c>
      <c r="G642" s="43">
        <f t="shared" si="117"/>
        <v>52.689715540452575</v>
      </c>
      <c r="H642" s="43">
        <f t="shared" si="117"/>
        <v>56.245506252374511</v>
      </c>
      <c r="I642" s="43">
        <f t="shared" si="117"/>
        <v>47.021053917548159</v>
      </c>
      <c r="J642" s="43">
        <f t="shared" si="117"/>
        <v>39.876678891371569</v>
      </c>
      <c r="K642" s="43">
        <f t="shared" si="117"/>
        <v>45.481589600276543</v>
      </c>
      <c r="L642" s="43">
        <f t="shared" si="117"/>
        <v>46.284614768380671</v>
      </c>
      <c r="M642" s="43">
        <f t="shared" si="117"/>
        <v>46.766089622282507</v>
      </c>
      <c r="N642" s="44">
        <f t="shared" si="117"/>
        <v>69.369590976032939</v>
      </c>
      <c r="O642" s="44">
        <f t="shared" si="117"/>
        <v>77.984289299186855</v>
      </c>
      <c r="P642" s="40"/>
      <c r="Q642" s="41" t="s">
        <v>60</v>
      </c>
    </row>
    <row r="643" spans="2:17" x14ac:dyDescent="0.3">
      <c r="B643" s="42"/>
      <c r="C643" s="43" t="e">
        <f t="shared" ref="C643:O643" si="118">365/(C503/((C372+B372)/2))</f>
        <v>#DIV/0!</v>
      </c>
      <c r="D643" s="43" t="e">
        <f t="shared" si="118"/>
        <v>#DIV/0!</v>
      </c>
      <c r="E643" s="43" t="e">
        <f t="shared" si="118"/>
        <v>#DIV/0!</v>
      </c>
      <c r="F643" s="43" t="e">
        <f t="shared" si="118"/>
        <v>#DIV/0!</v>
      </c>
      <c r="G643" s="43" t="e">
        <f t="shared" si="118"/>
        <v>#DIV/0!</v>
      </c>
      <c r="H643" s="43" t="e">
        <f t="shared" si="118"/>
        <v>#DIV/0!</v>
      </c>
      <c r="I643" s="43" t="e">
        <f t="shared" si="118"/>
        <v>#DIV/0!</v>
      </c>
      <c r="J643" s="43">
        <f t="shared" si="118"/>
        <v>5.5691356165734645</v>
      </c>
      <c r="K643" s="43">
        <f t="shared" si="118"/>
        <v>50.717080204133367</v>
      </c>
      <c r="L643" s="43">
        <f t="shared" si="118"/>
        <v>118.28369528824858</v>
      </c>
      <c r="M643" s="43">
        <f t="shared" si="118"/>
        <v>162.75894448032679</v>
      </c>
      <c r="N643" s="44">
        <f t="shared" si="118"/>
        <v>211.10543730128461</v>
      </c>
      <c r="O643" s="44">
        <f t="shared" si="118"/>
        <v>236.84570693916825</v>
      </c>
      <c r="P643" s="40"/>
      <c r="Q643" s="41" t="s">
        <v>61</v>
      </c>
    </row>
    <row r="644" spans="2:17" x14ac:dyDescent="0.3">
      <c r="B644" s="42"/>
      <c r="C644" s="43">
        <f t="shared" ref="C644:O644" si="119">365/(C503/((C408+B408)/2))</f>
        <v>42.061300585782249</v>
      </c>
      <c r="D644" s="43">
        <f t="shared" si="119"/>
        <v>100.60096736840025</v>
      </c>
      <c r="E644" s="43">
        <f t="shared" si="119"/>
        <v>226.58173020369375</v>
      </c>
      <c r="F644" s="43">
        <f t="shared" si="119"/>
        <v>277.49448078832052</v>
      </c>
      <c r="G644" s="43">
        <f t="shared" si="119"/>
        <v>269.03168815697575</v>
      </c>
      <c r="H644" s="43">
        <f t="shared" si="119"/>
        <v>267.64129557645782</v>
      </c>
      <c r="I644" s="43">
        <f t="shared" si="119"/>
        <v>257.01220934602878</v>
      </c>
      <c r="J644" s="43">
        <f t="shared" si="119"/>
        <v>234.65820518828295</v>
      </c>
      <c r="K644" s="43">
        <f t="shared" si="119"/>
        <v>238.06497255140408</v>
      </c>
      <c r="L644" s="43">
        <f t="shared" si="119"/>
        <v>222.27839711599384</v>
      </c>
      <c r="M644" s="43">
        <f t="shared" si="119"/>
        <v>208.43571583426848</v>
      </c>
      <c r="N644" s="44">
        <f t="shared" si="119"/>
        <v>210.80088830334395</v>
      </c>
      <c r="O644" s="44">
        <f t="shared" si="119"/>
        <v>208.23335419359228</v>
      </c>
      <c r="P644" s="40"/>
      <c r="Q644" s="41" t="s">
        <v>62</v>
      </c>
    </row>
    <row r="645" spans="2:17" x14ac:dyDescent="0.3">
      <c r="B645" s="45"/>
      <c r="C645" s="46" t="e">
        <f t="shared" ref="C645:M645" si="120">C643+C642-C644</f>
        <v>#DIV/0!</v>
      </c>
      <c r="D645" s="46" t="e">
        <f t="shared" si="120"/>
        <v>#DIV/0!</v>
      </c>
      <c r="E645" s="46" t="e">
        <f t="shared" si="120"/>
        <v>#DIV/0!</v>
      </c>
      <c r="F645" s="46" t="e">
        <f t="shared" si="120"/>
        <v>#DIV/0!</v>
      </c>
      <c r="G645" s="46" t="e">
        <f t="shared" si="120"/>
        <v>#DIV/0!</v>
      </c>
      <c r="H645" s="46" t="e">
        <f t="shared" si="120"/>
        <v>#DIV/0!</v>
      </c>
      <c r="I645" s="46" t="e">
        <f t="shared" si="120"/>
        <v>#DIV/0!</v>
      </c>
      <c r="J645" s="46">
        <f t="shared" si="120"/>
        <v>-189.21239068033793</v>
      </c>
      <c r="K645" s="46">
        <f t="shared" si="120"/>
        <v>-141.86630274699417</v>
      </c>
      <c r="L645" s="46">
        <f t="shared" si="120"/>
        <v>-57.710087059364582</v>
      </c>
      <c r="M645" s="46">
        <f t="shared" si="120"/>
        <v>1.0893182683408327</v>
      </c>
      <c r="N645" s="47">
        <f>N643+N642-N644</f>
        <v>69.67413997397361</v>
      </c>
      <c r="O645" s="47">
        <f>O643+O642-O644</f>
        <v>106.5966420447628</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v>2178816</v>
      </c>
      <c r="C647" s="142">
        <v>2178816</v>
      </c>
      <c r="D647" s="142">
        <v>2178816</v>
      </c>
      <c r="E647" s="142">
        <v>2178816</v>
      </c>
      <c r="F647" s="142">
        <v>2178816</v>
      </c>
      <c r="G647" s="142">
        <v>4488000</v>
      </c>
      <c r="H647" s="142">
        <v>4488000</v>
      </c>
      <c r="I647" s="142">
        <v>4488000</v>
      </c>
      <c r="J647" s="142">
        <v>4488000</v>
      </c>
      <c r="K647" s="142">
        <v>4488000</v>
      </c>
      <c r="L647" s="142">
        <v>4488000</v>
      </c>
      <c r="M647" s="142">
        <v>4488000</v>
      </c>
      <c r="N647" s="143">
        <v>4488000</v>
      </c>
      <c r="O647" s="143">
        <v>4488000</v>
      </c>
      <c r="P647" s="30"/>
      <c r="Q647" s="90" t="s">
        <v>43</v>
      </c>
    </row>
    <row r="648" spans="2:17" x14ac:dyDescent="0.3">
      <c r="B648" s="13">
        <f t="shared" ref="B648:O648" si="121">B457/B647</f>
        <v>6.6544953773058397</v>
      </c>
      <c r="C648" s="13">
        <f t="shared" si="121"/>
        <v>8.57043326283633</v>
      </c>
      <c r="D648" s="13">
        <f t="shared" si="121"/>
        <v>8.5100976631344736</v>
      </c>
      <c r="E648" s="13">
        <f t="shared" si="121"/>
        <v>9.1622175576092708</v>
      </c>
      <c r="F648" s="13">
        <f t="shared" si="121"/>
        <v>11.635415817581658</v>
      </c>
      <c r="G648" s="13">
        <f t="shared" si="121"/>
        <v>8.0611455013368971</v>
      </c>
      <c r="H648" s="13">
        <f t="shared" si="121"/>
        <v>9.1400865886809264</v>
      </c>
      <c r="I648" s="13">
        <f t="shared" si="121"/>
        <v>10.235426368092691</v>
      </c>
      <c r="J648" s="13">
        <f t="shared" si="121"/>
        <v>11.594707471033869</v>
      </c>
      <c r="K648" s="13">
        <f t="shared" si="121"/>
        <v>13.770281410427808</v>
      </c>
      <c r="L648" s="13">
        <f t="shared" si="121"/>
        <v>14.644835008912656</v>
      </c>
      <c r="M648" s="13">
        <f t="shared" si="121"/>
        <v>16.071392174688057</v>
      </c>
      <c r="N648" s="13">
        <f t="shared" si="121"/>
        <v>15.327550886809268</v>
      </c>
      <c r="O648" s="13">
        <f t="shared" si="121"/>
        <v>16.198860294117647</v>
      </c>
      <c r="P648" s="6"/>
      <c r="Q648" s="90" t="s">
        <v>44</v>
      </c>
    </row>
    <row r="649" spans="2:17" x14ac:dyDescent="0.3">
      <c r="B649" s="13">
        <f t="shared" ref="B649:O649" si="122">B588/B647</f>
        <v>1.0031989851368817</v>
      </c>
      <c r="C649" s="13">
        <f t="shared" si="122"/>
        <v>2.2726211942633063</v>
      </c>
      <c r="D649" s="13">
        <f t="shared" si="122"/>
        <v>0.51885949065914694</v>
      </c>
      <c r="E649" s="13">
        <f t="shared" si="122"/>
        <v>0.94460631370432391</v>
      </c>
      <c r="F649" s="13">
        <f t="shared" si="122"/>
        <v>2.8403950218834448</v>
      </c>
      <c r="G649" s="13">
        <f t="shared" si="122"/>
        <v>1.4020786653297683</v>
      </c>
      <c r="H649" s="13">
        <f t="shared" si="122"/>
        <v>1.6281088770053476</v>
      </c>
      <c r="I649" s="13">
        <f t="shared" si="122"/>
        <v>1.7558622482174686</v>
      </c>
      <c r="J649" s="13">
        <f t="shared" si="122"/>
        <v>2.0596694852941178</v>
      </c>
      <c r="K649" s="13">
        <f t="shared" si="122"/>
        <v>3.0230935583778966</v>
      </c>
      <c r="L649" s="13">
        <f t="shared" si="122"/>
        <v>2.4990313881461677</v>
      </c>
      <c r="M649" s="13">
        <f t="shared" si="122"/>
        <v>2.6300701760249554</v>
      </c>
      <c r="N649" s="13">
        <f t="shared" si="122"/>
        <v>2.1294779099821746</v>
      </c>
      <c r="O649" s="13">
        <f t="shared" si="122"/>
        <v>3.4176987522281639</v>
      </c>
      <c r="P649" s="6"/>
      <c r="Q649" s="89" t="s">
        <v>45</v>
      </c>
    </row>
    <row r="650" spans="2:17" x14ac:dyDescent="0.3">
      <c r="B650" s="91"/>
      <c r="C650" s="91">
        <f t="shared" ref="C650:M650" si="123">+C649/B649-1</f>
        <v>1.2653742955623288</v>
      </c>
      <c r="D650" s="92">
        <f t="shared" si="123"/>
        <v>-0.77169116790387915</v>
      </c>
      <c r="E650" s="91">
        <f t="shared" si="123"/>
        <v>0.82054357819362278</v>
      </c>
      <c r="F650" s="92">
        <f t="shared" si="123"/>
        <v>2.0069617158757755</v>
      </c>
      <c r="G650" s="91">
        <f t="shared" si="123"/>
        <v>-0.50637898794792968</v>
      </c>
      <c r="H650" s="92">
        <f t="shared" si="123"/>
        <v>0.1612107917086214</v>
      </c>
      <c r="I650" s="91">
        <f t="shared" si="123"/>
        <v>7.8467339019183679E-2</v>
      </c>
      <c r="J650" s="92">
        <f t="shared" si="123"/>
        <v>0.17302452819694181</v>
      </c>
      <c r="K650" s="91">
        <f t="shared" si="123"/>
        <v>0.4677566376365494</v>
      </c>
      <c r="L650" s="92">
        <f t="shared" si="123"/>
        <v>-0.17335294462832485</v>
      </c>
      <c r="M650" s="91">
        <f t="shared" si="123"/>
        <v>5.2435831138557543E-2</v>
      </c>
      <c r="N650" s="93">
        <f>+N649/M649-1</f>
        <v>-0.19033418598714646</v>
      </c>
      <c r="O650" s="93">
        <f>+O649/N649-1</f>
        <v>0.60494679761987902</v>
      </c>
      <c r="P650" s="31"/>
      <c r="Q650" s="94" t="s">
        <v>46</v>
      </c>
    </row>
    <row r="651" spans="2:17" x14ac:dyDescent="0.3">
      <c r="B651" s="141">
        <v>0.16500000000000001</v>
      </c>
      <c r="C651" s="141">
        <v>0.28999999999999998</v>
      </c>
      <c r="D651" s="141">
        <v>0.125</v>
      </c>
      <c r="E651" s="141">
        <v>0.185</v>
      </c>
      <c r="F651" s="141">
        <v>0.47499999999999998</v>
      </c>
      <c r="G651" s="141">
        <v>0.55000000000000004</v>
      </c>
      <c r="H651" s="141">
        <v>0.65</v>
      </c>
      <c r="I651" s="141">
        <v>0.7</v>
      </c>
      <c r="J651" s="141">
        <v>0.83</v>
      </c>
      <c r="K651" s="141">
        <v>1.4</v>
      </c>
      <c r="L651" s="141">
        <v>1.1000000000000001</v>
      </c>
      <c r="M651" s="141">
        <v>0.8</v>
      </c>
      <c r="N651" s="141">
        <v>0.7</v>
      </c>
      <c r="O651" s="141"/>
      <c r="P651" s="6"/>
      <c r="Q651" s="90" t="s">
        <v>47</v>
      </c>
    </row>
    <row r="652" spans="2:17" x14ac:dyDescent="0.3">
      <c r="B652" s="91">
        <f t="shared" ref="B652:O652" si="124">+B651/B661</f>
        <v>1.7963921012072673E-2</v>
      </c>
      <c r="C652" s="91">
        <f t="shared" si="124"/>
        <v>3.1445626858234835E-2</v>
      </c>
      <c r="D652" s="92">
        <f t="shared" si="124"/>
        <v>1.0492866036734957E-2</v>
      </c>
      <c r="E652" s="91">
        <f t="shared" si="124"/>
        <v>1.1254948112962408E-2</v>
      </c>
      <c r="F652" s="92">
        <f t="shared" si="124"/>
        <v>1.6556958314254869E-2</v>
      </c>
      <c r="G652" s="91">
        <f t="shared" si="124"/>
        <v>1.2163289157740131E-2</v>
      </c>
      <c r="H652" s="92">
        <f t="shared" si="124"/>
        <v>1.4471365505003537E-2</v>
      </c>
      <c r="I652" s="91">
        <f t="shared" si="124"/>
        <v>1.569300808043084E-2</v>
      </c>
      <c r="J652" s="92">
        <f t="shared" si="124"/>
        <v>1.5271771153944767E-2</v>
      </c>
      <c r="K652" s="91">
        <f t="shared" si="124"/>
        <v>2.0304733960463929E-2</v>
      </c>
      <c r="L652" s="92">
        <f t="shared" si="124"/>
        <v>1.4048856622563281E-2</v>
      </c>
      <c r="M652" s="91">
        <f t="shared" si="124"/>
        <v>1.1287692299360256E-2</v>
      </c>
      <c r="N652" s="93">
        <f t="shared" si="124"/>
        <v>1.4186908482536958E-2</v>
      </c>
      <c r="O652" s="93">
        <f t="shared" si="124"/>
        <v>0</v>
      </c>
      <c r="P652" s="6"/>
      <c r="Q652" s="94" t="s">
        <v>48</v>
      </c>
    </row>
    <row r="653" spans="2:17" x14ac:dyDescent="0.3">
      <c r="B653" s="95">
        <f t="shared" ref="B653:M653" si="125">+B651/B649</f>
        <v>0.16447385059653599</v>
      </c>
      <c r="C653" s="95">
        <f t="shared" si="125"/>
        <v>0.12760595594727192</v>
      </c>
      <c r="D653" s="96">
        <f t="shared" si="125"/>
        <v>0.24091300679727942</v>
      </c>
      <c r="E653" s="95">
        <f t="shared" si="125"/>
        <v>0.19584878622556803</v>
      </c>
      <c r="F653" s="96">
        <f t="shared" si="125"/>
        <v>0.16723026069980612</v>
      </c>
      <c r="G653" s="95">
        <f t="shared" si="125"/>
        <v>0.39227470868807512</v>
      </c>
      <c r="H653" s="96">
        <f t="shared" si="125"/>
        <v>0.39923619923722403</v>
      </c>
      <c r="I653" s="95">
        <f t="shared" si="125"/>
        <v>0.39866453117870265</v>
      </c>
      <c r="J653" s="96">
        <f t="shared" si="125"/>
        <v>0.40297727665828731</v>
      </c>
      <c r="K653" s="95">
        <f t="shared" si="125"/>
        <v>0.46310177735656943</v>
      </c>
      <c r="L653" s="96">
        <f t="shared" si="125"/>
        <v>0.44017054176178333</v>
      </c>
      <c r="M653" s="95">
        <f t="shared" si="125"/>
        <v>0.30417439325102225</v>
      </c>
      <c r="N653" s="97">
        <f>+N651/N649</f>
        <v>0.32871907086646396</v>
      </c>
      <c r="O653" s="97">
        <f>+O651/O649</f>
        <v>0</v>
      </c>
      <c r="P653" s="28"/>
      <c r="Q653" s="98" t="s">
        <v>49</v>
      </c>
    </row>
    <row r="654" spans="2:17" x14ac:dyDescent="0.3">
      <c r="B654" s="16">
        <f t="shared" ref="B654:M654" si="126">+B661*B647</f>
        <v>20012593.005635824</v>
      </c>
      <c r="C654" s="16">
        <f t="shared" si="126"/>
        <v>20093625.191463858</v>
      </c>
      <c r="D654" s="16">
        <f t="shared" si="126"/>
        <v>25955920.817678448</v>
      </c>
      <c r="E654" s="16">
        <f t="shared" si="126"/>
        <v>35813666.660601363</v>
      </c>
      <c r="F654" s="16">
        <f t="shared" si="126"/>
        <v>62507713.092987664</v>
      </c>
      <c r="G654" s="16">
        <f t="shared" si="126"/>
        <v>202938528.22114563</v>
      </c>
      <c r="H654" s="16">
        <f t="shared" si="126"/>
        <v>201584294.10074437</v>
      </c>
      <c r="I654" s="16">
        <f t="shared" si="126"/>
        <v>200191064.95698369</v>
      </c>
      <c r="J654" s="16">
        <f t="shared" si="126"/>
        <v>243916698.49229017</v>
      </c>
      <c r="K654" s="16">
        <f t="shared" si="126"/>
        <v>309445078.77986693</v>
      </c>
      <c r="L654" s="16">
        <f t="shared" si="126"/>
        <v>351402262.30732632</v>
      </c>
      <c r="M654" s="16">
        <f t="shared" si="126"/>
        <v>318080959.75503254</v>
      </c>
      <c r="N654" s="16">
        <f>+N661*N647</f>
        <v>221443593.8504205</v>
      </c>
      <c r="O654" s="16">
        <f>+O661*O647</f>
        <v>205326000</v>
      </c>
      <c r="P654" s="6"/>
      <c r="Q654" s="89" t="s">
        <v>50</v>
      </c>
    </row>
    <row r="655" spans="2:17" x14ac:dyDescent="0.3">
      <c r="B655" s="32">
        <f t="shared" ref="B655:M655" si="127">+B661/B$648</f>
        <v>1.3802815399598234</v>
      </c>
      <c r="C655" s="32">
        <f t="shared" si="127"/>
        <v>1.0760562238534912</v>
      </c>
      <c r="D655" s="33">
        <f t="shared" si="127"/>
        <v>1.3998494810801547</v>
      </c>
      <c r="E655" s="32">
        <f t="shared" si="127"/>
        <v>1.7940214499046805</v>
      </c>
      <c r="F655" s="33">
        <f t="shared" si="127"/>
        <v>2.4656483962892985</v>
      </c>
      <c r="G655" s="32">
        <f t="shared" si="127"/>
        <v>5.6093804692319731</v>
      </c>
      <c r="H655" s="33">
        <f t="shared" si="127"/>
        <v>4.9142079922920274</v>
      </c>
      <c r="I655" s="32">
        <f t="shared" si="127"/>
        <v>4.3579867275675159</v>
      </c>
      <c r="J655" s="33">
        <f t="shared" si="127"/>
        <v>4.6873662504894353</v>
      </c>
      <c r="K655" s="32">
        <f t="shared" si="127"/>
        <v>5.0071190396003722</v>
      </c>
      <c r="L655" s="33">
        <f t="shared" si="127"/>
        <v>5.3464710760461749</v>
      </c>
      <c r="M655" s="32">
        <f t="shared" si="127"/>
        <v>4.4099262443479752</v>
      </c>
      <c r="N655" s="34">
        <f>+N661/N$648</f>
        <v>3.2191225193963229</v>
      </c>
      <c r="O655" s="34">
        <f>+O661/O$648</f>
        <v>2.8242727679189485</v>
      </c>
      <c r="P655" s="35">
        <f>(SUM(INDEX($B655:$O655,,$Q$348-$B$348-$P$348+1):INDEX($B655:$O655,$Q$348-$B$348+1))-MAX(INDEX($B655:$O655,,$Q$348-$B$348-$P$348+1):INDEX($B655:$O655,$Q$348-$B$348+1))-MIN(INDEX($B655:$O655,,$Q$348-$B$348-$P$348+1):INDEX($B655:$O655,$Q$348-$B$348+1)))/(COUNT(INDEX($B655:$O655,,$Q$348-$B$348-$P$348+1):INDEX($B655:$O655,$Q$348-$B$348+1))-2)</f>
        <v>4.5631714071056892</v>
      </c>
      <c r="Q655" s="36" t="s">
        <v>51</v>
      </c>
    </row>
    <row r="656" spans="2:17" x14ac:dyDescent="0.3">
      <c r="B656" s="32">
        <f t="shared" ref="B656:M656" si="128">+B661/B$649</f>
        <v>9.1557878976422327</v>
      </c>
      <c r="C656" s="32">
        <f t="shared" si="128"/>
        <v>4.0579873482107125</v>
      </c>
      <c r="D656" s="33">
        <f t="shared" si="128"/>
        <v>22.959695278092372</v>
      </c>
      <c r="E656" s="32">
        <f t="shared" si="128"/>
        <v>17.401127420570472</v>
      </c>
      <c r="F656" s="33">
        <f t="shared" si="128"/>
        <v>10.100300884119982</v>
      </c>
      <c r="G656" s="32">
        <f t="shared" si="128"/>
        <v>32.250709787529011</v>
      </c>
      <c r="H656" s="33">
        <f t="shared" si="128"/>
        <v>27.588011587378286</v>
      </c>
      <c r="I656" s="32">
        <f t="shared" si="128"/>
        <v>25.403958829017416</v>
      </c>
      <c r="J656" s="33">
        <f t="shared" si="128"/>
        <v>26.387068834134311</v>
      </c>
      <c r="K656" s="32">
        <f t="shared" si="128"/>
        <v>22.807576708874464</v>
      </c>
      <c r="L656" s="33">
        <f t="shared" si="128"/>
        <v>31.33141390701104</v>
      </c>
      <c r="M656" s="32">
        <f t="shared" si="128"/>
        <v>26.9474384297543</v>
      </c>
      <c r="N656" s="34">
        <f>+N661/N$649</f>
        <v>23.170592188642999</v>
      </c>
      <c r="O656" s="34">
        <f>+O661/O$649</f>
        <v>13.386200281746117</v>
      </c>
      <c r="P656" s="35">
        <f>(SUM(INDEX($B656:$O656,,$Q$348-$B$348-$P$348+1):INDEX($B656:$O656,$Q$348-$B$348+1))-MAX(INDEX($B656:$O656,,$Q$348-$B$348-$P$348+1):INDEX($B656:$O656,$Q$348-$B$348+1))-MIN(INDEX($B656:$O656,,$Q$348-$B$348-$P$348+1):INDEX($B656:$O656,$Q$348-$B$348+1)))/(COUNT(INDEX($B656:$O656,,$Q$348-$B$348-$P$348+1):INDEX($B656:$O656,$Q$348-$B$348+1))-2)</f>
        <v>26.233722926401832</v>
      </c>
      <c r="Q656" s="36" t="s">
        <v>52</v>
      </c>
    </row>
    <row r="657" spans="1:17" x14ac:dyDescent="0.3">
      <c r="B657" s="32">
        <f t="shared" ref="B657:O657" si="129">+(B654+B432-B354-B360)/B559</f>
        <v>7.6143642555453672</v>
      </c>
      <c r="C657" s="32">
        <f t="shared" si="129"/>
        <v>3.9314311852467747</v>
      </c>
      <c r="D657" s="33">
        <f t="shared" si="129"/>
        <v>8.8754696773761665</v>
      </c>
      <c r="E657" s="32">
        <f t="shared" si="129"/>
        <v>10.646952056776197</v>
      </c>
      <c r="F657" s="33">
        <f t="shared" si="129"/>
        <v>7.9730045604814075</v>
      </c>
      <c r="G657" s="32">
        <f t="shared" si="129"/>
        <v>19.309568802101431</v>
      </c>
      <c r="H657" s="33">
        <f t="shared" si="129"/>
        <v>16.812152855864046</v>
      </c>
      <c r="I657" s="32">
        <f t="shared" si="129"/>
        <v>16.01419703036877</v>
      </c>
      <c r="J657" s="33">
        <f t="shared" si="129"/>
        <v>16.274304978057614</v>
      </c>
      <c r="K657" s="32">
        <f t="shared" si="129"/>
        <v>15.4484419419475</v>
      </c>
      <c r="L657" s="33">
        <f t="shared" si="129"/>
        <v>20.290483328197652</v>
      </c>
      <c r="M657" s="32">
        <f t="shared" si="129"/>
        <v>16.948895104017264</v>
      </c>
      <c r="N657" s="34">
        <f t="shared" si="129"/>
        <v>15.688869094434972</v>
      </c>
      <c r="O657" s="34">
        <f t="shared" si="129"/>
        <v>8.5080447875012464</v>
      </c>
      <c r="P657" s="35">
        <f>(SUM(INDEX($B657:$O657,,$Q$348-$B$348-$P$348+1):INDEX($B657:$O657,$Q$348-$B$348+1))-MAX(INDEX($B657:$O657,,$Q$348-$B$348-$P$348+1):INDEX($B657:$O657,$Q$348-$B$348+1))-MIN(INDEX($B657:$O657,,$Q$348-$B$348-$P$348+1):INDEX($B657:$O657,$Q$348-$B$348+1)))/(COUNT(INDEX($B657:$O657,,$Q$348-$B$348-$P$348+1):INDEX($B657:$O657,$Q$348-$B$348+1))-2)</f>
        <v>16.642347115255941</v>
      </c>
      <c r="Q657" s="36" t="s">
        <v>53</v>
      </c>
    </row>
    <row r="658" spans="1:17" x14ac:dyDescent="0.3">
      <c r="B658" s="32">
        <f t="shared" ref="B658:O658" si="130">B654/B465</f>
        <v>2.3274161905117019</v>
      </c>
      <c r="C658" s="32">
        <f t="shared" si="130"/>
        <v>1.8376763963058003</v>
      </c>
      <c r="D658" s="33">
        <f t="shared" si="130"/>
        <v>2.4649725854751772</v>
      </c>
      <c r="E658" s="32">
        <f t="shared" si="130"/>
        <v>2.9967766896240216</v>
      </c>
      <c r="F658" s="33">
        <f t="shared" si="130"/>
        <v>3.7291828280362762</v>
      </c>
      <c r="G658" s="32">
        <f t="shared" si="130"/>
        <v>10.191168909711504</v>
      </c>
      <c r="H658" s="33">
        <f t="shared" si="130"/>
        <v>9.0365983353114316</v>
      </c>
      <c r="I658" s="32">
        <f t="shared" si="130"/>
        <v>8.2442304417531354</v>
      </c>
      <c r="J658" s="33">
        <f t="shared" si="130"/>
        <v>8.8267837647596039</v>
      </c>
      <c r="K658" s="32">
        <f t="shared" si="130"/>
        <v>10.750217552059068</v>
      </c>
      <c r="L658" s="33">
        <f t="shared" si="130"/>
        <v>10.369805679730938</v>
      </c>
      <c r="M658" s="32">
        <f t="shared" si="130"/>
        <v>8.6624790495720223</v>
      </c>
      <c r="N658" s="34">
        <f t="shared" si="130"/>
        <v>7.9478629032129682</v>
      </c>
      <c r="O658" s="34">
        <f t="shared" si="130"/>
        <v>7.5016035250222242</v>
      </c>
      <c r="P658" s="35">
        <f>(SUM(INDEX($B658:$O658,,$Q$348-$B$348-$P$348+1):INDEX($B658:$O658,$Q$348-$B$348+1))-MAX(INDEX($B658:$O658,,$Q$348-$B$348-$P$348+1):INDEX($B658:$O658,$Q$348-$B$348+1))-MIN(INDEX($B658:$O658,,$Q$348-$B$348-$P$348+1):INDEX($B658:$O658,$Q$348-$B$348+1)))/(COUNT(INDEX($B658:$O658,,$Q$348-$B$348-$P$348+1):INDEX($B658:$O658,$Q$348-$B$348+1))-2)</f>
        <v>9.0398470120073693</v>
      </c>
      <c r="Q658" s="36" t="s">
        <v>54</v>
      </c>
    </row>
    <row r="659" spans="1:17" s="15" customFormat="1" ht="14.25" x14ac:dyDescent="0.2">
      <c r="A659" s="99"/>
      <c r="B659" s="141">
        <v>15.125</v>
      </c>
      <c r="C659" s="141">
        <v>12.625</v>
      </c>
      <c r="D659" s="141">
        <v>16.25</v>
      </c>
      <c r="E659" s="141">
        <v>20.25</v>
      </c>
      <c r="F659" s="141">
        <v>41.5</v>
      </c>
      <c r="G659" s="141">
        <v>59.25</v>
      </c>
      <c r="H659" s="141">
        <v>50.25</v>
      </c>
      <c r="I659" s="141">
        <v>49.25</v>
      </c>
      <c r="J659" s="141">
        <v>61.75</v>
      </c>
      <c r="K659" s="141">
        <v>87</v>
      </c>
      <c r="L659" s="141">
        <v>87.25</v>
      </c>
      <c r="M659" s="141">
        <v>81.25</v>
      </c>
      <c r="N659" s="148">
        <v>64.75</v>
      </c>
      <c r="O659" s="148">
        <v>60.25</v>
      </c>
      <c r="P659" s="31"/>
      <c r="Q659" s="37" t="s">
        <v>55</v>
      </c>
    </row>
    <row r="660" spans="1:17" s="71" customFormat="1" ht="14.25" x14ac:dyDescent="0.2">
      <c r="A660" s="100"/>
      <c r="B660" s="141">
        <v>3.65</v>
      </c>
      <c r="C660" s="141">
        <v>5.8</v>
      </c>
      <c r="D660" s="141">
        <v>8.8000000000000007</v>
      </c>
      <c r="E660" s="141">
        <v>12.625</v>
      </c>
      <c r="F660" s="141">
        <v>18.75</v>
      </c>
      <c r="G660" s="141">
        <v>35.5</v>
      </c>
      <c r="H660" s="141">
        <v>36.25</v>
      </c>
      <c r="I660" s="141">
        <v>39.75</v>
      </c>
      <c r="J660" s="141">
        <v>43</v>
      </c>
      <c r="K660" s="141">
        <v>53.75</v>
      </c>
      <c r="L660" s="141">
        <v>68.25</v>
      </c>
      <c r="M660" s="141">
        <v>58.5</v>
      </c>
      <c r="N660" s="148">
        <v>33.25</v>
      </c>
      <c r="O660" s="148">
        <v>46.25</v>
      </c>
      <c r="P660" s="38"/>
      <c r="Q660" s="39" t="s">
        <v>56</v>
      </c>
    </row>
    <row r="661" spans="1:17" s="3" customFormat="1" ht="14.25" x14ac:dyDescent="0.2">
      <c r="A661" s="101"/>
      <c r="B661" s="149">
        <v>9.1850771270432308</v>
      </c>
      <c r="C661" s="149">
        <v>9.2222680535960162</v>
      </c>
      <c r="D661" s="149">
        <v>11.91285579768023</v>
      </c>
      <c r="E661" s="149">
        <v>16.437214827044304</v>
      </c>
      <c r="F661" s="149">
        <v>28.688844350779352</v>
      </c>
      <c r="G661" s="149">
        <v>45.218032134836371</v>
      </c>
      <c r="H661" s="149">
        <v>44.916286564336978</v>
      </c>
      <c r="I661" s="149">
        <v>44.60585226314253</v>
      </c>
      <c r="J661" s="149">
        <v>54.348640484021871</v>
      </c>
      <c r="K661" s="149">
        <v>68.949438230808141</v>
      </c>
      <c r="L661" s="149">
        <v>78.298186788619944</v>
      </c>
      <c r="M661" s="149">
        <v>70.873654134365538</v>
      </c>
      <c r="N661" s="150">
        <v>49.341264226920792</v>
      </c>
      <c r="O661" s="152">
        <f>VLOOKUP($P661,Price!$A:$E,5,FALSE)</f>
        <v>45.75</v>
      </c>
      <c r="P661" s="151" t="s">
        <v>647</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f t="shared" ref="C663:O663" si="131">+C656/C650/100</f>
        <v>3.2069462470054003E-2</v>
      </c>
      <c r="D663" s="102">
        <f t="shared" si="131"/>
        <v>-0.29752440138011532</v>
      </c>
      <c r="E663" s="103">
        <f t="shared" si="131"/>
        <v>0.21206829086247928</v>
      </c>
      <c r="F663" s="102">
        <f t="shared" si="131"/>
        <v>5.0326325630544108E-2</v>
      </c>
      <c r="G663" s="103">
        <f t="shared" si="131"/>
        <v>-0.63688878399601589</v>
      </c>
      <c r="H663" s="102">
        <f t="shared" si="131"/>
        <v>1.7113005460107111</v>
      </c>
      <c r="I663" s="103">
        <f t="shared" si="131"/>
        <v>3.2375201130251994</v>
      </c>
      <c r="J663" s="102">
        <f t="shared" si="131"/>
        <v>1.5250478709064732</v>
      </c>
      <c r="K663" s="103">
        <f t="shared" si="131"/>
        <v>0.48759493449660313</v>
      </c>
      <c r="L663" s="102">
        <f t="shared" si="131"/>
        <v>-1.8073770811442953</v>
      </c>
      <c r="M663" s="103">
        <f t="shared" si="131"/>
        <v>5.1391267849932269</v>
      </c>
      <c r="N663" s="104">
        <f t="shared" si="131"/>
        <v>-1.2173636632048719</v>
      </c>
      <c r="O663" s="104">
        <f t="shared" si="131"/>
        <v>0.22127896757885465</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58.50</v>
      </c>
      <c r="P664" s="30"/>
      <c r="Q664" s="90" t="s">
        <v>66</v>
      </c>
    </row>
    <row r="665" spans="1:17" x14ac:dyDescent="0.3">
      <c r="B665" s="48">
        <f t="shared" ref="B665:O668" si="132">($P655-B655)/$P655</f>
        <v>0.69751705188841384</v>
      </c>
      <c r="C665" s="49">
        <f t="shared" si="132"/>
        <v>0.76418676226409654</v>
      </c>
      <c r="D665" s="48">
        <f t="shared" si="132"/>
        <v>0.69322881912778156</v>
      </c>
      <c r="E665" s="49">
        <f t="shared" si="132"/>
        <v>0.6068476745994984</v>
      </c>
      <c r="F665" s="48">
        <f t="shared" si="132"/>
        <v>0.45966342784103292</v>
      </c>
      <c r="G665" s="49">
        <f t="shared" si="132"/>
        <v>-0.22927235661083117</v>
      </c>
      <c r="H665" s="48">
        <f t="shared" si="132"/>
        <v>-7.6928204940912417E-2</v>
      </c>
      <c r="I665" s="49">
        <f t="shared" si="132"/>
        <v>4.4965367555262856E-2</v>
      </c>
      <c r="J665" s="48">
        <f t="shared" si="132"/>
        <v>-2.7216782431260876E-2</v>
      </c>
      <c r="K665" s="49">
        <f t="shared" si="132"/>
        <v>-9.7289273815876293E-2</v>
      </c>
      <c r="L665" s="48">
        <f t="shared" si="132"/>
        <v>-0.17165685858759225</v>
      </c>
      <c r="M665" s="49">
        <f t="shared" si="132"/>
        <v>3.3583038874911299E-2</v>
      </c>
      <c r="N665" s="50">
        <f t="shared" si="132"/>
        <v>0.29454271334546789</v>
      </c>
      <c r="O665" s="50">
        <f t="shared" si="132"/>
        <v>0.38107239111793145</v>
      </c>
      <c r="P665" s="31"/>
      <c r="Q665" s="51" t="s">
        <v>67</v>
      </c>
    </row>
    <row r="666" spans="1:17" x14ac:dyDescent="0.3">
      <c r="B666" s="48">
        <f t="shared" si="132"/>
        <v>0.65099166735393954</v>
      </c>
      <c r="C666" s="49">
        <f t="shared" si="132"/>
        <v>0.84531408829790144</v>
      </c>
      <c r="D666" s="48">
        <f t="shared" si="132"/>
        <v>0.12480225004642599</v>
      </c>
      <c r="E666" s="49">
        <f t="shared" si="132"/>
        <v>0.33668860232346831</v>
      </c>
      <c r="F666" s="48">
        <f t="shared" si="132"/>
        <v>0.61498789506711771</v>
      </c>
      <c r="G666" s="49">
        <f t="shared" si="132"/>
        <v>-0.2293607688854423</v>
      </c>
      <c r="H666" s="48">
        <f t="shared" si="132"/>
        <v>-5.1623959922725539E-2</v>
      </c>
      <c r="I666" s="49">
        <f t="shared" si="132"/>
        <v>3.1629673749025332E-2</v>
      </c>
      <c r="J666" s="48">
        <f t="shared" si="132"/>
        <v>-5.8453734592946657E-3</v>
      </c>
      <c r="K666" s="49">
        <f t="shared" si="132"/>
        <v>0.13060083874253572</v>
      </c>
      <c r="L666" s="48">
        <f t="shared" si="132"/>
        <v>-0.19431824430374123</v>
      </c>
      <c r="M666" s="49">
        <f t="shared" si="132"/>
        <v>-2.7206031921385383E-2</v>
      </c>
      <c r="N666" s="50">
        <f t="shared" si="132"/>
        <v>0.11676309711558602</v>
      </c>
      <c r="O666" s="50">
        <f t="shared" si="132"/>
        <v>0.48973310729472802</v>
      </c>
      <c r="P666" s="31"/>
      <c r="Q666" s="51" t="s">
        <v>68</v>
      </c>
    </row>
    <row r="667" spans="1:17" x14ac:dyDescent="0.3">
      <c r="B667" s="48">
        <f t="shared" si="132"/>
        <v>0.54247052997919232</v>
      </c>
      <c r="C667" s="49">
        <f t="shared" si="132"/>
        <v>0.76376942759216604</v>
      </c>
      <c r="D667" s="48">
        <f t="shared" si="132"/>
        <v>0.46669363306092349</v>
      </c>
      <c r="E667" s="49">
        <f t="shared" si="132"/>
        <v>0.36024936969280019</v>
      </c>
      <c r="F667" s="48">
        <f t="shared" si="132"/>
        <v>0.52092066670255899</v>
      </c>
      <c r="G667" s="49">
        <f t="shared" si="132"/>
        <v>-0.160267158735108</v>
      </c>
      <c r="H667" s="48">
        <f t="shared" si="132"/>
        <v>-1.0203232719046277E-2</v>
      </c>
      <c r="I667" s="49">
        <f t="shared" si="132"/>
        <v>3.7744080239219949E-2</v>
      </c>
      <c r="J667" s="48">
        <f t="shared" si="132"/>
        <v>2.2114797549255803E-2</v>
      </c>
      <c r="K667" s="49">
        <f t="shared" si="132"/>
        <v>7.1738990001836617E-2</v>
      </c>
      <c r="L667" s="48">
        <f t="shared" si="132"/>
        <v>-0.21920803524146462</v>
      </c>
      <c r="M667" s="49">
        <f t="shared" si="132"/>
        <v>-1.8419756939230817E-2</v>
      </c>
      <c r="N667" s="50">
        <f t="shared" si="132"/>
        <v>5.7292280603071961E-2</v>
      </c>
      <c r="O667" s="50">
        <f t="shared" si="132"/>
        <v>0.48877134165156477</v>
      </c>
      <c r="P667" s="31"/>
      <c r="Q667" s="51" t="s">
        <v>69</v>
      </c>
    </row>
    <row r="668" spans="1:17" x14ac:dyDescent="0.3">
      <c r="B668" s="48">
        <f t="shared" si="132"/>
        <v>0.74253809965807371</v>
      </c>
      <c r="C668" s="49">
        <f t="shared" si="132"/>
        <v>0.79671377249361985</v>
      </c>
      <c r="D668" s="48">
        <f t="shared" si="132"/>
        <v>0.72732142676739719</v>
      </c>
      <c r="E668" s="49">
        <f t="shared" si="132"/>
        <v>0.66849254355261889</v>
      </c>
      <c r="F668" s="48">
        <f t="shared" si="132"/>
        <v>0.587472794275953</v>
      </c>
      <c r="G668" s="49">
        <f t="shared" si="132"/>
        <v>-0.12736077238639842</v>
      </c>
      <c r="H668" s="48">
        <f t="shared" si="132"/>
        <v>3.5937297297426854E-4</v>
      </c>
      <c r="I668" s="49">
        <f t="shared" si="132"/>
        <v>8.8012172019884774E-2</v>
      </c>
      <c r="J668" s="48">
        <f t="shared" si="132"/>
        <v>2.3569342154215616E-2</v>
      </c>
      <c r="K668" s="49">
        <f t="shared" si="132"/>
        <v>-0.18920348295495074</v>
      </c>
      <c r="L668" s="48">
        <f t="shared" si="132"/>
        <v>-0.14712181145953271</v>
      </c>
      <c r="M668" s="49">
        <f t="shared" si="132"/>
        <v>4.1744950100825816E-2</v>
      </c>
      <c r="N668" s="50">
        <f t="shared" si="132"/>
        <v>0.12079674659802871</v>
      </c>
      <c r="O668" s="50">
        <f t="shared" si="132"/>
        <v>0.17016255750146439</v>
      </c>
      <c r="P668" s="31"/>
      <c r="Q668" s="51" t="s">
        <v>70</v>
      </c>
    </row>
    <row r="669" spans="1:17" x14ac:dyDescent="0.3">
      <c r="B669" s="105"/>
      <c r="D669" s="105"/>
      <c r="F669" s="105"/>
      <c r="H669" s="105"/>
      <c r="I669" s="96"/>
      <c r="J669" s="95"/>
      <c r="K669" s="96"/>
      <c r="L669" s="95"/>
      <c r="M669" s="96"/>
      <c r="N669" s="97">
        <f>N664/N661-1</f>
        <v>-1</v>
      </c>
      <c r="O669" s="97">
        <f>O664/O661-1</f>
        <v>0.27868852459016402</v>
      </c>
      <c r="P669" s="28"/>
      <c r="Q669" s="98" t="s">
        <v>71</v>
      </c>
    </row>
    <row r="670" spans="1:17" x14ac:dyDescent="0.3">
      <c r="B670" s="109">
        <f t="shared" ref="B670:M670" si="133">AVERAGE(B665:B669)</f>
        <v>0.65837933721990494</v>
      </c>
      <c r="C670" s="110">
        <f t="shared" si="133"/>
        <v>0.79249601266194591</v>
      </c>
      <c r="D670" s="109">
        <f t="shared" si="133"/>
        <v>0.50301153225063211</v>
      </c>
      <c r="E670" s="110">
        <f t="shared" si="133"/>
        <v>0.49306954754209642</v>
      </c>
      <c r="F670" s="109">
        <f t="shared" si="133"/>
        <v>0.54576119597166572</v>
      </c>
      <c r="G670" s="110">
        <f t="shared" si="133"/>
        <v>-0.18656526415444497</v>
      </c>
      <c r="H670" s="109">
        <f t="shared" si="133"/>
        <v>-3.4599006152427489E-2</v>
      </c>
      <c r="I670" s="110">
        <f t="shared" si="133"/>
        <v>5.0587823390848226E-2</v>
      </c>
      <c r="J670" s="52">
        <f t="shared" si="133"/>
        <v>3.1554959532289692E-3</v>
      </c>
      <c r="K670" s="53">
        <f t="shared" si="133"/>
        <v>-2.1038232006613672E-2</v>
      </c>
      <c r="L670" s="52">
        <f t="shared" si="133"/>
        <v>-0.18307623739808271</v>
      </c>
      <c r="M670" s="53">
        <f t="shared" si="133"/>
        <v>7.4255500287802286E-3</v>
      </c>
      <c r="N670" s="54">
        <f>AVERAGE(N665:N669)</f>
        <v>-8.2121032467569077E-2</v>
      </c>
      <c r="O670" s="54">
        <f>AVERAGE(O665:O669)</f>
        <v>0.36168558443117049</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0.16500000000000001</v>
      </c>
      <c r="D672" s="56">
        <f t="shared" ref="D672:N672" si="134">+C$651+C672</f>
        <v>0.45499999999999996</v>
      </c>
      <c r="E672" s="56">
        <f t="shared" si="134"/>
        <v>0.57999999999999996</v>
      </c>
      <c r="F672" s="56">
        <f t="shared" si="134"/>
        <v>0.7649999999999999</v>
      </c>
      <c r="G672" s="56">
        <f t="shared" si="134"/>
        <v>1.2399999999999998</v>
      </c>
      <c r="H672" s="56">
        <f t="shared" si="134"/>
        <v>1.7899999999999998</v>
      </c>
      <c r="I672" s="56">
        <f t="shared" si="134"/>
        <v>2.44</v>
      </c>
      <c r="J672" s="56">
        <f t="shared" si="134"/>
        <v>3.1399999999999997</v>
      </c>
      <c r="K672" s="56">
        <f t="shared" si="134"/>
        <v>3.9699999999999998</v>
      </c>
      <c r="L672" s="56">
        <f t="shared" si="134"/>
        <v>5.3699999999999992</v>
      </c>
      <c r="M672" s="56">
        <f t="shared" si="134"/>
        <v>6.4699999999999989</v>
      </c>
      <c r="N672" s="57">
        <f t="shared" si="134"/>
        <v>7.2699999999999987</v>
      </c>
      <c r="O672" s="57">
        <f>+N$651+N672</f>
        <v>7.9699999999999989</v>
      </c>
      <c r="P672" s="31"/>
      <c r="Q672" s="36" t="s">
        <v>74</v>
      </c>
    </row>
    <row r="673" spans="1:17" s="3" customFormat="1" ht="14.25" x14ac:dyDescent="0.2">
      <c r="B673" s="58">
        <f>+B$661+B672</f>
        <v>9.1850771270432308</v>
      </c>
      <c r="C673" s="59">
        <f t="shared" ref="C673:O673" si="135">+C$661+C672</f>
        <v>9.3872680535960153</v>
      </c>
      <c r="D673" s="59">
        <f t="shared" si="135"/>
        <v>12.36785579768023</v>
      </c>
      <c r="E673" s="59">
        <f t="shared" si="135"/>
        <v>17.017214827044302</v>
      </c>
      <c r="F673" s="59">
        <f t="shared" si="135"/>
        <v>29.453844350779352</v>
      </c>
      <c r="G673" s="59">
        <f t="shared" si="135"/>
        <v>46.458032134836373</v>
      </c>
      <c r="H673" s="59">
        <f t="shared" si="135"/>
        <v>46.706286564336978</v>
      </c>
      <c r="I673" s="59">
        <f t="shared" si="135"/>
        <v>47.045852263142528</v>
      </c>
      <c r="J673" s="59">
        <f t="shared" si="135"/>
        <v>57.488640484021872</v>
      </c>
      <c r="K673" s="59">
        <f t="shared" si="135"/>
        <v>72.91943823080814</v>
      </c>
      <c r="L673" s="59">
        <f t="shared" si="135"/>
        <v>83.668186788619948</v>
      </c>
      <c r="M673" s="59">
        <f t="shared" si="135"/>
        <v>77.343654134365536</v>
      </c>
      <c r="N673" s="60">
        <f t="shared" si="135"/>
        <v>56.611264226920788</v>
      </c>
      <c r="O673" s="60">
        <f t="shared" si="135"/>
        <v>53.72</v>
      </c>
      <c r="P673" s="31"/>
      <c r="Q673" s="36" t="s">
        <v>75</v>
      </c>
    </row>
    <row r="674" spans="1:17" s="3" customFormat="1" ht="14.25" x14ac:dyDescent="0.2">
      <c r="B674" s="72"/>
      <c r="I674" s="61"/>
      <c r="J674" s="61"/>
      <c r="K674" s="61"/>
      <c r="L674" s="61"/>
      <c r="M674" s="61"/>
      <c r="N674" s="62"/>
      <c r="O674" s="62">
        <f>+O673/B673-1</f>
        <v>4.8486171925366301</v>
      </c>
      <c r="P674" s="31"/>
      <c r="Q674" s="63" t="s">
        <v>76</v>
      </c>
    </row>
    <row r="675" spans="1:17" s="70" customFormat="1" ht="14.25" x14ac:dyDescent="0.2">
      <c r="A675" s="64"/>
      <c r="B675" s="65"/>
      <c r="C675" s="66">
        <f>RATE(C$348-$B$348,,-$B673,C673)</f>
        <v>2.2012980811830344E-2</v>
      </c>
      <c r="D675" s="66">
        <f t="shared" ref="D675:O675" si="136">RATE(D$348-$B$348,,-$B673,D673)</f>
        <v>0.16039487698639296</v>
      </c>
      <c r="E675" s="66">
        <f t="shared" si="136"/>
        <v>0.22819848691276426</v>
      </c>
      <c r="F675" s="66">
        <f t="shared" si="136"/>
        <v>0.33818080186610688</v>
      </c>
      <c r="G675" s="66">
        <f t="shared" si="136"/>
        <v>0.38291536056119846</v>
      </c>
      <c r="H675" s="66">
        <f t="shared" si="136"/>
        <v>0.31134034201238064</v>
      </c>
      <c r="I675" s="66">
        <f t="shared" si="136"/>
        <v>0.2628400939238078</v>
      </c>
      <c r="J675" s="66">
        <f t="shared" si="136"/>
        <v>0.25765755447664507</v>
      </c>
      <c r="K675" s="66">
        <f t="shared" si="136"/>
        <v>0.25884827650686582</v>
      </c>
      <c r="L675" s="66">
        <f t="shared" si="136"/>
        <v>0.24723346478895672</v>
      </c>
      <c r="M675" s="66">
        <f t="shared" si="136"/>
        <v>0.21372972725317529</v>
      </c>
      <c r="N675" s="67">
        <f t="shared" si="136"/>
        <v>0.16363918417746812</v>
      </c>
      <c r="O675" s="67">
        <f t="shared" si="136"/>
        <v>0.14552373483919184</v>
      </c>
      <c r="P675" s="68"/>
      <c r="Q675" s="69" t="s">
        <v>77</v>
      </c>
    </row>
    <row r="676" spans="1:17" s="3" customFormat="1" ht="14.25" x14ac:dyDescent="0.2">
      <c r="B676" s="55"/>
      <c r="C676" s="56"/>
      <c r="D676" s="56">
        <f t="shared" ref="D676:N676" si="137">+C$651+C676</f>
        <v>0.28999999999999998</v>
      </c>
      <c r="E676" s="56">
        <f t="shared" si="137"/>
        <v>0.41499999999999998</v>
      </c>
      <c r="F676" s="56">
        <f t="shared" si="137"/>
        <v>0.6</v>
      </c>
      <c r="G676" s="56">
        <f t="shared" si="137"/>
        <v>1.075</v>
      </c>
      <c r="H676" s="56">
        <f t="shared" si="137"/>
        <v>1.625</v>
      </c>
      <c r="I676" s="56">
        <f t="shared" si="137"/>
        <v>2.2749999999999999</v>
      </c>
      <c r="J676" s="56">
        <f t="shared" si="137"/>
        <v>2.9749999999999996</v>
      </c>
      <c r="K676" s="56">
        <f t="shared" si="137"/>
        <v>3.8049999999999997</v>
      </c>
      <c r="L676" s="56">
        <f t="shared" si="137"/>
        <v>5.2050000000000001</v>
      </c>
      <c r="M676" s="56">
        <f t="shared" si="137"/>
        <v>6.3049999999999997</v>
      </c>
      <c r="N676" s="57">
        <f t="shared" si="137"/>
        <v>7.1049999999999995</v>
      </c>
      <c r="O676" s="57">
        <f>+N$651+N676</f>
        <v>7.8049999999999997</v>
      </c>
      <c r="P676" s="31"/>
      <c r="Q676" s="36" t="s">
        <v>74</v>
      </c>
    </row>
    <row r="677" spans="1:17" s="3" customFormat="1" ht="14.25" x14ac:dyDescent="0.2">
      <c r="B677" s="58"/>
      <c r="C677" s="59">
        <f t="shared" ref="C677:O677" si="138">+C$661+C676</f>
        <v>9.2222680535960162</v>
      </c>
      <c r="D677" s="59">
        <f t="shared" si="138"/>
        <v>12.202855797680229</v>
      </c>
      <c r="E677" s="59">
        <f t="shared" si="138"/>
        <v>16.852214827044303</v>
      </c>
      <c r="F677" s="59">
        <f t="shared" si="138"/>
        <v>29.288844350779353</v>
      </c>
      <c r="G677" s="59">
        <f t="shared" si="138"/>
        <v>46.293032134836373</v>
      </c>
      <c r="H677" s="59">
        <f t="shared" si="138"/>
        <v>46.541286564336978</v>
      </c>
      <c r="I677" s="59">
        <f t="shared" si="138"/>
        <v>46.880852263142529</v>
      </c>
      <c r="J677" s="59">
        <f t="shared" si="138"/>
        <v>57.323640484021873</v>
      </c>
      <c r="K677" s="59">
        <f t="shared" si="138"/>
        <v>72.754438230808148</v>
      </c>
      <c r="L677" s="59">
        <f t="shared" si="138"/>
        <v>83.503186788619942</v>
      </c>
      <c r="M677" s="59">
        <f t="shared" si="138"/>
        <v>77.17865413436553</v>
      </c>
      <c r="N677" s="60">
        <f t="shared" si="138"/>
        <v>56.446264226920789</v>
      </c>
      <c r="O677" s="60">
        <f t="shared" si="138"/>
        <v>53.555</v>
      </c>
      <c r="P677" s="31"/>
      <c r="Q677" s="36" t="s">
        <v>75</v>
      </c>
    </row>
    <row r="678" spans="1:17" s="3" customFormat="1" ht="14.25" x14ac:dyDescent="0.2">
      <c r="B678" s="72"/>
      <c r="I678" s="61"/>
      <c r="J678" s="61"/>
      <c r="K678" s="61"/>
      <c r="L678" s="61"/>
      <c r="M678" s="61"/>
      <c r="N678" s="62"/>
      <c r="O678" s="62">
        <f>+O677/C677-1</f>
        <v>4.8071398151474716</v>
      </c>
      <c r="P678" s="31"/>
      <c r="Q678" s="63" t="s">
        <v>76</v>
      </c>
    </row>
    <row r="679" spans="1:17" s="70" customFormat="1" ht="14.25" x14ac:dyDescent="0.2">
      <c r="A679" s="64"/>
      <c r="B679" s="65"/>
      <c r="C679" s="66"/>
      <c r="D679" s="66">
        <f>RATE(D$348-$C$348,,-$C677,D677)</f>
        <v>0.32319465523689689</v>
      </c>
      <c r="E679" s="66">
        <f t="shared" ref="E679:O679" si="139">RATE(E$348-$C$348,,-$C677,E677)</f>
        <v>0.35179122442542043</v>
      </c>
      <c r="F679" s="66">
        <f t="shared" si="139"/>
        <v>0.46990126937181087</v>
      </c>
      <c r="G679" s="66">
        <f t="shared" si="139"/>
        <v>0.49681963511106725</v>
      </c>
      <c r="H679" s="66">
        <f t="shared" si="139"/>
        <v>0.38229306341659192</v>
      </c>
      <c r="I679" s="66">
        <f t="shared" si="139"/>
        <v>0.31127251879735407</v>
      </c>
      <c r="J679" s="66">
        <f t="shared" si="139"/>
        <v>0.29824474881499663</v>
      </c>
      <c r="K679" s="66">
        <f t="shared" si="139"/>
        <v>0.29457649895481514</v>
      </c>
      <c r="L679" s="66">
        <f t="shared" si="139"/>
        <v>0.27737486908248438</v>
      </c>
      <c r="M679" s="66">
        <f t="shared" si="139"/>
        <v>0.23670451398460435</v>
      </c>
      <c r="N679" s="67">
        <f t="shared" si="139"/>
        <v>0.17903593568957513</v>
      </c>
      <c r="O679" s="67">
        <f t="shared" si="139"/>
        <v>0.15787992290505293</v>
      </c>
      <c r="P679" s="68"/>
      <c r="Q679" s="69" t="s">
        <v>77</v>
      </c>
    </row>
    <row r="680" spans="1:17" s="3" customFormat="1" ht="14.25" x14ac:dyDescent="0.2">
      <c r="B680" s="55"/>
      <c r="C680" s="56"/>
      <c r="D680" s="56"/>
      <c r="E680" s="56">
        <f t="shared" ref="E680:N680" si="140">+D$651+D680</f>
        <v>0.125</v>
      </c>
      <c r="F680" s="56">
        <f t="shared" si="140"/>
        <v>0.31</v>
      </c>
      <c r="G680" s="56">
        <f t="shared" si="140"/>
        <v>0.78499999999999992</v>
      </c>
      <c r="H680" s="56">
        <f t="shared" si="140"/>
        <v>1.335</v>
      </c>
      <c r="I680" s="56">
        <f t="shared" si="140"/>
        <v>1.9849999999999999</v>
      </c>
      <c r="J680" s="56">
        <f t="shared" si="140"/>
        <v>2.6849999999999996</v>
      </c>
      <c r="K680" s="56">
        <f t="shared" si="140"/>
        <v>3.5149999999999997</v>
      </c>
      <c r="L680" s="56">
        <f t="shared" si="140"/>
        <v>4.9149999999999991</v>
      </c>
      <c r="M680" s="56">
        <f t="shared" si="140"/>
        <v>6.0149999999999988</v>
      </c>
      <c r="N680" s="57">
        <f t="shared" si="140"/>
        <v>6.8149999999999986</v>
      </c>
      <c r="O680" s="57">
        <f>+N$651+N680</f>
        <v>7.5149999999999988</v>
      </c>
      <c r="P680" s="31"/>
      <c r="Q680" s="36" t="s">
        <v>74</v>
      </c>
    </row>
    <row r="681" spans="1:17" s="3" customFormat="1" ht="14.25" x14ac:dyDescent="0.2">
      <c r="B681" s="58"/>
      <c r="C681" s="59"/>
      <c r="D681" s="59">
        <f t="shared" ref="D681:O681" si="141">+D$661+D680</f>
        <v>11.91285579768023</v>
      </c>
      <c r="E681" s="59">
        <f t="shared" si="141"/>
        <v>16.562214827044304</v>
      </c>
      <c r="F681" s="59">
        <f t="shared" si="141"/>
        <v>28.998844350779351</v>
      </c>
      <c r="G681" s="59">
        <f t="shared" si="141"/>
        <v>46.003032134836367</v>
      </c>
      <c r="H681" s="59">
        <f t="shared" si="141"/>
        <v>46.251286564336979</v>
      </c>
      <c r="I681" s="59">
        <f t="shared" si="141"/>
        <v>46.59085226314253</v>
      </c>
      <c r="J681" s="59">
        <f t="shared" si="141"/>
        <v>57.033640484021873</v>
      </c>
      <c r="K681" s="59">
        <f t="shared" si="141"/>
        <v>72.464438230808142</v>
      </c>
      <c r="L681" s="59">
        <f t="shared" si="141"/>
        <v>83.213186788619936</v>
      </c>
      <c r="M681" s="59">
        <f t="shared" si="141"/>
        <v>76.888654134365538</v>
      </c>
      <c r="N681" s="60">
        <f t="shared" si="141"/>
        <v>56.15626422692079</v>
      </c>
      <c r="O681" s="60">
        <f t="shared" si="141"/>
        <v>53.265000000000001</v>
      </c>
      <c r="P681" s="31"/>
      <c r="Q681" s="36" t="s">
        <v>75</v>
      </c>
    </row>
    <row r="682" spans="1:17" s="3" customFormat="1" ht="14.25" x14ac:dyDescent="0.2">
      <c r="B682" s="72"/>
      <c r="I682" s="61"/>
      <c r="J682" s="61"/>
      <c r="K682" s="61"/>
      <c r="L682" s="61"/>
      <c r="M682" s="61"/>
      <c r="N682" s="62"/>
      <c r="O682" s="62">
        <f>+O681/D681-1</f>
        <v>3.4712200755734992</v>
      </c>
      <c r="P682" s="31"/>
      <c r="Q682" s="63" t="s">
        <v>76</v>
      </c>
    </row>
    <row r="683" spans="1:17" s="70" customFormat="1" ht="14.25" x14ac:dyDescent="0.2">
      <c r="A683" s="64"/>
      <c r="B683" s="65"/>
      <c r="C683" s="66"/>
      <c r="D683" s="66"/>
      <c r="E683" s="66">
        <f>RATE(E$348-$D$348,,-$D681,E681)</f>
        <v>0.39028081161441031</v>
      </c>
      <c r="F683" s="66">
        <f t="shared" ref="F683:O683" si="142">RATE(F$348-$D$348,,-$D681,F681)</f>
        <v>0.56020765026417141</v>
      </c>
      <c r="G683" s="66">
        <f t="shared" si="142"/>
        <v>0.56888167723538574</v>
      </c>
      <c r="H683" s="66">
        <f t="shared" si="142"/>
        <v>0.40370867307527353</v>
      </c>
      <c r="I683" s="66">
        <f t="shared" si="142"/>
        <v>0.31358129021053049</v>
      </c>
      <c r="J683" s="66">
        <f t="shared" si="142"/>
        <v>0.29823267261075675</v>
      </c>
      <c r="K683" s="66">
        <f t="shared" si="142"/>
        <v>0.2942422642237072</v>
      </c>
      <c r="L683" s="66">
        <f t="shared" si="142"/>
        <v>0.27503478650911056</v>
      </c>
      <c r="M683" s="66">
        <f t="shared" si="142"/>
        <v>0.23022041723243597</v>
      </c>
      <c r="N683" s="67">
        <f t="shared" si="142"/>
        <v>0.16771869271410764</v>
      </c>
      <c r="O683" s="67">
        <f t="shared" si="142"/>
        <v>0.14585493784609449</v>
      </c>
      <c r="P683" s="68"/>
      <c r="Q683" s="69" t="s">
        <v>77</v>
      </c>
    </row>
    <row r="684" spans="1:17" s="3" customFormat="1" ht="14.25" x14ac:dyDescent="0.2">
      <c r="B684" s="55"/>
      <c r="C684" s="56"/>
      <c r="D684" s="56"/>
      <c r="E684" s="56"/>
      <c r="F684" s="56">
        <f t="shared" ref="F684:N684" si="143">+E$651+E684</f>
        <v>0.185</v>
      </c>
      <c r="G684" s="56">
        <f t="shared" si="143"/>
        <v>0.65999999999999992</v>
      </c>
      <c r="H684" s="56">
        <f t="shared" si="143"/>
        <v>1.21</v>
      </c>
      <c r="I684" s="56">
        <f t="shared" si="143"/>
        <v>1.8599999999999999</v>
      </c>
      <c r="J684" s="56">
        <f t="shared" si="143"/>
        <v>2.5599999999999996</v>
      </c>
      <c r="K684" s="56">
        <f t="shared" si="143"/>
        <v>3.3899999999999997</v>
      </c>
      <c r="L684" s="56">
        <f t="shared" si="143"/>
        <v>4.7899999999999991</v>
      </c>
      <c r="M684" s="56">
        <f t="shared" si="143"/>
        <v>5.8899999999999988</v>
      </c>
      <c r="N684" s="57">
        <f t="shared" si="143"/>
        <v>6.6899999999999986</v>
      </c>
      <c r="O684" s="57">
        <f>+N$651+N684</f>
        <v>7.3899999999999988</v>
      </c>
      <c r="P684" s="31"/>
      <c r="Q684" s="36" t="s">
        <v>74</v>
      </c>
    </row>
    <row r="685" spans="1:17" s="3" customFormat="1" ht="14.25" x14ac:dyDescent="0.2">
      <c r="B685" s="58"/>
      <c r="C685" s="59"/>
      <c r="D685" s="59"/>
      <c r="E685" s="59">
        <f t="shared" ref="E685:O685" si="144">+E$661+E684</f>
        <v>16.437214827044304</v>
      </c>
      <c r="F685" s="59">
        <f t="shared" si="144"/>
        <v>28.873844350779351</v>
      </c>
      <c r="G685" s="59">
        <f t="shared" si="144"/>
        <v>45.878032134836367</v>
      </c>
      <c r="H685" s="59">
        <f t="shared" si="144"/>
        <v>46.126286564336979</v>
      </c>
      <c r="I685" s="59">
        <f t="shared" si="144"/>
        <v>46.46585226314253</v>
      </c>
      <c r="J685" s="59">
        <f t="shared" si="144"/>
        <v>56.908640484021873</v>
      </c>
      <c r="K685" s="59">
        <f t="shared" si="144"/>
        <v>72.339438230808142</v>
      </c>
      <c r="L685" s="59">
        <f t="shared" si="144"/>
        <v>83.088186788619936</v>
      </c>
      <c r="M685" s="59">
        <f t="shared" si="144"/>
        <v>76.763654134365538</v>
      </c>
      <c r="N685" s="60">
        <f t="shared" si="144"/>
        <v>56.03126422692079</v>
      </c>
      <c r="O685" s="60">
        <f t="shared" si="144"/>
        <v>53.14</v>
      </c>
      <c r="P685" s="31"/>
      <c r="Q685" s="36" t="s">
        <v>75</v>
      </c>
    </row>
    <row r="686" spans="1:17" s="3" customFormat="1" ht="14.25" x14ac:dyDescent="0.2">
      <c r="B686" s="72"/>
      <c r="I686" s="61"/>
      <c r="J686" s="61"/>
      <c r="K686" s="61"/>
      <c r="L686" s="61"/>
      <c r="M686" s="61"/>
      <c r="N686" s="62"/>
      <c r="O686" s="62">
        <f>+O685/E685-1</f>
        <v>2.2329077985017425</v>
      </c>
      <c r="P686" s="31"/>
      <c r="Q686" s="63" t="s">
        <v>76</v>
      </c>
    </row>
    <row r="687" spans="1:17" s="70" customFormat="1" ht="14.25" x14ac:dyDescent="0.2">
      <c r="A687" s="64"/>
      <c r="B687" s="65"/>
      <c r="C687" s="66"/>
      <c r="D687" s="66"/>
      <c r="E687" s="66"/>
      <c r="F687" s="66">
        <f>RATE(F$348-$E$348,,-$E685,F685)</f>
        <v>0.75661416210688803</v>
      </c>
      <c r="G687" s="66">
        <f t="shared" ref="G687:O687" si="145">RATE(G$348-$E$348,,-$E685,G685)</f>
        <v>0.67066077104385513</v>
      </c>
      <c r="H687" s="66">
        <f t="shared" si="145"/>
        <v>0.41050107184977347</v>
      </c>
      <c r="I687" s="66">
        <f t="shared" si="145"/>
        <v>0.29666091148082163</v>
      </c>
      <c r="J687" s="66">
        <f t="shared" si="145"/>
        <v>0.28194678018183855</v>
      </c>
      <c r="K687" s="66">
        <f t="shared" si="145"/>
        <v>0.28014102800613244</v>
      </c>
      <c r="L687" s="66">
        <f t="shared" si="145"/>
        <v>0.26046314006172483</v>
      </c>
      <c r="M687" s="66">
        <f t="shared" si="145"/>
        <v>0.21245582991101525</v>
      </c>
      <c r="N687" s="67">
        <f t="shared" si="145"/>
        <v>0.14598259356626808</v>
      </c>
      <c r="O687" s="67">
        <f t="shared" si="145"/>
        <v>0.12449966886814109</v>
      </c>
      <c r="P687" s="68"/>
      <c r="Q687" s="69" t="s">
        <v>77</v>
      </c>
    </row>
    <row r="688" spans="1:17" s="3" customFormat="1" ht="14.25" x14ac:dyDescent="0.2">
      <c r="B688" s="55"/>
      <c r="C688" s="56"/>
      <c r="D688" s="56"/>
      <c r="E688" s="56"/>
      <c r="F688" s="56"/>
      <c r="G688" s="56">
        <f t="shared" ref="G688:N688" si="146">+F$651+F688</f>
        <v>0.47499999999999998</v>
      </c>
      <c r="H688" s="56">
        <f t="shared" si="146"/>
        <v>1.0249999999999999</v>
      </c>
      <c r="I688" s="56">
        <f t="shared" si="146"/>
        <v>1.6749999999999998</v>
      </c>
      <c r="J688" s="56">
        <f t="shared" si="146"/>
        <v>2.375</v>
      </c>
      <c r="K688" s="56">
        <f t="shared" si="146"/>
        <v>3.2050000000000001</v>
      </c>
      <c r="L688" s="56">
        <f t="shared" si="146"/>
        <v>4.6050000000000004</v>
      </c>
      <c r="M688" s="56">
        <f t="shared" si="146"/>
        <v>5.7050000000000001</v>
      </c>
      <c r="N688" s="57">
        <f t="shared" si="146"/>
        <v>6.5049999999999999</v>
      </c>
      <c r="O688" s="57">
        <f>+N$651+N688</f>
        <v>7.2050000000000001</v>
      </c>
      <c r="P688" s="31"/>
      <c r="Q688" s="36" t="s">
        <v>74</v>
      </c>
    </row>
    <row r="689" spans="1:17" s="3" customFormat="1" ht="14.25" x14ac:dyDescent="0.2">
      <c r="B689" s="58"/>
      <c r="C689" s="59"/>
      <c r="D689" s="59"/>
      <c r="E689" s="59"/>
      <c r="F689" s="59">
        <f t="shared" ref="F689:O689" si="147">+F$661+F688</f>
        <v>28.688844350779352</v>
      </c>
      <c r="G689" s="59">
        <f t="shared" si="147"/>
        <v>45.693032134836372</v>
      </c>
      <c r="H689" s="59">
        <f t="shared" si="147"/>
        <v>45.941286564336977</v>
      </c>
      <c r="I689" s="59">
        <f t="shared" si="147"/>
        <v>46.280852263142528</v>
      </c>
      <c r="J689" s="59">
        <f t="shared" si="147"/>
        <v>56.723640484021871</v>
      </c>
      <c r="K689" s="59">
        <f t="shared" si="147"/>
        <v>72.15443823080814</v>
      </c>
      <c r="L689" s="59">
        <f t="shared" si="147"/>
        <v>82.903186788619948</v>
      </c>
      <c r="M689" s="59">
        <f t="shared" si="147"/>
        <v>76.578654134365536</v>
      </c>
      <c r="N689" s="60">
        <f t="shared" si="147"/>
        <v>55.846264226920795</v>
      </c>
      <c r="O689" s="60">
        <f t="shared" si="147"/>
        <v>52.954999999999998</v>
      </c>
      <c r="P689" s="31"/>
      <c r="Q689" s="36" t="s">
        <v>75</v>
      </c>
    </row>
    <row r="690" spans="1:17" s="3" customFormat="1" ht="14.25" x14ac:dyDescent="0.2">
      <c r="B690" s="72"/>
      <c r="I690" s="61"/>
      <c r="J690" s="61"/>
      <c r="K690" s="61"/>
      <c r="L690" s="61"/>
      <c r="M690" s="61"/>
      <c r="N690" s="62"/>
      <c r="O690" s="62">
        <f>+O689/F689-1</f>
        <v>0.8458394263818243</v>
      </c>
      <c r="P690" s="31"/>
      <c r="Q690" s="63" t="s">
        <v>76</v>
      </c>
    </row>
    <row r="691" spans="1:17" s="70" customFormat="1" ht="14.25" x14ac:dyDescent="0.2">
      <c r="A691" s="64"/>
      <c r="B691" s="65"/>
      <c r="C691" s="66"/>
      <c r="D691" s="66"/>
      <c r="E691" s="66"/>
      <c r="F691" s="66"/>
      <c r="G691" s="66">
        <f>RATE(G$348-$F$348,,-$F689,G689)</f>
        <v>0.59271079643872415</v>
      </c>
      <c r="H691" s="66">
        <f t="shared" ref="H691:O691" si="148">RATE(H$348-$F$348,,-$F689,H689)</f>
        <v>0.26545017290412382</v>
      </c>
      <c r="I691" s="66">
        <f t="shared" si="148"/>
        <v>0.17281478223936636</v>
      </c>
      <c r="J691" s="66">
        <f t="shared" si="148"/>
        <v>0.18580358877042935</v>
      </c>
      <c r="K691" s="66">
        <f t="shared" si="148"/>
        <v>0.20256898547298655</v>
      </c>
      <c r="L691" s="66">
        <f t="shared" si="148"/>
        <v>0.19346502168446256</v>
      </c>
      <c r="M691" s="66">
        <f t="shared" si="148"/>
        <v>0.15057126897013545</v>
      </c>
      <c r="N691" s="67">
        <f t="shared" si="148"/>
        <v>8.6826286847589862E-2</v>
      </c>
      <c r="O691" s="67">
        <f t="shared" si="148"/>
        <v>7.0476411940372533E-2</v>
      </c>
      <c r="P691" s="68"/>
      <c r="Q691" s="69" t="s">
        <v>77</v>
      </c>
    </row>
    <row r="692" spans="1:17" s="3" customFormat="1" ht="14.25" x14ac:dyDescent="0.2">
      <c r="B692" s="55"/>
      <c r="C692" s="56"/>
      <c r="D692" s="56"/>
      <c r="E692" s="56"/>
      <c r="F692" s="56"/>
      <c r="G692" s="56"/>
      <c r="H692" s="56">
        <f t="shared" ref="H692:N692" si="149">+G$651+G692</f>
        <v>0.55000000000000004</v>
      </c>
      <c r="I692" s="56">
        <f t="shared" si="149"/>
        <v>1.2000000000000002</v>
      </c>
      <c r="J692" s="56">
        <f t="shared" si="149"/>
        <v>1.9000000000000001</v>
      </c>
      <c r="K692" s="56">
        <f t="shared" si="149"/>
        <v>2.73</v>
      </c>
      <c r="L692" s="56">
        <f t="shared" si="149"/>
        <v>4.13</v>
      </c>
      <c r="M692" s="56">
        <f t="shared" si="149"/>
        <v>5.23</v>
      </c>
      <c r="N692" s="57">
        <f t="shared" si="149"/>
        <v>6.03</v>
      </c>
      <c r="O692" s="57">
        <f>+N$651+N692</f>
        <v>6.73</v>
      </c>
      <c r="P692" s="31"/>
      <c r="Q692" s="36" t="s">
        <v>74</v>
      </c>
    </row>
    <row r="693" spans="1:17" s="3" customFormat="1" ht="14.25" x14ac:dyDescent="0.2">
      <c r="B693" s="58"/>
      <c r="C693" s="59"/>
      <c r="D693" s="59"/>
      <c r="E693" s="59"/>
      <c r="F693" s="59"/>
      <c r="G693" s="59">
        <f t="shared" ref="G693:O693" si="150">+G$661+G692</f>
        <v>45.218032134836371</v>
      </c>
      <c r="H693" s="59">
        <f t="shared" si="150"/>
        <v>45.466286564336976</v>
      </c>
      <c r="I693" s="59">
        <f t="shared" si="150"/>
        <v>45.805852263142533</v>
      </c>
      <c r="J693" s="59">
        <f t="shared" si="150"/>
        <v>56.24864048402187</v>
      </c>
      <c r="K693" s="59">
        <f t="shared" si="150"/>
        <v>71.679438230808145</v>
      </c>
      <c r="L693" s="59">
        <f t="shared" si="150"/>
        <v>82.428186788619939</v>
      </c>
      <c r="M693" s="59">
        <f t="shared" si="150"/>
        <v>76.103654134365541</v>
      </c>
      <c r="N693" s="60">
        <f t="shared" si="150"/>
        <v>55.371264226920793</v>
      </c>
      <c r="O693" s="60">
        <f t="shared" si="150"/>
        <v>52.480000000000004</v>
      </c>
      <c r="P693" s="31"/>
      <c r="Q693" s="36" t="s">
        <v>75</v>
      </c>
    </row>
    <row r="694" spans="1:17" s="3" customFormat="1" ht="14.25" x14ac:dyDescent="0.2">
      <c r="B694" s="72"/>
      <c r="I694" s="61"/>
      <c r="J694" s="61"/>
      <c r="K694" s="61"/>
      <c r="L694" s="61"/>
      <c r="M694" s="61"/>
      <c r="N694" s="62"/>
      <c r="O694" s="62">
        <f>+O693/G693-1</f>
        <v>0.16059893636036748</v>
      </c>
      <c r="P694" s="31"/>
      <c r="Q694" s="63" t="s">
        <v>76</v>
      </c>
    </row>
    <row r="695" spans="1:17" s="70" customFormat="1" ht="14.25" x14ac:dyDescent="0.2">
      <c r="A695" s="64"/>
      <c r="B695" s="65"/>
      <c r="C695" s="66"/>
      <c r="D695" s="66"/>
      <c r="E695" s="66"/>
      <c r="F695" s="66"/>
      <c r="G695" s="66"/>
      <c r="H695" s="66">
        <f>RATE(H$348-$G$348,,-$G693,H693)</f>
        <v>5.4901643831012318E-3</v>
      </c>
      <c r="I695" s="66">
        <f t="shared" ref="I695:O695" si="151">RATE(I$348-$G$348,,-$G693,I693)</f>
        <v>6.478854217945567E-3</v>
      </c>
      <c r="J695" s="66">
        <f t="shared" si="151"/>
        <v>7.5474516015462206E-2</v>
      </c>
      <c r="K695" s="66">
        <f t="shared" si="151"/>
        <v>0.12207202201485405</v>
      </c>
      <c r="L695" s="66">
        <f t="shared" si="151"/>
        <v>0.12759415938352545</v>
      </c>
      <c r="M695" s="66">
        <f t="shared" si="151"/>
        <v>9.0642227372061804E-2</v>
      </c>
      <c r="N695" s="67">
        <f t="shared" si="151"/>
        <v>2.9360597813944938E-2</v>
      </c>
      <c r="O695" s="67">
        <f t="shared" si="151"/>
        <v>1.8791401788662128E-2</v>
      </c>
      <c r="P695" s="68"/>
      <c r="Q695" s="69" t="s">
        <v>77</v>
      </c>
    </row>
    <row r="696" spans="1:17" s="3" customFormat="1" ht="14.25" x14ac:dyDescent="0.2">
      <c r="B696" s="55"/>
      <c r="C696" s="56"/>
      <c r="D696" s="56"/>
      <c r="E696" s="56"/>
      <c r="F696" s="56"/>
      <c r="G696" s="56"/>
      <c r="H696" s="56"/>
      <c r="I696" s="56">
        <f t="shared" ref="I696:N696" si="152">+H$651+H696</f>
        <v>0.65</v>
      </c>
      <c r="J696" s="56">
        <f t="shared" si="152"/>
        <v>1.35</v>
      </c>
      <c r="K696" s="56">
        <f t="shared" si="152"/>
        <v>2.1800000000000002</v>
      </c>
      <c r="L696" s="56">
        <f t="shared" si="152"/>
        <v>3.58</v>
      </c>
      <c r="M696" s="56">
        <f t="shared" si="152"/>
        <v>4.68</v>
      </c>
      <c r="N696" s="57">
        <f t="shared" si="152"/>
        <v>5.4799999999999995</v>
      </c>
      <c r="O696" s="57">
        <f>+N$651+N696</f>
        <v>6.18</v>
      </c>
      <c r="P696" s="31"/>
      <c r="Q696" s="36" t="s">
        <v>74</v>
      </c>
    </row>
    <row r="697" spans="1:17" s="3" customFormat="1" ht="14.25" x14ac:dyDescent="0.2">
      <c r="B697" s="58"/>
      <c r="C697" s="59"/>
      <c r="D697" s="59"/>
      <c r="E697" s="59"/>
      <c r="F697" s="59"/>
      <c r="G697" s="59"/>
      <c r="H697" s="59">
        <f t="shared" ref="H697:O697" si="153">+H$661+H696</f>
        <v>44.916286564336978</v>
      </c>
      <c r="I697" s="59">
        <f t="shared" si="153"/>
        <v>45.255852263142529</v>
      </c>
      <c r="J697" s="59">
        <f t="shared" si="153"/>
        <v>55.698640484021873</v>
      </c>
      <c r="K697" s="59">
        <f t="shared" si="153"/>
        <v>71.129438230808148</v>
      </c>
      <c r="L697" s="59">
        <f t="shared" si="153"/>
        <v>81.878186788619942</v>
      </c>
      <c r="M697" s="59">
        <f t="shared" si="153"/>
        <v>75.55365413436553</v>
      </c>
      <c r="N697" s="60">
        <f t="shared" si="153"/>
        <v>54.821264226920789</v>
      </c>
      <c r="O697" s="60">
        <f t="shared" si="153"/>
        <v>51.93</v>
      </c>
      <c r="P697" s="31"/>
      <c r="Q697" s="36" t="s">
        <v>75</v>
      </c>
    </row>
    <row r="698" spans="1:17" s="3" customFormat="1" ht="14.25" x14ac:dyDescent="0.2">
      <c r="B698" s="72"/>
      <c r="I698" s="61"/>
      <c r="J698" s="61"/>
      <c r="K698" s="61"/>
      <c r="L698" s="61"/>
      <c r="M698" s="61"/>
      <c r="N698" s="62"/>
      <c r="O698" s="62">
        <f>+O697/H697-1</f>
        <v>0.1561507856535902</v>
      </c>
      <c r="P698" s="31"/>
      <c r="Q698" s="63" t="s">
        <v>76</v>
      </c>
    </row>
    <row r="699" spans="1:17" s="70" customFormat="1" ht="14.25" x14ac:dyDescent="0.2">
      <c r="A699" s="64"/>
      <c r="B699" s="65"/>
      <c r="C699" s="66"/>
      <c r="D699" s="66"/>
      <c r="E699" s="66"/>
      <c r="F699" s="66"/>
      <c r="G699" s="66"/>
      <c r="H699" s="66"/>
      <c r="I699" s="66">
        <f t="shared" ref="I699:O699" si="154">RATE(I$348-$H$348,,-$H697,I697)</f>
        <v>7.55996821596467E-3</v>
      </c>
      <c r="J699" s="66">
        <f t="shared" si="154"/>
        <v>0.11357731559570435</v>
      </c>
      <c r="K699" s="66">
        <f t="shared" si="154"/>
        <v>0.16559724318076335</v>
      </c>
      <c r="L699" s="66">
        <f t="shared" si="154"/>
        <v>0.16195977324182761</v>
      </c>
      <c r="M699" s="66">
        <f t="shared" si="154"/>
        <v>0.10960990785360226</v>
      </c>
      <c r="N699" s="67">
        <f t="shared" si="154"/>
        <v>3.3770656115803467E-2</v>
      </c>
      <c r="O699" s="67">
        <f t="shared" si="154"/>
        <v>2.0944346060513815E-2</v>
      </c>
      <c r="P699" s="68"/>
      <c r="Q699" s="69" t="s">
        <v>77</v>
      </c>
    </row>
    <row r="700" spans="1:17" s="3" customFormat="1" ht="14.25" x14ac:dyDescent="0.2">
      <c r="B700" s="55"/>
      <c r="C700" s="56"/>
      <c r="D700" s="56"/>
      <c r="E700" s="56"/>
      <c r="F700" s="56"/>
      <c r="G700" s="56"/>
      <c r="H700" s="56"/>
      <c r="I700" s="56"/>
      <c r="J700" s="56">
        <f t="shared" ref="J700:N700" si="155">+I$651+I700</f>
        <v>0.7</v>
      </c>
      <c r="K700" s="56">
        <f t="shared" si="155"/>
        <v>1.5299999999999998</v>
      </c>
      <c r="L700" s="56">
        <f t="shared" si="155"/>
        <v>2.9299999999999997</v>
      </c>
      <c r="M700" s="56">
        <f t="shared" si="155"/>
        <v>4.0299999999999994</v>
      </c>
      <c r="N700" s="57">
        <f t="shared" si="155"/>
        <v>4.8299999999999992</v>
      </c>
      <c r="O700" s="57">
        <f>+N$651+N700</f>
        <v>5.5299999999999994</v>
      </c>
      <c r="P700" s="31"/>
      <c r="Q700" s="36" t="s">
        <v>74</v>
      </c>
    </row>
    <row r="701" spans="1:17" s="3" customFormat="1" ht="14.25" x14ac:dyDescent="0.2">
      <c r="B701" s="58"/>
      <c r="C701" s="59"/>
      <c r="D701" s="59"/>
      <c r="E701" s="59"/>
      <c r="F701" s="59"/>
      <c r="G701" s="59"/>
      <c r="H701" s="59"/>
      <c r="I701" s="59">
        <f t="shared" ref="I701:O701" si="156">+I$661+I700</f>
        <v>44.60585226314253</v>
      </c>
      <c r="J701" s="59">
        <f t="shared" si="156"/>
        <v>55.048640484021874</v>
      </c>
      <c r="K701" s="59">
        <f t="shared" si="156"/>
        <v>70.479438230808142</v>
      </c>
      <c r="L701" s="59">
        <f t="shared" si="156"/>
        <v>81.228186788619951</v>
      </c>
      <c r="M701" s="59">
        <f t="shared" si="156"/>
        <v>74.903654134365539</v>
      </c>
      <c r="N701" s="60">
        <f t="shared" si="156"/>
        <v>54.17126422692079</v>
      </c>
      <c r="O701" s="60">
        <f t="shared" si="156"/>
        <v>51.28</v>
      </c>
      <c r="P701" s="31"/>
      <c r="Q701" s="36" t="s">
        <v>75</v>
      </c>
    </row>
    <row r="702" spans="1:17" s="3" customFormat="1" ht="14.25" x14ac:dyDescent="0.2">
      <c r="B702" s="72"/>
      <c r="I702" s="61"/>
      <c r="J702" s="61"/>
      <c r="K702" s="61"/>
      <c r="L702" s="61"/>
      <c r="M702" s="61"/>
      <c r="N702" s="62"/>
      <c r="O702" s="62">
        <f>+O701/I701-1</f>
        <v>0.14962493480641936</v>
      </c>
      <c r="P702" s="31"/>
      <c r="Q702" s="63" t="s">
        <v>76</v>
      </c>
    </row>
    <row r="703" spans="1:17" s="70" customFormat="1" ht="14.25" x14ac:dyDescent="0.2">
      <c r="A703" s="64"/>
      <c r="B703" s="65"/>
      <c r="C703" s="66"/>
      <c r="D703" s="66"/>
      <c r="E703" s="66"/>
      <c r="F703" s="66"/>
      <c r="G703" s="66"/>
      <c r="H703" s="66"/>
      <c r="I703" s="66"/>
      <c r="J703" s="66">
        <f t="shared" ref="J703:O703" si="157">RATE(J$348-$I$348,,-$I701,J701)</f>
        <v>0.23411251418926798</v>
      </c>
      <c r="K703" s="66">
        <f t="shared" si="157"/>
        <v>0.25700005322212421</v>
      </c>
      <c r="L703" s="66">
        <f t="shared" si="157"/>
        <v>0.22115738174075808</v>
      </c>
      <c r="M703" s="66">
        <f t="shared" si="157"/>
        <v>0.13835518717394127</v>
      </c>
      <c r="N703" s="67">
        <f t="shared" si="157"/>
        <v>3.9621915317084255E-2</v>
      </c>
      <c r="O703" s="67">
        <f t="shared" si="157"/>
        <v>2.3511427239477359E-2</v>
      </c>
      <c r="P703" s="68"/>
      <c r="Q703" s="69" t="s">
        <v>77</v>
      </c>
    </row>
    <row r="704" spans="1:17" s="3" customFormat="1" ht="14.25" x14ac:dyDescent="0.2">
      <c r="B704" s="55"/>
      <c r="C704" s="56"/>
      <c r="D704" s="56"/>
      <c r="E704" s="56"/>
      <c r="F704" s="56"/>
      <c r="G704" s="56"/>
      <c r="H704" s="56"/>
      <c r="I704" s="56"/>
      <c r="J704" s="56"/>
      <c r="K704" s="56">
        <f>+J$651+J704</f>
        <v>0.83</v>
      </c>
      <c r="L704" s="56">
        <f>+K$651+K704</f>
        <v>2.23</v>
      </c>
      <c r="M704" s="56">
        <f>+L$651+L704</f>
        <v>3.33</v>
      </c>
      <c r="N704" s="57">
        <f>+M$651+M704</f>
        <v>4.13</v>
      </c>
      <c r="O704" s="57">
        <f>+N$651+N704</f>
        <v>4.83</v>
      </c>
      <c r="P704" s="31"/>
      <c r="Q704" s="36" t="s">
        <v>74</v>
      </c>
    </row>
    <row r="705" spans="1:17" s="3" customFormat="1" ht="14.25" x14ac:dyDescent="0.2">
      <c r="B705" s="58"/>
      <c r="C705" s="59"/>
      <c r="D705" s="59"/>
      <c r="E705" s="59"/>
      <c r="F705" s="59"/>
      <c r="G705" s="59"/>
      <c r="H705" s="59"/>
      <c r="I705" s="59"/>
      <c r="J705" s="59">
        <f t="shared" ref="J705:O705" si="158">+J$661+J704</f>
        <v>54.348640484021871</v>
      </c>
      <c r="K705" s="59">
        <f t="shared" si="158"/>
        <v>69.77943823080814</v>
      </c>
      <c r="L705" s="59">
        <f t="shared" si="158"/>
        <v>80.528186788619948</v>
      </c>
      <c r="M705" s="59">
        <f t="shared" si="158"/>
        <v>74.203654134365536</v>
      </c>
      <c r="N705" s="60">
        <f t="shared" si="158"/>
        <v>53.471264226920795</v>
      </c>
      <c r="O705" s="60">
        <f t="shared" si="158"/>
        <v>50.58</v>
      </c>
      <c r="P705" s="31"/>
      <c r="Q705" s="36" t="s">
        <v>75</v>
      </c>
    </row>
    <row r="706" spans="1:17" s="3" customFormat="1" ht="14.25" x14ac:dyDescent="0.2">
      <c r="B706" s="72"/>
      <c r="I706" s="61"/>
      <c r="J706" s="61"/>
      <c r="K706" s="61"/>
      <c r="L706" s="61"/>
      <c r="M706" s="61"/>
      <c r="N706" s="62"/>
      <c r="O706" s="62">
        <f>+O705/J705-1</f>
        <v>-6.9341945823462314E-2</v>
      </c>
      <c r="P706" s="31"/>
      <c r="Q706" s="63" t="s">
        <v>76</v>
      </c>
    </row>
    <row r="707" spans="1:17" s="70" customFormat="1" ht="14.25" x14ac:dyDescent="0.2">
      <c r="A707" s="64"/>
      <c r="B707" s="65"/>
      <c r="C707" s="66"/>
      <c r="D707" s="66"/>
      <c r="E707" s="66"/>
      <c r="F707" s="66"/>
      <c r="G707" s="66"/>
      <c r="H707" s="66"/>
      <c r="I707" s="66"/>
      <c r="J707" s="66"/>
      <c r="K707" s="66">
        <f>RATE(K$348-$J$348,,-$J705,K705)</f>
        <v>0.28392242399003176</v>
      </c>
      <c r="L707" s="66">
        <f>RATE(L$348-$J$348,,-$J705,L705)</f>
        <v>0.21724953638472261</v>
      </c>
      <c r="M707" s="66">
        <f>RATE(M$348-$J$348,,-$J705,M705)</f>
        <v>0.10937626315312296</v>
      </c>
      <c r="N707" s="67">
        <f>RATE(N$348-$J$348,,-$J705,N705)</f>
        <v>-4.0605353445243783E-3</v>
      </c>
      <c r="O707" s="67">
        <f>RATE(O$348-$J$348,,-$J705,O705)</f>
        <v>-1.426987780262496E-2</v>
      </c>
      <c r="P707" s="68"/>
      <c r="Q707" s="69" t="s">
        <v>77</v>
      </c>
    </row>
    <row r="708" spans="1:17" s="3" customFormat="1" ht="14.25" x14ac:dyDescent="0.2">
      <c r="B708" s="73"/>
      <c r="C708" s="74"/>
      <c r="D708" s="74"/>
      <c r="E708" s="74"/>
      <c r="F708" s="74"/>
      <c r="G708" s="74"/>
      <c r="H708" s="74"/>
      <c r="I708" s="74"/>
      <c r="J708" s="74"/>
      <c r="K708" s="74"/>
      <c r="L708" s="74">
        <f>+K$651+K708</f>
        <v>1.4</v>
      </c>
      <c r="M708" s="74">
        <f>+L$651+L708</f>
        <v>2.5</v>
      </c>
      <c r="N708" s="75">
        <f>+M$651+M708</f>
        <v>3.3</v>
      </c>
      <c r="O708" s="75">
        <f>+N$651+N708</f>
        <v>4</v>
      </c>
      <c r="P708" s="31"/>
      <c r="Q708" s="36" t="s">
        <v>74</v>
      </c>
    </row>
    <row r="709" spans="1:17" s="3" customFormat="1" ht="14.25" x14ac:dyDescent="0.2">
      <c r="B709" s="76"/>
      <c r="C709" s="77"/>
      <c r="D709" s="77"/>
      <c r="E709" s="77"/>
      <c r="F709" s="77"/>
      <c r="G709" s="77"/>
      <c r="H709" s="77"/>
      <c r="I709" s="77"/>
      <c r="J709" s="77"/>
      <c r="K709" s="77">
        <f>+K$661+K708</f>
        <v>68.949438230808141</v>
      </c>
      <c r="L709" s="77">
        <f>+L$661+L708</f>
        <v>79.69818678861995</v>
      </c>
      <c r="M709" s="77">
        <f>+M$661+M708</f>
        <v>73.373654134365538</v>
      </c>
      <c r="N709" s="78">
        <f>+N$661+N708</f>
        <v>52.641264226920789</v>
      </c>
      <c r="O709" s="78">
        <f>+O$661+O708</f>
        <v>49.75</v>
      </c>
      <c r="P709" s="31"/>
      <c r="Q709" s="36" t="s">
        <v>75</v>
      </c>
    </row>
    <row r="710" spans="1:17" s="3" customFormat="1" ht="14.25" x14ac:dyDescent="0.2">
      <c r="B710" s="72"/>
      <c r="I710" s="61"/>
      <c r="J710" s="61"/>
      <c r="K710" s="61"/>
      <c r="L710" s="61"/>
      <c r="M710" s="61"/>
      <c r="N710" s="62"/>
      <c r="O710" s="62">
        <f>+O709/K709-1</f>
        <v>-0.27845677533351398</v>
      </c>
      <c r="P710" s="31"/>
      <c r="Q710" s="63" t="s">
        <v>76</v>
      </c>
    </row>
    <row r="711" spans="1:17" s="70" customFormat="1" ht="14.25" x14ac:dyDescent="0.2">
      <c r="A711" s="64"/>
      <c r="B711" s="65"/>
      <c r="C711" s="66"/>
      <c r="D711" s="66"/>
      <c r="E711" s="66"/>
      <c r="F711" s="66"/>
      <c r="G711" s="66"/>
      <c r="H711" s="66"/>
      <c r="I711" s="66"/>
      <c r="J711" s="66"/>
      <c r="K711" s="66"/>
      <c r="L711" s="66">
        <f>RATE(L$348-$K$348,,-$K709,L709)</f>
        <v>0.15589319991020656</v>
      </c>
      <c r="M711" s="66">
        <f>RATE(M$348-$K$348,,-$K709,M709)</f>
        <v>3.1584262506872136E-2</v>
      </c>
      <c r="N711" s="67">
        <f>RATE(N$348-$K$348,,-$K709,N709)</f>
        <v>-8.6030170927847677E-2</v>
      </c>
      <c r="O711" s="67">
        <f>RATE(O$348-$K$348,,-$K709,O709)</f>
        <v>-7.8350932007658844E-2</v>
      </c>
      <c r="P711" s="68"/>
      <c r="Q711" s="69" t="s">
        <v>77</v>
      </c>
    </row>
    <row r="712" spans="1:17" s="3" customFormat="1" ht="14.25" x14ac:dyDescent="0.2">
      <c r="B712" s="73"/>
      <c r="C712" s="74"/>
      <c r="D712" s="74"/>
      <c r="E712" s="74"/>
      <c r="F712" s="74"/>
      <c r="G712" s="74"/>
      <c r="H712" s="74"/>
      <c r="I712" s="74"/>
      <c r="J712" s="74"/>
      <c r="K712" s="74"/>
      <c r="L712" s="74"/>
      <c r="M712" s="74">
        <f>+L$651+L712</f>
        <v>1.1000000000000001</v>
      </c>
      <c r="N712" s="75">
        <f>+M$651+M712</f>
        <v>1.9000000000000001</v>
      </c>
      <c r="O712" s="75">
        <f>+N$651+N712</f>
        <v>2.6</v>
      </c>
      <c r="P712" s="31"/>
      <c r="Q712" s="36" t="s">
        <v>74</v>
      </c>
    </row>
    <row r="713" spans="1:17" s="3" customFormat="1" ht="14.25" x14ac:dyDescent="0.2">
      <c r="B713" s="76"/>
      <c r="C713" s="77"/>
      <c r="D713" s="77"/>
      <c r="E713" s="77"/>
      <c r="F713" s="77"/>
      <c r="G713" s="77"/>
      <c r="H713" s="77"/>
      <c r="I713" s="77"/>
      <c r="J713" s="77"/>
      <c r="K713" s="77"/>
      <c r="L713" s="77">
        <f>+L$661+L712</f>
        <v>78.298186788619944</v>
      </c>
      <c r="M713" s="77">
        <f>+M$661+M712</f>
        <v>71.973654134365532</v>
      </c>
      <c r="N713" s="78">
        <f>+N$661+N712</f>
        <v>51.241264226920791</v>
      </c>
      <c r="O713" s="78">
        <f>+O$661+O712</f>
        <v>48.35</v>
      </c>
      <c r="P713" s="31"/>
      <c r="Q713" s="36" t="s">
        <v>75</v>
      </c>
    </row>
    <row r="714" spans="1:17" s="3" customFormat="1" ht="14.25" x14ac:dyDescent="0.2">
      <c r="B714" s="72"/>
      <c r="I714" s="61"/>
      <c r="J714" s="61"/>
      <c r="K714" s="61"/>
      <c r="L714" s="61"/>
      <c r="M714" s="61"/>
      <c r="N714" s="62"/>
      <c r="O714" s="62">
        <f>+O713/L713-1</f>
        <v>-0.38248889299915034</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-8.0774956785763477E-2</v>
      </c>
      <c r="N715" s="67">
        <f>RATE(N$348-$L$348,,-$L713,N713)</f>
        <v>-0.19102692803390259</v>
      </c>
      <c r="O715" s="67">
        <f>RATE(O$348-$L$348,,-$L713,O713)</f>
        <v>-0.14844064467941412</v>
      </c>
      <c r="P715" s="68"/>
      <c r="Q715" s="69" t="s">
        <v>77</v>
      </c>
    </row>
    <row r="716" spans="1:17" s="3" customFormat="1" ht="14.25" x14ac:dyDescent="0.2">
      <c r="B716" s="73"/>
      <c r="C716" s="74"/>
      <c r="D716" s="74"/>
      <c r="E716" s="74"/>
      <c r="F716" s="74"/>
      <c r="G716" s="74"/>
      <c r="H716" s="74"/>
      <c r="I716" s="74"/>
      <c r="J716" s="74"/>
      <c r="K716" s="74"/>
      <c r="L716" s="74"/>
      <c r="M716" s="74"/>
      <c r="N716" s="75">
        <f>+M$651+M716</f>
        <v>0.8</v>
      </c>
      <c r="O716" s="75">
        <f>+N$651+N716</f>
        <v>1.5</v>
      </c>
      <c r="P716" s="31"/>
      <c r="Q716" s="36" t="s">
        <v>74</v>
      </c>
    </row>
    <row r="717" spans="1:17" s="3" customFormat="1" ht="14.25" x14ac:dyDescent="0.2">
      <c r="B717" s="76"/>
      <c r="C717" s="77"/>
      <c r="D717" s="77"/>
      <c r="E717" s="77"/>
      <c r="F717" s="77"/>
      <c r="G717" s="77"/>
      <c r="H717" s="77"/>
      <c r="I717" s="77"/>
      <c r="J717" s="77"/>
      <c r="K717" s="77"/>
      <c r="L717" s="77"/>
      <c r="M717" s="77">
        <f>+M$661+M716</f>
        <v>70.873654134365538</v>
      </c>
      <c r="N717" s="78">
        <f>+N$661+N716</f>
        <v>50.141264226920789</v>
      </c>
      <c r="O717" s="78">
        <f>+O$661+O716</f>
        <v>47.25</v>
      </c>
      <c r="P717" s="31"/>
      <c r="Q717" s="36" t="s">
        <v>75</v>
      </c>
    </row>
    <row r="718" spans="1:17" s="3" customFormat="1" ht="14.25" x14ac:dyDescent="0.2">
      <c r="B718" s="72"/>
      <c r="I718" s="61"/>
      <c r="J718" s="61"/>
      <c r="K718" s="61"/>
      <c r="L718" s="61"/>
      <c r="M718" s="61"/>
      <c r="N718" s="62"/>
      <c r="O718" s="62">
        <f>+O717/M717-1</f>
        <v>-0.33332067356903494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-0.292526047381998</v>
      </c>
      <c r="O719" s="67">
        <f>RATE(O$348-$M$348,,-$M717,O717)</f>
        <v>-0.18349566661837913</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0.7</v>
      </c>
      <c r="P720" s="31"/>
      <c r="Q720" s="36" t="s">
        <v>74</v>
      </c>
    </row>
    <row r="721" spans="1:17" s="3" customFormat="1" ht="14.25" x14ac:dyDescent="0.2">
      <c r="B721" s="76"/>
      <c r="C721" s="77"/>
      <c r="D721" s="77"/>
      <c r="E721" s="77"/>
      <c r="F721" s="77"/>
      <c r="G721" s="77"/>
      <c r="H721" s="77"/>
      <c r="I721" s="77"/>
      <c r="J721" s="77"/>
      <c r="K721" s="77"/>
      <c r="L721" s="77"/>
      <c r="M721" s="77"/>
      <c r="N721" s="78">
        <f>+N$661+N720</f>
        <v>49.341264226920792</v>
      </c>
      <c r="O721" s="78">
        <f>+O$661+O720</f>
        <v>46.45</v>
      </c>
      <c r="P721" s="31"/>
      <c r="Q721" s="36" t="s">
        <v>75</v>
      </c>
    </row>
    <row r="722" spans="1:17" s="3" customFormat="1" ht="14.25" x14ac:dyDescent="0.2">
      <c r="B722" s="72"/>
      <c r="I722" s="61"/>
      <c r="J722" s="61"/>
      <c r="K722" s="61"/>
      <c r="L722" s="61"/>
      <c r="M722" s="61"/>
      <c r="N722" s="62"/>
      <c r="O722" s="62">
        <f>+O721/N721-1</f>
        <v>-5.8597287123083208E-2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-5.8597287123083153E-2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7448" priority="1205" operator="lessThan">
      <formula>0</formula>
    </cfRule>
  </conditionalFormatting>
  <conditionalFormatting sqref="P583">
    <cfRule type="cellIs" dxfId="7447" priority="1200" operator="lessThan">
      <formula>0</formula>
    </cfRule>
  </conditionalFormatting>
  <conditionalFormatting sqref="B348:N348">
    <cfRule type="cellIs" dxfId="7446" priority="1199" operator="lessThan">
      <formula>0</formula>
    </cfRule>
  </conditionalFormatting>
  <conditionalFormatting sqref="P514:P515">
    <cfRule type="cellIs" dxfId="7445" priority="1201" operator="lessThan">
      <formula>0</formula>
    </cfRule>
  </conditionalFormatting>
  <conditionalFormatting sqref="P523 Q529 Q539:Q545">
    <cfRule type="cellIs" dxfId="7444" priority="1202" operator="lessThan">
      <formula>0</formula>
    </cfRule>
  </conditionalFormatting>
  <conditionalFormatting sqref="P531">
    <cfRule type="cellIs" dxfId="7443" priority="1203" operator="lessThan">
      <formula>0</formula>
    </cfRule>
  </conditionalFormatting>
  <conditionalFormatting sqref="P562">
    <cfRule type="cellIs" dxfId="7442" priority="1204" operator="lessThan">
      <formula>0</formula>
    </cfRule>
  </conditionalFormatting>
  <conditionalFormatting sqref="B348:N348">
    <cfRule type="cellIs" dxfId="7441" priority="1198" operator="lessThan">
      <formula>0</formula>
    </cfRule>
  </conditionalFormatting>
  <conditionalFormatting sqref="Q588">
    <cfRule type="cellIs" dxfId="7440" priority="1183" operator="lessThan">
      <formula>0</formula>
    </cfRule>
  </conditionalFormatting>
  <conditionalFormatting sqref="Q499:Q502">
    <cfRule type="cellIs" dxfId="7439" priority="1197" operator="lessThan">
      <formula>0</formula>
    </cfRule>
  </conditionalFormatting>
  <conditionalFormatting sqref="Q503">
    <cfRule type="cellIs" dxfId="7438" priority="1196" operator="lessThan">
      <formula>0</formula>
    </cfRule>
  </conditionalFormatting>
  <conditionalFormatting sqref="Q503">
    <cfRule type="cellIs" dxfId="7437" priority="1195" operator="lessThan">
      <formula>0</formula>
    </cfRule>
  </conditionalFormatting>
  <conditionalFormatting sqref="B514">
    <cfRule type="cellIs" dxfId="7436" priority="1193" operator="lessThan">
      <formula>0</formula>
    </cfRule>
  </conditionalFormatting>
  <conditionalFormatting sqref="B531">
    <cfRule type="cellIs" dxfId="7435" priority="1192" operator="lessThan">
      <formula>0</formula>
    </cfRule>
  </conditionalFormatting>
  <conditionalFormatting sqref="Q520">
    <cfRule type="cellIs" dxfId="7434" priority="1191" operator="lessThan">
      <formula>0</formula>
    </cfRule>
  </conditionalFormatting>
  <conditionalFormatting sqref="Q520">
    <cfRule type="cellIs" dxfId="7433" priority="1190" operator="lessThan">
      <formula>0</formula>
    </cfRule>
  </conditionalFormatting>
  <conditionalFormatting sqref="Q567">
    <cfRule type="cellIs" dxfId="7432" priority="1185" operator="lessThan">
      <formula>0</formula>
    </cfRule>
  </conditionalFormatting>
  <conditionalFormatting sqref="B523 B515">
    <cfRule type="cellIs" dxfId="7431" priority="1194" operator="lessThan">
      <formula>0</formula>
    </cfRule>
  </conditionalFormatting>
  <conditionalFormatting sqref="Q528">
    <cfRule type="cellIs" dxfId="7430" priority="1188" operator="lessThan">
      <formula>0</formula>
    </cfRule>
  </conditionalFormatting>
  <conditionalFormatting sqref="Q536">
    <cfRule type="cellIs" dxfId="7429" priority="1187" operator="lessThan">
      <formula>0</formula>
    </cfRule>
  </conditionalFormatting>
  <conditionalFormatting sqref="Q536">
    <cfRule type="cellIs" dxfId="7428" priority="1186" operator="lessThan">
      <formula>0</formula>
    </cfRule>
  </conditionalFormatting>
  <conditionalFormatting sqref="P539">
    <cfRule type="cellIs" dxfId="7427" priority="1174" operator="lessThan">
      <formula>0</formula>
    </cfRule>
  </conditionalFormatting>
  <conditionalFormatting sqref="Q528">
    <cfRule type="cellIs" dxfId="7426" priority="1189" operator="lessThan">
      <formula>0</formula>
    </cfRule>
  </conditionalFormatting>
  <conditionalFormatting sqref="Q567">
    <cfRule type="cellIs" dxfId="7425" priority="1184" operator="lessThan">
      <formula>0</formula>
    </cfRule>
  </conditionalFormatting>
  <conditionalFormatting sqref="P584:P587">
    <cfRule type="cellIs" dxfId="7424" priority="1176" operator="lessThan">
      <formula>0</formula>
    </cfRule>
  </conditionalFormatting>
  <conditionalFormatting sqref="P563:P566">
    <cfRule type="cellIs" dxfId="7423" priority="1177" operator="lessThan">
      <formula>0</formula>
    </cfRule>
  </conditionalFormatting>
  <conditionalFormatting sqref="Q366">
    <cfRule type="cellIs" dxfId="7422" priority="1135" operator="lessThan">
      <formula>0</formula>
    </cfRule>
  </conditionalFormatting>
  <conditionalFormatting sqref="Q588">
    <cfRule type="cellIs" dxfId="7421" priority="1182" operator="lessThan">
      <formula>0</formula>
    </cfRule>
  </conditionalFormatting>
  <conditionalFormatting sqref="Q544">
    <cfRule type="cellIs" dxfId="7420" priority="1173" operator="lessThan">
      <formula>0</formula>
    </cfRule>
  </conditionalFormatting>
  <conditionalFormatting sqref="J353:N354 K351:N352">
    <cfRule type="cellIs" dxfId="7419" priority="1162" operator="lessThan">
      <formula>0</formula>
    </cfRule>
  </conditionalFormatting>
  <conditionalFormatting sqref="P516:P519">
    <cfRule type="cellIs" dxfId="7418" priority="1181" operator="lessThan">
      <formula>0</formula>
    </cfRule>
  </conditionalFormatting>
  <conditionalFormatting sqref="P524:P527">
    <cfRule type="cellIs" dxfId="7417" priority="1180" operator="lessThan">
      <formula>0</formula>
    </cfRule>
  </conditionalFormatting>
  <conditionalFormatting sqref="P539:P543">
    <cfRule type="cellIs" dxfId="7416" priority="1179" operator="lessThan">
      <formula>0</formula>
    </cfRule>
  </conditionalFormatting>
  <conditionalFormatting sqref="P532:P535">
    <cfRule type="cellIs" dxfId="7415" priority="1178" operator="lessThan">
      <formula>0</formula>
    </cfRule>
  </conditionalFormatting>
  <conditionalFormatting sqref="Q544">
    <cfRule type="cellIs" dxfId="7414" priority="1172" operator="lessThan">
      <formula>0</formula>
    </cfRule>
  </conditionalFormatting>
  <conditionalFormatting sqref="Q354">
    <cfRule type="cellIs" dxfId="7413" priority="1155" operator="lessThan">
      <formula>0</formula>
    </cfRule>
  </conditionalFormatting>
  <conditionalFormatting sqref="Q540:Q543 B539">
    <cfRule type="cellIs" dxfId="7412" priority="1175" operator="lessThan">
      <formula>0</formula>
    </cfRule>
  </conditionalFormatting>
  <conditionalFormatting sqref="P555:P558">
    <cfRule type="cellIs" dxfId="7411" priority="1167" operator="lessThan">
      <formula>0</formula>
    </cfRule>
  </conditionalFormatting>
  <conditionalFormatting sqref="Q555:Q558 Q560">
    <cfRule type="cellIs" dxfId="7410" priority="1170" operator="lessThan">
      <formula>0</formula>
    </cfRule>
  </conditionalFormatting>
  <conditionalFormatting sqref="Q559">
    <cfRule type="cellIs" dxfId="7409" priority="1169" operator="lessThan">
      <formula>0</formula>
    </cfRule>
  </conditionalFormatting>
  <conditionalFormatting sqref="Q468:Q472">
    <cfRule type="cellIs" dxfId="7408" priority="1166" operator="lessThan">
      <formula>0</formula>
    </cfRule>
  </conditionalFormatting>
  <conditionalFormatting sqref="Q559">
    <cfRule type="cellIs" dxfId="7407" priority="1168" operator="lessThan">
      <formula>0</formula>
    </cfRule>
  </conditionalFormatting>
  <conditionalFormatting sqref="J351">
    <cfRule type="cellIs" dxfId="7406" priority="1161" operator="lessThan">
      <formula>0</formula>
    </cfRule>
  </conditionalFormatting>
  <conditionalFormatting sqref="P540:P543">
    <cfRule type="cellIs" dxfId="7405" priority="1171" operator="lessThan">
      <formula>0</formula>
    </cfRule>
  </conditionalFormatting>
  <conditionalFormatting sqref="P349:Q350 Q351:Q353">
    <cfRule type="cellIs" dxfId="7404" priority="1165" operator="lessThan">
      <formula>0</formula>
    </cfRule>
  </conditionalFormatting>
  <conditionalFormatting sqref="Q396">
    <cfRule type="cellIs" dxfId="7403" priority="1088" operator="lessThan">
      <formula>0</formula>
    </cfRule>
  </conditionalFormatting>
  <conditionalFormatting sqref="B349">
    <cfRule type="cellIs" dxfId="7402" priority="1160" operator="lessThan">
      <formula>0</formula>
    </cfRule>
  </conditionalFormatting>
  <conditionalFormatting sqref="P393:P395">
    <cfRule type="cellIs" dxfId="7401" priority="1092" operator="lessThan">
      <formula>0</formula>
    </cfRule>
  </conditionalFormatting>
  <conditionalFormatting sqref="Q397">
    <cfRule type="cellIs" dxfId="7400" priority="1090" operator="lessThan">
      <formula>0</formula>
    </cfRule>
  </conditionalFormatting>
  <conditionalFormatting sqref="P349:P350">
    <cfRule type="cellIs" dxfId="7399" priority="1164" operator="lessThan">
      <formula>0</formula>
    </cfRule>
  </conditionalFormatting>
  <conditionalFormatting sqref="P351:P354">
    <cfRule type="cellIs" dxfId="7398" priority="1163" operator="lessThan">
      <formula>0</formula>
    </cfRule>
  </conditionalFormatting>
  <conditionalFormatting sqref="C397:M397">
    <cfRule type="cellIs" dxfId="7397" priority="1087" operator="lessThan">
      <formula>0</formula>
    </cfRule>
  </conditionalFormatting>
  <conditionalFormatting sqref="Q355">
    <cfRule type="cellIs" dxfId="7396" priority="1158" operator="lessThan">
      <formula>0</formula>
    </cfRule>
  </conditionalFormatting>
  <conditionalFormatting sqref="P398:Q398 Q399:Q401">
    <cfRule type="cellIs" dxfId="7395" priority="1086" operator="lessThan">
      <formula>0</formula>
    </cfRule>
  </conditionalFormatting>
  <conditionalFormatting sqref="P399:P401">
    <cfRule type="cellIs" dxfId="7394" priority="1084" operator="lessThan">
      <formula>0</formula>
    </cfRule>
  </conditionalFormatting>
  <conditionalFormatting sqref="C357:J357">
    <cfRule type="cellIs" dxfId="7393" priority="1149" operator="lessThan">
      <formula>0</formula>
    </cfRule>
  </conditionalFormatting>
  <conditionalFormatting sqref="H385">
    <cfRule type="cellIs" dxfId="7392" priority="1049" operator="lessThan">
      <formula>0</formula>
    </cfRule>
  </conditionalFormatting>
  <conditionalFormatting sqref="Q402">
    <cfRule type="cellIs" dxfId="7391" priority="1082" operator="lessThan">
      <formula>0</formula>
    </cfRule>
  </conditionalFormatting>
  <conditionalFormatting sqref="B350">
    <cfRule type="cellIs" dxfId="7390" priority="1159" operator="lessThan">
      <formula>0</formula>
    </cfRule>
  </conditionalFormatting>
  <conditionalFormatting sqref="J352">
    <cfRule type="cellIs" dxfId="7389" priority="1156" operator="lessThan">
      <formula>0</formula>
    </cfRule>
  </conditionalFormatting>
  <conditionalFormatting sqref="P355">
    <cfRule type="cellIs" dxfId="7388" priority="1157" operator="lessThan">
      <formula>0</formula>
    </cfRule>
  </conditionalFormatting>
  <conditionalFormatting sqref="P440">
    <cfRule type="cellIs" dxfId="7387" priority="1035" operator="lessThan">
      <formula>0</formula>
    </cfRule>
  </conditionalFormatting>
  <conditionalFormatting sqref="Q354">
    <cfRule type="cellIs" dxfId="7386" priority="1154" operator="lessThan">
      <formula>0</formula>
    </cfRule>
  </conditionalFormatting>
  <conditionalFormatting sqref="P356:Q356 Q357:Q359">
    <cfRule type="cellIs" dxfId="7385" priority="1153" operator="lessThan">
      <formula>0</formula>
    </cfRule>
  </conditionalFormatting>
  <conditionalFormatting sqref="P356">
    <cfRule type="cellIs" dxfId="7384" priority="1152" operator="lessThan">
      <formula>0</formula>
    </cfRule>
  </conditionalFormatting>
  <conditionalFormatting sqref="P357:P360">
    <cfRule type="cellIs" dxfId="7383" priority="1151" operator="lessThan">
      <formula>0</formula>
    </cfRule>
  </conditionalFormatting>
  <conditionalFormatting sqref="I358 K358:N358 C359:M360 K357:M357">
    <cfRule type="cellIs" dxfId="7382" priority="1150" operator="lessThan">
      <formula>0</formula>
    </cfRule>
  </conditionalFormatting>
  <conditionalFormatting sqref="B356">
    <cfRule type="cellIs" dxfId="7381" priority="1147" operator="lessThan">
      <formula>0</formula>
    </cfRule>
  </conditionalFormatting>
  <conditionalFormatting sqref="I357">
    <cfRule type="cellIs" dxfId="7380" priority="1148" operator="lessThan">
      <formula>0</formula>
    </cfRule>
  </conditionalFormatting>
  <conditionalFormatting sqref="Q361">
    <cfRule type="cellIs" dxfId="7379" priority="1146" operator="lessThan">
      <formula>0</formula>
    </cfRule>
  </conditionalFormatting>
  <conditionalFormatting sqref="C358:J358">
    <cfRule type="cellIs" dxfId="7378" priority="1145" operator="lessThan">
      <formula>0</formula>
    </cfRule>
  </conditionalFormatting>
  <conditionalFormatting sqref="Q360">
    <cfRule type="cellIs" dxfId="7377" priority="1144" operator="lessThan">
      <formula>0</formula>
    </cfRule>
  </conditionalFormatting>
  <conditionalFormatting sqref="Q360">
    <cfRule type="cellIs" dxfId="7376" priority="1143" operator="lessThan">
      <formula>0</formula>
    </cfRule>
  </conditionalFormatting>
  <conditionalFormatting sqref="P362:Q362 Q363:Q365">
    <cfRule type="cellIs" dxfId="7375" priority="1142" operator="lessThan">
      <formula>0</formula>
    </cfRule>
  </conditionalFormatting>
  <conditionalFormatting sqref="P362">
    <cfRule type="cellIs" dxfId="7374" priority="1141" operator="lessThan">
      <formula>0</formula>
    </cfRule>
  </conditionalFormatting>
  <conditionalFormatting sqref="J363">
    <cfRule type="cellIs" dxfId="7373" priority="1139" operator="lessThan">
      <formula>0</formula>
    </cfRule>
  </conditionalFormatting>
  <conditionalFormatting sqref="K363:N364 J365:M366">
    <cfRule type="cellIs" dxfId="7372" priority="1140" operator="lessThan">
      <formula>0</formula>
    </cfRule>
  </conditionalFormatting>
  <conditionalFormatting sqref="P368">
    <cfRule type="cellIs" dxfId="7371" priority="1132" operator="lessThan">
      <formula>0</formula>
    </cfRule>
  </conditionalFormatting>
  <conditionalFormatting sqref="Q367">
    <cfRule type="cellIs" dxfId="7370" priority="1137" operator="lessThan">
      <formula>0</formula>
    </cfRule>
  </conditionalFormatting>
  <conditionalFormatting sqref="B362">
    <cfRule type="cellIs" dxfId="7369" priority="1138" operator="lessThan">
      <formula>0</formula>
    </cfRule>
  </conditionalFormatting>
  <conditionalFormatting sqref="P405:P407">
    <cfRule type="cellIs" dxfId="7368" priority="1070" operator="lessThan">
      <formula>0</formula>
    </cfRule>
  </conditionalFormatting>
  <conditionalFormatting sqref="J364">
    <cfRule type="cellIs" dxfId="7367" priority="1136" operator="lessThan">
      <formula>0</formula>
    </cfRule>
  </conditionalFormatting>
  <conditionalFormatting sqref="Q366">
    <cfRule type="cellIs" dxfId="7366" priority="1134" operator="lessThan">
      <formula>0</formula>
    </cfRule>
  </conditionalFormatting>
  <conditionalFormatting sqref="P368:Q368 Q369:Q371">
    <cfRule type="cellIs" dxfId="7365" priority="1133" operator="lessThan">
      <formula>0</formula>
    </cfRule>
  </conditionalFormatting>
  <conditionalFormatting sqref="Q372">
    <cfRule type="cellIs" dxfId="7364" priority="1124" operator="lessThan">
      <formula>0</formula>
    </cfRule>
  </conditionalFormatting>
  <conditionalFormatting sqref="I370 K369:N370 C371:M372">
    <cfRule type="cellIs" dxfId="7363" priority="1131" operator="lessThan">
      <formula>0</formula>
    </cfRule>
  </conditionalFormatting>
  <conditionalFormatting sqref="I369">
    <cfRule type="cellIs" dxfId="7362" priority="1129" operator="lessThan">
      <formula>0</formula>
    </cfRule>
  </conditionalFormatting>
  <conditionalFormatting sqref="C369:J369">
    <cfRule type="cellIs" dxfId="7361" priority="1130" operator="lessThan">
      <formula>0</formula>
    </cfRule>
  </conditionalFormatting>
  <conditionalFormatting sqref="B368">
    <cfRule type="cellIs" dxfId="7360" priority="1128" operator="lessThan">
      <formula>0</formula>
    </cfRule>
  </conditionalFormatting>
  <conditionalFormatting sqref="Q373">
    <cfRule type="cellIs" dxfId="7359" priority="1127" operator="lessThan">
      <formula>0</formula>
    </cfRule>
  </conditionalFormatting>
  <conditionalFormatting sqref="P411:P413">
    <cfRule type="cellIs" dxfId="7358" priority="1063" operator="lessThan">
      <formula>0</formula>
    </cfRule>
  </conditionalFormatting>
  <conditionalFormatting sqref="C370:J370">
    <cfRule type="cellIs" dxfId="7357" priority="1126" operator="lessThan">
      <formula>0</formula>
    </cfRule>
  </conditionalFormatting>
  <conditionalFormatting sqref="Q372">
    <cfRule type="cellIs" dxfId="7356" priority="1125" operator="lessThan">
      <formula>0</formula>
    </cfRule>
  </conditionalFormatting>
  <conditionalFormatting sqref="P374:Q374 Q375:Q377">
    <cfRule type="cellIs" dxfId="7355" priority="1123" operator="lessThan">
      <formula>0</formula>
    </cfRule>
  </conditionalFormatting>
  <conditionalFormatting sqref="P374">
    <cfRule type="cellIs" dxfId="7354" priority="1122" operator="lessThan">
      <formula>0</formula>
    </cfRule>
  </conditionalFormatting>
  <conditionalFormatting sqref="P375:P377">
    <cfRule type="cellIs" dxfId="7353" priority="1121" operator="lessThan">
      <formula>0</formula>
    </cfRule>
  </conditionalFormatting>
  <conditionalFormatting sqref="I376 K375:N376 C377:M378">
    <cfRule type="cellIs" dxfId="7352" priority="1120" operator="lessThan">
      <formula>0</formula>
    </cfRule>
  </conditionalFormatting>
  <conditionalFormatting sqref="I375">
    <cfRule type="cellIs" dxfId="7351" priority="1118" operator="lessThan">
      <formula>0</formula>
    </cfRule>
  </conditionalFormatting>
  <conditionalFormatting sqref="C375:J375">
    <cfRule type="cellIs" dxfId="7350" priority="1119" operator="lessThan">
      <formula>0</formula>
    </cfRule>
  </conditionalFormatting>
  <conditionalFormatting sqref="B374">
    <cfRule type="cellIs" dxfId="7349" priority="1117" operator="lessThan">
      <formula>0</formula>
    </cfRule>
  </conditionalFormatting>
  <conditionalFormatting sqref="Q379">
    <cfRule type="cellIs" dxfId="7348" priority="1116" operator="lessThan">
      <formula>0</formula>
    </cfRule>
  </conditionalFormatting>
  <conditionalFormatting sqref="C376:J376">
    <cfRule type="cellIs" dxfId="7347" priority="1115" operator="lessThan">
      <formula>0</formula>
    </cfRule>
  </conditionalFormatting>
  <conditionalFormatting sqref="Q378">
    <cfRule type="cellIs" dxfId="7346" priority="1114" operator="lessThan">
      <formula>0</formula>
    </cfRule>
  </conditionalFormatting>
  <conditionalFormatting sqref="Q378">
    <cfRule type="cellIs" dxfId="7345" priority="1113" operator="lessThan">
      <formula>0</formula>
    </cfRule>
  </conditionalFormatting>
  <conditionalFormatting sqref="P380:Q380 Q381:Q383">
    <cfRule type="cellIs" dxfId="7344" priority="1112" operator="lessThan">
      <formula>0</formula>
    </cfRule>
  </conditionalFormatting>
  <conditionalFormatting sqref="P380">
    <cfRule type="cellIs" dxfId="7343" priority="1111" operator="lessThan">
      <formula>0</formula>
    </cfRule>
  </conditionalFormatting>
  <conditionalFormatting sqref="P381:P383">
    <cfRule type="cellIs" dxfId="7342" priority="1110" operator="lessThan">
      <formula>0</formula>
    </cfRule>
  </conditionalFormatting>
  <conditionalFormatting sqref="I382 K381:N382 C383:N383 C384:M384">
    <cfRule type="cellIs" dxfId="7341" priority="1109" operator="lessThan">
      <formula>0</formula>
    </cfRule>
  </conditionalFormatting>
  <conditionalFormatting sqref="I381">
    <cfRule type="cellIs" dxfId="7340" priority="1107" operator="lessThan">
      <formula>0</formula>
    </cfRule>
  </conditionalFormatting>
  <conditionalFormatting sqref="C381:J381">
    <cfRule type="cellIs" dxfId="7339" priority="1108" operator="lessThan">
      <formula>0</formula>
    </cfRule>
  </conditionalFormatting>
  <conditionalFormatting sqref="B380">
    <cfRule type="cellIs" dxfId="7338" priority="1106" operator="lessThan">
      <formula>0</formula>
    </cfRule>
  </conditionalFormatting>
  <conditionalFormatting sqref="Q385">
    <cfRule type="cellIs" dxfId="7337" priority="1105" operator="lessThan">
      <formula>0</formula>
    </cfRule>
  </conditionalFormatting>
  <conditionalFormatting sqref="C382:J382">
    <cfRule type="cellIs" dxfId="7336" priority="1104" operator="lessThan">
      <formula>0</formula>
    </cfRule>
  </conditionalFormatting>
  <conditionalFormatting sqref="Q384">
    <cfRule type="cellIs" dxfId="7335" priority="1103" operator="lessThan">
      <formula>0</formula>
    </cfRule>
  </conditionalFormatting>
  <conditionalFormatting sqref="Q384">
    <cfRule type="cellIs" dxfId="7334" priority="1102" operator="lessThan">
      <formula>0</formula>
    </cfRule>
  </conditionalFormatting>
  <conditionalFormatting sqref="P386:Q386 Q387:Q389">
    <cfRule type="cellIs" dxfId="7333" priority="1101" operator="lessThan">
      <formula>0</formula>
    </cfRule>
  </conditionalFormatting>
  <conditionalFormatting sqref="P386">
    <cfRule type="cellIs" dxfId="7332" priority="1100" operator="lessThan">
      <formula>0</formula>
    </cfRule>
  </conditionalFormatting>
  <conditionalFormatting sqref="P387:P389">
    <cfRule type="cellIs" dxfId="7331" priority="1099" operator="lessThan">
      <formula>0</formula>
    </cfRule>
  </conditionalFormatting>
  <conditionalFormatting sqref="B386">
    <cfRule type="cellIs" dxfId="7330" priority="1098" operator="lessThan">
      <formula>0</formula>
    </cfRule>
  </conditionalFormatting>
  <conditionalFormatting sqref="Q391">
    <cfRule type="cellIs" dxfId="7329" priority="1097" operator="lessThan">
      <formula>0</formula>
    </cfRule>
  </conditionalFormatting>
  <conditionalFormatting sqref="Q390">
    <cfRule type="cellIs" dxfId="7328" priority="1096" operator="lessThan">
      <formula>0</formula>
    </cfRule>
  </conditionalFormatting>
  <conditionalFormatting sqref="Q390">
    <cfRule type="cellIs" dxfId="7327" priority="1095" operator="lessThan">
      <formula>0</formula>
    </cfRule>
  </conditionalFormatting>
  <conditionalFormatting sqref="P392:Q392 Q393:Q395">
    <cfRule type="cellIs" dxfId="7326" priority="1094" operator="lessThan">
      <formula>0</formula>
    </cfRule>
  </conditionalFormatting>
  <conditionalFormatting sqref="P392">
    <cfRule type="cellIs" dxfId="7325" priority="1093" operator="lessThan">
      <formula>0</formula>
    </cfRule>
  </conditionalFormatting>
  <conditionalFormatting sqref="H397">
    <cfRule type="cellIs" dxfId="7324" priority="1052" operator="lessThan">
      <formula>0</formula>
    </cfRule>
  </conditionalFormatting>
  <conditionalFormatting sqref="B392">
    <cfRule type="cellIs" dxfId="7323" priority="1091" operator="lessThan">
      <formula>0</formula>
    </cfRule>
  </conditionalFormatting>
  <conditionalFormatting sqref="H378">
    <cfRule type="cellIs" dxfId="7322" priority="1048" operator="lessThan">
      <formula>0</formula>
    </cfRule>
  </conditionalFormatting>
  <conditionalFormatting sqref="Q396">
    <cfRule type="cellIs" dxfId="7321" priority="1089" operator="lessThan">
      <formula>0</formula>
    </cfRule>
  </conditionalFormatting>
  <conditionalFormatting sqref="H360">
    <cfRule type="cellIs" dxfId="7320" priority="1046" operator="lessThan">
      <formula>0</formula>
    </cfRule>
  </conditionalFormatting>
  <conditionalFormatting sqref="H361">
    <cfRule type="cellIs" dxfId="7319" priority="1045" operator="lessThan">
      <formula>0</formula>
    </cfRule>
  </conditionalFormatting>
  <conditionalFormatting sqref="P398">
    <cfRule type="cellIs" dxfId="7318" priority="1085" operator="lessThan">
      <formula>0</formula>
    </cfRule>
  </conditionalFormatting>
  <conditionalFormatting sqref="Q438">
    <cfRule type="cellIs" dxfId="7317" priority="1038" operator="lessThan">
      <formula>0</formula>
    </cfRule>
  </conditionalFormatting>
  <conditionalFormatting sqref="H372">
    <cfRule type="cellIs" dxfId="7316" priority="1044" operator="lessThan">
      <formula>0</formula>
    </cfRule>
  </conditionalFormatting>
  <conditionalFormatting sqref="Q402">
    <cfRule type="cellIs" dxfId="7315" priority="1083" operator="lessThan">
      <formula>0</formula>
    </cfRule>
  </conditionalFormatting>
  <conditionalFormatting sqref="P440:Q440 Q441:Q443">
    <cfRule type="cellIs" dxfId="7314" priority="1036" operator="lessThan">
      <formula>0</formula>
    </cfRule>
  </conditionalFormatting>
  <conditionalFormatting sqref="C391:M391">
    <cfRule type="cellIs" dxfId="7313" priority="1081" operator="lessThan">
      <formula>0</formula>
    </cfRule>
  </conditionalFormatting>
  <conditionalFormatting sqref="C385:M385">
    <cfRule type="cellIs" dxfId="7312" priority="1080" operator="lessThan">
      <formula>0</formula>
    </cfRule>
  </conditionalFormatting>
  <conditionalFormatting sqref="C379:M379">
    <cfRule type="cellIs" dxfId="7311" priority="1079" operator="lessThan">
      <formula>0</formula>
    </cfRule>
  </conditionalFormatting>
  <conditionalFormatting sqref="C373:M373">
    <cfRule type="cellIs" dxfId="7310" priority="1078" operator="lessThan">
      <formula>0</formula>
    </cfRule>
  </conditionalFormatting>
  <conditionalFormatting sqref="J367:M367">
    <cfRule type="cellIs" dxfId="7309" priority="1077" operator="lessThan">
      <formula>0</formula>
    </cfRule>
  </conditionalFormatting>
  <conditionalFormatting sqref="C361:M361">
    <cfRule type="cellIs" dxfId="7308" priority="1076" operator="lessThan">
      <formula>0</formula>
    </cfRule>
  </conditionalFormatting>
  <conditionalFormatting sqref="J355:N355">
    <cfRule type="cellIs" dxfId="7307" priority="1075" operator="lessThan">
      <formula>0</formula>
    </cfRule>
  </conditionalFormatting>
  <conditionalFormatting sqref="B398">
    <cfRule type="cellIs" dxfId="7306" priority="1074" operator="lessThan">
      <formula>0</formula>
    </cfRule>
  </conditionalFormatting>
  <conditionalFormatting sqref="B403">
    <cfRule type="cellIs" dxfId="7305" priority="1073" operator="lessThan">
      <formula>0</formula>
    </cfRule>
  </conditionalFormatting>
  <conditionalFormatting sqref="Q408">
    <cfRule type="cellIs" dxfId="7304" priority="1067" operator="lessThan">
      <formula>0</formula>
    </cfRule>
  </conditionalFormatting>
  <conditionalFormatting sqref="Q409">
    <cfRule type="cellIs" dxfId="7303" priority="1069" operator="lessThan">
      <formula>0</formula>
    </cfRule>
  </conditionalFormatting>
  <conditionalFormatting sqref="P404:Q404 Q405:Q407">
    <cfRule type="cellIs" dxfId="7302" priority="1072" operator="lessThan">
      <formula>0</formula>
    </cfRule>
  </conditionalFormatting>
  <conditionalFormatting sqref="P404">
    <cfRule type="cellIs" dxfId="7301" priority="1071" operator="lessThan">
      <formula>0</formula>
    </cfRule>
  </conditionalFormatting>
  <conditionalFormatting sqref="Q408">
    <cfRule type="cellIs" dxfId="7300" priority="1068" operator="lessThan">
      <formula>0</formula>
    </cfRule>
  </conditionalFormatting>
  <conditionalFormatting sqref="B404">
    <cfRule type="cellIs" dxfId="7299" priority="1066" operator="lessThan">
      <formula>0</formula>
    </cfRule>
  </conditionalFormatting>
  <conditionalFormatting sqref="Q414">
    <cfRule type="cellIs" dxfId="7298" priority="1060" operator="lessThan">
      <formula>0</formula>
    </cfRule>
  </conditionalFormatting>
  <conditionalFormatting sqref="Q415">
    <cfRule type="cellIs" dxfId="7297" priority="1062" operator="lessThan">
      <formula>0</formula>
    </cfRule>
  </conditionalFormatting>
  <conditionalFormatting sqref="P410:Q410 Q411:Q413">
    <cfRule type="cellIs" dxfId="7296" priority="1065" operator="lessThan">
      <formula>0</formula>
    </cfRule>
  </conditionalFormatting>
  <conditionalFormatting sqref="P410">
    <cfRule type="cellIs" dxfId="7295" priority="1064" operator="lessThan">
      <formula>0</formula>
    </cfRule>
  </conditionalFormatting>
  <conditionalFormatting sqref="Q414">
    <cfRule type="cellIs" dxfId="7294" priority="1061" operator="lessThan">
      <formula>0</formula>
    </cfRule>
  </conditionalFormatting>
  <conditionalFormatting sqref="B410">
    <cfRule type="cellIs" dxfId="7293" priority="1059" operator="lessThan">
      <formula>0</formula>
    </cfRule>
  </conditionalFormatting>
  <conditionalFormatting sqref="Q432">
    <cfRule type="cellIs" dxfId="7292" priority="1053" operator="lessThan">
      <formula>0</formula>
    </cfRule>
  </conditionalFormatting>
  <conditionalFormatting sqref="P429:P431">
    <cfRule type="cellIs" dxfId="7291" priority="1056" operator="lessThan">
      <formula>0</formula>
    </cfRule>
  </conditionalFormatting>
  <conditionalFormatting sqref="Q433">
    <cfRule type="cellIs" dxfId="7290" priority="1055" operator="lessThan">
      <formula>0</formula>
    </cfRule>
  </conditionalFormatting>
  <conditionalFormatting sqref="P428:Q428 Q429:Q431">
    <cfRule type="cellIs" dxfId="7289" priority="1058" operator="lessThan">
      <formula>0</formula>
    </cfRule>
  </conditionalFormatting>
  <conditionalFormatting sqref="P428">
    <cfRule type="cellIs" dxfId="7288" priority="1057" operator="lessThan">
      <formula>0</formula>
    </cfRule>
  </conditionalFormatting>
  <conditionalFormatting sqref="Q432">
    <cfRule type="cellIs" dxfId="7287" priority="1054" operator="lessThan">
      <formula>0</formula>
    </cfRule>
  </conditionalFormatting>
  <conditionalFormatting sqref="H391">
    <cfRule type="cellIs" dxfId="7286" priority="1051" operator="lessThan">
      <formula>0</formula>
    </cfRule>
  </conditionalFormatting>
  <conditionalFormatting sqref="P435:P437">
    <cfRule type="cellIs" dxfId="7285" priority="1040" operator="lessThan">
      <formula>0</formula>
    </cfRule>
  </conditionalFormatting>
  <conditionalFormatting sqref="Q444">
    <cfRule type="cellIs" dxfId="7284" priority="1032" operator="lessThan">
      <formula>0</formula>
    </cfRule>
  </conditionalFormatting>
  <conditionalFormatting sqref="H384">
    <cfRule type="cellIs" dxfId="7283" priority="1050" operator="lessThan">
      <formula>0</formula>
    </cfRule>
  </conditionalFormatting>
  <conditionalFormatting sqref="H379">
    <cfRule type="cellIs" dxfId="7282" priority="1047" operator="lessThan">
      <formula>0</formula>
    </cfRule>
  </conditionalFormatting>
  <conditionalFormatting sqref="Q438">
    <cfRule type="cellIs" dxfId="7281" priority="1039" operator="lessThan">
      <formula>0</formula>
    </cfRule>
  </conditionalFormatting>
  <conditionalFormatting sqref="H373">
    <cfRule type="cellIs" dxfId="7280" priority="1043" operator="lessThan">
      <formula>0</formula>
    </cfRule>
  </conditionalFormatting>
  <conditionalFormatting sqref="P441:P443">
    <cfRule type="cellIs" dxfId="7279" priority="1034" operator="lessThan">
      <formula>0</formula>
    </cfRule>
  </conditionalFormatting>
  <conditionalFormatting sqref="P434:Q434 Q435:Q437">
    <cfRule type="cellIs" dxfId="7278" priority="1042" operator="lessThan">
      <formula>0</formula>
    </cfRule>
  </conditionalFormatting>
  <conditionalFormatting sqref="P434">
    <cfRule type="cellIs" dxfId="7277" priority="1041" operator="lessThan">
      <formula>0</formula>
    </cfRule>
  </conditionalFormatting>
  <conditionalFormatting sqref="B434">
    <cfRule type="cellIs" dxfId="7276" priority="1037" operator="lessThan">
      <formula>0</formula>
    </cfRule>
  </conditionalFormatting>
  <conditionalFormatting sqref="Q445:Q446">
    <cfRule type="cellIs" dxfId="7275" priority="1028" operator="lessThan">
      <formula>0</formula>
    </cfRule>
  </conditionalFormatting>
  <conditionalFormatting sqref="Q444">
    <cfRule type="cellIs" dxfId="7274" priority="1031" operator="lessThan">
      <formula>0</formula>
    </cfRule>
  </conditionalFormatting>
  <conditionalFormatting sqref="B446">
    <cfRule type="cellIs" dxfId="7273" priority="1027" operator="lessThan">
      <formula>0</formula>
    </cfRule>
  </conditionalFormatting>
  <conditionalFormatting sqref="B440">
    <cfRule type="cellIs" dxfId="7272" priority="1030" operator="lessThan">
      <formula>0</formula>
    </cfRule>
  </conditionalFormatting>
  <conditionalFormatting sqref="P446">
    <cfRule type="cellIs" dxfId="7271" priority="1033" operator="lessThan">
      <formula>0</formula>
    </cfRule>
  </conditionalFormatting>
  <conditionalFormatting sqref="B447">
    <cfRule type="cellIs" dxfId="7270" priority="1026" operator="lessThan">
      <formula>0</formula>
    </cfRule>
  </conditionalFormatting>
  <conditionalFormatting sqref="Q439">
    <cfRule type="cellIs" dxfId="7269" priority="1029" operator="lessThan">
      <formula>0</formula>
    </cfRule>
  </conditionalFormatting>
  <conditionalFormatting sqref="Q448:Q450">
    <cfRule type="cellIs" dxfId="7268" priority="1025" operator="lessThan">
      <formula>0</formula>
    </cfRule>
  </conditionalFormatting>
  <conditionalFormatting sqref="P448:P450">
    <cfRule type="cellIs" dxfId="7267" priority="1024" operator="lessThan">
      <formula>0</formula>
    </cfRule>
  </conditionalFormatting>
  <conditionalFormatting sqref="Q603">
    <cfRule type="cellIs" dxfId="7266" priority="999" operator="lessThan">
      <formula>0</formula>
    </cfRule>
  </conditionalFormatting>
  <conditionalFormatting sqref="B625">
    <cfRule type="cellIs" dxfId="7265" priority="963" operator="lessThan">
      <formula>0</formula>
    </cfRule>
  </conditionalFormatting>
  <conditionalFormatting sqref="P454:P456">
    <cfRule type="cellIs" dxfId="7264" priority="1020" operator="lessThan">
      <formula>0</formula>
    </cfRule>
  </conditionalFormatting>
  <conditionalFormatting sqref="Q457">
    <cfRule type="cellIs" dxfId="7263" priority="1019" operator="lessThan">
      <formula>0</formula>
    </cfRule>
  </conditionalFormatting>
  <conditionalFormatting sqref="Q597">
    <cfRule type="cellIs" dxfId="7262" priority="1008" operator="lessThan">
      <formula>0</formula>
    </cfRule>
  </conditionalFormatting>
  <conditionalFormatting sqref="Q451">
    <cfRule type="cellIs" dxfId="7261" priority="1023" operator="lessThan">
      <formula>0</formula>
    </cfRule>
  </conditionalFormatting>
  <conditionalFormatting sqref="Q451">
    <cfRule type="cellIs" dxfId="7260" priority="1022" operator="lessThan">
      <formula>0</formula>
    </cfRule>
  </conditionalFormatting>
  <conditionalFormatting sqref="Q457">
    <cfRule type="cellIs" dxfId="7259" priority="1018" operator="lessThan">
      <formula>0</formula>
    </cfRule>
  </conditionalFormatting>
  <conditionalFormatting sqref="J593:N595 J596:M596">
    <cfRule type="cellIs" dxfId="7258" priority="1012" operator="lessThan">
      <formula>0</formula>
    </cfRule>
  </conditionalFormatting>
  <conditionalFormatting sqref="B453">
    <cfRule type="cellIs" dxfId="7257" priority="1016" operator="lessThan">
      <formula>0</formula>
    </cfRule>
  </conditionalFormatting>
  <conditionalFormatting sqref="P599:P602">
    <cfRule type="cellIs" dxfId="7256" priority="1005" operator="lessThan">
      <formula>0</formula>
    </cfRule>
  </conditionalFormatting>
  <conditionalFormatting sqref="Q454:Q456">
    <cfRule type="cellIs" dxfId="7255" priority="1021" operator="lessThan">
      <formula>0</formula>
    </cfRule>
  </conditionalFormatting>
  <conditionalFormatting sqref="Q593:Q595">
    <cfRule type="cellIs" dxfId="7254" priority="1015" operator="lessThan">
      <formula>0</formula>
    </cfRule>
  </conditionalFormatting>
  <conditionalFormatting sqref="Q596">
    <cfRule type="cellIs" dxfId="7253" priority="1010" operator="lessThan">
      <formula>0</formula>
    </cfRule>
  </conditionalFormatting>
  <conditionalFormatting sqref="Q452">
    <cfRule type="cellIs" dxfId="7252" priority="1017" operator="lessThan">
      <formula>0</formula>
    </cfRule>
  </conditionalFormatting>
  <conditionalFormatting sqref="B592">
    <cfRule type="cellIs" dxfId="7251" priority="1007" operator="lessThan">
      <formula>0</formula>
    </cfRule>
  </conditionalFormatting>
  <conditionalFormatting sqref="P593:P595">
    <cfRule type="cellIs" dxfId="7250" priority="1014" operator="lessThan">
      <formula>0</formula>
    </cfRule>
  </conditionalFormatting>
  <conditionalFormatting sqref="J594">
    <cfRule type="cellIs" dxfId="7249" priority="1011" operator="lessThan">
      <formula>0</formula>
    </cfRule>
  </conditionalFormatting>
  <conditionalFormatting sqref="Q602">
    <cfRule type="cellIs" dxfId="7248" priority="1000" operator="lessThan">
      <formula>0</formula>
    </cfRule>
  </conditionalFormatting>
  <conditionalFormatting sqref="J595:N595 K593:N594 J596:M596">
    <cfRule type="cellIs" dxfId="7247" priority="1013" operator="lessThan">
      <formula>0</formula>
    </cfRule>
  </conditionalFormatting>
  <conditionalFormatting sqref="Q596">
    <cfRule type="cellIs" dxfId="7246" priority="1009" operator="lessThan">
      <formula>0</formula>
    </cfRule>
  </conditionalFormatting>
  <conditionalFormatting sqref="J599:N599 J601:N602 J600:M600">
    <cfRule type="cellIs" dxfId="7245" priority="1003" operator="lessThan">
      <formula>0</formula>
    </cfRule>
  </conditionalFormatting>
  <conditionalFormatting sqref="P616:P619">
    <cfRule type="cellIs" dxfId="7244" priority="997" operator="lessThan">
      <formula>0</formula>
    </cfRule>
  </conditionalFormatting>
  <conditionalFormatting sqref="Q602">
    <cfRule type="cellIs" dxfId="7243" priority="1001" operator="lessThan">
      <formula>0</formula>
    </cfRule>
  </conditionalFormatting>
  <conditionalFormatting sqref="J600">
    <cfRule type="cellIs" dxfId="7242" priority="1002" operator="lessThan">
      <formula>0</formula>
    </cfRule>
  </conditionalFormatting>
  <conditionalFormatting sqref="J601:N602 K599:N599 K600:M600">
    <cfRule type="cellIs" dxfId="7241" priority="1004" operator="lessThan">
      <formula>0</formula>
    </cfRule>
  </conditionalFormatting>
  <conditionalFormatting sqref="Q599:Q601">
    <cfRule type="cellIs" dxfId="7240" priority="1006" operator="lessThan">
      <formula>0</formula>
    </cfRule>
  </conditionalFormatting>
  <conditionalFormatting sqref="Q629">
    <cfRule type="cellIs" dxfId="7239" priority="967" operator="lessThan">
      <formula>0</formula>
    </cfRule>
  </conditionalFormatting>
  <conditionalFormatting sqref="I626">
    <cfRule type="cellIs" dxfId="7238" priority="970" operator="lessThan">
      <formula>0</formula>
    </cfRule>
  </conditionalFormatting>
  <conditionalFormatting sqref="C616:N619">
    <cfRule type="cellIs" dxfId="7237" priority="995" operator="lessThan">
      <formula>0</formula>
    </cfRule>
  </conditionalFormatting>
  <conditionalFormatting sqref="Q619">
    <cfRule type="cellIs" dxfId="7236" priority="991" operator="lessThan">
      <formula>0</formula>
    </cfRule>
  </conditionalFormatting>
  <conditionalFormatting sqref="I616">
    <cfRule type="cellIs" dxfId="7235" priority="994" operator="lessThan">
      <formula>0</formula>
    </cfRule>
  </conditionalFormatting>
  <conditionalFormatting sqref="H621:H624">
    <cfRule type="cellIs" dxfId="7234" priority="977" operator="lessThan">
      <formula>0</formula>
    </cfRule>
  </conditionalFormatting>
  <conditionalFormatting sqref="Q619">
    <cfRule type="cellIs" dxfId="7233" priority="992" operator="lessThan">
      <formula>0</formula>
    </cfRule>
  </conditionalFormatting>
  <conditionalFormatting sqref="H616">
    <cfRule type="cellIs" dxfId="7232" priority="988" operator="lessThan">
      <formula>0</formula>
    </cfRule>
  </conditionalFormatting>
  <conditionalFormatting sqref="H616:H619">
    <cfRule type="cellIs" dxfId="7231" priority="989" operator="lessThan">
      <formula>0</formula>
    </cfRule>
  </conditionalFormatting>
  <conditionalFormatting sqref="C617:J617">
    <cfRule type="cellIs" dxfId="7230" priority="993" operator="lessThan">
      <formula>0</formula>
    </cfRule>
  </conditionalFormatting>
  <conditionalFormatting sqref="H617:H619">
    <cfRule type="cellIs" dxfId="7229" priority="990" operator="lessThan">
      <formula>0</formula>
    </cfRule>
  </conditionalFormatting>
  <conditionalFormatting sqref="I617 K616:N617 C618:N619">
    <cfRule type="cellIs" dxfId="7228" priority="996" operator="lessThan">
      <formula>0</formula>
    </cfRule>
  </conditionalFormatting>
  <conditionalFormatting sqref="Q616:Q618">
    <cfRule type="cellIs" dxfId="7227" priority="998" operator="lessThan">
      <formula>0</formula>
    </cfRule>
  </conditionalFormatting>
  <conditionalFormatting sqref="B615">
    <cfRule type="cellIs" dxfId="7226" priority="987" operator="lessThan">
      <formula>0</formula>
    </cfRule>
  </conditionalFormatting>
  <conditionalFormatting sqref="Q624">
    <cfRule type="cellIs" dxfId="7225" priority="979" operator="lessThan">
      <formula>0</formula>
    </cfRule>
  </conditionalFormatting>
  <conditionalFormatting sqref="I621">
    <cfRule type="cellIs" dxfId="7224" priority="982" operator="lessThan">
      <formula>0</formula>
    </cfRule>
  </conditionalFormatting>
  <conditionalFormatting sqref="C621:N624">
    <cfRule type="cellIs" dxfId="7223" priority="983" operator="lessThan">
      <formula>0</formula>
    </cfRule>
  </conditionalFormatting>
  <conditionalFormatting sqref="Q624">
    <cfRule type="cellIs" dxfId="7222" priority="980" operator="lessThan">
      <formula>0</formula>
    </cfRule>
  </conditionalFormatting>
  <conditionalFormatting sqref="H621">
    <cfRule type="cellIs" dxfId="7221" priority="976" operator="lessThan">
      <formula>0</formula>
    </cfRule>
  </conditionalFormatting>
  <conditionalFormatting sqref="P621:P624">
    <cfRule type="cellIs" dxfId="7220" priority="985" operator="lessThan">
      <formula>0</formula>
    </cfRule>
  </conditionalFormatting>
  <conditionalFormatting sqref="C622:J622">
    <cfRule type="cellIs" dxfId="7219" priority="981" operator="lessThan">
      <formula>0</formula>
    </cfRule>
  </conditionalFormatting>
  <conditionalFormatting sqref="H622:H624">
    <cfRule type="cellIs" dxfId="7218" priority="978" operator="lessThan">
      <formula>0</formula>
    </cfRule>
  </conditionalFormatting>
  <conditionalFormatting sqref="I622 K621:N622 C623:N624">
    <cfRule type="cellIs" dxfId="7217" priority="984" operator="lessThan">
      <formula>0</formula>
    </cfRule>
  </conditionalFormatting>
  <conditionalFormatting sqref="Q621:Q623">
    <cfRule type="cellIs" dxfId="7216" priority="986" operator="lessThan">
      <formula>0</formula>
    </cfRule>
  </conditionalFormatting>
  <conditionalFormatting sqref="B620">
    <cfRule type="cellIs" dxfId="7215" priority="975" operator="lessThan">
      <formula>0</formula>
    </cfRule>
  </conditionalFormatting>
  <conditionalFormatting sqref="C626:N629">
    <cfRule type="cellIs" dxfId="7214" priority="971" operator="lessThan">
      <formula>0</formula>
    </cfRule>
  </conditionalFormatting>
  <conditionalFormatting sqref="Q629">
    <cfRule type="cellIs" dxfId="7213" priority="968" operator="lessThan">
      <formula>0</formula>
    </cfRule>
  </conditionalFormatting>
  <conditionalFormatting sqref="H626">
    <cfRule type="cellIs" dxfId="7212" priority="964" operator="lessThan">
      <formula>0</formula>
    </cfRule>
  </conditionalFormatting>
  <conditionalFormatting sqref="H626:H629">
    <cfRule type="cellIs" dxfId="7211" priority="965" operator="lessThan">
      <formula>0</formula>
    </cfRule>
  </conditionalFormatting>
  <conditionalFormatting sqref="P626:P629">
    <cfRule type="cellIs" dxfId="7210" priority="973" operator="lessThan">
      <formula>0</formula>
    </cfRule>
  </conditionalFormatting>
  <conditionalFormatting sqref="C627:J627">
    <cfRule type="cellIs" dxfId="7209" priority="969" operator="lessThan">
      <formula>0</formula>
    </cfRule>
  </conditionalFormatting>
  <conditionalFormatting sqref="H627:H629">
    <cfRule type="cellIs" dxfId="7208" priority="966" operator="lessThan">
      <formula>0</formula>
    </cfRule>
  </conditionalFormatting>
  <conditionalFormatting sqref="I627 K626:N627 C628:N629">
    <cfRule type="cellIs" dxfId="7207" priority="972" operator="lessThan">
      <formula>0</formula>
    </cfRule>
  </conditionalFormatting>
  <conditionalFormatting sqref="Q626:Q628">
    <cfRule type="cellIs" dxfId="7206" priority="974" operator="lessThan">
      <formula>0</formula>
    </cfRule>
  </conditionalFormatting>
  <conditionalFormatting sqref="C351:I351">
    <cfRule type="cellIs" dxfId="7205" priority="960" operator="lessThan">
      <formula>0</formula>
    </cfRule>
  </conditionalFormatting>
  <conditionalFormatting sqref="C353:I354">
    <cfRule type="cellIs" dxfId="7204" priority="961" operator="lessThan">
      <formula>0</formula>
    </cfRule>
  </conditionalFormatting>
  <conditionalFormatting sqref="P506:Q506">
    <cfRule type="cellIs" dxfId="7203" priority="944" operator="lessThan">
      <formula>0</formula>
    </cfRule>
  </conditionalFormatting>
  <conditionalFormatting sqref="P499:P502">
    <cfRule type="cellIs" dxfId="7202" priority="945" operator="lessThan">
      <formula>0</formula>
    </cfRule>
  </conditionalFormatting>
  <conditionalFormatting sqref="Q611:Q613">
    <cfRule type="cellIs" dxfId="7201" priority="907" operator="lessThan">
      <formula>0</formula>
    </cfRule>
  </conditionalFormatting>
  <conditionalFormatting sqref="B498">
    <cfRule type="cellIs" dxfId="7200" priority="962" operator="lessThan">
      <formula>0</formula>
    </cfRule>
  </conditionalFormatting>
  <conditionalFormatting sqref="N427">
    <cfRule type="cellIs" dxfId="7199" priority="681" operator="lessThan">
      <formula>0</formula>
    </cfRule>
  </conditionalFormatting>
  <conditionalFormatting sqref="C352:I352">
    <cfRule type="cellIs" dxfId="7198" priority="959" operator="lessThan">
      <formula>0</formula>
    </cfRule>
  </conditionalFormatting>
  <conditionalFormatting sqref="C355:I355">
    <cfRule type="cellIs" dxfId="7197" priority="958" operator="lessThan">
      <formula>0</formula>
    </cfRule>
  </conditionalFormatting>
  <conditionalFormatting sqref="C365:I366">
    <cfRule type="cellIs" dxfId="7196" priority="957" operator="lessThan">
      <formula>0</formula>
    </cfRule>
  </conditionalFormatting>
  <conditionalFormatting sqref="C363:I363">
    <cfRule type="cellIs" dxfId="7195" priority="956" operator="lessThan">
      <formula>0</formula>
    </cfRule>
  </conditionalFormatting>
  <conditionalFormatting sqref="C364:I364">
    <cfRule type="cellIs" dxfId="7194" priority="955" operator="lessThan">
      <formula>0</formula>
    </cfRule>
  </conditionalFormatting>
  <conditionalFormatting sqref="C367:I367">
    <cfRule type="cellIs" dxfId="7193" priority="954" operator="lessThan">
      <formula>0</formula>
    </cfRule>
  </conditionalFormatting>
  <conditionalFormatting sqref="C593:I596">
    <cfRule type="cellIs" dxfId="7192" priority="952" operator="lessThan">
      <formula>0</formula>
    </cfRule>
  </conditionalFormatting>
  <conditionalFormatting sqref="C594:I594">
    <cfRule type="cellIs" dxfId="7191" priority="951" operator="lessThan">
      <formula>0</formula>
    </cfRule>
  </conditionalFormatting>
  <conditionalFormatting sqref="C595:I596">
    <cfRule type="cellIs" dxfId="7190" priority="953" operator="lessThan">
      <formula>0</formula>
    </cfRule>
  </conditionalFormatting>
  <conditionalFormatting sqref="Q551">
    <cfRule type="cellIs" dxfId="7189" priority="933" operator="lessThan">
      <formula>0</formula>
    </cfRule>
  </conditionalFormatting>
  <conditionalFormatting sqref="Q551">
    <cfRule type="cellIs" dxfId="7188" priority="934" operator="lessThan">
      <formula>0</formula>
    </cfRule>
  </conditionalFormatting>
  <conditionalFormatting sqref="C599:I602">
    <cfRule type="cellIs" dxfId="7187" priority="949" operator="lessThan">
      <formula>0</formula>
    </cfRule>
  </conditionalFormatting>
  <conditionalFormatting sqref="C600:I600">
    <cfRule type="cellIs" dxfId="7186" priority="948" operator="lessThan">
      <formula>0</formula>
    </cfRule>
  </conditionalFormatting>
  <conditionalFormatting sqref="C601:I602">
    <cfRule type="cellIs" dxfId="7185" priority="950" operator="lessThan">
      <formula>0</formula>
    </cfRule>
  </conditionalFormatting>
  <conditionalFormatting sqref="C461:C464">
    <cfRule type="cellIs" dxfId="7184" priority="947" operator="lessThan">
      <formula>0</formula>
    </cfRule>
  </conditionalFormatting>
  <conditionalFormatting sqref="P468:P471">
    <cfRule type="cellIs" dxfId="7183" priority="946" operator="lessThan">
      <formula>0</formula>
    </cfRule>
  </conditionalFormatting>
  <conditionalFormatting sqref="Q507:Q510">
    <cfRule type="cellIs" dxfId="7182" priority="943" operator="lessThan">
      <formula>0</formula>
    </cfRule>
  </conditionalFormatting>
  <conditionalFormatting sqref="Q511:Q512">
    <cfRule type="cellIs" dxfId="7181" priority="942" operator="lessThan">
      <formula>0</formula>
    </cfRule>
  </conditionalFormatting>
  <conditionalFormatting sqref="Q512">
    <cfRule type="cellIs" dxfId="7180" priority="941" operator="lessThan">
      <formula>0</formula>
    </cfRule>
  </conditionalFormatting>
  <conditionalFormatting sqref="Q511">
    <cfRule type="cellIs" dxfId="7179" priority="940" operator="lessThan">
      <formula>0</formula>
    </cfRule>
  </conditionalFormatting>
  <conditionalFormatting sqref="P507:P510">
    <cfRule type="cellIs" dxfId="7178" priority="939" operator="lessThan">
      <formula>0</formula>
    </cfRule>
  </conditionalFormatting>
  <conditionalFormatting sqref="B506">
    <cfRule type="cellIs" dxfId="7177" priority="938" operator="lessThan">
      <formula>0</formula>
    </cfRule>
  </conditionalFormatting>
  <conditionalFormatting sqref="C611:N614">
    <cfRule type="cellIs" dxfId="7176" priority="904" operator="lessThan">
      <formula>0</formula>
    </cfRule>
  </conditionalFormatting>
  <conditionalFormatting sqref="Q614">
    <cfRule type="cellIs" dxfId="7175" priority="901" operator="lessThan">
      <formula>0</formula>
    </cfRule>
  </conditionalFormatting>
  <conditionalFormatting sqref="P547:P550">
    <cfRule type="cellIs" dxfId="7174" priority="932" operator="lessThan">
      <formula>0</formula>
    </cfRule>
  </conditionalFormatting>
  <conditionalFormatting sqref="H611:H614">
    <cfRule type="cellIs" dxfId="7173" priority="898" operator="lessThan">
      <formula>0</formula>
    </cfRule>
  </conditionalFormatting>
  <conditionalFormatting sqref="Q504">
    <cfRule type="cellIs" dxfId="7172" priority="937" operator="lessThan">
      <formula>0</formula>
    </cfRule>
  </conditionalFormatting>
  <conditionalFormatting sqref="Q547:Q550 Q552 Q554:Q560">
    <cfRule type="cellIs" dxfId="7171" priority="936" operator="lessThan">
      <formula>0</formula>
    </cfRule>
  </conditionalFormatting>
  <conditionalFormatting sqref="P546">
    <cfRule type="cellIs" dxfId="7170" priority="935" operator="lessThan">
      <formula>0</formula>
    </cfRule>
  </conditionalFormatting>
  <conditionalFormatting sqref="P554:P558">
    <cfRule type="cellIs" dxfId="7169" priority="931" operator="lessThan">
      <formula>0</formula>
    </cfRule>
  </conditionalFormatting>
  <conditionalFormatting sqref="Q570:Q573 Q575">
    <cfRule type="cellIs" dxfId="7168" priority="929" operator="lessThan">
      <formula>0</formula>
    </cfRule>
  </conditionalFormatting>
  <conditionalFormatting sqref="B546">
    <cfRule type="cellIs" dxfId="7167" priority="930" operator="lessThan">
      <formula>0</formula>
    </cfRule>
  </conditionalFormatting>
  <conditionalFormatting sqref="P569">
    <cfRule type="cellIs" dxfId="7166" priority="928" operator="lessThan">
      <formula>0</formula>
    </cfRule>
  </conditionalFormatting>
  <conditionalFormatting sqref="Q574">
    <cfRule type="cellIs" dxfId="7165" priority="927" operator="lessThan">
      <formula>0</formula>
    </cfRule>
  </conditionalFormatting>
  <conditionalFormatting sqref="Q574">
    <cfRule type="cellIs" dxfId="7164" priority="926" operator="lessThan">
      <formula>0</formula>
    </cfRule>
  </conditionalFormatting>
  <conditionalFormatting sqref="P570:P573">
    <cfRule type="cellIs" dxfId="7163" priority="925" operator="lessThan">
      <formula>0</formula>
    </cfRule>
  </conditionalFormatting>
  <conditionalFormatting sqref="Q582 Q577:Q580">
    <cfRule type="cellIs" dxfId="7162" priority="923" operator="lessThan">
      <formula>0</formula>
    </cfRule>
  </conditionalFormatting>
  <conditionalFormatting sqref="Q581">
    <cfRule type="cellIs" dxfId="7161" priority="921" operator="lessThan">
      <formula>0</formula>
    </cfRule>
  </conditionalFormatting>
  <conditionalFormatting sqref="B569">
    <cfRule type="cellIs" dxfId="7160" priority="924" operator="lessThan">
      <formula>0</formula>
    </cfRule>
  </conditionalFormatting>
  <conditionalFormatting sqref="P576">
    <cfRule type="cellIs" dxfId="7159" priority="922" operator="lessThan">
      <formula>0</formula>
    </cfRule>
  </conditionalFormatting>
  <conditionalFormatting sqref="P577:P580">
    <cfRule type="cellIs" dxfId="7158" priority="919" operator="lessThan">
      <formula>0</formula>
    </cfRule>
  </conditionalFormatting>
  <conditionalFormatting sqref="Q581">
    <cfRule type="cellIs" dxfId="7157" priority="920" operator="lessThan">
      <formula>0</formula>
    </cfRule>
  </conditionalFormatting>
  <conditionalFormatting sqref="P605:P607 P609">
    <cfRule type="cellIs" dxfId="7156" priority="917" operator="lessThan">
      <formula>0</formula>
    </cfRule>
  </conditionalFormatting>
  <conditionalFormatting sqref="Q605:Q607">
    <cfRule type="cellIs" dxfId="7155" priority="918" operator="lessThan">
      <formula>0</formula>
    </cfRule>
  </conditionalFormatting>
  <conditionalFormatting sqref="C607:I607">
    <cfRule type="cellIs" dxfId="7154" priority="910" operator="lessThan">
      <formula>0</formula>
    </cfRule>
  </conditionalFormatting>
  <conditionalFormatting sqref="C605:I607">
    <cfRule type="cellIs" dxfId="7153" priority="909" operator="lessThan">
      <formula>0</formula>
    </cfRule>
  </conditionalFormatting>
  <conditionalFormatting sqref="B604">
    <cfRule type="cellIs" dxfId="7152" priority="911" operator="lessThan">
      <formula>0</formula>
    </cfRule>
  </conditionalFormatting>
  <conditionalFormatting sqref="J605:N607">
    <cfRule type="cellIs" dxfId="7151" priority="915" operator="lessThan">
      <formula>0</formula>
    </cfRule>
  </conditionalFormatting>
  <conditionalFormatting sqref="P611:P614">
    <cfRule type="cellIs" dxfId="7150" priority="906" operator="lessThan">
      <formula>0</formula>
    </cfRule>
  </conditionalFormatting>
  <conditionalFormatting sqref="Q608:Q609">
    <cfRule type="cellIs" dxfId="7149" priority="912" operator="lessThan">
      <formula>0</formula>
    </cfRule>
  </conditionalFormatting>
  <conditionalFormatting sqref="C433:M433">
    <cfRule type="cellIs" dxfId="7148" priority="679" operator="lessThan">
      <formula>0</formula>
    </cfRule>
  </conditionalFormatting>
  <conditionalFormatting sqref="Q608:Q609">
    <cfRule type="cellIs" dxfId="7147" priority="913" operator="lessThan">
      <formula>0</formula>
    </cfRule>
  </conditionalFormatting>
  <conditionalFormatting sqref="J606">
    <cfRule type="cellIs" dxfId="7146" priority="914" operator="lessThan">
      <formula>0</formula>
    </cfRule>
  </conditionalFormatting>
  <conditionalFormatting sqref="J607:N607 K605:N606">
    <cfRule type="cellIs" dxfId="7145" priority="916" operator="lessThan">
      <formula>0</formula>
    </cfRule>
  </conditionalFormatting>
  <conditionalFormatting sqref="I612 K611:N612 C613:N614">
    <cfRule type="cellIs" dxfId="7144" priority="905" operator="lessThan">
      <formula>0</formula>
    </cfRule>
  </conditionalFormatting>
  <conditionalFormatting sqref="N427">
    <cfRule type="cellIs" dxfId="7143" priority="682" operator="lessThan">
      <formula>0</formula>
    </cfRule>
  </conditionalFormatting>
  <conditionalFormatting sqref="B429:N429">
    <cfRule type="cellIs" dxfId="7142" priority="674" operator="lessThan">
      <formula>0</formula>
    </cfRule>
  </conditionalFormatting>
  <conditionalFormatting sqref="C606:I606">
    <cfRule type="cellIs" dxfId="7141" priority="908" operator="lessThan">
      <formula>0</formula>
    </cfRule>
  </conditionalFormatting>
  <conditionalFormatting sqref="B429:N429">
    <cfRule type="cellIs" dxfId="7140" priority="675" operator="lessThan">
      <formula>0</formula>
    </cfRule>
  </conditionalFormatting>
  <conditionalFormatting sqref="H433">
    <cfRule type="cellIs" dxfId="7139" priority="678" operator="lessThan">
      <formula>0</formula>
    </cfRule>
  </conditionalFormatting>
  <conditionalFormatting sqref="B433">
    <cfRule type="cellIs" dxfId="7138" priority="677" operator="lessThan">
      <formula>0</formula>
    </cfRule>
  </conditionalFormatting>
  <conditionalFormatting sqref="B433">
    <cfRule type="cellIs" dxfId="7137" priority="676" operator="lessThan">
      <formula>0</formula>
    </cfRule>
  </conditionalFormatting>
  <conditionalFormatting sqref="B429:N429">
    <cfRule type="cellIs" dxfId="7136" priority="672" operator="lessThan">
      <formula>0</formula>
    </cfRule>
  </conditionalFormatting>
  <conditionalFormatting sqref="B429:N429">
    <cfRule type="cellIs" dxfId="7135" priority="673" operator="lessThan">
      <formula>0</formula>
    </cfRule>
  </conditionalFormatting>
  <conditionalFormatting sqref="B435:N435">
    <cfRule type="cellIs" dxfId="7134" priority="659" operator="lessThan">
      <formula>0</formula>
    </cfRule>
  </conditionalFormatting>
  <conditionalFormatting sqref="H611">
    <cfRule type="cellIs" dxfId="7133" priority="897" operator="lessThan">
      <formula>0</formula>
    </cfRule>
  </conditionalFormatting>
  <conditionalFormatting sqref="C433:M433">
    <cfRule type="cellIs" dxfId="7132" priority="680" operator="lessThan">
      <formula>0</formula>
    </cfRule>
  </conditionalFormatting>
  <conditionalFormatting sqref="H612:H614">
    <cfRule type="cellIs" dxfId="7131" priority="899" operator="lessThan">
      <formula>0</formula>
    </cfRule>
  </conditionalFormatting>
  <conditionalFormatting sqref="Q614">
    <cfRule type="cellIs" dxfId="7130" priority="900" operator="lessThan">
      <formula>0</formula>
    </cfRule>
  </conditionalFormatting>
  <conditionalFormatting sqref="I611">
    <cfRule type="cellIs" dxfId="7129" priority="903" operator="lessThan">
      <formula>0</formula>
    </cfRule>
  </conditionalFormatting>
  <conditionalFormatting sqref="N439">
    <cfRule type="cellIs" dxfId="7128" priority="652" operator="lessThan">
      <formula>0</formula>
    </cfRule>
  </conditionalFormatting>
  <conditionalFormatting sqref="C612:J612">
    <cfRule type="cellIs" dxfId="7127" priority="902" operator="lessThan">
      <formula>0</formula>
    </cfRule>
  </conditionalFormatting>
  <conditionalFormatting sqref="B610">
    <cfRule type="cellIs" dxfId="7126" priority="896" operator="lessThan">
      <formula>0</formula>
    </cfRule>
  </conditionalFormatting>
  <conditionalFormatting sqref="B435:N435">
    <cfRule type="cellIs" dxfId="7125" priority="658" operator="lessThan">
      <formula>0</formula>
    </cfRule>
  </conditionalFormatting>
  <conditionalFormatting sqref="C445:M445">
    <cfRule type="cellIs" dxfId="7124" priority="649" operator="lessThan">
      <formula>0</formula>
    </cfRule>
  </conditionalFormatting>
  <conditionalFormatting sqref="C445:M445">
    <cfRule type="cellIs" dxfId="7123" priority="650" operator="lessThan">
      <formula>0</formula>
    </cfRule>
  </conditionalFormatting>
  <conditionalFormatting sqref="B435:N435">
    <cfRule type="cellIs" dxfId="7122" priority="657" operator="lessThan">
      <formula>0</formula>
    </cfRule>
  </conditionalFormatting>
  <conditionalFormatting sqref="N438">
    <cfRule type="cellIs" dxfId="7121" priority="653" operator="lessThan">
      <formula>0</formula>
    </cfRule>
  </conditionalFormatting>
  <conditionalFormatting sqref="B435:N435">
    <cfRule type="cellIs" dxfId="7120" priority="656" operator="lessThan">
      <formula>0</formula>
    </cfRule>
  </conditionalFormatting>
  <conditionalFormatting sqref="B435:N435">
    <cfRule type="cellIs" dxfId="7119" priority="654" operator="lessThan">
      <formula>0</formula>
    </cfRule>
  </conditionalFormatting>
  <conditionalFormatting sqref="B598">
    <cfRule type="cellIs" dxfId="7118" priority="895" operator="lessThan">
      <formula>0</formula>
    </cfRule>
  </conditionalFormatting>
  <conditionalFormatting sqref="N439">
    <cfRule type="cellIs" dxfId="7117" priority="651" operator="lessThan">
      <formula>0</formula>
    </cfRule>
  </conditionalFormatting>
  <conditionalFormatting sqref="B435:N435">
    <cfRule type="cellIs" dxfId="7116" priority="655" operator="lessThan">
      <formula>0</formula>
    </cfRule>
  </conditionalFormatting>
  <conditionalFormatting sqref="B598">
    <cfRule type="cellIs" dxfId="7115" priority="894" operator="lessThan">
      <formula>0</formula>
    </cfRule>
  </conditionalFormatting>
  <conditionalFormatting sqref="B641">
    <cfRule type="cellIs" dxfId="7114" priority="882" operator="lessThan">
      <formula>0</formula>
    </cfRule>
  </conditionalFormatting>
  <conditionalFormatting sqref="B591">
    <cfRule type="cellIs" dxfId="7113" priority="892" operator="lessThan">
      <formula>0</formula>
    </cfRule>
  </conditionalFormatting>
  <conditionalFormatting sqref="B591">
    <cfRule type="cellIs" dxfId="7112" priority="893" operator="lessThan">
      <formula>0</formula>
    </cfRule>
  </conditionalFormatting>
  <conditionalFormatting sqref="B609">
    <cfRule type="cellIs" dxfId="7111" priority="890" operator="lessThan">
      <formula>0</formula>
    </cfRule>
  </conditionalFormatting>
  <conditionalFormatting sqref="B609">
    <cfRule type="cellIs" dxfId="7110"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109" priority="889" operator="lessThan">
      <formula>0</formula>
    </cfRule>
  </conditionalFormatting>
  <conditionalFormatting sqref="B646">
    <cfRule type="cellIs" dxfId="7108" priority="886" operator="lessThan">
      <formula>0</formula>
    </cfRule>
  </conditionalFormatting>
  <conditionalFormatting sqref="B631">
    <cfRule type="cellIs" dxfId="7107" priority="888" operator="lessThan">
      <formula>0</formula>
    </cfRule>
  </conditionalFormatting>
  <conditionalFormatting sqref="B635">
    <cfRule type="cellIs" dxfId="7106" priority="887" operator="lessThan">
      <formula>0</formula>
    </cfRule>
  </conditionalFormatting>
  <conditionalFormatting sqref="B662">
    <cfRule type="cellIs" dxfId="7105" priority="885" operator="lessThan">
      <formula>0</formula>
    </cfRule>
  </conditionalFormatting>
  <conditionalFormatting sqref="B671">
    <cfRule type="cellIs" dxfId="7104" priority="884" operator="lessThan">
      <formula>0</formula>
    </cfRule>
  </conditionalFormatting>
  <conditionalFormatting sqref="I674:N674 P672:Q675">
    <cfRule type="cellIs" dxfId="7103" priority="883" operator="lessThan">
      <formula>0</formula>
    </cfRule>
  </conditionalFormatting>
  <conditionalFormatting sqref="P641">
    <cfRule type="cellIs" dxfId="7102" priority="880" operator="lessThan">
      <formula>0</formula>
    </cfRule>
  </conditionalFormatting>
  <conditionalFormatting sqref="P641">
    <cfRule type="cellIs" dxfId="7101" priority="881" operator="lessThan">
      <formula>0</formula>
    </cfRule>
  </conditionalFormatting>
  <conditionalFormatting sqref="P422:Q422 Q423:Q425">
    <cfRule type="cellIs" dxfId="7100" priority="867" operator="lessThan">
      <formula>0</formula>
    </cfRule>
  </conditionalFormatting>
  <conditionalFormatting sqref="B416">
    <cfRule type="cellIs" dxfId="7099" priority="868" operator="lessThan">
      <formula>0</formula>
    </cfRule>
  </conditionalFormatting>
  <conditionalFormatting sqref="P423:P425">
    <cfRule type="cellIs" dxfId="7098" priority="865" operator="lessThan">
      <formula>0</formula>
    </cfRule>
  </conditionalFormatting>
  <conditionalFormatting sqref="P422">
    <cfRule type="cellIs" dxfId="7097" priority="866" operator="lessThan">
      <formula>0</formula>
    </cfRule>
  </conditionalFormatting>
  <conditionalFormatting sqref="Q426">
    <cfRule type="cellIs" dxfId="7096" priority="863" operator="lessThan">
      <formula>0</formula>
    </cfRule>
  </conditionalFormatting>
  <conditionalFormatting sqref="Q427">
    <cfRule type="cellIs" dxfId="7095" priority="864" operator="lessThan">
      <formula>0</formula>
    </cfRule>
  </conditionalFormatting>
  <conditionalFormatting sqref="B422">
    <cfRule type="cellIs" dxfId="7094" priority="861" operator="lessThan">
      <formula>0</formula>
    </cfRule>
  </conditionalFormatting>
  <conditionalFormatting sqref="Q426">
    <cfRule type="cellIs" dxfId="7093" priority="862" operator="lessThan">
      <formula>0</formula>
    </cfRule>
  </conditionalFormatting>
  <conditionalFormatting sqref="B454:N454">
    <cfRule type="cellIs" dxfId="7092" priority="612" operator="lessThan">
      <formula>0</formula>
    </cfRule>
  </conditionalFormatting>
  <conditionalFormatting sqref="B454:N454">
    <cfRule type="cellIs" dxfId="7091" priority="613" operator="lessThan">
      <formula>0</formula>
    </cfRule>
  </conditionalFormatting>
  <conditionalFormatting sqref="C652:I652">
    <cfRule type="cellIs" dxfId="7090" priority="879" operator="lessThan">
      <formula>0</formula>
    </cfRule>
  </conditionalFormatting>
  <conditionalFormatting sqref="C653:I653">
    <cfRule type="cellIs" dxfId="7089" priority="878" operator="lessThan">
      <formula>0</formula>
    </cfRule>
  </conditionalFormatting>
  <conditionalFormatting sqref="C658:M658">
    <cfRule type="cellIs" dxfId="7088" priority="877" operator="lessThan">
      <formula>0</formula>
    </cfRule>
  </conditionalFormatting>
  <conditionalFormatting sqref="C647:N647">
    <cfRule type="cellIs" dxfId="7087" priority="876" operator="lessThan">
      <formula>0</formula>
    </cfRule>
  </conditionalFormatting>
  <conditionalFormatting sqref="P650">
    <cfRule type="cellIs" dxfId="7086" priority="875" operator="lessThan">
      <formula>0</formula>
    </cfRule>
  </conditionalFormatting>
  <conditionalFormatting sqref="P417:P419">
    <cfRule type="cellIs" dxfId="7085" priority="872" operator="lessThan">
      <formula>0</formula>
    </cfRule>
  </conditionalFormatting>
  <conditionalFormatting sqref="Q420">
    <cfRule type="cellIs" dxfId="7084" priority="869" operator="lessThan">
      <formula>0</formula>
    </cfRule>
  </conditionalFormatting>
  <conditionalFormatting sqref="Q421">
    <cfRule type="cellIs" dxfId="7083" priority="871" operator="lessThan">
      <formula>0</formula>
    </cfRule>
  </conditionalFormatting>
  <conditionalFormatting sqref="P416:Q416 Q417:Q419">
    <cfRule type="cellIs" dxfId="7082" priority="874" operator="lessThan">
      <formula>0</formula>
    </cfRule>
  </conditionalFormatting>
  <conditionalFormatting sqref="P416">
    <cfRule type="cellIs" dxfId="7081" priority="873" operator="lessThan">
      <formula>0</formula>
    </cfRule>
  </conditionalFormatting>
  <conditionalFormatting sqref="Q420">
    <cfRule type="cellIs" dxfId="7080" priority="870" operator="lessThan">
      <formula>0</formula>
    </cfRule>
  </conditionalFormatting>
  <conditionalFormatting sqref="B454:N454">
    <cfRule type="cellIs" dxfId="7079" priority="611" operator="lessThan">
      <formula>0</formula>
    </cfRule>
  </conditionalFormatting>
  <conditionalFormatting sqref="B454:N454">
    <cfRule type="cellIs" dxfId="7078" priority="610" operator="lessThan">
      <formula>0</formula>
    </cfRule>
  </conditionalFormatting>
  <conditionalFormatting sqref="B454:N454">
    <cfRule type="cellIs" dxfId="7077" priority="609" operator="lessThan">
      <formula>0</formula>
    </cfRule>
  </conditionalFormatting>
  <conditionalFormatting sqref="B454:N454">
    <cfRule type="cellIs" dxfId="7076" priority="607" operator="lessThan">
      <formula>0</formula>
    </cfRule>
  </conditionalFormatting>
  <conditionalFormatting sqref="B454:N454">
    <cfRule type="cellIs" dxfId="7075" priority="608" operator="lessThan">
      <formula>0</formula>
    </cfRule>
  </conditionalFormatting>
  <conditionalFormatting sqref="N457">
    <cfRule type="cellIs" dxfId="7074" priority="605" operator="lessThan">
      <formula>0</formula>
    </cfRule>
  </conditionalFormatting>
  <conditionalFormatting sqref="B454:N454">
    <cfRule type="cellIs" dxfId="7073" priority="606" operator="lessThan">
      <formula>0</formula>
    </cfRule>
  </conditionalFormatting>
  <conditionalFormatting sqref="N458">
    <cfRule type="cellIs" dxfId="7072" priority="604" operator="lessThan">
      <formula>0</formula>
    </cfRule>
  </conditionalFormatting>
  <conditionalFormatting sqref="P530">
    <cfRule type="cellIs" dxfId="7071" priority="326" operator="lessThan">
      <formula>0</formula>
    </cfRule>
  </conditionalFormatting>
  <conditionalFormatting sqref="N458">
    <cfRule type="cellIs" dxfId="7070" priority="603" operator="lessThan">
      <formula>0</formula>
    </cfRule>
  </conditionalFormatting>
  <conditionalFormatting sqref="D461:N464">
    <cfRule type="cellIs" dxfId="7069" priority="600" operator="lessThan">
      <formula>0</formula>
    </cfRule>
  </conditionalFormatting>
  <conditionalFormatting sqref="P538">
    <cfRule type="cellIs" dxfId="7068" priority="323" operator="lessThan">
      <formula>0</formula>
    </cfRule>
  </conditionalFormatting>
  <conditionalFormatting sqref="B461:B464">
    <cfRule type="cellIs" dxfId="7067" priority="597" operator="lessThan">
      <formula>0</formula>
    </cfRule>
  </conditionalFormatting>
  <conditionalFormatting sqref="P553">
    <cfRule type="cellIs" dxfId="7066" priority="320" operator="lessThan">
      <formula>0</formula>
    </cfRule>
  </conditionalFormatting>
  <conditionalFormatting sqref="B512">
    <cfRule type="cellIs" dxfId="7065" priority="594" operator="lessThan">
      <formula>0</formula>
    </cfRule>
  </conditionalFormatting>
  <conditionalFormatting sqref="C512">
    <cfRule type="cellIs" dxfId="7064" priority="591" operator="lessThan">
      <formula>0</formula>
    </cfRule>
  </conditionalFormatting>
  <conditionalFormatting sqref="P561">
    <cfRule type="cellIs" dxfId="7063" priority="317" operator="lessThan">
      <formula>0</formula>
    </cfRule>
  </conditionalFormatting>
  <conditionalFormatting sqref="P590">
    <cfRule type="cellIs" dxfId="7062" priority="314" operator="lessThan">
      <formula>0</formula>
    </cfRule>
  </conditionalFormatting>
  <conditionalFormatting sqref="N365">
    <cfRule type="cellIs" dxfId="7061" priority="860" operator="lessThan">
      <formula>0</formula>
    </cfRule>
  </conditionalFormatting>
  <conditionalFormatting sqref="N371">
    <cfRule type="cellIs" dxfId="7060" priority="859" operator="lessThan">
      <formula>0</formula>
    </cfRule>
  </conditionalFormatting>
  <conditionalFormatting sqref="N377">
    <cfRule type="cellIs" dxfId="7059" priority="858" operator="lessThan">
      <formula>0</formula>
    </cfRule>
  </conditionalFormatting>
  <conditionalFormatting sqref="N359">
    <cfRule type="cellIs" dxfId="7058" priority="857" operator="lessThan">
      <formula>0</formula>
    </cfRule>
  </conditionalFormatting>
  <conditionalFormatting sqref="B376">
    <cfRule type="cellIs" dxfId="7057" priority="841" operator="lessThan">
      <formula>0</formula>
    </cfRule>
  </conditionalFormatting>
  <conditionalFormatting sqref="B588">
    <cfRule type="cellIs" dxfId="7056" priority="851" operator="lessThan">
      <formula>0</formula>
    </cfRule>
  </conditionalFormatting>
  <conditionalFormatting sqref="B371:B372">
    <cfRule type="cellIs" dxfId="7055" priority="846" operator="lessThan">
      <formula>0</formula>
    </cfRule>
  </conditionalFormatting>
  <conditionalFormatting sqref="B377:B378">
    <cfRule type="cellIs" dxfId="7054" priority="843" operator="lessThan">
      <formula>0</formula>
    </cfRule>
  </conditionalFormatting>
  <conditionalFormatting sqref="C351:M354">
    <cfRule type="cellIs" dxfId="7053" priority="856" operator="lessThan">
      <formula>0</formula>
    </cfRule>
  </conditionalFormatting>
  <conditionalFormatting sqref="B428">
    <cfRule type="cellIs" dxfId="7052" priority="855" operator="lessThan">
      <formula>0</formula>
    </cfRule>
  </conditionalFormatting>
  <conditionalFormatting sqref="B428">
    <cfRule type="cellIs" dxfId="7051" priority="854" operator="lessThan">
      <formula>0</formula>
    </cfRule>
  </conditionalFormatting>
  <conditionalFormatting sqref="B391 B397 B381:B385 B375:B379 B369:B373 B363:B367 B357:B361 B351:B355">
    <cfRule type="cellIs" dxfId="7050" priority="853" operator="lessThan">
      <formula>0</formula>
    </cfRule>
  </conditionalFormatting>
  <conditionalFormatting sqref="B359:B360">
    <cfRule type="cellIs" dxfId="7049" priority="849" operator="lessThan">
      <formula>0</formula>
    </cfRule>
  </conditionalFormatting>
  <conditionalFormatting sqref="B357">
    <cfRule type="cellIs" dxfId="7048" priority="848" operator="lessThan">
      <formula>0</formula>
    </cfRule>
  </conditionalFormatting>
  <conditionalFormatting sqref="B585:B587">
    <cfRule type="cellIs" dxfId="7047" priority="852" operator="lessThan">
      <formula>0</formula>
    </cfRule>
  </conditionalFormatting>
  <conditionalFormatting sqref="B584">
    <cfRule type="cellIs" dxfId="7046" priority="850" operator="lessThan">
      <formula>0</formula>
    </cfRule>
  </conditionalFormatting>
  <conditionalFormatting sqref="B397">
    <cfRule type="cellIs" dxfId="7045" priority="837" operator="lessThan">
      <formula>0</formula>
    </cfRule>
  </conditionalFormatting>
  <conditionalFormatting sqref="B358">
    <cfRule type="cellIs" dxfId="7044" priority="847" operator="lessThan">
      <formula>0</formula>
    </cfRule>
  </conditionalFormatting>
  <conditionalFormatting sqref="B369">
    <cfRule type="cellIs" dxfId="7043" priority="845" operator="lessThan">
      <formula>0</formula>
    </cfRule>
  </conditionalFormatting>
  <conditionalFormatting sqref="B370">
    <cfRule type="cellIs" dxfId="7042" priority="844" operator="lessThan">
      <formula>0</formula>
    </cfRule>
  </conditionalFormatting>
  <conditionalFormatting sqref="B375">
    <cfRule type="cellIs" dxfId="7041" priority="842" operator="lessThan">
      <formula>0</formula>
    </cfRule>
  </conditionalFormatting>
  <conditionalFormatting sqref="B383:B384">
    <cfRule type="cellIs" dxfId="7040" priority="840" operator="lessThan">
      <formula>0</formula>
    </cfRule>
  </conditionalFormatting>
  <conditionalFormatting sqref="B381">
    <cfRule type="cellIs" dxfId="7039" priority="839" operator="lessThan">
      <formula>0</formula>
    </cfRule>
  </conditionalFormatting>
  <conditionalFormatting sqref="B382">
    <cfRule type="cellIs" dxfId="7038" priority="838" operator="lessThan">
      <formula>0</formula>
    </cfRule>
  </conditionalFormatting>
  <conditionalFormatting sqref="B391">
    <cfRule type="cellIs" dxfId="7037" priority="836" operator="lessThan">
      <formula>0</formula>
    </cfRule>
  </conditionalFormatting>
  <conditionalFormatting sqref="B385">
    <cfRule type="cellIs" dxfId="7036" priority="835" operator="lessThan">
      <formula>0</formula>
    </cfRule>
  </conditionalFormatting>
  <conditionalFormatting sqref="B379">
    <cfRule type="cellIs" dxfId="7035" priority="834" operator="lessThan">
      <formula>0</formula>
    </cfRule>
  </conditionalFormatting>
  <conditionalFormatting sqref="B373">
    <cfRule type="cellIs" dxfId="7034" priority="833" operator="lessThan">
      <formula>0</formula>
    </cfRule>
  </conditionalFormatting>
  <conditionalFormatting sqref="B361">
    <cfRule type="cellIs" dxfId="7033" priority="832" operator="lessThan">
      <formula>0</formula>
    </cfRule>
  </conditionalFormatting>
  <conditionalFormatting sqref="B621:B624">
    <cfRule type="cellIs" dxfId="7032" priority="827" operator="lessThan">
      <formula>0</formula>
    </cfRule>
  </conditionalFormatting>
  <conditionalFormatting sqref="B616:B619">
    <cfRule type="cellIs" dxfId="7031" priority="830" operator="lessThan">
      <formula>0</formula>
    </cfRule>
  </conditionalFormatting>
  <conditionalFormatting sqref="B617">
    <cfRule type="cellIs" dxfId="7030" priority="829" operator="lessThan">
      <formula>0</formula>
    </cfRule>
  </conditionalFormatting>
  <conditionalFormatting sqref="B618:B619">
    <cfRule type="cellIs" dxfId="7029" priority="831" operator="lessThan">
      <formula>0</formula>
    </cfRule>
  </conditionalFormatting>
  <conditionalFormatting sqref="B628:B629">
    <cfRule type="cellIs" dxfId="7028" priority="825" operator="lessThan">
      <formula>0</formula>
    </cfRule>
  </conditionalFormatting>
  <conditionalFormatting sqref="B622">
    <cfRule type="cellIs" dxfId="7027" priority="826" operator="lessThan">
      <formula>0</formula>
    </cfRule>
  </conditionalFormatting>
  <conditionalFormatting sqref="B623:B624">
    <cfRule type="cellIs" dxfId="7026" priority="828" operator="lessThan">
      <formula>0</formula>
    </cfRule>
  </conditionalFormatting>
  <conditionalFormatting sqref="B626:B629">
    <cfRule type="cellIs" dxfId="7025" priority="824" operator="lessThan">
      <formula>0</formula>
    </cfRule>
  </conditionalFormatting>
  <conditionalFormatting sqref="B627">
    <cfRule type="cellIs" dxfId="7024" priority="823" operator="lessThan">
      <formula>0</formula>
    </cfRule>
  </conditionalFormatting>
  <conditionalFormatting sqref="B365:B366">
    <cfRule type="cellIs" dxfId="7023" priority="818" operator="lessThan">
      <formula>0</formula>
    </cfRule>
  </conditionalFormatting>
  <conditionalFormatting sqref="B355">
    <cfRule type="cellIs" dxfId="7022" priority="819" operator="lessThan">
      <formula>0</formula>
    </cfRule>
  </conditionalFormatting>
  <conditionalFormatting sqref="B393:N393">
    <cfRule type="cellIs" dxfId="7021" priority="773" operator="lessThan">
      <formula>0</formula>
    </cfRule>
  </conditionalFormatting>
  <conditionalFormatting sqref="B387:N387">
    <cfRule type="cellIs" dxfId="7020" priority="784" operator="lessThan">
      <formula>0</formula>
    </cfRule>
  </conditionalFormatting>
  <conditionalFormatting sqref="B387:N387">
    <cfRule type="cellIs" dxfId="7019" priority="783" operator="lessThan">
      <formula>0</formula>
    </cfRule>
  </conditionalFormatting>
  <conditionalFormatting sqref="B353:B354">
    <cfRule type="cellIs" dxfId="7018" priority="822" operator="lessThan">
      <formula>0</formula>
    </cfRule>
  </conditionalFormatting>
  <conditionalFormatting sqref="B351">
    <cfRule type="cellIs" dxfId="7017" priority="821" operator="lessThan">
      <formula>0</formula>
    </cfRule>
  </conditionalFormatting>
  <conditionalFormatting sqref="B352">
    <cfRule type="cellIs" dxfId="7016" priority="820" operator="lessThan">
      <formula>0</formula>
    </cfRule>
  </conditionalFormatting>
  <conditionalFormatting sqref="B363">
    <cfRule type="cellIs" dxfId="7015" priority="817" operator="lessThan">
      <formula>0</formula>
    </cfRule>
  </conditionalFormatting>
  <conditionalFormatting sqref="B364">
    <cfRule type="cellIs" dxfId="7014" priority="816" operator="lessThan">
      <formula>0</formula>
    </cfRule>
  </conditionalFormatting>
  <conditionalFormatting sqref="B367">
    <cfRule type="cellIs" dxfId="7013" priority="815" operator="lessThan">
      <formula>0</formula>
    </cfRule>
  </conditionalFormatting>
  <conditionalFormatting sqref="B593:B596">
    <cfRule type="cellIs" dxfId="7012" priority="813" operator="lessThan">
      <formula>0</formula>
    </cfRule>
  </conditionalFormatting>
  <conditionalFormatting sqref="B594">
    <cfRule type="cellIs" dxfId="7011" priority="812" operator="lessThan">
      <formula>0</formula>
    </cfRule>
  </conditionalFormatting>
  <conditionalFormatting sqref="B595:B596">
    <cfRule type="cellIs" dxfId="7010" priority="814" operator="lessThan">
      <formula>0</formula>
    </cfRule>
  </conditionalFormatting>
  <conditionalFormatting sqref="B603">
    <cfRule type="cellIs" dxfId="7009" priority="807" operator="lessThan">
      <formula>0</formula>
    </cfRule>
  </conditionalFormatting>
  <conditionalFormatting sqref="B603">
    <cfRule type="cellIs" dxfId="7008" priority="808" operator="lessThan">
      <formula>0</formula>
    </cfRule>
  </conditionalFormatting>
  <conditionalFormatting sqref="B599:B602">
    <cfRule type="cellIs" dxfId="7007" priority="810" operator="lessThan">
      <formula>0</formula>
    </cfRule>
  </conditionalFormatting>
  <conditionalFormatting sqref="B600">
    <cfRule type="cellIs" dxfId="7006" priority="809" operator="lessThan">
      <formula>0</formula>
    </cfRule>
  </conditionalFormatting>
  <conditionalFormatting sqref="B601:B602">
    <cfRule type="cellIs" dxfId="7005" priority="811" operator="lessThan">
      <formula>0</formula>
    </cfRule>
  </conditionalFormatting>
  <conditionalFormatting sqref="N390">
    <cfRule type="cellIs" dxfId="7004" priority="778" operator="lessThan">
      <formula>0</formula>
    </cfRule>
  </conditionalFormatting>
  <conditionalFormatting sqref="B393:N393">
    <cfRule type="cellIs" dxfId="7003" priority="776" operator="lessThan">
      <formula>0</formula>
    </cfRule>
  </conditionalFormatting>
  <conditionalFormatting sqref="B571:B573">
    <cfRule type="cellIs" dxfId="7002" priority="806" operator="lessThan">
      <formula>0</formula>
    </cfRule>
  </conditionalFormatting>
  <conditionalFormatting sqref="B574">
    <cfRule type="cellIs" dxfId="7001" priority="805" operator="lessThan">
      <formula>0</formula>
    </cfRule>
  </conditionalFormatting>
  <conditionalFormatting sqref="B570">
    <cfRule type="cellIs" dxfId="7000" priority="804" operator="lessThan">
      <formula>0</formula>
    </cfRule>
  </conditionalFormatting>
  <conditionalFormatting sqref="B607:B608">
    <cfRule type="cellIs" dxfId="6999" priority="803" operator="lessThan">
      <formula>0</formula>
    </cfRule>
  </conditionalFormatting>
  <conditionalFormatting sqref="B605:B608">
    <cfRule type="cellIs" dxfId="6998" priority="802" operator="lessThan">
      <formula>0</formula>
    </cfRule>
  </conditionalFormatting>
  <conditionalFormatting sqref="B589">
    <cfRule type="cellIs" dxfId="6997" priority="528" operator="lessThan">
      <formula>0</formula>
    </cfRule>
  </conditionalFormatting>
  <conditionalFormatting sqref="B613:B614">
    <cfRule type="cellIs" dxfId="6996" priority="800" operator="lessThan">
      <formula>0</formula>
    </cfRule>
  </conditionalFormatting>
  <conditionalFormatting sqref="B606">
    <cfRule type="cellIs" dxfId="6995" priority="801" operator="lessThan">
      <formula>0</formula>
    </cfRule>
  </conditionalFormatting>
  <conditionalFormatting sqref="B611:B614">
    <cfRule type="cellIs" dxfId="6994" priority="799" operator="lessThan">
      <formula>0</formula>
    </cfRule>
  </conditionalFormatting>
  <conditionalFormatting sqref="O616:O619">
    <cfRule type="cellIs" dxfId="6993" priority="279" operator="lessThan">
      <formula>0</formula>
    </cfRule>
  </conditionalFormatting>
  <conditionalFormatting sqref="O599 O601:O602">
    <cfRule type="cellIs" dxfId="6992" priority="281" operator="lessThan">
      <formula>0</formula>
    </cfRule>
  </conditionalFormatting>
  <conditionalFormatting sqref="B612">
    <cfRule type="cellIs" dxfId="6991" priority="798" operator="lessThan">
      <formula>0</formula>
    </cfRule>
  </conditionalFormatting>
  <conditionalFormatting sqref="D589">
    <cfRule type="cellIs" dxfId="6990" priority="522" operator="lessThan">
      <formula>0</formula>
    </cfRule>
  </conditionalFormatting>
  <conditionalFormatting sqref="O605:O607">
    <cfRule type="cellIs" dxfId="6989" priority="273" operator="lessThan">
      <formula>0</formula>
    </cfRule>
  </conditionalFormatting>
  <conditionalFormatting sqref="O626:O629">
    <cfRule type="cellIs" dxfId="6988" priority="275" operator="lessThan">
      <formula>0</formula>
    </cfRule>
  </conditionalFormatting>
  <conditionalFormatting sqref="B650 B655:B657 B663 B665:B668 B642:B645 B670">
    <cfRule type="cellIs" dxfId="6987" priority="797" operator="lessThan">
      <formula>0</formula>
    </cfRule>
  </conditionalFormatting>
  <conditionalFormatting sqref="N378">
    <cfRule type="cellIs" dxfId="6986" priority="788" operator="lessThan">
      <formula>0</formula>
    </cfRule>
  </conditionalFormatting>
  <conditionalFormatting sqref="N372">
    <cfRule type="cellIs" dxfId="6985" priority="789" operator="lessThan">
      <formula>0</formula>
    </cfRule>
  </conditionalFormatting>
  <conditionalFormatting sqref="B387:N387">
    <cfRule type="cellIs" dxfId="6984" priority="786" operator="lessThan">
      <formula>0</formula>
    </cfRule>
  </conditionalFormatting>
  <conditionalFormatting sqref="N384">
    <cfRule type="cellIs" dxfId="6983" priority="787" operator="lessThan">
      <formula>0</formula>
    </cfRule>
  </conditionalFormatting>
  <conditionalFormatting sqref="B387:N387">
    <cfRule type="cellIs" dxfId="6982" priority="785" operator="lessThan">
      <formula>0</formula>
    </cfRule>
  </conditionalFormatting>
  <conditionalFormatting sqref="B387:N387">
    <cfRule type="cellIs" dxfId="6981" priority="782" operator="lessThan">
      <formula>0</formula>
    </cfRule>
  </conditionalFormatting>
  <conditionalFormatting sqref="B652">
    <cfRule type="cellIs" dxfId="6980" priority="796" operator="lessThan">
      <formula>0</formula>
    </cfRule>
  </conditionalFormatting>
  <conditionalFormatting sqref="B653">
    <cfRule type="cellIs" dxfId="6979" priority="795" operator="lessThan">
      <formula>0</formula>
    </cfRule>
  </conditionalFormatting>
  <conditionalFormatting sqref="B658">
    <cfRule type="cellIs" dxfId="6978" priority="794" operator="lessThan">
      <formula>0</formula>
    </cfRule>
  </conditionalFormatting>
  <conditionalFormatting sqref="B647">
    <cfRule type="cellIs" dxfId="6977" priority="793" operator="lessThan">
      <formula>0</formula>
    </cfRule>
  </conditionalFormatting>
  <conditionalFormatting sqref="O365">
    <cfRule type="cellIs" dxfId="6976" priority="267" operator="lessThan">
      <formula>0</formula>
    </cfRule>
  </conditionalFormatting>
  <conditionalFormatting sqref="O371">
    <cfRule type="cellIs" dxfId="6975" priority="266" operator="lessThan">
      <formula>0</formula>
    </cfRule>
  </conditionalFormatting>
  <conditionalFormatting sqref="G589">
    <cfRule type="cellIs" dxfId="6974" priority="513" operator="lessThan">
      <formula>0</formula>
    </cfRule>
  </conditionalFormatting>
  <conditionalFormatting sqref="H589">
    <cfRule type="cellIs" dxfId="6971" priority="510" operator="lessThan">
      <formula>0</formula>
    </cfRule>
  </conditionalFormatting>
  <conditionalFormatting sqref="B351:B354">
    <cfRule type="cellIs" dxfId="6970" priority="792" operator="lessThan">
      <formula>0</formula>
    </cfRule>
  </conditionalFormatting>
  <conditionalFormatting sqref="N360">
    <cfRule type="cellIs" dxfId="6969" priority="791" operator="lessThan">
      <formula>0</formula>
    </cfRule>
  </conditionalFormatting>
  <conditionalFormatting sqref="N366">
    <cfRule type="cellIs" dxfId="6968" priority="790" operator="lessThan">
      <formula>0</formula>
    </cfRule>
  </conditionalFormatting>
  <conditionalFormatting sqref="B387:N387">
    <cfRule type="cellIs" dxfId="6967" priority="781" operator="lessThan">
      <formula>0</formula>
    </cfRule>
  </conditionalFormatting>
  <conditionalFormatting sqref="B387:N387">
    <cfRule type="cellIs" dxfId="6966" priority="780" operator="lessThan">
      <formula>0</formula>
    </cfRule>
  </conditionalFormatting>
  <conditionalFormatting sqref="B387:N387">
    <cfRule type="cellIs" dxfId="6965" priority="779" operator="lessThan">
      <formula>0</formula>
    </cfRule>
  </conditionalFormatting>
  <conditionalFormatting sqref="B393:N393">
    <cfRule type="cellIs" dxfId="6964" priority="774" operator="lessThan">
      <formula>0</formula>
    </cfRule>
  </conditionalFormatting>
  <conditionalFormatting sqref="B393:N393">
    <cfRule type="cellIs" dxfId="6963" priority="777" operator="lessThan">
      <formula>0</formula>
    </cfRule>
  </conditionalFormatting>
  <conditionalFormatting sqref="B393:N393">
    <cfRule type="cellIs" dxfId="6962" priority="772" operator="lessThan">
      <formula>0</formula>
    </cfRule>
  </conditionalFormatting>
  <conditionalFormatting sqref="B393:N393">
    <cfRule type="cellIs" dxfId="6961" priority="775" operator="lessThan">
      <formula>0</formula>
    </cfRule>
  </conditionalFormatting>
  <conditionalFormatting sqref="B393:N393">
    <cfRule type="cellIs" dxfId="6960" priority="770" operator="lessThan">
      <formula>0</formula>
    </cfRule>
  </conditionalFormatting>
  <conditionalFormatting sqref="B393:N393">
    <cfRule type="cellIs" dxfId="6959" priority="771" operator="lessThan">
      <formula>0</formula>
    </cfRule>
  </conditionalFormatting>
  <conditionalFormatting sqref="B399:N399">
    <cfRule type="cellIs" dxfId="6958" priority="768" operator="lessThan">
      <formula>0</formula>
    </cfRule>
  </conditionalFormatting>
  <conditionalFormatting sqref="N396">
    <cfRule type="cellIs" dxfId="6957" priority="769" operator="lessThan">
      <formula>0</formula>
    </cfRule>
  </conditionalFormatting>
  <conditionalFormatting sqref="B399:N399">
    <cfRule type="cellIs" dxfId="6956" priority="767" operator="lessThan">
      <formula>0</formula>
    </cfRule>
  </conditionalFormatting>
  <conditionalFormatting sqref="B399:N399">
    <cfRule type="cellIs" dxfId="6955" priority="766" operator="lessThan">
      <formula>0</formula>
    </cfRule>
  </conditionalFormatting>
  <conditionalFormatting sqref="B399:N399">
    <cfRule type="cellIs" dxfId="6954" priority="765" operator="lessThan">
      <formula>0</formula>
    </cfRule>
  </conditionalFormatting>
  <conditionalFormatting sqref="B399:N399">
    <cfRule type="cellIs" dxfId="6953" priority="764" operator="lessThan">
      <formula>0</formula>
    </cfRule>
  </conditionalFormatting>
  <conditionalFormatting sqref="B399:N399">
    <cfRule type="cellIs" dxfId="6952" priority="763" operator="lessThan">
      <formula>0</formula>
    </cfRule>
  </conditionalFormatting>
  <conditionalFormatting sqref="B399:N399">
    <cfRule type="cellIs" dxfId="6951" priority="762" operator="lessThan">
      <formula>0</formula>
    </cfRule>
  </conditionalFormatting>
  <conditionalFormatting sqref="B399:N399">
    <cfRule type="cellIs" dxfId="6950" priority="761" operator="lessThan">
      <formula>0</formula>
    </cfRule>
  </conditionalFormatting>
  <conditionalFormatting sqref="N402">
    <cfRule type="cellIs" dxfId="6949" priority="760" operator="lessThan">
      <formula>0</formula>
    </cfRule>
  </conditionalFormatting>
  <conditionalFormatting sqref="N355">
    <cfRule type="cellIs" dxfId="6948" priority="759" operator="lessThan">
      <formula>0</formula>
    </cfRule>
  </conditionalFormatting>
  <conditionalFormatting sqref="N361">
    <cfRule type="cellIs" dxfId="6947" priority="758" operator="lessThan">
      <formula>0</formula>
    </cfRule>
  </conditionalFormatting>
  <conditionalFormatting sqref="N361">
    <cfRule type="cellIs" dxfId="6946" priority="757" operator="lessThan">
      <formula>0</formula>
    </cfRule>
  </conditionalFormatting>
  <conditionalFormatting sqref="N367">
    <cfRule type="cellIs" dxfId="6945" priority="756" operator="lessThan">
      <formula>0</formula>
    </cfRule>
  </conditionalFormatting>
  <conditionalFormatting sqref="N367">
    <cfRule type="cellIs" dxfId="6944" priority="755" operator="lessThan">
      <formula>0</formula>
    </cfRule>
  </conditionalFormatting>
  <conditionalFormatting sqref="N373">
    <cfRule type="cellIs" dxfId="6943" priority="754" operator="lessThan">
      <formula>0</formula>
    </cfRule>
  </conditionalFormatting>
  <conditionalFormatting sqref="N373">
    <cfRule type="cellIs" dxfId="6942" priority="753" operator="lessThan">
      <formula>0</formula>
    </cfRule>
  </conditionalFormatting>
  <conditionalFormatting sqref="N379">
    <cfRule type="cellIs" dxfId="6941" priority="752" operator="lessThan">
      <formula>0</formula>
    </cfRule>
  </conditionalFormatting>
  <conditionalFormatting sqref="N379">
    <cfRule type="cellIs" dxfId="6940" priority="751" operator="lessThan">
      <formula>0</formula>
    </cfRule>
  </conditionalFormatting>
  <conditionalFormatting sqref="N385">
    <cfRule type="cellIs" dxfId="6939" priority="750" operator="lessThan">
      <formula>0</formula>
    </cfRule>
  </conditionalFormatting>
  <conditionalFormatting sqref="N385">
    <cfRule type="cellIs" dxfId="6938" priority="749" operator="lessThan">
      <formula>0</formula>
    </cfRule>
  </conditionalFormatting>
  <conditionalFormatting sqref="N391">
    <cfRule type="cellIs" dxfId="6937" priority="748" operator="lessThan">
      <formula>0</formula>
    </cfRule>
  </conditionalFormatting>
  <conditionalFormatting sqref="N391">
    <cfRule type="cellIs" dxfId="6936" priority="747" operator="lessThan">
      <formula>0</formula>
    </cfRule>
  </conditionalFormatting>
  <conditionalFormatting sqref="N397">
    <cfRule type="cellIs" dxfId="6935" priority="746" operator="lessThan">
      <formula>0</formula>
    </cfRule>
  </conditionalFormatting>
  <conditionalFormatting sqref="N397">
    <cfRule type="cellIs" dxfId="6934" priority="745" operator="lessThan">
      <formula>0</formula>
    </cfRule>
  </conditionalFormatting>
  <conditionalFormatting sqref="C409:M409">
    <cfRule type="cellIs" dxfId="6933" priority="744" operator="lessThan">
      <formula>0</formula>
    </cfRule>
  </conditionalFormatting>
  <conditionalFormatting sqref="C409:M409">
    <cfRule type="cellIs" dxfId="6932" priority="743" operator="lessThan">
      <formula>0</formula>
    </cfRule>
  </conditionalFormatting>
  <conditionalFormatting sqref="H409">
    <cfRule type="cellIs" dxfId="6931" priority="742" operator="lessThan">
      <formula>0</formula>
    </cfRule>
  </conditionalFormatting>
  <conditionalFormatting sqref="B409">
    <cfRule type="cellIs" dxfId="6930" priority="741" operator="lessThan">
      <formula>0</formula>
    </cfRule>
  </conditionalFormatting>
  <conditionalFormatting sqref="B409">
    <cfRule type="cellIs" dxfId="6929" priority="740" operator="lessThan">
      <formula>0</formula>
    </cfRule>
  </conditionalFormatting>
  <conditionalFormatting sqref="B405:N405">
    <cfRule type="cellIs" dxfId="6928" priority="739" operator="lessThan">
      <formula>0</formula>
    </cfRule>
  </conditionalFormatting>
  <conditionalFormatting sqref="B405:N405">
    <cfRule type="cellIs" dxfId="6927" priority="738" operator="lessThan">
      <formula>0</formula>
    </cfRule>
  </conditionalFormatting>
  <conditionalFormatting sqref="B405:N405">
    <cfRule type="cellIs" dxfId="6926" priority="737" operator="lessThan">
      <formula>0</formula>
    </cfRule>
  </conditionalFormatting>
  <conditionalFormatting sqref="B405:N405">
    <cfRule type="cellIs" dxfId="6925" priority="736" operator="lessThan">
      <formula>0</formula>
    </cfRule>
  </conditionalFormatting>
  <conditionalFormatting sqref="B405:N405">
    <cfRule type="cellIs" dxfId="6924" priority="735" operator="lessThan">
      <formula>0</formula>
    </cfRule>
  </conditionalFormatting>
  <conditionalFormatting sqref="B405:N405">
    <cfRule type="cellIs" dxfId="6923" priority="734" operator="lessThan">
      <formula>0</formula>
    </cfRule>
  </conditionalFormatting>
  <conditionalFormatting sqref="B405:N405">
    <cfRule type="cellIs" dxfId="6922" priority="733" operator="lessThan">
      <formula>0</formula>
    </cfRule>
  </conditionalFormatting>
  <conditionalFormatting sqref="B405:N405">
    <cfRule type="cellIs" dxfId="6921" priority="732" operator="lessThan">
      <formula>0</formula>
    </cfRule>
  </conditionalFormatting>
  <conditionalFormatting sqref="N408">
    <cfRule type="cellIs" dxfId="6920" priority="731" operator="lessThan">
      <formula>0</formula>
    </cfRule>
  </conditionalFormatting>
  <conditionalFormatting sqref="N409">
    <cfRule type="cellIs" dxfId="6919" priority="730" operator="lessThan">
      <formula>0</formula>
    </cfRule>
  </conditionalFormatting>
  <conditionalFormatting sqref="N409">
    <cfRule type="cellIs" dxfId="6918" priority="729" operator="lessThan">
      <formula>0</formula>
    </cfRule>
  </conditionalFormatting>
  <conditionalFormatting sqref="C415:M415">
    <cfRule type="cellIs" dxfId="6917" priority="728" operator="lessThan">
      <formula>0</formula>
    </cfRule>
  </conditionalFormatting>
  <conditionalFormatting sqref="C415:M415">
    <cfRule type="cellIs" dxfId="6916" priority="727" operator="lessThan">
      <formula>0</formula>
    </cfRule>
  </conditionalFormatting>
  <conditionalFormatting sqref="H415">
    <cfRule type="cellIs" dxfId="6915" priority="726" operator="lessThan">
      <formula>0</formula>
    </cfRule>
  </conditionalFormatting>
  <conditionalFormatting sqref="B415">
    <cfRule type="cellIs" dxfId="6914" priority="725" operator="lessThan">
      <formula>0</formula>
    </cfRule>
  </conditionalFormatting>
  <conditionalFormatting sqref="B415">
    <cfRule type="cellIs" dxfId="6913" priority="724" operator="lessThan">
      <formula>0</formula>
    </cfRule>
  </conditionalFormatting>
  <conditionalFormatting sqref="B411:N411">
    <cfRule type="cellIs" dxfId="6912" priority="723" operator="lessThan">
      <formula>0</formula>
    </cfRule>
  </conditionalFormatting>
  <conditionalFormatting sqref="B411:N411">
    <cfRule type="cellIs" dxfId="6911" priority="722" operator="lessThan">
      <formula>0</formula>
    </cfRule>
  </conditionalFormatting>
  <conditionalFormatting sqref="B411:N411">
    <cfRule type="cellIs" dxfId="6910" priority="721" operator="lessThan">
      <formula>0</formula>
    </cfRule>
  </conditionalFormatting>
  <conditionalFormatting sqref="B411:N411">
    <cfRule type="cellIs" dxfId="6909" priority="720" operator="lessThan">
      <formula>0</formula>
    </cfRule>
  </conditionalFormatting>
  <conditionalFormatting sqref="B411:N411">
    <cfRule type="cellIs" dxfId="6908" priority="719" operator="lessThan">
      <formula>0</formula>
    </cfRule>
  </conditionalFormatting>
  <conditionalFormatting sqref="B411:N411">
    <cfRule type="cellIs" dxfId="6907" priority="718" operator="lessThan">
      <formula>0</formula>
    </cfRule>
  </conditionalFormatting>
  <conditionalFormatting sqref="B411:N411">
    <cfRule type="cellIs" dxfId="6906" priority="717" operator="lessThan">
      <formula>0</formula>
    </cfRule>
  </conditionalFormatting>
  <conditionalFormatting sqref="B411:N411">
    <cfRule type="cellIs" dxfId="6905" priority="716" operator="lessThan">
      <formula>0</formula>
    </cfRule>
  </conditionalFormatting>
  <conditionalFormatting sqref="N414">
    <cfRule type="cellIs" dxfId="6904" priority="715" operator="lessThan">
      <formula>0</formula>
    </cfRule>
  </conditionalFormatting>
  <conditionalFormatting sqref="N415">
    <cfRule type="cellIs" dxfId="6903" priority="714" operator="lessThan">
      <formula>0</formula>
    </cfRule>
  </conditionalFormatting>
  <conditionalFormatting sqref="N415">
    <cfRule type="cellIs" dxfId="6902" priority="713" operator="lessThan">
      <formula>0</formula>
    </cfRule>
  </conditionalFormatting>
  <conditionalFormatting sqref="C421:M421">
    <cfRule type="cellIs" dxfId="6901" priority="712" operator="lessThan">
      <formula>0</formula>
    </cfRule>
  </conditionalFormatting>
  <conditionalFormatting sqref="C421:M421">
    <cfRule type="cellIs" dxfId="6900" priority="711" operator="lessThan">
      <formula>0</formula>
    </cfRule>
  </conditionalFormatting>
  <conditionalFormatting sqref="H421">
    <cfRule type="cellIs" dxfId="6899" priority="710" operator="lessThan">
      <formula>0</formula>
    </cfRule>
  </conditionalFormatting>
  <conditionalFormatting sqref="B421">
    <cfRule type="cellIs" dxfId="6898" priority="709" operator="lessThan">
      <formula>0</formula>
    </cfRule>
  </conditionalFormatting>
  <conditionalFormatting sqref="B421">
    <cfRule type="cellIs" dxfId="6897" priority="708" operator="lessThan">
      <formula>0</formula>
    </cfRule>
  </conditionalFormatting>
  <conditionalFormatting sqref="B417:N417">
    <cfRule type="cellIs" dxfId="6896" priority="707" operator="lessThan">
      <formula>0</formula>
    </cfRule>
  </conditionalFormatting>
  <conditionalFormatting sqref="B417:N417">
    <cfRule type="cellIs" dxfId="6895" priority="706" operator="lessThan">
      <formula>0</formula>
    </cfRule>
  </conditionalFormatting>
  <conditionalFormatting sqref="B417:N417">
    <cfRule type="cellIs" dxfId="6894" priority="705" operator="lessThan">
      <formula>0</formula>
    </cfRule>
  </conditionalFormatting>
  <conditionalFormatting sqref="B417:N417">
    <cfRule type="cellIs" dxfId="6893" priority="704" operator="lessThan">
      <formula>0</formula>
    </cfRule>
  </conditionalFormatting>
  <conditionalFormatting sqref="B417:N417">
    <cfRule type="cellIs" dxfId="6892" priority="703" operator="lessThan">
      <formula>0</formula>
    </cfRule>
  </conditionalFormatting>
  <conditionalFormatting sqref="B417:N417">
    <cfRule type="cellIs" dxfId="6891" priority="702" operator="lessThan">
      <formula>0</formula>
    </cfRule>
  </conditionalFormatting>
  <conditionalFormatting sqref="B417:N417">
    <cfRule type="cellIs" dxfId="6890" priority="701" operator="lessThan">
      <formula>0</formula>
    </cfRule>
  </conditionalFormatting>
  <conditionalFormatting sqref="B417:N417">
    <cfRule type="cellIs" dxfId="6889" priority="700" operator="lessThan">
      <formula>0</formula>
    </cfRule>
  </conditionalFormatting>
  <conditionalFormatting sqref="N420">
    <cfRule type="cellIs" dxfId="6888" priority="699" operator="lessThan">
      <formula>0</formula>
    </cfRule>
  </conditionalFormatting>
  <conditionalFormatting sqref="N421">
    <cfRule type="cellIs" dxfId="6887" priority="698" operator="lessThan">
      <formula>0</formula>
    </cfRule>
  </conditionalFormatting>
  <conditionalFormatting sqref="N421">
    <cfRule type="cellIs" dxfId="6886" priority="697" operator="lessThan">
      <formula>0</formula>
    </cfRule>
  </conditionalFormatting>
  <conditionalFormatting sqref="C427:M427">
    <cfRule type="cellIs" dxfId="6885" priority="696" operator="lessThan">
      <formula>0</formula>
    </cfRule>
  </conditionalFormatting>
  <conditionalFormatting sqref="C427:M427">
    <cfRule type="cellIs" dxfId="6884" priority="695" operator="lessThan">
      <formula>0</formula>
    </cfRule>
  </conditionalFormatting>
  <conditionalFormatting sqref="H427">
    <cfRule type="cellIs" dxfId="6883" priority="694" operator="lessThan">
      <formula>0</formula>
    </cfRule>
  </conditionalFormatting>
  <conditionalFormatting sqref="B427">
    <cfRule type="cellIs" dxfId="6882" priority="693" operator="lessThan">
      <formula>0</formula>
    </cfRule>
  </conditionalFormatting>
  <conditionalFormatting sqref="B427">
    <cfRule type="cellIs" dxfId="6881" priority="692" operator="lessThan">
      <formula>0</formula>
    </cfRule>
  </conditionalFormatting>
  <conditionalFormatting sqref="B423:N423">
    <cfRule type="cellIs" dxfId="6880" priority="691" operator="lessThan">
      <formula>0</formula>
    </cfRule>
  </conditionalFormatting>
  <conditionalFormatting sqref="B423:N423">
    <cfRule type="cellIs" dxfId="6879" priority="690" operator="lessThan">
      <formula>0</formula>
    </cfRule>
  </conditionalFormatting>
  <conditionalFormatting sqref="B423:N423">
    <cfRule type="cellIs" dxfId="6878" priority="689" operator="lessThan">
      <formula>0</formula>
    </cfRule>
  </conditionalFormatting>
  <conditionalFormatting sqref="B423:N423">
    <cfRule type="cellIs" dxfId="6877" priority="688" operator="lessThan">
      <formula>0</formula>
    </cfRule>
  </conditionalFormatting>
  <conditionalFormatting sqref="B423:N423">
    <cfRule type="cellIs" dxfId="6876" priority="687" operator="lessThan">
      <formula>0</formula>
    </cfRule>
  </conditionalFormatting>
  <conditionalFormatting sqref="B423:N423">
    <cfRule type="cellIs" dxfId="6875" priority="686" operator="lessThan">
      <formula>0</formula>
    </cfRule>
  </conditionalFormatting>
  <conditionalFormatting sqref="B423:N423">
    <cfRule type="cellIs" dxfId="6874" priority="685" operator="lessThan">
      <formula>0</formula>
    </cfRule>
  </conditionalFormatting>
  <conditionalFormatting sqref="B423:N423">
    <cfRule type="cellIs" dxfId="6873" priority="684" operator="lessThan">
      <formula>0</formula>
    </cfRule>
  </conditionalFormatting>
  <conditionalFormatting sqref="N426">
    <cfRule type="cellIs" dxfId="6872" priority="683" operator="lessThan">
      <formula>0</formula>
    </cfRule>
  </conditionalFormatting>
  <conditionalFormatting sqref="C537:N537">
    <cfRule type="cellIs" dxfId="6871" priority="403" operator="lessThan">
      <formula>0</formula>
    </cfRule>
  </conditionalFormatting>
  <conditionalFormatting sqref="C568:N568">
    <cfRule type="cellIs" dxfId="6870" priority="400" operator="lessThan">
      <formula>0</formula>
    </cfRule>
  </conditionalFormatting>
  <conditionalFormatting sqref="I552:N552">
    <cfRule type="cellIs" dxfId="6869" priority="397" operator="lessThan">
      <formula>0</formula>
    </cfRule>
  </conditionalFormatting>
  <conditionalFormatting sqref="I560:N560">
    <cfRule type="cellIs" dxfId="6868" priority="394" operator="lessThan">
      <formula>0</formula>
    </cfRule>
  </conditionalFormatting>
  <conditionalFormatting sqref="B429:N429">
    <cfRule type="cellIs" dxfId="6867" priority="671" operator="lessThan">
      <formula>0</formula>
    </cfRule>
  </conditionalFormatting>
  <conditionalFormatting sqref="B429:N429">
    <cfRule type="cellIs" dxfId="6866" priority="670" operator="lessThan">
      <formula>0</formula>
    </cfRule>
  </conditionalFormatting>
  <conditionalFormatting sqref="B429:N429">
    <cfRule type="cellIs" dxfId="6865" priority="669" operator="lessThan">
      <formula>0</formula>
    </cfRule>
  </conditionalFormatting>
  <conditionalFormatting sqref="B429:N429">
    <cfRule type="cellIs" dxfId="6864" priority="668" operator="lessThan">
      <formula>0</formula>
    </cfRule>
  </conditionalFormatting>
  <conditionalFormatting sqref="N432">
    <cfRule type="cellIs" dxfId="6863" priority="667" operator="lessThan">
      <formula>0</formula>
    </cfRule>
  </conditionalFormatting>
  <conditionalFormatting sqref="C439:M439">
    <cfRule type="cellIs" dxfId="6862" priority="666" operator="lessThan">
      <formula>0</formula>
    </cfRule>
  </conditionalFormatting>
  <conditionalFormatting sqref="C439:M439">
    <cfRule type="cellIs" dxfId="6861" priority="665" operator="lessThan">
      <formula>0</formula>
    </cfRule>
  </conditionalFormatting>
  <conditionalFormatting sqref="H439">
    <cfRule type="cellIs" dxfId="6860" priority="664" operator="lessThan">
      <formula>0</formula>
    </cfRule>
  </conditionalFormatting>
  <conditionalFormatting sqref="B439">
    <cfRule type="cellIs" dxfId="6859" priority="663" operator="lessThan">
      <formula>0</formula>
    </cfRule>
  </conditionalFormatting>
  <conditionalFormatting sqref="B439">
    <cfRule type="cellIs" dxfId="6858" priority="662" operator="lessThan">
      <formula>0</formula>
    </cfRule>
  </conditionalFormatting>
  <conditionalFormatting sqref="B435:N435">
    <cfRule type="cellIs" dxfId="6857" priority="661" operator="lessThan">
      <formula>0</formula>
    </cfRule>
  </conditionalFormatting>
  <conditionalFormatting sqref="B435:N435">
    <cfRule type="cellIs" dxfId="6856" priority="660" operator="lessThan">
      <formula>0</formula>
    </cfRule>
  </conditionalFormatting>
  <conditionalFormatting sqref="C641:N645">
    <cfRule type="cellIs" dxfId="6855" priority="379" operator="lessThan">
      <formula>0</formula>
    </cfRule>
  </conditionalFormatting>
  <conditionalFormatting sqref="C597:N597">
    <cfRule type="cellIs" dxfId="6854" priority="378" operator="lessThan">
      <formula>0</formula>
    </cfRule>
  </conditionalFormatting>
  <conditionalFormatting sqref="C603:N603">
    <cfRule type="cellIs" dxfId="6853" priority="375" operator="lessThan">
      <formula>0</formula>
    </cfRule>
  </conditionalFormatting>
  <conditionalFormatting sqref="C603:N603">
    <cfRule type="cellIs" dxfId="6852" priority="374" operator="lessThan">
      <formula>0</formula>
    </cfRule>
  </conditionalFormatting>
  <conditionalFormatting sqref="C603:N603">
    <cfRule type="cellIs" dxfId="6851" priority="373" operator="lessThan">
      <formula>0</formula>
    </cfRule>
  </conditionalFormatting>
  <conditionalFormatting sqref="H445">
    <cfRule type="cellIs" dxfId="6850" priority="648" operator="lessThan">
      <formula>0</formula>
    </cfRule>
  </conditionalFormatting>
  <conditionalFormatting sqref="B445">
    <cfRule type="cellIs" dxfId="6849" priority="647" operator="lessThan">
      <formula>0</formula>
    </cfRule>
  </conditionalFormatting>
  <conditionalFormatting sqref="B445">
    <cfRule type="cellIs" dxfId="6848" priority="646" operator="lessThan">
      <formula>0</formula>
    </cfRule>
  </conditionalFormatting>
  <conditionalFormatting sqref="B441:N441">
    <cfRule type="cellIs" dxfId="6847" priority="645" operator="lessThan">
      <formula>0</formula>
    </cfRule>
  </conditionalFormatting>
  <conditionalFormatting sqref="B441:N441">
    <cfRule type="cellIs" dxfId="6846" priority="644" operator="lessThan">
      <formula>0</formula>
    </cfRule>
  </conditionalFormatting>
  <conditionalFormatting sqref="B441:N441">
    <cfRule type="cellIs" dxfId="6845" priority="643" operator="lessThan">
      <formula>0</formula>
    </cfRule>
  </conditionalFormatting>
  <conditionalFormatting sqref="B441:N441">
    <cfRule type="cellIs" dxfId="6844" priority="642" operator="lessThan">
      <formula>0</formula>
    </cfRule>
  </conditionalFormatting>
  <conditionalFormatting sqref="B441:N441">
    <cfRule type="cellIs" dxfId="6843" priority="641" operator="lessThan">
      <formula>0</formula>
    </cfRule>
  </conditionalFormatting>
  <conditionalFormatting sqref="B441:N441">
    <cfRule type="cellIs" dxfId="6842" priority="640" operator="lessThan">
      <formula>0</formula>
    </cfRule>
  </conditionalFormatting>
  <conditionalFormatting sqref="B441:N441">
    <cfRule type="cellIs" dxfId="6841" priority="639" operator="lessThan">
      <formula>0</formula>
    </cfRule>
  </conditionalFormatting>
  <conditionalFormatting sqref="B441:N441">
    <cfRule type="cellIs" dxfId="6840" priority="638" operator="lessThan">
      <formula>0</formula>
    </cfRule>
  </conditionalFormatting>
  <conditionalFormatting sqref="N444">
    <cfRule type="cellIs" dxfId="6839" priority="637" operator="lessThan">
      <formula>0</formula>
    </cfRule>
  </conditionalFormatting>
  <conditionalFormatting sqref="N445">
    <cfRule type="cellIs" dxfId="6838" priority="636" operator="lessThan">
      <formula>0</formula>
    </cfRule>
  </conditionalFormatting>
  <conditionalFormatting sqref="N445">
    <cfRule type="cellIs" dxfId="6837" priority="635" operator="lessThan">
      <formula>0</formula>
    </cfRule>
  </conditionalFormatting>
  <conditionalFormatting sqref="C452:M452">
    <cfRule type="cellIs" dxfId="6836" priority="634" operator="lessThan">
      <formula>0</formula>
    </cfRule>
  </conditionalFormatting>
  <conditionalFormatting sqref="C452:M452">
    <cfRule type="cellIs" dxfId="6835" priority="633" operator="lessThan">
      <formula>0</formula>
    </cfRule>
  </conditionalFormatting>
  <conditionalFormatting sqref="H452">
    <cfRule type="cellIs" dxfId="6834" priority="632" operator="lessThan">
      <formula>0</formula>
    </cfRule>
  </conditionalFormatting>
  <conditionalFormatting sqref="B452">
    <cfRule type="cellIs" dxfId="6833" priority="631" operator="lessThan">
      <formula>0</formula>
    </cfRule>
  </conditionalFormatting>
  <conditionalFormatting sqref="B452">
    <cfRule type="cellIs" dxfId="6832" priority="630" operator="lessThan">
      <formula>0</formula>
    </cfRule>
  </conditionalFormatting>
  <conditionalFormatting sqref="B448:N448">
    <cfRule type="cellIs" dxfId="6831" priority="629" operator="lessThan">
      <formula>0</formula>
    </cfRule>
  </conditionalFormatting>
  <conditionalFormatting sqref="B448:N448">
    <cfRule type="cellIs" dxfId="6830" priority="628" operator="lessThan">
      <formula>0</formula>
    </cfRule>
  </conditionalFormatting>
  <conditionalFormatting sqref="B448:N448">
    <cfRule type="cellIs" dxfId="6829" priority="627" operator="lessThan">
      <formula>0</formula>
    </cfRule>
  </conditionalFormatting>
  <conditionalFormatting sqref="B448:N448">
    <cfRule type="cellIs" dxfId="6828" priority="626" operator="lessThan">
      <formula>0</formula>
    </cfRule>
  </conditionalFormatting>
  <conditionalFormatting sqref="B448:N448">
    <cfRule type="cellIs" dxfId="6827" priority="625" operator="lessThan">
      <formula>0</formula>
    </cfRule>
  </conditionalFormatting>
  <conditionalFormatting sqref="B448:N448">
    <cfRule type="cellIs" dxfId="6826" priority="624" operator="lessThan">
      <formula>0</formula>
    </cfRule>
  </conditionalFormatting>
  <conditionalFormatting sqref="B448:N448">
    <cfRule type="cellIs" dxfId="6825" priority="623" operator="lessThan">
      <formula>0</formula>
    </cfRule>
  </conditionalFormatting>
  <conditionalFormatting sqref="B448:N448">
    <cfRule type="cellIs" dxfId="6824" priority="622" operator="lessThan">
      <formula>0</formula>
    </cfRule>
  </conditionalFormatting>
  <conditionalFormatting sqref="N451">
    <cfRule type="cellIs" dxfId="6823" priority="621" operator="lessThan">
      <formula>0</formula>
    </cfRule>
  </conditionalFormatting>
  <conditionalFormatting sqref="N452">
    <cfRule type="cellIs" dxfId="6822" priority="620" operator="lessThan">
      <formula>0</formula>
    </cfRule>
  </conditionalFormatting>
  <conditionalFormatting sqref="N452">
    <cfRule type="cellIs" dxfId="6821" priority="619" operator="lessThan">
      <formula>0</formula>
    </cfRule>
  </conditionalFormatting>
  <conditionalFormatting sqref="C458:M458">
    <cfRule type="cellIs" dxfId="6820" priority="618" operator="lessThan">
      <formula>0</formula>
    </cfRule>
  </conditionalFormatting>
  <conditionalFormatting sqref="C458:M458">
    <cfRule type="cellIs" dxfId="6819" priority="617" operator="lessThan">
      <formula>0</formula>
    </cfRule>
  </conditionalFormatting>
  <conditionalFormatting sqref="H458">
    <cfRule type="cellIs" dxfId="6818" priority="616" operator="lessThan">
      <formula>0</formula>
    </cfRule>
  </conditionalFormatting>
  <conditionalFormatting sqref="B458">
    <cfRule type="cellIs" dxfId="6817" priority="615" operator="lessThan">
      <formula>0</formula>
    </cfRule>
  </conditionalFormatting>
  <conditionalFormatting sqref="B458">
    <cfRule type="cellIs" dxfId="6816" priority="614" operator="lessThan">
      <formula>0</formula>
    </cfRule>
  </conditionalFormatting>
  <conditionalFormatting sqref="Q505">
    <cfRule type="cellIs" dxfId="6815" priority="336" operator="lessThan">
      <formula>0</formula>
    </cfRule>
  </conditionalFormatting>
  <conditionalFormatting sqref="P505">
    <cfRule type="cellIs" dxfId="6814" priority="335" operator="lessThan">
      <formula>0</formula>
    </cfRule>
  </conditionalFormatting>
  <conditionalFormatting sqref="Q513">
    <cfRule type="cellIs" dxfId="6813" priority="333" operator="lessThan">
      <formula>0</formula>
    </cfRule>
  </conditionalFormatting>
  <conditionalFormatting sqref="P513">
    <cfRule type="cellIs" dxfId="6812" priority="332" operator="lessThan">
      <formula>0</formula>
    </cfRule>
  </conditionalFormatting>
  <conditionalFormatting sqref="Q522">
    <cfRule type="cellIs" dxfId="6811" priority="330" operator="lessThan">
      <formula>0</formula>
    </cfRule>
  </conditionalFormatting>
  <conditionalFormatting sqref="P522">
    <cfRule type="cellIs" dxfId="6810" priority="329" operator="lessThan">
      <formula>0</formula>
    </cfRule>
  </conditionalFormatting>
  <conditionalFormatting sqref="Q530">
    <cfRule type="cellIs" dxfId="6809" priority="327" operator="lessThan">
      <formula>0</formula>
    </cfRule>
  </conditionalFormatting>
  <conditionalFormatting sqref="C461:C464">
    <cfRule type="expression" dxfId="6808" priority="601">
      <formula>C461/B461&gt;1</formula>
    </cfRule>
    <cfRule type="expression" dxfId="6807" priority="602">
      <formula>C461/B461&lt;1</formula>
    </cfRule>
  </conditionalFormatting>
  <conditionalFormatting sqref="Q538">
    <cfRule type="cellIs" dxfId="6806" priority="324" operator="lessThan">
      <formula>0</formula>
    </cfRule>
  </conditionalFormatting>
  <conditionalFormatting sqref="D461:N464">
    <cfRule type="expression" dxfId="6805" priority="598">
      <formula>D461/C461&gt;1</formula>
    </cfRule>
    <cfRule type="expression" dxfId="6804" priority="599">
      <formula>D461/C461&lt;1</formula>
    </cfRule>
  </conditionalFormatting>
  <conditionalFormatting sqref="Q553">
    <cfRule type="cellIs" dxfId="6803" priority="321" operator="lessThan">
      <formula>0</formula>
    </cfRule>
  </conditionalFormatting>
  <conditionalFormatting sqref="B461:B464 B552:N552 B560:N560 B575:N575 B589:N589">
    <cfRule type="expression" dxfId="6802" priority="595">
      <formula>B461/#REF!&gt;1</formula>
    </cfRule>
    <cfRule type="expression" dxfId="6801" priority="596">
      <formula>B461/#REF!&lt;1</formula>
    </cfRule>
  </conditionalFormatting>
  <conditionalFormatting sqref="Q561">
    <cfRule type="cellIs" dxfId="6800" priority="318" operator="lessThan">
      <formula>0</formula>
    </cfRule>
  </conditionalFormatting>
  <conditionalFormatting sqref="B512">
    <cfRule type="expression" dxfId="6799" priority="592">
      <formula>B512/#REF!&gt;1</formula>
    </cfRule>
    <cfRule type="expression" dxfId="6798" priority="593">
      <formula>B512/#REF!&lt;1</formula>
    </cfRule>
  </conditionalFormatting>
  <conditionalFormatting sqref="Q590">
    <cfRule type="cellIs" dxfId="6797" priority="315" operator="lessThan">
      <formula>0</formula>
    </cfRule>
  </conditionalFormatting>
  <conditionalFormatting sqref="C512">
    <cfRule type="expression" dxfId="6796" priority="589">
      <formula>C512/B512&gt;1</formula>
    </cfRule>
    <cfRule type="expression" dxfId="6795" priority="590">
      <formula>C512/B512&lt;1</formula>
    </cfRule>
  </conditionalFormatting>
  <conditionalFormatting sqref="D512">
    <cfRule type="cellIs" dxfId="6794" priority="588" operator="lessThan">
      <formula>0</formula>
    </cfRule>
  </conditionalFormatting>
  <conditionalFormatting sqref="D512">
    <cfRule type="expression" dxfId="6793" priority="586">
      <formula>D512/C512&gt;1</formula>
    </cfRule>
    <cfRule type="expression" dxfId="6792" priority="587">
      <formula>D512/C512&lt;1</formula>
    </cfRule>
  </conditionalFormatting>
  <conditionalFormatting sqref="E512">
    <cfRule type="cellIs" dxfId="6791" priority="585" operator="lessThan">
      <formula>0</formula>
    </cfRule>
  </conditionalFormatting>
  <conditionalFormatting sqref="E512">
    <cfRule type="expression" dxfId="6790" priority="583">
      <formula>E512/D512&gt;1</formula>
    </cfRule>
    <cfRule type="expression" dxfId="6789" priority="584">
      <formula>E512/D512&lt;1</formula>
    </cfRule>
  </conditionalFormatting>
  <conditionalFormatting sqref="F512">
    <cfRule type="cellIs" dxfId="6788" priority="582" operator="lessThan">
      <formula>0</formula>
    </cfRule>
  </conditionalFormatting>
  <conditionalFormatting sqref="F512">
    <cfRule type="expression" dxfId="6787" priority="580">
      <formula>F512/E512&gt;1</formula>
    </cfRule>
    <cfRule type="expression" dxfId="6786" priority="581">
      <formula>F512/E512&lt;1</formula>
    </cfRule>
  </conditionalFormatting>
  <conditionalFormatting sqref="G512">
    <cfRule type="cellIs" dxfId="6785" priority="579" operator="lessThan">
      <formula>0</formula>
    </cfRule>
  </conditionalFormatting>
  <conditionalFormatting sqref="G512">
    <cfRule type="expression" dxfId="6784" priority="577">
      <formula>G512/F512&gt;1</formula>
    </cfRule>
    <cfRule type="expression" dxfId="6783" priority="578">
      <formula>G512/F512&lt;1</formula>
    </cfRule>
  </conditionalFormatting>
  <conditionalFormatting sqref="H512">
    <cfRule type="cellIs" dxfId="6782" priority="576" operator="lessThan">
      <formula>0</formula>
    </cfRule>
  </conditionalFormatting>
  <conditionalFormatting sqref="H512">
    <cfRule type="expression" dxfId="6781" priority="574">
      <formula>H512/G512&gt;1</formula>
    </cfRule>
    <cfRule type="expression" dxfId="6780" priority="575">
      <formula>H512/G512&lt;1</formula>
    </cfRule>
  </conditionalFormatting>
  <conditionalFormatting sqref="I512:N512">
    <cfRule type="cellIs" dxfId="6779" priority="573" operator="lessThan">
      <formula>0</formula>
    </cfRule>
  </conditionalFormatting>
  <conditionalFormatting sqref="I512:N512">
    <cfRule type="expression" dxfId="6778" priority="571">
      <formula>I512/H512&gt;1</formula>
    </cfRule>
    <cfRule type="expression" dxfId="6777" priority="572">
      <formula>I512/H512&lt;1</formula>
    </cfRule>
  </conditionalFormatting>
  <conditionalFormatting sqref="B552">
    <cfRule type="cellIs" dxfId="6776" priority="570" operator="lessThan">
      <formula>0</formula>
    </cfRule>
  </conditionalFormatting>
  <conditionalFormatting sqref="B552">
    <cfRule type="expression" dxfId="6775" priority="568">
      <formula>B552/#REF!&gt;1</formula>
    </cfRule>
    <cfRule type="expression" dxfId="6774" priority="569">
      <formula>B552/#REF!&lt;1</formula>
    </cfRule>
  </conditionalFormatting>
  <conditionalFormatting sqref="C552">
    <cfRule type="cellIs" dxfId="6773" priority="567" operator="lessThan">
      <formula>0</formula>
    </cfRule>
  </conditionalFormatting>
  <conditionalFormatting sqref="C552">
    <cfRule type="expression" dxfId="6772" priority="565">
      <formula>C552/B552&gt;1</formula>
    </cfRule>
    <cfRule type="expression" dxfId="6771" priority="566">
      <formula>C552/B552&lt;1</formula>
    </cfRule>
  </conditionalFormatting>
  <conditionalFormatting sqref="D552">
    <cfRule type="cellIs" dxfId="6770" priority="564" operator="lessThan">
      <formula>0</formula>
    </cfRule>
  </conditionalFormatting>
  <conditionalFormatting sqref="D552">
    <cfRule type="expression" dxfId="6769" priority="562">
      <formula>D552/C552&gt;1</formula>
    </cfRule>
    <cfRule type="expression" dxfId="6768" priority="563">
      <formula>D552/C552&lt;1</formula>
    </cfRule>
  </conditionalFormatting>
  <conditionalFormatting sqref="E552">
    <cfRule type="cellIs" dxfId="6767" priority="561" operator="lessThan">
      <formula>0</formula>
    </cfRule>
  </conditionalFormatting>
  <conditionalFormatting sqref="E552">
    <cfRule type="expression" dxfId="6766" priority="559">
      <formula>E552/D552&gt;1</formula>
    </cfRule>
    <cfRule type="expression" dxfId="6765" priority="560">
      <formula>E552/D552&lt;1</formula>
    </cfRule>
  </conditionalFormatting>
  <conditionalFormatting sqref="F552">
    <cfRule type="cellIs" dxfId="6764" priority="558" operator="lessThan">
      <formula>0</formula>
    </cfRule>
  </conditionalFormatting>
  <conditionalFormatting sqref="F552">
    <cfRule type="expression" dxfId="6763" priority="556">
      <formula>F552/E552&gt;1</formula>
    </cfRule>
    <cfRule type="expression" dxfId="6762" priority="557">
      <formula>F552/E552&lt;1</formula>
    </cfRule>
  </conditionalFormatting>
  <conditionalFormatting sqref="G552">
    <cfRule type="cellIs" dxfId="6761" priority="555" operator="lessThan">
      <formula>0</formula>
    </cfRule>
  </conditionalFormatting>
  <conditionalFormatting sqref="G552">
    <cfRule type="expression" dxfId="6760" priority="553">
      <formula>G552/F552&gt;1</formula>
    </cfRule>
    <cfRule type="expression" dxfId="6759" priority="554">
      <formula>G552/F552&lt;1</formula>
    </cfRule>
  </conditionalFormatting>
  <conditionalFormatting sqref="H552">
    <cfRule type="cellIs" dxfId="6758" priority="552" operator="lessThan">
      <formula>0</formula>
    </cfRule>
  </conditionalFormatting>
  <conditionalFormatting sqref="H552">
    <cfRule type="expression" dxfId="6757" priority="550">
      <formula>H552/G552&gt;1</formula>
    </cfRule>
    <cfRule type="expression" dxfId="6756" priority="551">
      <formula>H552/G552&lt;1</formula>
    </cfRule>
  </conditionalFormatting>
  <conditionalFormatting sqref="B560">
    <cfRule type="cellIs" dxfId="6755" priority="549" operator="lessThan">
      <formula>0</formula>
    </cfRule>
  </conditionalFormatting>
  <conditionalFormatting sqref="B560">
    <cfRule type="expression" dxfId="6754" priority="547">
      <formula>B560/#REF!&gt;1</formula>
    </cfRule>
    <cfRule type="expression" dxfId="6753" priority="548">
      <formula>B560/#REF!&lt;1</formula>
    </cfRule>
  </conditionalFormatting>
  <conditionalFormatting sqref="C560">
    <cfRule type="cellIs" dxfId="6752" priority="546" operator="lessThan">
      <formula>0</formula>
    </cfRule>
  </conditionalFormatting>
  <conditionalFormatting sqref="C560">
    <cfRule type="expression" dxfId="6751" priority="544">
      <formula>C560/B560&gt;1</formula>
    </cfRule>
    <cfRule type="expression" dxfId="6750" priority="545">
      <formula>C560/B560&lt;1</formula>
    </cfRule>
  </conditionalFormatting>
  <conditionalFormatting sqref="D560">
    <cfRule type="cellIs" dxfId="6749" priority="543" operator="lessThan">
      <formula>0</formula>
    </cfRule>
  </conditionalFormatting>
  <conditionalFormatting sqref="D560">
    <cfRule type="expression" dxfId="6748" priority="541">
      <formula>D560/C560&gt;1</formula>
    </cfRule>
    <cfRule type="expression" dxfId="6747" priority="542">
      <formula>D560/C560&lt;1</formula>
    </cfRule>
  </conditionalFormatting>
  <conditionalFormatting sqref="E560">
    <cfRule type="cellIs" dxfId="6746" priority="540" operator="lessThan">
      <formula>0</formula>
    </cfRule>
  </conditionalFormatting>
  <conditionalFormatting sqref="E560">
    <cfRule type="expression" dxfId="6745" priority="538">
      <formula>E560/D560&gt;1</formula>
    </cfRule>
    <cfRule type="expression" dxfId="6744" priority="539">
      <formula>E560/D560&lt;1</formula>
    </cfRule>
  </conditionalFormatting>
  <conditionalFormatting sqref="F560">
    <cfRule type="cellIs" dxfId="6743" priority="537" operator="lessThan">
      <formula>0</formula>
    </cfRule>
  </conditionalFormatting>
  <conditionalFormatting sqref="F560">
    <cfRule type="expression" dxfId="6742" priority="535">
      <formula>F560/E560&gt;1</formula>
    </cfRule>
    <cfRule type="expression" dxfId="6741" priority="536">
      <formula>F560/E560&lt;1</formula>
    </cfRule>
  </conditionalFormatting>
  <conditionalFormatting sqref="G560">
    <cfRule type="cellIs" dxfId="6740" priority="534" operator="lessThan">
      <formula>0</formula>
    </cfRule>
  </conditionalFormatting>
  <conditionalFormatting sqref="G560">
    <cfRule type="expression" dxfId="6739" priority="532">
      <formula>G560/F560&gt;1</formula>
    </cfRule>
    <cfRule type="expression" dxfId="6738" priority="533">
      <formula>G560/F560&lt;1</formula>
    </cfRule>
  </conditionalFormatting>
  <conditionalFormatting sqref="H560">
    <cfRule type="cellIs" dxfId="6737" priority="531" operator="lessThan">
      <formula>0</formula>
    </cfRule>
  </conditionalFormatting>
  <conditionalFormatting sqref="H560">
    <cfRule type="expression" dxfId="6736" priority="529">
      <formula>H560/G560&gt;1</formula>
    </cfRule>
    <cfRule type="expression" dxfId="6735" priority="530">
      <formula>H560/G560&lt;1</formula>
    </cfRule>
  </conditionalFormatting>
  <conditionalFormatting sqref="O616:O619">
    <cfRule type="cellIs" dxfId="6734" priority="280" operator="lessThan">
      <formula>0</formula>
    </cfRule>
  </conditionalFormatting>
  <conditionalFormatting sqref="B589">
    <cfRule type="expression" dxfId="6733" priority="526">
      <formula>B589/#REF!&gt;1</formula>
    </cfRule>
    <cfRule type="expression" dxfId="6732" priority="527">
      <formula>B589/#REF!&lt;1</formula>
    </cfRule>
  </conditionalFormatting>
  <conditionalFormatting sqref="C589">
    <cfRule type="cellIs" dxfId="6731" priority="525" operator="lessThan">
      <formula>0</formula>
    </cfRule>
  </conditionalFormatting>
  <conditionalFormatting sqref="C589">
    <cfRule type="expression" dxfId="6730" priority="523">
      <formula>C589/B589&gt;1</formula>
    </cfRule>
    <cfRule type="expression" dxfId="6729" priority="524">
      <formula>C589/B589&lt;1</formula>
    </cfRule>
  </conditionalFormatting>
  <conditionalFormatting sqref="O605:O607">
    <cfRule type="cellIs" dxfId="6728" priority="274" operator="lessThan">
      <formula>0</formula>
    </cfRule>
  </conditionalFormatting>
  <conditionalFormatting sqref="D589">
    <cfRule type="expression" dxfId="6727" priority="520">
      <formula>D589/C589&gt;1</formula>
    </cfRule>
    <cfRule type="expression" dxfId="6726" priority="521">
      <formula>D589/C589&lt;1</formula>
    </cfRule>
  </conditionalFormatting>
  <conditionalFormatting sqref="E589">
    <cfRule type="cellIs" dxfId="6725" priority="519" operator="lessThan">
      <formula>0</formula>
    </cfRule>
  </conditionalFormatting>
  <conditionalFormatting sqref="E589">
    <cfRule type="expression" dxfId="6724" priority="517">
      <formula>E589/D589&gt;1</formula>
    </cfRule>
    <cfRule type="expression" dxfId="6723" priority="518">
      <formula>E589/D589&lt;1</formula>
    </cfRule>
  </conditionalFormatting>
  <conditionalFormatting sqref="F589">
    <cfRule type="cellIs" dxfId="6722" priority="516" operator="lessThan">
      <formula>0</formula>
    </cfRule>
  </conditionalFormatting>
  <conditionalFormatting sqref="F589">
    <cfRule type="expression" dxfId="6721" priority="514">
      <formula>F589/E589&gt;1</formula>
    </cfRule>
    <cfRule type="expression" dxfId="6720" priority="515">
      <formula>F589/E589&lt;1</formula>
    </cfRule>
  </conditionalFormatting>
  <conditionalFormatting sqref="O377">
    <cfRule type="cellIs" dxfId="6719" priority="265" operator="lessThan">
      <formula>0</formula>
    </cfRule>
  </conditionalFormatting>
  <conditionalFormatting sqref="G589">
    <cfRule type="expression" dxfId="6718" priority="511">
      <formula>G589/F589&gt;1</formula>
    </cfRule>
    <cfRule type="expression" dxfId="6717" priority="512">
      <formula>G589/F589&lt;1</formula>
    </cfRule>
  </conditionalFormatting>
  <conditionalFormatting sqref="O366">
    <cfRule type="cellIs" dxfId="6716" priority="262" operator="lessThan">
      <formula>0</formula>
    </cfRule>
  </conditionalFormatting>
  <conditionalFormatting sqref="H589">
    <cfRule type="expression" dxfId="6715" priority="508">
      <formula>H589/G589&gt;1</formula>
    </cfRule>
    <cfRule type="expression" dxfId="6714" priority="509">
      <formula>H589/G589&lt;1</formula>
    </cfRule>
  </conditionalFormatting>
  <conditionalFormatting sqref="N596">
    <cfRule type="cellIs" dxfId="6713" priority="507" operator="lessThan">
      <formula>0</formula>
    </cfRule>
  </conditionalFormatting>
  <conditionalFormatting sqref="O387">
    <cfRule type="cellIs" dxfId="6712" priority="257" operator="lessThan">
      <formula>0</formula>
    </cfRule>
  </conditionalFormatting>
  <conditionalFormatting sqref="O387">
    <cfRule type="cellIs" dxfId="6711" priority="258" operator="lessThan">
      <formula>0</formula>
    </cfRule>
  </conditionalFormatting>
  <conditionalFormatting sqref="O387">
    <cfRule type="cellIs" dxfId="6710" priority="255" operator="lessThan">
      <formula>0</formula>
    </cfRule>
  </conditionalFormatting>
  <conditionalFormatting sqref="O387">
    <cfRule type="cellIs" dxfId="6709" priority="256" operator="lessThan">
      <formula>0</formula>
    </cfRule>
  </conditionalFormatting>
  <conditionalFormatting sqref="N600">
    <cfRule type="cellIs" dxfId="6708" priority="506" operator="lessThan">
      <formula>0</formula>
    </cfRule>
  </conditionalFormatting>
  <conditionalFormatting sqref="N600">
    <cfRule type="cellIs" dxfId="6707" priority="505" operator="lessThan">
      <formula>0</formula>
    </cfRule>
  </conditionalFormatting>
  <conditionalFormatting sqref="P363">
    <cfRule type="cellIs" dxfId="6706" priority="504" operator="lessThan">
      <formula>0</formula>
    </cfRule>
  </conditionalFormatting>
  <conditionalFormatting sqref="P364:P365">
    <cfRule type="cellIs" dxfId="6705" priority="503" operator="lessThan">
      <formula>0</formula>
    </cfRule>
  </conditionalFormatting>
  <conditionalFormatting sqref="P461:P464">
    <cfRule type="cellIs" dxfId="6704" priority="502" operator="lessThan">
      <formula>0</formula>
    </cfRule>
  </conditionalFormatting>
  <conditionalFormatting sqref="P361">
    <cfRule type="cellIs" dxfId="6703" priority="501" operator="lessThan">
      <formula>0</formula>
    </cfRule>
  </conditionalFormatting>
  <conditionalFormatting sqref="P366:P367">
    <cfRule type="cellIs" dxfId="6702" priority="500" operator="lessThan">
      <formula>0</formula>
    </cfRule>
  </conditionalFormatting>
  <conditionalFormatting sqref="P369:P373">
    <cfRule type="cellIs" dxfId="6701" priority="499" operator="lessThan">
      <formula>0</formula>
    </cfRule>
  </conditionalFormatting>
  <conditionalFormatting sqref="P378:P379">
    <cfRule type="cellIs" dxfId="6700" priority="498" operator="lessThan">
      <formula>0</formula>
    </cfRule>
  </conditionalFormatting>
  <conditionalFormatting sqref="P384:P385">
    <cfRule type="cellIs" dxfId="6699" priority="497" operator="lessThan">
      <formula>0</formula>
    </cfRule>
  </conditionalFormatting>
  <conditionalFormatting sqref="P390:P391">
    <cfRule type="cellIs" dxfId="6698" priority="496" operator="lessThan">
      <formula>0</formula>
    </cfRule>
  </conditionalFormatting>
  <conditionalFormatting sqref="P396:P397">
    <cfRule type="cellIs" dxfId="6697" priority="495" operator="lessThan">
      <formula>0</formula>
    </cfRule>
  </conditionalFormatting>
  <conditionalFormatting sqref="P402">
    <cfRule type="cellIs" dxfId="6696" priority="494" operator="lessThan">
      <formula>0</formula>
    </cfRule>
  </conditionalFormatting>
  <conditionalFormatting sqref="P408:P409">
    <cfRule type="cellIs" dxfId="6695" priority="493" operator="lessThan">
      <formula>0</formula>
    </cfRule>
  </conditionalFormatting>
  <conditionalFormatting sqref="P414:P415">
    <cfRule type="cellIs" dxfId="6694" priority="492" operator="lessThan">
      <formula>0</formula>
    </cfRule>
  </conditionalFormatting>
  <conditionalFormatting sqref="P420:P421">
    <cfRule type="cellIs" dxfId="6693" priority="491" operator="lessThan">
      <formula>0</formula>
    </cfRule>
  </conditionalFormatting>
  <conditionalFormatting sqref="P426:P427">
    <cfRule type="cellIs" dxfId="6692" priority="490" operator="lessThan">
      <formula>0</formula>
    </cfRule>
  </conditionalFormatting>
  <conditionalFormatting sqref="P432:P433">
    <cfRule type="cellIs" dxfId="6691" priority="489" operator="lessThan">
      <formula>0</formula>
    </cfRule>
  </conditionalFormatting>
  <conditionalFormatting sqref="P438:P439">
    <cfRule type="cellIs" dxfId="6690" priority="488" operator="lessThan">
      <formula>0</formula>
    </cfRule>
  </conditionalFormatting>
  <conditionalFormatting sqref="P444:P445">
    <cfRule type="cellIs" dxfId="6689" priority="487" operator="lessThan">
      <formula>0</formula>
    </cfRule>
  </conditionalFormatting>
  <conditionalFormatting sqref="P451:P452">
    <cfRule type="cellIs" dxfId="6688" priority="486" operator="lessThan">
      <formula>0</formula>
    </cfRule>
  </conditionalFormatting>
  <conditionalFormatting sqref="P457:P458">
    <cfRule type="cellIs" dxfId="6687" priority="485" operator="lessThan">
      <formula>0</formula>
    </cfRule>
  </conditionalFormatting>
  <conditionalFormatting sqref="P465">
    <cfRule type="cellIs" dxfId="6686" priority="484" operator="lessThan">
      <formula>0</formula>
    </cfRule>
  </conditionalFormatting>
  <conditionalFormatting sqref="P472">
    <cfRule type="cellIs" dxfId="6685" priority="483" operator="lessThan">
      <formula>0</formula>
    </cfRule>
  </conditionalFormatting>
  <conditionalFormatting sqref="P503:P504">
    <cfRule type="cellIs" dxfId="6684" priority="482" operator="lessThan">
      <formula>0</formula>
    </cfRule>
  </conditionalFormatting>
  <conditionalFormatting sqref="P511:P512">
    <cfRule type="cellIs" dxfId="6683" priority="481" operator="lessThan">
      <formula>0</formula>
    </cfRule>
  </conditionalFormatting>
  <conditionalFormatting sqref="P520:P521">
    <cfRule type="cellIs" dxfId="6682" priority="480" operator="lessThan">
      <formula>0</formula>
    </cfRule>
  </conditionalFormatting>
  <conditionalFormatting sqref="P528:P529">
    <cfRule type="cellIs" dxfId="6681" priority="479" operator="lessThan">
      <formula>0</formula>
    </cfRule>
  </conditionalFormatting>
  <conditionalFormatting sqref="P544:P545">
    <cfRule type="cellIs" dxfId="6680" priority="478" operator="lessThan">
      <formula>0</formula>
    </cfRule>
  </conditionalFormatting>
  <conditionalFormatting sqref="P536:P537">
    <cfRule type="cellIs" dxfId="6679" priority="477" operator="lessThan">
      <formula>0</formula>
    </cfRule>
  </conditionalFormatting>
  <conditionalFormatting sqref="P551:P552">
    <cfRule type="cellIs" dxfId="6678" priority="476" operator="lessThan">
      <formula>0</formula>
    </cfRule>
  </conditionalFormatting>
  <conditionalFormatting sqref="P559:P560">
    <cfRule type="cellIs" dxfId="6677" priority="475" operator="lessThan">
      <formula>0</formula>
    </cfRule>
  </conditionalFormatting>
  <conditionalFormatting sqref="P567:P568">
    <cfRule type="cellIs" dxfId="6676" priority="474" operator="lessThan">
      <formula>0</formula>
    </cfRule>
  </conditionalFormatting>
  <conditionalFormatting sqref="P574:P575">
    <cfRule type="cellIs" dxfId="6675" priority="473" operator="lessThan">
      <formula>0</formula>
    </cfRule>
  </conditionalFormatting>
  <conditionalFormatting sqref="P581:P582">
    <cfRule type="cellIs" dxfId="6674" priority="472" operator="lessThan">
      <formula>0</formula>
    </cfRule>
  </conditionalFormatting>
  <conditionalFormatting sqref="P588:P589">
    <cfRule type="cellIs" dxfId="6673" priority="471" operator="lessThan">
      <formula>0</formula>
    </cfRule>
  </conditionalFormatting>
  <conditionalFormatting sqref="P596:P597">
    <cfRule type="cellIs" dxfId="6672" priority="470" operator="lessThan">
      <formula>0</formula>
    </cfRule>
  </conditionalFormatting>
  <conditionalFormatting sqref="P603">
    <cfRule type="cellIs" dxfId="6671" priority="469" operator="lessThan">
      <formula>0</formula>
    </cfRule>
  </conditionalFormatting>
  <conditionalFormatting sqref="P608">
    <cfRule type="cellIs" dxfId="6670" priority="468" operator="lessThan">
      <formula>0</formula>
    </cfRule>
  </conditionalFormatting>
  <conditionalFormatting sqref="O405">
    <cfRule type="cellIs" dxfId="6669" priority="215" operator="lessThan">
      <formula>0</formula>
    </cfRule>
  </conditionalFormatting>
  <conditionalFormatting sqref="P632:P634">
    <cfRule type="cellIs" dxfId="6668" priority="467" operator="lessThan">
      <formula>0</formula>
    </cfRule>
  </conditionalFormatting>
  <conditionalFormatting sqref="I710:N710 P708:Q711">
    <cfRule type="cellIs" dxfId="6667" priority="461" operator="lessThan">
      <formula>0</formula>
    </cfRule>
  </conditionalFormatting>
  <conditionalFormatting sqref="P636:P637 P641:P645">
    <cfRule type="cellIs" dxfId="6666" priority="466" operator="lessThan">
      <formula>0</formula>
    </cfRule>
  </conditionalFormatting>
  <conditionalFormatting sqref="P648">
    <cfRule type="cellIs" dxfId="6665" priority="465" operator="lessThan">
      <formula>0</formula>
    </cfRule>
  </conditionalFormatting>
  <conditionalFormatting sqref="P649">
    <cfRule type="cellIs" dxfId="6664" priority="464" operator="lessThan">
      <formula>0</formula>
    </cfRule>
  </conditionalFormatting>
  <conditionalFormatting sqref="P651">
    <cfRule type="cellIs" dxfId="6663" priority="463" operator="lessThan">
      <formula>0</formula>
    </cfRule>
  </conditionalFormatting>
  <conditionalFormatting sqref="P652">
    <cfRule type="cellIs" dxfId="6662" priority="462" operator="lessThan">
      <formula>0</formula>
    </cfRule>
  </conditionalFormatting>
  <conditionalFormatting sqref="D654:N654 D651:N651 D648:N649 D632:N634">
    <cfRule type="expression" dxfId="6661" priority="434">
      <formula>D632/C632&gt;1</formula>
    </cfRule>
    <cfRule type="expression" dxfId="6660" priority="435">
      <formula>D632/C632&lt;1</formula>
    </cfRule>
  </conditionalFormatting>
  <conditionalFormatting sqref="C507:C510">
    <cfRule type="cellIs" dxfId="6659" priority="460" operator="lessThan">
      <formula>0</formula>
    </cfRule>
  </conditionalFormatting>
  <conditionalFormatting sqref="C507:C510">
    <cfRule type="expression" dxfId="6658" priority="458">
      <formula>C507/B507&gt;1</formula>
    </cfRule>
    <cfRule type="expression" dxfId="6657" priority="459">
      <formula>C507/B507&lt;1</formula>
    </cfRule>
  </conditionalFormatting>
  <conditionalFormatting sqref="D507:N510">
    <cfRule type="cellIs" dxfId="6656" priority="457" operator="lessThan">
      <formula>0</formula>
    </cfRule>
  </conditionalFormatting>
  <conditionalFormatting sqref="D507:N510">
    <cfRule type="expression" dxfId="6655" priority="455">
      <formula>D507/C507&gt;1</formula>
    </cfRule>
    <cfRule type="expression" dxfId="6654" priority="456">
      <formula>D507/C507&lt;1</formula>
    </cfRule>
  </conditionalFormatting>
  <conditionalFormatting sqref="B507:B510">
    <cfRule type="cellIs" dxfId="6653" priority="454" operator="lessThan">
      <formula>0</formula>
    </cfRule>
  </conditionalFormatting>
  <conditionalFormatting sqref="B507:B510">
    <cfRule type="expression" dxfId="6652" priority="452">
      <formula>B507/#REF!&gt;1</formula>
    </cfRule>
    <cfRule type="expression" dxfId="6651" priority="453">
      <formula>B507/#REF!&lt;1</formula>
    </cfRule>
  </conditionalFormatting>
  <conditionalFormatting sqref="J588:N588 J574:N574 J559:N559 J551:N551">
    <cfRule type="cellIs" dxfId="6650" priority="451" operator="lessThan">
      <formula>0</formula>
    </cfRule>
  </conditionalFormatting>
  <conditionalFormatting sqref="C588:I588 C584:C587 C574:I574 C570:C573 C559:I559 C555:C558 C551:I551 C547:C550">
    <cfRule type="cellIs" dxfId="6649" priority="450" operator="lessThan">
      <formula>0</formula>
    </cfRule>
  </conditionalFormatting>
  <conditionalFormatting sqref="C588:M588 C574:M574 C559:M559 C551:M551">
    <cfRule type="cellIs" dxfId="6648" priority="449" operator="lessThan">
      <formula>0</formula>
    </cfRule>
  </conditionalFormatting>
  <conditionalFormatting sqref="C584:C587 C570:C573 C555:C558 C547:C550">
    <cfRule type="expression" dxfId="6647" priority="447">
      <formula>C547/B547&gt;1</formula>
    </cfRule>
    <cfRule type="expression" dxfId="6646" priority="448">
      <formula>C547/B547&lt;1</formula>
    </cfRule>
  </conditionalFormatting>
  <conditionalFormatting sqref="D584:N587 D570:N573 D555:N558 D547:N550">
    <cfRule type="cellIs" dxfId="6645" priority="446" operator="lessThan">
      <formula>0</formula>
    </cfRule>
  </conditionalFormatting>
  <conditionalFormatting sqref="D584:N587 D570:N573 D555:N558 D547:N550">
    <cfRule type="expression" dxfId="6644" priority="444">
      <formula>D547/C547&gt;1</formula>
    </cfRule>
    <cfRule type="expression" dxfId="6643" priority="445">
      <formula>D547/C547&lt;1</formula>
    </cfRule>
  </conditionalFormatting>
  <conditionalFormatting sqref="C588:N588 C574:N574 C559:N559 C551:N551">
    <cfRule type="cellIs" dxfId="6642" priority="443" operator="lessThan">
      <formula>0</formula>
    </cfRule>
  </conditionalFormatting>
  <conditionalFormatting sqref="C588:N588 C574:N574 C559:N559 C551:N551">
    <cfRule type="expression" dxfId="6641" priority="441">
      <formula>C551/B551&gt;1</formula>
    </cfRule>
    <cfRule type="expression" dxfId="6640" priority="442">
      <formula>C551/B551&lt;1</formula>
    </cfRule>
  </conditionalFormatting>
  <conditionalFormatting sqref="B654 B651 B648:B649 B632:B634 B641:B645">
    <cfRule type="cellIs" dxfId="6639" priority="440" operator="lessThan">
      <formula>0</formula>
    </cfRule>
  </conditionalFormatting>
  <conditionalFormatting sqref="C654 C651 C648:C649 C632:C634">
    <cfRule type="cellIs" dxfId="6638" priority="439" operator="lessThan">
      <formula>0</formula>
    </cfRule>
  </conditionalFormatting>
  <conditionalFormatting sqref="C654 C651 C648:C649 C632:C634">
    <cfRule type="expression" dxfId="6637" priority="437">
      <formula>C632/B632&gt;1</formula>
    </cfRule>
    <cfRule type="expression" dxfId="6636" priority="438">
      <formula>C632/B632&lt;1</formula>
    </cfRule>
  </conditionalFormatting>
  <conditionalFormatting sqref="D654:N654 D651:N651 D648:N649 D632:N634">
    <cfRule type="cellIs" dxfId="6635" priority="436" operator="lessThan">
      <formula>0</formula>
    </cfRule>
  </conditionalFormatting>
  <conditionalFormatting sqref="B504:N504 B537 B568 B597">
    <cfRule type="expression" dxfId="6634" priority="1206">
      <formula>B504/#REF!&gt;1</formula>
    </cfRule>
    <cfRule type="expression" dxfId="6633" priority="1207">
      <formula>B504/#REF!&lt;1</formula>
    </cfRule>
  </conditionalFormatting>
  <conditionalFormatting sqref="C465">
    <cfRule type="cellIs" dxfId="6632" priority="433" operator="lessThan">
      <formula>0</formula>
    </cfRule>
  </conditionalFormatting>
  <conditionalFormatting sqref="C465">
    <cfRule type="expression" dxfId="6631" priority="431">
      <formula>C465/B465&gt;1</formula>
    </cfRule>
    <cfRule type="expression" dxfId="6630" priority="432">
      <formula>C465/B465&lt;1</formula>
    </cfRule>
  </conditionalFormatting>
  <conditionalFormatting sqref="D465:N465">
    <cfRule type="cellIs" dxfId="6629" priority="430" operator="lessThan">
      <formula>0</formula>
    </cfRule>
  </conditionalFormatting>
  <conditionalFormatting sqref="D465:N465">
    <cfRule type="expression" dxfId="6628" priority="428">
      <formula>D465/C465&gt;1</formula>
    </cfRule>
    <cfRule type="expression" dxfId="6627" priority="429">
      <formula>D465/C465&lt;1</formula>
    </cfRule>
  </conditionalFormatting>
  <conditionalFormatting sqref="B465">
    <cfRule type="cellIs" dxfId="6626" priority="427" operator="lessThan">
      <formula>0</formula>
    </cfRule>
  </conditionalFormatting>
  <conditionalFormatting sqref="B465">
    <cfRule type="expression" dxfId="6625" priority="425">
      <formula>B465/#REF!&gt;1</formula>
    </cfRule>
    <cfRule type="expression" dxfId="6624" priority="426">
      <formula>B465/#REF!&lt;1</formula>
    </cfRule>
  </conditionalFormatting>
  <conditionalFormatting sqref="C511">
    <cfRule type="cellIs" dxfId="6623" priority="424" operator="lessThan">
      <formula>0</formula>
    </cfRule>
  </conditionalFormatting>
  <conditionalFormatting sqref="D511:N511">
    <cfRule type="cellIs" dxfId="6622" priority="421" operator="lessThan">
      <formula>0</formula>
    </cfRule>
  </conditionalFormatting>
  <conditionalFormatting sqref="C511">
    <cfRule type="expression" dxfId="6621" priority="422">
      <formula>C511/B511&gt;1</formula>
    </cfRule>
    <cfRule type="expression" dxfId="6620" priority="423">
      <formula>C511/B511&lt;1</formula>
    </cfRule>
  </conditionalFormatting>
  <conditionalFormatting sqref="D511:N511">
    <cfRule type="expression" dxfId="6619" priority="419">
      <formula>D511/C511&gt;1</formula>
    </cfRule>
    <cfRule type="expression" dxfId="6618" priority="420">
      <formula>D511/C511&lt;1</formula>
    </cfRule>
  </conditionalFormatting>
  <conditionalFormatting sqref="B511">
    <cfRule type="cellIs" dxfId="6617" priority="418" operator="lessThan">
      <formula>0</formula>
    </cfRule>
  </conditionalFormatting>
  <conditionalFormatting sqref="B511">
    <cfRule type="expression" dxfId="6616" priority="416">
      <formula>B511/#REF!&gt;1</formula>
    </cfRule>
    <cfRule type="expression" dxfId="6615" priority="417">
      <formula>B511/#REF!&lt;1</formula>
    </cfRule>
  </conditionalFormatting>
  <conditionalFormatting sqref="B529 B521">
    <cfRule type="cellIs" dxfId="6614" priority="415" operator="lessThan">
      <formula>0</formula>
    </cfRule>
  </conditionalFormatting>
  <conditionalFormatting sqref="B529 B521">
    <cfRule type="expression" dxfId="6613" priority="413">
      <formula>B521/#REF!&gt;1</formula>
    </cfRule>
    <cfRule type="expression" dxfId="6612" priority="414">
      <formula>B521/#REF!&lt;1</formula>
    </cfRule>
  </conditionalFormatting>
  <conditionalFormatting sqref="C521">
    <cfRule type="cellIs" dxfId="6611" priority="412" operator="lessThan">
      <formula>0</formula>
    </cfRule>
  </conditionalFormatting>
  <conditionalFormatting sqref="C521 B636:O637">
    <cfRule type="expression" dxfId="6610" priority="410">
      <formula>B521/A521&gt;1</formula>
    </cfRule>
    <cfRule type="expression" dxfId="6609" priority="411">
      <formula>B521/A521&lt;1</formula>
    </cfRule>
  </conditionalFormatting>
  <conditionalFormatting sqref="C603:N603">
    <cfRule type="expression" dxfId="6608" priority="371">
      <formula>C603/B603&gt;1</formula>
    </cfRule>
    <cfRule type="expression" dxfId="6607" priority="372">
      <formula>C603/B603&lt;1</formula>
    </cfRule>
  </conditionalFormatting>
  <conditionalFormatting sqref="I552:N552">
    <cfRule type="expression" dxfId="6606" priority="395">
      <formula>I552/H552&gt;1</formula>
    </cfRule>
    <cfRule type="expression" dxfId="6605" priority="396">
      <formula>I552/H552&lt;1</formula>
    </cfRule>
  </conditionalFormatting>
  <conditionalFormatting sqref="I560:N560">
    <cfRule type="expression" dxfId="6604" priority="392">
      <formula>I560/H560&gt;1</formula>
    </cfRule>
    <cfRule type="expression" dxfId="6603" priority="393">
      <formula>I560/H560&lt;1</formula>
    </cfRule>
  </conditionalFormatting>
  <conditionalFormatting sqref="B575:N575">
    <cfRule type="cellIs" dxfId="6602" priority="391" operator="lessThan">
      <formula>0</formula>
    </cfRule>
  </conditionalFormatting>
  <conditionalFormatting sqref="B575:N575">
    <cfRule type="expression" dxfId="6601" priority="389">
      <formula>B575/A575&gt;1</formula>
    </cfRule>
    <cfRule type="expression" dxfId="6600" priority="390">
      <formula>B575/A575&lt;1</formula>
    </cfRule>
  </conditionalFormatting>
  <conditionalFormatting sqref="B589:N589">
    <cfRule type="cellIs" dxfId="6599" priority="388" operator="lessThan">
      <formula>0</formula>
    </cfRule>
  </conditionalFormatting>
  <conditionalFormatting sqref="B589:N589">
    <cfRule type="expression" dxfId="6598" priority="386">
      <formula>B589/A589&gt;1</formula>
    </cfRule>
    <cfRule type="expression" dxfId="6597" priority="387">
      <formula>B589/A589&lt;1</formula>
    </cfRule>
  </conditionalFormatting>
  <conditionalFormatting sqref="N608">
    <cfRule type="cellIs" dxfId="6596" priority="364" operator="lessThan">
      <formula>0</formula>
    </cfRule>
  </conditionalFormatting>
  <conditionalFormatting sqref="D521:N521">
    <cfRule type="cellIs" dxfId="6595" priority="409" operator="lessThan">
      <formula>0</formula>
    </cfRule>
  </conditionalFormatting>
  <conditionalFormatting sqref="D521:N521">
    <cfRule type="expression" dxfId="6594" priority="407">
      <formula>D521/C521&gt;1</formula>
    </cfRule>
    <cfRule type="expression" dxfId="6593" priority="408">
      <formula>D521/C521&lt;1</formula>
    </cfRule>
  </conditionalFormatting>
  <conditionalFormatting sqref="C529:N529">
    <cfRule type="cellIs" dxfId="6592" priority="406" operator="lessThan">
      <formula>0</formula>
    </cfRule>
  </conditionalFormatting>
  <conditionalFormatting sqref="C529:N529">
    <cfRule type="expression" dxfId="6591" priority="404">
      <formula>C529/B529&gt;1</formula>
    </cfRule>
    <cfRule type="expression" dxfId="6590" priority="405">
      <formula>C529/B529&lt;1</formula>
    </cfRule>
  </conditionalFormatting>
  <conditionalFormatting sqref="C582:N582">
    <cfRule type="expression" dxfId="6589" priority="380">
      <formula>C582/B582&gt;1</formula>
    </cfRule>
    <cfRule type="expression" dxfId="6588" priority="381">
      <formula>C582/B582&lt;1</formula>
    </cfRule>
  </conditionalFormatting>
  <conditionalFormatting sqref="C537:N537">
    <cfRule type="expression" dxfId="6587" priority="401">
      <formula>C537/B537&gt;1</formula>
    </cfRule>
    <cfRule type="expression" dxfId="6586" priority="402">
      <formula>C537/B537&lt;1</formula>
    </cfRule>
  </conditionalFormatting>
  <conditionalFormatting sqref="C568:N568">
    <cfRule type="expression" dxfId="6585" priority="398">
      <formula>C568/B568&gt;1</formula>
    </cfRule>
    <cfRule type="expression" dxfId="6584" priority="399">
      <formula>C568/B568&lt;1</formula>
    </cfRule>
  </conditionalFormatting>
  <conditionalFormatting sqref="C608:M608">
    <cfRule type="expression" dxfId="6583" priority="366">
      <formula>C608/B608&gt;1</formula>
    </cfRule>
    <cfRule type="expression" dxfId="6582" priority="367">
      <formula>C608/B608&lt;1</formula>
    </cfRule>
  </conditionalFormatting>
  <conditionalFormatting sqref="N608">
    <cfRule type="expression" dxfId="6581" priority="361">
      <formula>N608/M608&gt;1</formula>
    </cfRule>
    <cfRule type="expression" dxfId="6580" priority="362">
      <formula>N608/M608&lt;1</formula>
    </cfRule>
  </conditionalFormatting>
  <conditionalFormatting sqref="C608:M608">
    <cfRule type="cellIs" dxfId="6579" priority="370" operator="lessThan">
      <formula>0</formula>
    </cfRule>
  </conditionalFormatting>
  <conditionalFormatting sqref="C608:M608">
    <cfRule type="cellIs" dxfId="6578" priority="369" operator="lessThan">
      <formula>0</formula>
    </cfRule>
  </conditionalFormatting>
  <conditionalFormatting sqref="B582">
    <cfRule type="cellIs" dxfId="6577" priority="383" operator="lessThan">
      <formula>0</formula>
    </cfRule>
  </conditionalFormatting>
  <conditionalFormatting sqref="B582">
    <cfRule type="expression" dxfId="6576" priority="384">
      <formula>B582/#REF!&gt;1</formula>
    </cfRule>
    <cfRule type="expression" dxfId="6575" priority="385">
      <formula>B582/#REF!&lt;1</formula>
    </cfRule>
  </conditionalFormatting>
  <conditionalFormatting sqref="C582:N582">
    <cfRule type="cellIs" dxfId="6574" priority="382" operator="lessThan">
      <formula>0</formula>
    </cfRule>
  </conditionalFormatting>
  <conditionalFormatting sqref="C597:N597">
    <cfRule type="expression" dxfId="6573" priority="376">
      <formula>C597/B597&gt;1</formula>
    </cfRule>
    <cfRule type="expression" dxfId="6572" priority="377">
      <formula>C597/B597&lt;1</formula>
    </cfRule>
  </conditionalFormatting>
  <conditionalFormatting sqref="N608">
    <cfRule type="cellIs" dxfId="6571" priority="365" operator="lessThan">
      <formula>0</formula>
    </cfRule>
  </conditionalFormatting>
  <conditionalFormatting sqref="C608:M608">
    <cfRule type="cellIs" dxfId="6570" priority="368" operator="lessThan">
      <formula>0</formula>
    </cfRule>
  </conditionalFormatting>
  <conditionalFormatting sqref="N608">
    <cfRule type="cellIs" dxfId="6569" priority="363" operator="lessThan">
      <formula>0</formula>
    </cfRule>
  </conditionalFormatting>
  <conditionalFormatting sqref="B676:N679">
    <cfRule type="cellIs" dxfId="6568" priority="360" operator="lessThan">
      <formula>0</formula>
    </cfRule>
  </conditionalFormatting>
  <conditionalFormatting sqref="I678:N678 P676:Q679">
    <cfRule type="cellIs" dxfId="6567" priority="359" operator="lessThan">
      <formula>0</formula>
    </cfRule>
  </conditionalFormatting>
  <conditionalFormatting sqref="B680:N683">
    <cfRule type="cellIs" dxfId="6566" priority="358" operator="lessThan">
      <formula>0</formula>
    </cfRule>
  </conditionalFormatting>
  <conditionalFormatting sqref="I682:N682 P680:Q683">
    <cfRule type="cellIs" dxfId="6565" priority="357" operator="lessThan">
      <formula>0</formula>
    </cfRule>
  </conditionalFormatting>
  <conditionalFormatting sqref="B684:N687">
    <cfRule type="cellIs" dxfId="6564" priority="356" operator="lessThan">
      <formula>0</formula>
    </cfRule>
  </conditionalFormatting>
  <conditionalFormatting sqref="I686:N686 P684:Q687">
    <cfRule type="cellIs" dxfId="6563" priority="355" operator="lessThan">
      <formula>0</formula>
    </cfRule>
  </conditionalFormatting>
  <conditionalFormatting sqref="B688:N691">
    <cfRule type="cellIs" dxfId="6562" priority="354" operator="lessThan">
      <formula>0</formula>
    </cfRule>
  </conditionalFormatting>
  <conditionalFormatting sqref="I690:N690 P688:Q691">
    <cfRule type="cellIs" dxfId="6561" priority="353" operator="lessThan">
      <formula>0</formula>
    </cfRule>
  </conditionalFormatting>
  <conditionalFormatting sqref="B692:N695 O694">
    <cfRule type="cellIs" dxfId="6560" priority="352" operator="lessThan">
      <formula>0</formula>
    </cfRule>
  </conditionalFormatting>
  <conditionalFormatting sqref="P692:Q695 I694:O694">
    <cfRule type="cellIs" dxfId="6559" priority="351" operator="lessThan">
      <formula>0</formula>
    </cfRule>
  </conditionalFormatting>
  <conditionalFormatting sqref="B696:N699">
    <cfRule type="cellIs" dxfId="6558" priority="350" operator="lessThan">
      <formula>0</formula>
    </cfRule>
  </conditionalFormatting>
  <conditionalFormatting sqref="I698:N698 P696:Q699">
    <cfRule type="cellIs" dxfId="6557" priority="349" operator="lessThan">
      <formula>0</formula>
    </cfRule>
  </conditionalFormatting>
  <conditionalFormatting sqref="B700:N703">
    <cfRule type="cellIs" dxfId="6556" priority="348" operator="lessThan">
      <formula>0</formula>
    </cfRule>
  </conditionalFormatting>
  <conditionalFormatting sqref="I702:N702 P700:Q703">
    <cfRule type="cellIs" dxfId="6555" priority="347" operator="lessThan">
      <formula>0</formula>
    </cfRule>
  </conditionalFormatting>
  <conditionalFormatting sqref="B704:N707">
    <cfRule type="cellIs" dxfId="6554" priority="346" operator="lessThan">
      <formula>0</formula>
    </cfRule>
  </conditionalFormatting>
  <conditionalFormatting sqref="I706:N706 P704:Q707">
    <cfRule type="cellIs" dxfId="6553" priority="345" operator="lessThan">
      <formula>0</formula>
    </cfRule>
  </conditionalFormatting>
  <conditionalFormatting sqref="B712:N715">
    <cfRule type="cellIs" dxfId="6552" priority="344" operator="lessThan">
      <formula>0</formula>
    </cfRule>
  </conditionalFormatting>
  <conditionalFormatting sqref="I714:N714 P712:Q715">
    <cfRule type="cellIs" dxfId="6551" priority="343" operator="lessThan">
      <formula>0</formula>
    </cfRule>
  </conditionalFormatting>
  <conditionalFormatting sqref="B716:N719">
    <cfRule type="cellIs" dxfId="6550" priority="342" operator="lessThan">
      <formula>0</formula>
    </cfRule>
  </conditionalFormatting>
  <conditionalFormatting sqref="I718:N718 P716:Q719">
    <cfRule type="cellIs" dxfId="6549" priority="341" operator="lessThan">
      <formula>0</formula>
    </cfRule>
  </conditionalFormatting>
  <conditionalFormatting sqref="P654">
    <cfRule type="cellIs" dxfId="6548" priority="340" operator="lessThan">
      <formula>0</formula>
    </cfRule>
  </conditionalFormatting>
  <conditionalFormatting sqref="Q466">
    <cfRule type="cellIs" dxfId="6547" priority="339" operator="lessThan">
      <formula>0</formula>
    </cfRule>
  </conditionalFormatting>
  <conditionalFormatting sqref="P466">
    <cfRule type="cellIs" dxfId="6546" priority="338" operator="lessThan">
      <formula>0</formula>
    </cfRule>
  </conditionalFormatting>
  <conditionalFormatting sqref="B466:N466">
    <cfRule type="cellIs" dxfId="6545" priority="337" operator="lessThan">
      <formula>0</formula>
    </cfRule>
  </conditionalFormatting>
  <conditionalFormatting sqref="B505:N505">
    <cfRule type="cellIs" dxfId="6544" priority="334" operator="lessThan">
      <formula>0</formula>
    </cfRule>
  </conditionalFormatting>
  <conditionalFormatting sqref="B513:N513">
    <cfRule type="cellIs" dxfId="6543" priority="331" operator="lessThan">
      <formula>0</formula>
    </cfRule>
  </conditionalFormatting>
  <conditionalFormatting sqref="B522:N522">
    <cfRule type="cellIs" dxfId="6542" priority="328" operator="lessThan">
      <formula>0</formula>
    </cfRule>
  </conditionalFormatting>
  <conditionalFormatting sqref="B530:N530">
    <cfRule type="cellIs" dxfId="6541" priority="325" operator="lessThan">
      <formula>0</formula>
    </cfRule>
  </conditionalFormatting>
  <conditionalFormatting sqref="B538:N538">
    <cfRule type="cellIs" dxfId="6540" priority="322" operator="lessThan">
      <formula>0</formula>
    </cfRule>
  </conditionalFormatting>
  <conditionalFormatting sqref="B553:N553">
    <cfRule type="cellIs" dxfId="6539" priority="319" operator="lessThan">
      <formula>0</formula>
    </cfRule>
  </conditionalFormatting>
  <conditionalFormatting sqref="B561:N561">
    <cfRule type="cellIs" dxfId="6538" priority="316" operator="lessThan">
      <formula>0</formula>
    </cfRule>
  </conditionalFormatting>
  <conditionalFormatting sqref="B590:N590">
    <cfRule type="cellIs" dxfId="6537" priority="313" operator="lessThan">
      <formula>0</formula>
    </cfRule>
  </conditionalFormatting>
  <conditionalFormatting sqref="O608">
    <cfRule type="cellIs" dxfId="6536" priority="51" operator="lessThan">
      <formula>0</formula>
    </cfRule>
  </conditionalFormatting>
  <conditionalFormatting sqref="O608">
    <cfRule type="cellIs" dxfId="6535" priority="52" operator="lessThan">
      <formula>0</formula>
    </cfRule>
  </conditionalFormatting>
  <conditionalFormatting sqref="O603">
    <cfRule type="cellIs" dxfId="6534" priority="55" operator="lessThan">
      <formula>0</formula>
    </cfRule>
  </conditionalFormatting>
  <conditionalFormatting sqref="O603">
    <cfRule type="cellIs" dxfId="6533" priority="56" operator="lessThan">
      <formula>0</formula>
    </cfRule>
  </conditionalFormatting>
  <conditionalFormatting sqref="O603">
    <cfRule type="cellIs" dxfId="6532" priority="57" operator="lessThan">
      <formula>0</formula>
    </cfRule>
  </conditionalFormatting>
  <conditionalFormatting sqref="O608">
    <cfRule type="cellIs" dxfId="6531" priority="50" operator="lessThan">
      <formula>0</formula>
    </cfRule>
  </conditionalFormatting>
  <conditionalFormatting sqref="P491:Q491">
    <cfRule type="cellIs" dxfId="6530" priority="312" operator="lessThan">
      <formula>0</formula>
    </cfRule>
  </conditionalFormatting>
  <conditionalFormatting sqref="Q492:Q496">
    <cfRule type="cellIs" dxfId="6529" priority="311" operator="lessThan">
      <formula>0</formula>
    </cfRule>
  </conditionalFormatting>
  <conditionalFormatting sqref="P492:P495">
    <cfRule type="cellIs" dxfId="6528" priority="310" operator="lessThan">
      <formula>0</formula>
    </cfRule>
  </conditionalFormatting>
  <conditionalFormatting sqref="P496">
    <cfRule type="cellIs" dxfId="6527" priority="309" operator="lessThan">
      <formula>0</formula>
    </cfRule>
  </conditionalFormatting>
  <conditionalFormatting sqref="P473:Q473 B473">
    <cfRule type="cellIs" dxfId="6526" priority="308" operator="lessThan">
      <formula>0</formula>
    </cfRule>
  </conditionalFormatting>
  <conditionalFormatting sqref="Q474:Q478">
    <cfRule type="cellIs" dxfId="6525" priority="307" operator="lessThan">
      <formula>0</formula>
    </cfRule>
  </conditionalFormatting>
  <conditionalFormatting sqref="P474:P477">
    <cfRule type="cellIs" dxfId="6524" priority="306" operator="lessThan">
      <formula>0</formula>
    </cfRule>
  </conditionalFormatting>
  <conditionalFormatting sqref="P478">
    <cfRule type="cellIs" dxfId="6523" priority="305" operator="lessThan">
      <formula>0</formula>
    </cfRule>
  </conditionalFormatting>
  <conditionalFormatting sqref="P479:Q479 B479">
    <cfRule type="cellIs" dxfId="6522" priority="304" operator="lessThan">
      <formula>0</formula>
    </cfRule>
  </conditionalFormatting>
  <conditionalFormatting sqref="Q480:Q484">
    <cfRule type="cellIs" dxfId="6521" priority="303" operator="lessThan">
      <formula>0</formula>
    </cfRule>
  </conditionalFormatting>
  <conditionalFormatting sqref="P480:P483">
    <cfRule type="cellIs" dxfId="6520" priority="302" operator="lessThan">
      <formula>0</formula>
    </cfRule>
  </conditionalFormatting>
  <conditionalFormatting sqref="P484">
    <cfRule type="cellIs" dxfId="6519" priority="301" operator="lessThan">
      <formula>0</formula>
    </cfRule>
  </conditionalFormatting>
  <conditionalFormatting sqref="P485:Q485 B485">
    <cfRule type="cellIs" dxfId="6518" priority="300" operator="lessThan">
      <formula>0</formula>
    </cfRule>
  </conditionalFormatting>
  <conditionalFormatting sqref="Q486:Q490">
    <cfRule type="cellIs" dxfId="6517" priority="299" operator="lessThan">
      <formula>0</formula>
    </cfRule>
  </conditionalFormatting>
  <conditionalFormatting sqref="P486:P489">
    <cfRule type="cellIs" dxfId="6516" priority="298" operator="lessThan">
      <formula>0</formula>
    </cfRule>
  </conditionalFormatting>
  <conditionalFormatting sqref="P490">
    <cfRule type="cellIs" dxfId="6515"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514" priority="294" operator="lessThan">
      <formula>0</formula>
    </cfRule>
  </conditionalFormatting>
  <conditionalFormatting sqref="O348">
    <cfRule type="cellIs" dxfId="6513" priority="293" operator="lessThan">
      <formula>0</formula>
    </cfRule>
  </conditionalFormatting>
  <conditionalFormatting sqref="O348">
    <cfRule type="cellIs" dxfId="6512" priority="292" operator="lessThan">
      <formula>0</formula>
    </cfRule>
  </conditionalFormatting>
  <conditionalFormatting sqref="O351:O354">
    <cfRule type="cellIs" dxfId="6511" priority="291" operator="lessThan">
      <formula>0</formula>
    </cfRule>
  </conditionalFormatting>
  <conditionalFormatting sqref="O363:O364">
    <cfRule type="cellIs" dxfId="6509" priority="289" operator="lessThan">
      <formula>0</formula>
    </cfRule>
  </conditionalFormatting>
  <conditionalFormatting sqref="O369:O370">
    <cfRule type="cellIs" dxfId="6508" priority="288" operator="lessThan">
      <formula>0</formula>
    </cfRule>
  </conditionalFormatting>
  <conditionalFormatting sqref="O375:O376">
    <cfRule type="cellIs" dxfId="6507" priority="287" operator="lessThan">
      <formula>0</formula>
    </cfRule>
  </conditionalFormatting>
  <conditionalFormatting sqref="O381:O383">
    <cfRule type="cellIs" dxfId="6506" priority="286" operator="lessThan">
      <formula>0</formula>
    </cfRule>
  </conditionalFormatting>
  <conditionalFormatting sqref="O355">
    <cfRule type="cellIs" dxfId="6505" priority="285" operator="lessThan">
      <formula>0</formula>
    </cfRule>
  </conditionalFormatting>
  <conditionalFormatting sqref="O593:O595">
    <cfRule type="cellIs" dxfId="6504" priority="283" operator="lessThan">
      <formula>0</formula>
    </cfRule>
  </conditionalFormatting>
  <conditionalFormatting sqref="O593:O595">
    <cfRule type="cellIs" dxfId="6503" priority="284" operator="lessThan">
      <formula>0</formula>
    </cfRule>
  </conditionalFormatting>
  <conditionalFormatting sqref="O601:O602 O599">
    <cfRule type="cellIs" dxfId="6502" priority="282" operator="lessThan">
      <formula>0</formula>
    </cfRule>
  </conditionalFormatting>
  <conditionalFormatting sqref="O621:O624">
    <cfRule type="cellIs" dxfId="6501" priority="277" operator="lessThan">
      <formula>0</formula>
    </cfRule>
  </conditionalFormatting>
  <conditionalFormatting sqref="O621:O624">
    <cfRule type="cellIs" dxfId="6500" priority="278" operator="lessThan">
      <formula>0</formula>
    </cfRule>
  </conditionalFormatting>
  <conditionalFormatting sqref="O626:O629">
    <cfRule type="cellIs" dxfId="6499" priority="276" operator="lessThan">
      <formula>0</formula>
    </cfRule>
  </conditionalFormatting>
  <conditionalFormatting sqref="O611:O614">
    <cfRule type="cellIs" dxfId="6498" priority="271" operator="lessThan">
      <formula>0</formula>
    </cfRule>
  </conditionalFormatting>
  <conditionalFormatting sqref="O611:O614">
    <cfRule type="cellIs" dxfId="6497" priority="272" operator="lessThan">
      <formula>0</formula>
    </cfRule>
  </conditionalFormatting>
  <conditionalFormatting sqref="O650 O663 O655:O661 O642:O645 O652:O653 O672:O675 O708:O711 O665:O670">
    <cfRule type="cellIs" dxfId="6496" priority="270" operator="lessThan">
      <formula>0</formula>
    </cfRule>
  </conditionalFormatting>
  <conditionalFormatting sqref="O674">
    <cfRule type="cellIs" dxfId="6495" priority="269" operator="lessThan">
      <formula>0</formula>
    </cfRule>
  </conditionalFormatting>
  <conditionalFormatting sqref="O647">
    <cfRule type="cellIs" dxfId="6494" priority="268" operator="lessThan">
      <formula>0</formula>
    </cfRule>
  </conditionalFormatting>
  <conditionalFormatting sqref="O393">
    <cfRule type="cellIs" dxfId="6493" priority="245" operator="lessThan">
      <formula>0</formula>
    </cfRule>
  </conditionalFormatting>
  <conditionalFormatting sqref="O390">
    <cfRule type="cellIs" dxfId="6492" priority="250" operator="lessThan">
      <formula>0</formula>
    </cfRule>
  </conditionalFormatting>
  <conditionalFormatting sqref="O393">
    <cfRule type="cellIs" dxfId="6491" priority="248" operator="lessThan">
      <formula>0</formula>
    </cfRule>
  </conditionalFormatting>
  <conditionalFormatting sqref="O378">
    <cfRule type="cellIs" dxfId="6490" priority="260" operator="lessThan">
      <formula>0</formula>
    </cfRule>
  </conditionalFormatting>
  <conditionalFormatting sqref="O372">
    <cfRule type="cellIs" dxfId="6489" priority="261" operator="lessThan">
      <formula>0</formula>
    </cfRule>
  </conditionalFormatting>
  <conditionalFormatting sqref="O384">
    <cfRule type="cellIs" dxfId="6488" priority="259" operator="lessThan">
      <formula>0</formula>
    </cfRule>
  </conditionalFormatting>
  <conditionalFormatting sqref="O387">
    <cfRule type="cellIs" dxfId="6487" priority="254" operator="lessThan">
      <formula>0</formula>
    </cfRule>
  </conditionalFormatting>
  <conditionalFormatting sqref="O387">
    <cfRule type="cellIs" dxfId="6486" priority="253" operator="lessThan">
      <formula>0</formula>
    </cfRule>
  </conditionalFormatting>
  <conditionalFormatting sqref="O387">
    <cfRule type="cellIs" dxfId="6485" priority="252" operator="lessThan">
      <formula>0</formula>
    </cfRule>
  </conditionalFormatting>
  <conditionalFormatting sqref="O387">
    <cfRule type="cellIs" dxfId="6484" priority="251" operator="lessThan">
      <formula>0</formula>
    </cfRule>
  </conditionalFormatting>
  <conditionalFormatting sqref="O393">
    <cfRule type="cellIs" dxfId="6483" priority="246" operator="lessThan">
      <formula>0</formula>
    </cfRule>
  </conditionalFormatting>
  <conditionalFormatting sqref="O393">
    <cfRule type="cellIs" dxfId="6482" priority="249" operator="lessThan">
      <formula>0</formula>
    </cfRule>
  </conditionalFormatting>
  <conditionalFormatting sqref="O393">
    <cfRule type="cellIs" dxfId="6481" priority="244" operator="lessThan">
      <formula>0</formula>
    </cfRule>
  </conditionalFormatting>
  <conditionalFormatting sqref="O393">
    <cfRule type="cellIs" dxfId="6480" priority="247" operator="lessThan">
      <formula>0</formula>
    </cfRule>
  </conditionalFormatting>
  <conditionalFormatting sqref="O393">
    <cfRule type="cellIs" dxfId="6479" priority="242" operator="lessThan">
      <formula>0</formula>
    </cfRule>
  </conditionalFormatting>
  <conditionalFormatting sqref="O393">
    <cfRule type="cellIs" dxfId="6478" priority="243" operator="lessThan">
      <formula>0</formula>
    </cfRule>
  </conditionalFormatting>
  <conditionalFormatting sqref="O399">
    <cfRule type="cellIs" dxfId="6477" priority="240" operator="lessThan">
      <formula>0</formula>
    </cfRule>
  </conditionalFormatting>
  <conditionalFormatting sqref="O396">
    <cfRule type="cellIs" dxfId="6476" priority="241" operator="lessThan">
      <formula>0</formula>
    </cfRule>
  </conditionalFormatting>
  <conditionalFormatting sqref="O399">
    <cfRule type="cellIs" dxfId="6475" priority="239" operator="lessThan">
      <formula>0</formula>
    </cfRule>
  </conditionalFormatting>
  <conditionalFormatting sqref="O399">
    <cfRule type="cellIs" dxfId="6474" priority="238" operator="lessThan">
      <formula>0</formula>
    </cfRule>
  </conditionalFormatting>
  <conditionalFormatting sqref="O399">
    <cfRule type="cellIs" dxfId="6473" priority="237" operator="lessThan">
      <formula>0</formula>
    </cfRule>
  </conditionalFormatting>
  <conditionalFormatting sqref="O399">
    <cfRule type="cellIs" dxfId="6472" priority="236" operator="lessThan">
      <formula>0</formula>
    </cfRule>
  </conditionalFormatting>
  <conditionalFormatting sqref="O399">
    <cfRule type="cellIs" dxfId="6471" priority="235" operator="lessThan">
      <formula>0</formula>
    </cfRule>
  </conditionalFormatting>
  <conditionalFormatting sqref="O399">
    <cfRule type="cellIs" dxfId="6470" priority="234" operator="lessThan">
      <formula>0</formula>
    </cfRule>
  </conditionalFormatting>
  <conditionalFormatting sqref="O399">
    <cfRule type="cellIs" dxfId="6469" priority="233" operator="lessThan">
      <formula>0</formula>
    </cfRule>
  </conditionalFormatting>
  <conditionalFormatting sqref="O402">
    <cfRule type="cellIs" dxfId="6468" priority="232" operator="lessThan">
      <formula>0</formula>
    </cfRule>
  </conditionalFormatting>
  <conditionalFormatting sqref="O355">
    <cfRule type="cellIs" dxfId="6467" priority="231" operator="lessThan">
      <formula>0</formula>
    </cfRule>
  </conditionalFormatting>
  <conditionalFormatting sqref="O361">
    <cfRule type="cellIs" dxfId="6466" priority="230" operator="lessThan">
      <formula>0</formula>
    </cfRule>
  </conditionalFormatting>
  <conditionalFormatting sqref="O361">
    <cfRule type="cellIs" dxfId="6465" priority="229" operator="lessThan">
      <formula>0</formula>
    </cfRule>
  </conditionalFormatting>
  <conditionalFormatting sqref="O367">
    <cfRule type="cellIs" dxfId="6464" priority="228" operator="lessThan">
      <formula>0</formula>
    </cfRule>
  </conditionalFormatting>
  <conditionalFormatting sqref="O367">
    <cfRule type="cellIs" dxfId="6463" priority="227" operator="lessThan">
      <formula>0</formula>
    </cfRule>
  </conditionalFormatting>
  <conditionalFormatting sqref="O373">
    <cfRule type="cellIs" dxfId="6462" priority="226" operator="lessThan">
      <formula>0</formula>
    </cfRule>
  </conditionalFormatting>
  <conditionalFormatting sqref="O373">
    <cfRule type="cellIs" dxfId="6461" priority="225" operator="lessThan">
      <formula>0</formula>
    </cfRule>
  </conditionalFormatting>
  <conditionalFormatting sqref="O379">
    <cfRule type="cellIs" dxfId="6460" priority="224" operator="lessThan">
      <formula>0</formula>
    </cfRule>
  </conditionalFormatting>
  <conditionalFormatting sqref="O379">
    <cfRule type="cellIs" dxfId="6459" priority="223" operator="lessThan">
      <formula>0</formula>
    </cfRule>
  </conditionalFormatting>
  <conditionalFormatting sqref="O385">
    <cfRule type="cellIs" dxfId="6458" priority="222" operator="lessThan">
      <formula>0</formula>
    </cfRule>
  </conditionalFormatting>
  <conditionalFormatting sqref="O385">
    <cfRule type="cellIs" dxfId="6457" priority="221" operator="lessThan">
      <formula>0</formula>
    </cfRule>
  </conditionalFormatting>
  <conditionalFormatting sqref="O391">
    <cfRule type="cellIs" dxfId="6456" priority="220" operator="lessThan">
      <formula>0</formula>
    </cfRule>
  </conditionalFormatting>
  <conditionalFormatting sqref="O391">
    <cfRule type="cellIs" dxfId="6455" priority="219" operator="lessThan">
      <formula>0</formula>
    </cfRule>
  </conditionalFormatting>
  <conditionalFormatting sqref="O397">
    <cfRule type="cellIs" dxfId="6454" priority="218" operator="lessThan">
      <formula>0</formula>
    </cfRule>
  </conditionalFormatting>
  <conditionalFormatting sqref="O397">
    <cfRule type="cellIs" dxfId="6453" priority="217" operator="lessThan">
      <formula>0</formula>
    </cfRule>
  </conditionalFormatting>
  <conditionalFormatting sqref="O405">
    <cfRule type="cellIs" dxfId="6452" priority="216" operator="lessThan">
      <formula>0</formula>
    </cfRule>
  </conditionalFormatting>
  <conditionalFormatting sqref="O405">
    <cfRule type="cellIs" dxfId="6451" priority="214" operator="lessThan">
      <formula>0</formula>
    </cfRule>
  </conditionalFormatting>
  <conditionalFormatting sqref="O405">
    <cfRule type="cellIs" dxfId="6450" priority="213" operator="lessThan">
      <formula>0</formula>
    </cfRule>
  </conditionalFormatting>
  <conditionalFormatting sqref="O405">
    <cfRule type="cellIs" dxfId="6449" priority="212" operator="lessThan">
      <formula>0</formula>
    </cfRule>
  </conditionalFormatting>
  <conditionalFormatting sqref="O405">
    <cfRule type="cellIs" dxfId="6448" priority="211" operator="lessThan">
      <formula>0</formula>
    </cfRule>
  </conditionalFormatting>
  <conditionalFormatting sqref="O405">
    <cfRule type="cellIs" dxfId="6447" priority="210" operator="lessThan">
      <formula>0</formula>
    </cfRule>
  </conditionalFormatting>
  <conditionalFormatting sqref="O405">
    <cfRule type="cellIs" dxfId="6446" priority="209" operator="lessThan">
      <formula>0</formula>
    </cfRule>
  </conditionalFormatting>
  <conditionalFormatting sqref="O408">
    <cfRule type="cellIs" dxfId="6445" priority="208" operator="lessThan">
      <formula>0</formula>
    </cfRule>
  </conditionalFormatting>
  <conditionalFormatting sqref="O409">
    <cfRule type="cellIs" dxfId="6444" priority="207" operator="lessThan">
      <formula>0</formula>
    </cfRule>
  </conditionalFormatting>
  <conditionalFormatting sqref="O409">
    <cfRule type="cellIs" dxfId="6443" priority="206" operator="lessThan">
      <formula>0</formula>
    </cfRule>
  </conditionalFormatting>
  <conditionalFormatting sqref="O411">
    <cfRule type="cellIs" dxfId="6442" priority="205" operator="lessThan">
      <formula>0</formula>
    </cfRule>
  </conditionalFormatting>
  <conditionalFormatting sqref="O411">
    <cfRule type="cellIs" dxfId="6441" priority="204" operator="lessThan">
      <formula>0</formula>
    </cfRule>
  </conditionalFormatting>
  <conditionalFormatting sqref="O411">
    <cfRule type="cellIs" dxfId="6440" priority="203" operator="lessThan">
      <formula>0</formula>
    </cfRule>
  </conditionalFormatting>
  <conditionalFormatting sqref="O411">
    <cfRule type="cellIs" dxfId="6439" priority="202" operator="lessThan">
      <formula>0</formula>
    </cfRule>
  </conditionalFormatting>
  <conditionalFormatting sqref="O411">
    <cfRule type="cellIs" dxfId="6438" priority="201" operator="lessThan">
      <formula>0</formula>
    </cfRule>
  </conditionalFormatting>
  <conditionalFormatting sqref="O411">
    <cfRule type="cellIs" dxfId="6437" priority="200" operator="lessThan">
      <formula>0</formula>
    </cfRule>
  </conditionalFormatting>
  <conditionalFormatting sqref="O411">
    <cfRule type="cellIs" dxfId="6436" priority="199" operator="lessThan">
      <formula>0</formula>
    </cfRule>
  </conditionalFormatting>
  <conditionalFormatting sqref="O411">
    <cfRule type="cellIs" dxfId="6435" priority="198" operator="lessThan">
      <formula>0</formula>
    </cfRule>
  </conditionalFormatting>
  <conditionalFormatting sqref="O414">
    <cfRule type="cellIs" dxfId="6434" priority="197" operator="lessThan">
      <formula>0</formula>
    </cfRule>
  </conditionalFormatting>
  <conditionalFormatting sqref="O415">
    <cfRule type="cellIs" dxfId="6433" priority="196" operator="lessThan">
      <formula>0</formula>
    </cfRule>
  </conditionalFormatting>
  <conditionalFormatting sqref="O415">
    <cfRule type="cellIs" dxfId="6432" priority="195" operator="lessThan">
      <formula>0</formula>
    </cfRule>
  </conditionalFormatting>
  <conditionalFormatting sqref="O417">
    <cfRule type="cellIs" dxfId="6431" priority="194" operator="lessThan">
      <formula>0</formula>
    </cfRule>
  </conditionalFormatting>
  <conditionalFormatting sqref="O417">
    <cfRule type="cellIs" dxfId="6430" priority="193" operator="lessThan">
      <formula>0</formula>
    </cfRule>
  </conditionalFormatting>
  <conditionalFormatting sqref="O417">
    <cfRule type="cellIs" dxfId="6429" priority="192" operator="lessThan">
      <formula>0</formula>
    </cfRule>
  </conditionalFormatting>
  <conditionalFormatting sqref="O417">
    <cfRule type="cellIs" dxfId="6428" priority="191" operator="lessThan">
      <formula>0</formula>
    </cfRule>
  </conditionalFormatting>
  <conditionalFormatting sqref="O417">
    <cfRule type="cellIs" dxfId="6427" priority="190" operator="lessThan">
      <formula>0</formula>
    </cfRule>
  </conditionalFormatting>
  <conditionalFormatting sqref="O417">
    <cfRule type="cellIs" dxfId="6426" priority="189" operator="lessThan">
      <formula>0</formula>
    </cfRule>
  </conditionalFormatting>
  <conditionalFormatting sqref="O417">
    <cfRule type="cellIs" dxfId="6425" priority="188" operator="lessThan">
      <formula>0</formula>
    </cfRule>
  </conditionalFormatting>
  <conditionalFormatting sqref="O417">
    <cfRule type="cellIs" dxfId="6424" priority="187" operator="lessThan">
      <formula>0</formula>
    </cfRule>
  </conditionalFormatting>
  <conditionalFormatting sqref="O420">
    <cfRule type="cellIs" dxfId="6423" priority="186" operator="lessThan">
      <formula>0</formula>
    </cfRule>
  </conditionalFormatting>
  <conditionalFormatting sqref="O421">
    <cfRule type="cellIs" dxfId="6422" priority="185" operator="lessThan">
      <formula>0</formula>
    </cfRule>
  </conditionalFormatting>
  <conditionalFormatting sqref="O421">
    <cfRule type="cellIs" dxfId="6421" priority="184" operator="lessThan">
      <formula>0</formula>
    </cfRule>
  </conditionalFormatting>
  <conditionalFormatting sqref="O423">
    <cfRule type="cellIs" dxfId="6420" priority="183" operator="lessThan">
      <formula>0</formula>
    </cfRule>
  </conditionalFormatting>
  <conditionalFormatting sqref="O423">
    <cfRule type="cellIs" dxfId="6419" priority="182" operator="lessThan">
      <formula>0</formula>
    </cfRule>
  </conditionalFormatting>
  <conditionalFormatting sqref="O423">
    <cfRule type="cellIs" dxfId="6418" priority="181" operator="lessThan">
      <formula>0</formula>
    </cfRule>
  </conditionalFormatting>
  <conditionalFormatting sqref="O423">
    <cfRule type="cellIs" dxfId="6417" priority="180" operator="lessThan">
      <formula>0</formula>
    </cfRule>
  </conditionalFormatting>
  <conditionalFormatting sqref="O423">
    <cfRule type="cellIs" dxfId="6416" priority="179" operator="lessThan">
      <formula>0</formula>
    </cfRule>
  </conditionalFormatting>
  <conditionalFormatting sqref="O423">
    <cfRule type="cellIs" dxfId="6415" priority="178" operator="lessThan">
      <formula>0</formula>
    </cfRule>
  </conditionalFormatting>
  <conditionalFormatting sqref="O423">
    <cfRule type="cellIs" dxfId="6414" priority="177" operator="lessThan">
      <formula>0</formula>
    </cfRule>
  </conditionalFormatting>
  <conditionalFormatting sqref="O423">
    <cfRule type="cellIs" dxfId="6413" priority="176" operator="lessThan">
      <formula>0</formula>
    </cfRule>
  </conditionalFormatting>
  <conditionalFormatting sqref="O426">
    <cfRule type="cellIs" dxfId="6412" priority="175" operator="lessThan">
      <formula>0</formula>
    </cfRule>
  </conditionalFormatting>
  <conditionalFormatting sqref="O427">
    <cfRule type="cellIs" dxfId="6411" priority="174" operator="lessThan">
      <formula>0</formula>
    </cfRule>
  </conditionalFormatting>
  <conditionalFormatting sqref="O427">
    <cfRule type="cellIs" dxfId="6410" priority="173" operator="lessThan">
      <formula>0</formula>
    </cfRule>
  </conditionalFormatting>
  <conditionalFormatting sqref="O429">
    <cfRule type="cellIs" dxfId="6409" priority="172" operator="lessThan">
      <formula>0</formula>
    </cfRule>
  </conditionalFormatting>
  <conditionalFormatting sqref="O429">
    <cfRule type="cellIs" dxfId="6408" priority="171" operator="lessThan">
      <formula>0</formula>
    </cfRule>
  </conditionalFormatting>
  <conditionalFormatting sqref="O429">
    <cfRule type="cellIs" dxfId="6407" priority="170" operator="lessThan">
      <formula>0</formula>
    </cfRule>
  </conditionalFormatting>
  <conditionalFormatting sqref="O429">
    <cfRule type="cellIs" dxfId="6406" priority="169" operator="lessThan">
      <formula>0</formula>
    </cfRule>
  </conditionalFormatting>
  <conditionalFormatting sqref="O429">
    <cfRule type="cellIs" dxfId="6405" priority="168" operator="lessThan">
      <formula>0</formula>
    </cfRule>
  </conditionalFormatting>
  <conditionalFormatting sqref="O429">
    <cfRule type="cellIs" dxfId="6404" priority="167" operator="lessThan">
      <formula>0</formula>
    </cfRule>
  </conditionalFormatting>
  <conditionalFormatting sqref="O429">
    <cfRule type="cellIs" dxfId="6403" priority="166" operator="lessThan">
      <formula>0</formula>
    </cfRule>
  </conditionalFormatting>
  <conditionalFormatting sqref="O429">
    <cfRule type="cellIs" dxfId="6402" priority="165" operator="lessThan">
      <formula>0</formula>
    </cfRule>
  </conditionalFormatting>
  <conditionalFormatting sqref="O432">
    <cfRule type="cellIs" dxfId="6401" priority="164" operator="lessThan">
      <formula>0</formula>
    </cfRule>
  </conditionalFormatting>
  <conditionalFormatting sqref="O435">
    <cfRule type="cellIs" dxfId="6400" priority="163" operator="lessThan">
      <formula>0</formula>
    </cfRule>
  </conditionalFormatting>
  <conditionalFormatting sqref="O435">
    <cfRule type="cellIs" dxfId="6399" priority="162" operator="lessThan">
      <formula>0</formula>
    </cfRule>
  </conditionalFormatting>
  <conditionalFormatting sqref="O435">
    <cfRule type="cellIs" dxfId="6398" priority="161" operator="lessThan">
      <formula>0</formula>
    </cfRule>
  </conditionalFormatting>
  <conditionalFormatting sqref="O435">
    <cfRule type="cellIs" dxfId="6397" priority="160" operator="lessThan">
      <formula>0</formula>
    </cfRule>
  </conditionalFormatting>
  <conditionalFormatting sqref="O435">
    <cfRule type="cellIs" dxfId="6396" priority="159" operator="lessThan">
      <formula>0</formula>
    </cfRule>
  </conditionalFormatting>
  <conditionalFormatting sqref="O435">
    <cfRule type="cellIs" dxfId="6395" priority="158" operator="lessThan">
      <formula>0</formula>
    </cfRule>
  </conditionalFormatting>
  <conditionalFormatting sqref="O435">
    <cfRule type="cellIs" dxfId="6394" priority="157" operator="lessThan">
      <formula>0</formula>
    </cfRule>
  </conditionalFormatting>
  <conditionalFormatting sqref="O435">
    <cfRule type="cellIs" dxfId="6393" priority="156" operator="lessThan">
      <formula>0</formula>
    </cfRule>
  </conditionalFormatting>
  <conditionalFormatting sqref="O438">
    <cfRule type="cellIs" dxfId="6392" priority="155" operator="lessThan">
      <formula>0</formula>
    </cfRule>
  </conditionalFormatting>
  <conditionalFormatting sqref="O439">
    <cfRule type="cellIs" dxfId="6391" priority="154" operator="lessThan">
      <formula>0</formula>
    </cfRule>
  </conditionalFormatting>
  <conditionalFormatting sqref="O439">
    <cfRule type="cellIs" dxfId="6390" priority="153" operator="lessThan">
      <formula>0</formula>
    </cfRule>
  </conditionalFormatting>
  <conditionalFormatting sqref="O441">
    <cfRule type="cellIs" dxfId="6389" priority="152" operator="lessThan">
      <formula>0</formula>
    </cfRule>
  </conditionalFormatting>
  <conditionalFormatting sqref="O441">
    <cfRule type="cellIs" dxfId="6388" priority="151" operator="lessThan">
      <formula>0</formula>
    </cfRule>
  </conditionalFormatting>
  <conditionalFormatting sqref="O441">
    <cfRule type="cellIs" dxfId="6387" priority="150" operator="lessThan">
      <formula>0</formula>
    </cfRule>
  </conditionalFormatting>
  <conditionalFormatting sqref="O441">
    <cfRule type="cellIs" dxfId="6386" priority="149" operator="lessThan">
      <formula>0</formula>
    </cfRule>
  </conditionalFormatting>
  <conditionalFormatting sqref="O441">
    <cfRule type="cellIs" dxfId="6385" priority="148" operator="lessThan">
      <formula>0</formula>
    </cfRule>
  </conditionalFormatting>
  <conditionalFormatting sqref="O441">
    <cfRule type="cellIs" dxfId="6384" priority="147" operator="lessThan">
      <formula>0</formula>
    </cfRule>
  </conditionalFormatting>
  <conditionalFormatting sqref="O441">
    <cfRule type="cellIs" dxfId="6383" priority="146" operator="lessThan">
      <formula>0</formula>
    </cfRule>
  </conditionalFormatting>
  <conditionalFormatting sqref="O441">
    <cfRule type="cellIs" dxfId="6382" priority="145" operator="lessThan">
      <formula>0</formula>
    </cfRule>
  </conditionalFormatting>
  <conditionalFormatting sqref="O444">
    <cfRule type="cellIs" dxfId="6381" priority="144" operator="lessThan">
      <formula>0</formula>
    </cfRule>
  </conditionalFormatting>
  <conditionalFormatting sqref="O445">
    <cfRule type="cellIs" dxfId="6380" priority="143" operator="lessThan">
      <formula>0</formula>
    </cfRule>
  </conditionalFormatting>
  <conditionalFormatting sqref="O445">
    <cfRule type="cellIs" dxfId="6379" priority="142" operator="lessThan">
      <formula>0</formula>
    </cfRule>
  </conditionalFormatting>
  <conditionalFormatting sqref="O448">
    <cfRule type="cellIs" dxfId="6378" priority="141" operator="lessThan">
      <formula>0</formula>
    </cfRule>
  </conditionalFormatting>
  <conditionalFormatting sqref="O448">
    <cfRule type="cellIs" dxfId="6377" priority="140" operator="lessThan">
      <formula>0</formula>
    </cfRule>
  </conditionalFormatting>
  <conditionalFormatting sqref="O448">
    <cfRule type="cellIs" dxfId="6376" priority="139" operator="lessThan">
      <formula>0</formula>
    </cfRule>
  </conditionalFormatting>
  <conditionalFormatting sqref="O448">
    <cfRule type="cellIs" dxfId="6375" priority="138" operator="lessThan">
      <formula>0</formula>
    </cfRule>
  </conditionalFormatting>
  <conditionalFormatting sqref="O448">
    <cfRule type="cellIs" dxfId="6374" priority="137" operator="lessThan">
      <formula>0</formula>
    </cfRule>
  </conditionalFormatting>
  <conditionalFormatting sqref="O448">
    <cfRule type="cellIs" dxfId="6373" priority="136" operator="lessThan">
      <formula>0</formula>
    </cfRule>
  </conditionalFormatting>
  <conditionalFormatting sqref="O448">
    <cfRule type="cellIs" dxfId="6372" priority="135" operator="lessThan">
      <formula>0</formula>
    </cfRule>
  </conditionalFormatting>
  <conditionalFormatting sqref="O448">
    <cfRule type="cellIs" dxfId="6371" priority="134" operator="lessThan">
      <formula>0</formula>
    </cfRule>
  </conditionalFormatting>
  <conditionalFormatting sqref="O451">
    <cfRule type="cellIs" dxfId="6370" priority="133" operator="lessThan">
      <formula>0</formula>
    </cfRule>
  </conditionalFormatting>
  <conditionalFormatting sqref="O452">
    <cfRule type="cellIs" dxfId="6369" priority="132" operator="lessThan">
      <formula>0</formula>
    </cfRule>
  </conditionalFormatting>
  <conditionalFormatting sqref="O452">
    <cfRule type="cellIs" dxfId="6368" priority="131" operator="lessThan">
      <formula>0</formula>
    </cfRule>
  </conditionalFormatting>
  <conditionalFormatting sqref="O454">
    <cfRule type="cellIs" dxfId="6367" priority="130" operator="lessThan">
      <formula>0</formula>
    </cfRule>
  </conditionalFormatting>
  <conditionalFormatting sqref="O454">
    <cfRule type="cellIs" dxfId="6366" priority="129" operator="lessThan">
      <formula>0</formula>
    </cfRule>
  </conditionalFormatting>
  <conditionalFormatting sqref="O454">
    <cfRule type="cellIs" dxfId="6365" priority="128" operator="lessThan">
      <formula>0</formula>
    </cfRule>
  </conditionalFormatting>
  <conditionalFormatting sqref="O454">
    <cfRule type="cellIs" dxfId="6364" priority="127" operator="lessThan">
      <formula>0</formula>
    </cfRule>
  </conditionalFormatting>
  <conditionalFormatting sqref="O454">
    <cfRule type="cellIs" dxfId="6363" priority="126" operator="lessThan">
      <formula>0</formula>
    </cfRule>
  </conditionalFormatting>
  <conditionalFormatting sqref="O454">
    <cfRule type="cellIs" dxfId="6362" priority="125" operator="lessThan">
      <formula>0</formula>
    </cfRule>
  </conditionalFormatting>
  <conditionalFormatting sqref="O454">
    <cfRule type="cellIs" dxfId="6361" priority="124" operator="lessThan">
      <formula>0</formula>
    </cfRule>
  </conditionalFormatting>
  <conditionalFormatting sqref="O454">
    <cfRule type="cellIs" dxfId="6360" priority="123" operator="lessThan">
      <formula>0</formula>
    </cfRule>
  </conditionalFormatting>
  <conditionalFormatting sqref="O457">
    <cfRule type="cellIs" dxfId="6359" priority="122" operator="lessThan">
      <formula>0</formula>
    </cfRule>
  </conditionalFormatting>
  <conditionalFormatting sqref="O458">
    <cfRule type="cellIs" dxfId="6358" priority="121" operator="lessThan">
      <formula>0</formula>
    </cfRule>
  </conditionalFormatting>
  <conditionalFormatting sqref="O458">
    <cfRule type="cellIs" dxfId="6357" priority="120" operator="lessThan">
      <formula>0</formula>
    </cfRule>
  </conditionalFormatting>
  <conditionalFormatting sqref="O461:O464">
    <cfRule type="cellIs" dxfId="6356" priority="119" operator="lessThan">
      <formula>0</formula>
    </cfRule>
  </conditionalFormatting>
  <conditionalFormatting sqref="O461:O464">
    <cfRule type="expression" dxfId="6355" priority="117">
      <formula>O461/N461&gt;1</formula>
    </cfRule>
    <cfRule type="expression" dxfId="6354" priority="118">
      <formula>O461/N461&lt;1</formula>
    </cfRule>
  </conditionalFormatting>
  <conditionalFormatting sqref="O552 O560 O575 O589">
    <cfRule type="expression" dxfId="6353" priority="115">
      <formula>O552/#REF!&gt;1</formula>
    </cfRule>
    <cfRule type="expression" dxfId="6352" priority="116">
      <formula>O552/#REF!&lt;1</formula>
    </cfRule>
  </conditionalFormatting>
  <conditionalFormatting sqref="O512">
    <cfRule type="cellIs" dxfId="6351" priority="114" operator="lessThan">
      <formula>0</formula>
    </cfRule>
  </conditionalFormatting>
  <conditionalFormatting sqref="O512">
    <cfRule type="expression" dxfId="6350" priority="112">
      <formula>O512/N512&gt;1</formula>
    </cfRule>
    <cfRule type="expression" dxfId="6349" priority="113">
      <formula>O512/N512&lt;1</formula>
    </cfRule>
  </conditionalFormatting>
  <conditionalFormatting sqref="O596">
    <cfRule type="cellIs" dxfId="6348" priority="111" operator="lessThan">
      <formula>0</formula>
    </cfRule>
  </conditionalFormatting>
  <conditionalFormatting sqref="O600">
    <cfRule type="cellIs" dxfId="6347" priority="110" operator="lessThan">
      <formula>0</formula>
    </cfRule>
  </conditionalFormatting>
  <conditionalFormatting sqref="O600">
    <cfRule type="cellIs" dxfId="6346" priority="109" operator="lessThan">
      <formula>0</formula>
    </cfRule>
  </conditionalFormatting>
  <conditionalFormatting sqref="O710">
    <cfRule type="cellIs" dxfId="6345" priority="108" operator="lessThan">
      <formula>0</formula>
    </cfRule>
  </conditionalFormatting>
  <conditionalFormatting sqref="O654 O651 O648:O649 O632:O634">
    <cfRule type="expression" dxfId="6344" priority="95">
      <formula>O632/N632&gt;1</formula>
    </cfRule>
    <cfRule type="expression" dxfId="6343" priority="96">
      <formula>O632/N632&lt;1</formula>
    </cfRule>
  </conditionalFormatting>
  <conditionalFormatting sqref="O507:O510">
    <cfRule type="cellIs" dxfId="6342" priority="107" operator="lessThan">
      <formula>0</formula>
    </cfRule>
  </conditionalFormatting>
  <conditionalFormatting sqref="O507:O510">
    <cfRule type="expression" dxfId="6341" priority="105">
      <formula>O507/N507&gt;1</formula>
    </cfRule>
    <cfRule type="expression" dxfId="6340" priority="106">
      <formula>O507/N507&lt;1</formula>
    </cfRule>
  </conditionalFormatting>
  <conditionalFormatting sqref="O588 O574 O559 O551">
    <cfRule type="cellIs" dxfId="6339" priority="104" operator="lessThan">
      <formula>0</formula>
    </cfRule>
  </conditionalFormatting>
  <conditionalFormatting sqref="O584:O587 O570:O573 O555:O558 O547:O550">
    <cfRule type="cellIs" dxfId="6338" priority="103" operator="lessThan">
      <formula>0</formula>
    </cfRule>
  </conditionalFormatting>
  <conditionalFormatting sqref="O584:O587 O570:O573 O555:O558 O547:O550">
    <cfRule type="expression" dxfId="6337" priority="101">
      <formula>O547/N547&gt;1</formula>
    </cfRule>
    <cfRule type="expression" dxfId="6336" priority="102">
      <formula>O547/N547&lt;1</formula>
    </cfRule>
  </conditionalFormatting>
  <conditionalFormatting sqref="O588 O574 O559 O551">
    <cfRule type="cellIs" dxfId="6335" priority="100" operator="lessThan">
      <formula>0</formula>
    </cfRule>
  </conditionalFormatting>
  <conditionalFormatting sqref="O588 O574 O559 O551">
    <cfRule type="expression" dxfId="6334" priority="98">
      <formula>O551/N551&gt;1</formula>
    </cfRule>
    <cfRule type="expression" dxfId="6333" priority="99">
      <formula>O551/N551&lt;1</formula>
    </cfRule>
  </conditionalFormatting>
  <conditionalFormatting sqref="O654 O651 O648:O649 O632:O634">
    <cfRule type="cellIs" dxfId="6332" priority="97" operator="lessThan">
      <formula>0</formula>
    </cfRule>
  </conditionalFormatting>
  <conditionalFormatting sqref="O504">
    <cfRule type="expression" dxfId="6331" priority="295">
      <formula>O504/#REF!&gt;1</formula>
    </cfRule>
    <cfRule type="expression" dxfId="6330" priority="296">
      <formula>O504/#REF!&lt;1</formula>
    </cfRule>
  </conditionalFormatting>
  <conditionalFormatting sqref="O465">
    <cfRule type="cellIs" dxfId="6329" priority="94" operator="lessThan">
      <formula>0</formula>
    </cfRule>
  </conditionalFormatting>
  <conditionalFormatting sqref="O465">
    <cfRule type="expression" dxfId="6328" priority="92">
      <formula>O465/N465&gt;1</formula>
    </cfRule>
    <cfRule type="expression" dxfId="6327" priority="93">
      <formula>O465/N465&lt;1</formula>
    </cfRule>
  </conditionalFormatting>
  <conditionalFormatting sqref="O511">
    <cfRule type="cellIs" dxfId="6326" priority="91" operator="lessThan">
      <formula>0</formula>
    </cfRule>
  </conditionalFormatting>
  <conditionalFormatting sqref="O511">
    <cfRule type="expression" dxfId="6325" priority="89">
      <formula>O511/N511&gt;1</formula>
    </cfRule>
    <cfRule type="expression" dxfId="6324" priority="90">
      <formula>O511/N511&lt;1</formula>
    </cfRule>
  </conditionalFormatting>
  <conditionalFormatting sqref="O568">
    <cfRule type="cellIs" dxfId="6323" priority="79" operator="lessThan">
      <formula>0</formula>
    </cfRule>
  </conditionalFormatting>
  <conditionalFormatting sqref="O603">
    <cfRule type="expression" dxfId="6322" priority="53">
      <formula>O603/N603&gt;1</formula>
    </cfRule>
    <cfRule type="expression" dxfId="6321" priority="54">
      <formula>O603/N603&lt;1</formula>
    </cfRule>
  </conditionalFormatting>
  <conditionalFormatting sqref="O552">
    <cfRule type="cellIs" dxfId="6320" priority="76" operator="lessThan">
      <formula>0</formula>
    </cfRule>
  </conditionalFormatting>
  <conditionalFormatting sqref="O552">
    <cfRule type="expression" dxfId="6319" priority="74">
      <formula>O552/N552&gt;1</formula>
    </cfRule>
    <cfRule type="expression" dxfId="6318" priority="75">
      <formula>O552/N552&lt;1</formula>
    </cfRule>
  </conditionalFormatting>
  <conditionalFormatting sqref="O560">
    <cfRule type="cellIs" dxfId="6317" priority="73" operator="lessThan">
      <formula>0</formula>
    </cfRule>
  </conditionalFormatting>
  <conditionalFormatting sqref="O560">
    <cfRule type="expression" dxfId="6316" priority="71">
      <formula>O560/N560&gt;1</formula>
    </cfRule>
    <cfRule type="expression" dxfId="6315" priority="72">
      <formula>O560/N560&lt;1</formula>
    </cfRule>
  </conditionalFormatting>
  <conditionalFormatting sqref="O575">
    <cfRule type="cellIs" dxfId="6314" priority="70" operator="lessThan">
      <formula>0</formula>
    </cfRule>
  </conditionalFormatting>
  <conditionalFormatting sqref="O575">
    <cfRule type="expression" dxfId="6313" priority="68">
      <formula>O575/N575&gt;1</formula>
    </cfRule>
    <cfRule type="expression" dxfId="6312" priority="69">
      <formula>O575/N575&lt;1</formula>
    </cfRule>
  </conditionalFormatting>
  <conditionalFormatting sqref="O589">
    <cfRule type="cellIs" dxfId="6311" priority="67" operator="lessThan">
      <formula>0</formula>
    </cfRule>
  </conditionalFormatting>
  <conditionalFormatting sqref="O589">
    <cfRule type="expression" dxfId="6310" priority="65">
      <formula>O589/N589&gt;1</formula>
    </cfRule>
    <cfRule type="expression" dxfId="6309" priority="66">
      <formula>O589/N589&lt;1</formula>
    </cfRule>
  </conditionalFormatting>
  <conditionalFormatting sqref="O521">
    <cfRule type="cellIs" dxfId="6308" priority="88" operator="lessThan">
      <formula>0</formula>
    </cfRule>
  </conditionalFormatting>
  <conditionalFormatting sqref="O521">
    <cfRule type="expression" dxfId="6307" priority="86">
      <formula>O521/N521&gt;1</formula>
    </cfRule>
    <cfRule type="expression" dxfId="6306" priority="87">
      <formula>O521/N521&lt;1</formula>
    </cfRule>
  </conditionalFormatting>
  <conditionalFormatting sqref="O529">
    <cfRule type="cellIs" dxfId="6305" priority="85" operator="lessThan">
      <formula>0</formula>
    </cfRule>
  </conditionalFormatting>
  <conditionalFormatting sqref="O529">
    <cfRule type="expression" dxfId="6304" priority="83">
      <formula>O529/N529&gt;1</formula>
    </cfRule>
    <cfRule type="expression" dxfId="6303" priority="84">
      <formula>O529/N529&lt;1</formula>
    </cfRule>
  </conditionalFormatting>
  <conditionalFormatting sqref="O582">
    <cfRule type="expression" dxfId="6302" priority="62">
      <formula>O582/N582&gt;1</formula>
    </cfRule>
    <cfRule type="expression" dxfId="6301" priority="63">
      <formula>O582/N582&lt;1</formula>
    </cfRule>
  </conditionalFormatting>
  <conditionalFormatting sqref="O537">
    <cfRule type="cellIs" dxfId="6300" priority="82" operator="lessThan">
      <formula>0</formula>
    </cfRule>
  </conditionalFormatting>
  <conditionalFormatting sqref="O537">
    <cfRule type="expression" dxfId="6299" priority="80">
      <formula>O537/N537&gt;1</formula>
    </cfRule>
    <cfRule type="expression" dxfId="6298" priority="81">
      <formula>O537/N537&lt;1</formula>
    </cfRule>
  </conditionalFormatting>
  <conditionalFormatting sqref="O641:O645 B636:O637">
    <cfRule type="cellIs" dxfId="6297" priority="61" operator="lessThan">
      <formula>0</formula>
    </cfRule>
  </conditionalFormatting>
  <conditionalFormatting sqref="O568">
    <cfRule type="expression" dxfId="6296" priority="77">
      <formula>O568/N568&gt;1</formula>
    </cfRule>
    <cfRule type="expression" dxfId="6295" priority="78">
      <formula>O568/N568&lt;1</formula>
    </cfRule>
  </conditionalFormatting>
  <conditionalFormatting sqref="O597">
    <cfRule type="cellIs" dxfId="6294" priority="60" operator="lessThan">
      <formula>0</formula>
    </cfRule>
  </conditionalFormatting>
  <conditionalFormatting sqref="O608">
    <cfRule type="expression" dxfId="6293" priority="48">
      <formula>O608/N608&gt;1</formula>
    </cfRule>
    <cfRule type="expression" dxfId="6292" priority="49">
      <formula>O608/N608&lt;1</formula>
    </cfRule>
  </conditionalFormatting>
  <conditionalFormatting sqref="O582">
    <cfRule type="cellIs" dxfId="6291" priority="64" operator="lessThan">
      <formula>0</formula>
    </cfRule>
  </conditionalFormatting>
  <conditionalFormatting sqref="O597">
    <cfRule type="expression" dxfId="6290" priority="58">
      <formula>O597/N597&gt;1</formula>
    </cfRule>
    <cfRule type="expression" dxfId="6289" priority="59">
      <formula>O597/N597&lt;1</formula>
    </cfRule>
  </conditionalFormatting>
  <conditionalFormatting sqref="O676:O679">
    <cfRule type="cellIs" dxfId="6288" priority="47" operator="lessThan">
      <formula>0</formula>
    </cfRule>
  </conditionalFormatting>
  <conditionalFormatting sqref="O678">
    <cfRule type="cellIs" dxfId="6287" priority="46" operator="lessThan">
      <formula>0</formula>
    </cfRule>
  </conditionalFormatting>
  <conditionalFormatting sqref="O680:O683">
    <cfRule type="cellIs" dxfId="6286" priority="45" operator="lessThan">
      <formula>0</formula>
    </cfRule>
  </conditionalFormatting>
  <conditionalFormatting sqref="O682">
    <cfRule type="cellIs" dxfId="6285" priority="44" operator="lessThan">
      <formula>0</formula>
    </cfRule>
  </conditionalFormatting>
  <conditionalFormatting sqref="O684:O687">
    <cfRule type="cellIs" dxfId="6284" priority="43" operator="lessThan">
      <formula>0</formula>
    </cfRule>
  </conditionalFormatting>
  <conditionalFormatting sqref="O686">
    <cfRule type="cellIs" dxfId="6283" priority="42" operator="lessThan">
      <formula>0</formula>
    </cfRule>
  </conditionalFormatting>
  <conditionalFormatting sqref="O688:O691">
    <cfRule type="cellIs" dxfId="6282" priority="41" operator="lessThan">
      <formula>0</formula>
    </cfRule>
  </conditionalFormatting>
  <conditionalFormatting sqref="O690">
    <cfRule type="cellIs" dxfId="6281" priority="40" operator="lessThan">
      <formula>0</formula>
    </cfRule>
  </conditionalFormatting>
  <conditionalFormatting sqref="O692:O693 O695">
    <cfRule type="cellIs" dxfId="6280" priority="39" operator="lessThan">
      <formula>0</formula>
    </cfRule>
  </conditionalFormatting>
  <conditionalFormatting sqref="O696:O699">
    <cfRule type="cellIs" dxfId="6279" priority="38" operator="lessThan">
      <formula>0</formula>
    </cfRule>
  </conditionalFormatting>
  <conditionalFormatting sqref="O698">
    <cfRule type="cellIs" dxfId="6278" priority="37" operator="lessThan">
      <formula>0</formula>
    </cfRule>
  </conditionalFormatting>
  <conditionalFormatting sqref="O700:O703">
    <cfRule type="cellIs" dxfId="6277" priority="36" operator="lessThan">
      <formula>0</formula>
    </cfRule>
  </conditionalFormatting>
  <conditionalFormatting sqref="O702">
    <cfRule type="cellIs" dxfId="6276" priority="35" operator="lessThan">
      <formula>0</formula>
    </cfRule>
  </conditionalFormatting>
  <conditionalFormatting sqref="O704:O707">
    <cfRule type="cellIs" dxfId="6275" priority="34" operator="lessThan">
      <formula>0</formula>
    </cfRule>
  </conditionalFormatting>
  <conditionalFormatting sqref="O706">
    <cfRule type="cellIs" dxfId="6274" priority="33" operator="lessThan">
      <formula>0</formula>
    </cfRule>
  </conditionalFormatting>
  <conditionalFormatting sqref="O712:O715">
    <cfRule type="cellIs" dxfId="6273" priority="32" operator="lessThan">
      <formula>0</formula>
    </cfRule>
  </conditionalFormatting>
  <conditionalFormatting sqref="O714">
    <cfRule type="cellIs" dxfId="6272" priority="31" operator="lessThan">
      <formula>0</formula>
    </cfRule>
  </conditionalFormatting>
  <conditionalFormatting sqref="O716:O719">
    <cfRule type="cellIs" dxfId="6271" priority="30" operator="lessThan">
      <formula>0</formula>
    </cfRule>
  </conditionalFormatting>
  <conditionalFormatting sqref="O718">
    <cfRule type="cellIs" dxfId="6270" priority="29" operator="lessThan">
      <formula>0</formula>
    </cfRule>
  </conditionalFormatting>
  <conditionalFormatting sqref="O466">
    <cfRule type="cellIs" dxfId="6269" priority="28" operator="lessThan">
      <formula>0</formula>
    </cfRule>
  </conditionalFormatting>
  <conditionalFormatting sqref="O505">
    <cfRule type="cellIs" dxfId="6268" priority="27" operator="lessThan">
      <formula>0</formula>
    </cfRule>
  </conditionalFormatting>
  <conditionalFormatting sqref="O513">
    <cfRule type="cellIs" dxfId="6267" priority="26" operator="lessThan">
      <formula>0</formula>
    </cfRule>
  </conditionalFormatting>
  <conditionalFormatting sqref="O522">
    <cfRule type="cellIs" dxfId="6266" priority="25" operator="lessThan">
      <formula>0</formula>
    </cfRule>
  </conditionalFormatting>
  <conditionalFormatting sqref="O530">
    <cfRule type="cellIs" dxfId="6265" priority="24" operator="lessThan">
      <formula>0</formula>
    </cfRule>
  </conditionalFormatting>
  <conditionalFormatting sqref="O538">
    <cfRule type="cellIs" dxfId="6264" priority="23" operator="lessThan">
      <formula>0</formula>
    </cfRule>
  </conditionalFormatting>
  <conditionalFormatting sqref="O553">
    <cfRule type="cellIs" dxfId="6263" priority="22" operator="lessThan">
      <formula>0</formula>
    </cfRule>
  </conditionalFormatting>
  <conditionalFormatting sqref="O561">
    <cfRule type="cellIs" dxfId="6262" priority="21" operator="lessThan">
      <formula>0</formula>
    </cfRule>
  </conditionalFormatting>
  <conditionalFormatting sqref="O590">
    <cfRule type="cellIs" dxfId="6261" priority="20" operator="lessThan">
      <formula>0</formula>
    </cfRule>
  </conditionalFormatting>
  <conditionalFormatting sqref="B720:N723">
    <cfRule type="cellIs" dxfId="6260" priority="19" operator="lessThan">
      <formula>0</formula>
    </cfRule>
  </conditionalFormatting>
  <conditionalFormatting sqref="I722:N722 P720:Q723">
    <cfRule type="cellIs" dxfId="6259" priority="18" operator="lessThan">
      <formula>0</formula>
    </cfRule>
  </conditionalFormatting>
  <conditionalFormatting sqref="O720:O723">
    <cfRule type="cellIs" dxfId="6258" priority="17" operator="lessThan">
      <formula>0</formula>
    </cfRule>
  </conditionalFormatting>
  <conditionalFormatting sqref="O722">
    <cfRule type="cellIs" dxfId="6257" priority="16" operator="lessThan">
      <formula>0</formula>
    </cfRule>
  </conditionalFormatting>
  <conditionalFormatting sqref="P655:P658">
    <cfRule type="cellIs" dxfId="6256" priority="15" operator="lessThan">
      <formula>0</formula>
    </cfRule>
  </conditionalFormatting>
  <conditionalFormatting sqref="P638:Q638 Q639:Q640">
    <cfRule type="cellIs" dxfId="6255" priority="14" operator="lessThan">
      <formula>0</formula>
    </cfRule>
  </conditionalFormatting>
  <conditionalFormatting sqref="B638">
    <cfRule type="cellIs" dxfId="6254" priority="13" operator="lessThan">
      <formula>0</formula>
    </cfRule>
  </conditionalFormatting>
  <conditionalFormatting sqref="P639:P640">
    <cfRule type="cellIs" dxfId="6253" priority="12" operator="lessThan">
      <formula>0</formula>
    </cfRule>
  </conditionalFormatting>
  <conditionalFormatting sqref="B639:O640">
    <cfRule type="expression" dxfId="6252" priority="10">
      <formula>B639/A639&gt;1</formula>
    </cfRule>
    <cfRule type="expression" dxfId="6251" priority="11">
      <formula>B639/A639&lt;1</formula>
    </cfRule>
  </conditionalFormatting>
  <conditionalFormatting sqref="B639:O640">
    <cfRule type="cellIs" dxfId="6250" priority="9" operator="lessThan">
      <formula>0</formula>
    </cfRule>
  </conditionalFormatting>
  <conditionalFormatting sqref="B491">
    <cfRule type="cellIs" dxfId="6249" priority="8" operator="lessThan">
      <formula>0</formula>
    </cfRule>
  </conditionalFormatting>
  <conditionalFormatting sqref="B492:N496">
    <cfRule type="cellIs" dxfId="6248" priority="7" operator="lessThan">
      <formula>0</formula>
    </cfRule>
  </conditionalFormatting>
  <conditionalFormatting sqref="B492:N496">
    <cfRule type="expression" dxfId="6247" priority="5">
      <formula>B492/A492&gt;1</formula>
    </cfRule>
    <cfRule type="expression" dxfId="6246" priority="6">
      <formula>B492/A492&lt;1</formula>
    </cfRule>
  </conditionalFormatting>
  <conditionalFormatting sqref="O492:O496">
    <cfRule type="cellIs" dxfId="6245" priority="4" operator="lessThan">
      <formula>0</formula>
    </cfRule>
  </conditionalFormatting>
  <conditionalFormatting sqref="O492:O496">
    <cfRule type="expression" dxfId="6244" priority="2">
      <formula>O492/N492&gt;1</formula>
    </cfRule>
    <cfRule type="expression" dxfId="6243" priority="3">
      <formula>O492/N492&lt;1</formula>
    </cfRule>
  </conditionalFormatting>
  <conditionalFormatting sqref="O357:O360">
    <cfRule type="cellIs" dxfId="274"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4D63-7ACF-450A-B507-7B2A89B19177}">
  <sheetPr>
    <tabColor rgb="FF00B0F0"/>
    <outlinePr summaryBelow="0" summaryRight="0"/>
  </sheetPr>
  <dimension ref="A1:DN671"/>
  <sheetViews>
    <sheetView topLeftCell="B411" zoomScale="85" zoomScaleNormal="85" workbookViewId="0">
      <selection activeCell="F598" sqref="F598"/>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3015</v>
      </c>
      <c r="C2" t="s">
        <v>2953</v>
      </c>
      <c r="D2" t="s">
        <v>2954</v>
      </c>
      <c r="E2" t="s">
        <v>2955</v>
      </c>
      <c r="F2" t="s">
        <v>2557</v>
      </c>
      <c r="G2" t="s">
        <v>2558</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2611</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796</v>
      </c>
      <c r="B5">
        <v>5174957</v>
      </c>
      <c r="C5">
        <v>5105168</v>
      </c>
      <c r="D5">
        <v>4341579</v>
      </c>
      <c r="E5">
        <v>4776599</v>
      </c>
      <c r="F5">
        <v>4875341</v>
      </c>
      <c r="G5">
        <v>4993557</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2547</v>
      </c>
      <c r="B6">
        <v>73215046</v>
      </c>
      <c r="C6">
        <v>73525984</v>
      </c>
      <c r="D6">
        <v>71802117</v>
      </c>
      <c r="E6">
        <v>71304309</v>
      </c>
      <c r="F6">
        <v>71726278</v>
      </c>
      <c r="G6">
        <v>81307074</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3016</v>
      </c>
      <c r="B7">
        <v>73215046</v>
      </c>
      <c r="C7">
        <v>73525984</v>
      </c>
      <c r="D7">
        <v>71802117</v>
      </c>
      <c r="E7">
        <v>71304309</v>
      </c>
      <c r="F7">
        <v>71726278</v>
      </c>
      <c r="G7">
        <v>81307074</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2615</v>
      </c>
      <c r="B8">
        <v>0</v>
      </c>
      <c r="C8">
        <v>0</v>
      </c>
      <c r="D8">
        <v>0</v>
      </c>
      <c r="E8">
        <v>0</v>
      </c>
      <c r="F8">
        <v>86183</v>
      </c>
      <c r="G8">
        <v>151056</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2859</v>
      </c>
      <c r="B9">
        <v>814303</v>
      </c>
      <c r="C9">
        <v>826607</v>
      </c>
      <c r="D9">
        <v>788745</v>
      </c>
      <c r="E9">
        <v>716819</v>
      </c>
      <c r="F9">
        <v>1152393</v>
      </c>
      <c r="G9">
        <v>942044</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2613</v>
      </c>
      <c r="B10">
        <v>814303</v>
      </c>
      <c r="C10">
        <v>826607</v>
      </c>
      <c r="D10">
        <v>788745</v>
      </c>
      <c r="E10">
        <v>716819</v>
      </c>
      <c r="F10">
        <v>1152393</v>
      </c>
      <c r="G10">
        <v>942044</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2616</v>
      </c>
      <c r="B11">
        <v>64244</v>
      </c>
      <c r="C11">
        <v>103068</v>
      </c>
      <c r="D11">
        <v>119048</v>
      </c>
      <c r="E11">
        <v>125437</v>
      </c>
      <c r="F11">
        <v>113696</v>
      </c>
      <c r="G11">
        <v>75641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2617</v>
      </c>
      <c r="B12">
        <v>64244</v>
      </c>
      <c r="C12">
        <v>103068</v>
      </c>
      <c r="D12">
        <v>119048</v>
      </c>
      <c r="E12">
        <v>125437</v>
      </c>
      <c r="F12">
        <v>113696</v>
      </c>
      <c r="G12">
        <v>75641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800</v>
      </c>
      <c r="B13">
        <v>79268550</v>
      </c>
      <c r="C13">
        <v>79560827</v>
      </c>
      <c r="D13">
        <v>77051489</v>
      </c>
      <c r="E13">
        <v>76923164</v>
      </c>
      <c r="F13">
        <v>77953891</v>
      </c>
      <c r="G13">
        <v>87469372</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2618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2878</v>
      </c>
      <c r="B15">
        <v>40093</v>
      </c>
      <c r="C15">
        <v>38968</v>
      </c>
      <c r="D15">
        <v>40869</v>
      </c>
      <c r="E15">
        <v>40073</v>
      </c>
      <c r="F15">
        <v>42196</v>
      </c>
      <c r="G15">
        <v>39283</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2548</v>
      </c>
      <c r="B16">
        <v>2336651</v>
      </c>
      <c r="C16">
        <v>2313359</v>
      </c>
      <c r="D16">
        <v>4888047</v>
      </c>
      <c r="E16">
        <v>4740008</v>
      </c>
      <c r="F16">
        <v>4966446</v>
      </c>
      <c r="G16">
        <v>4962730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3016</v>
      </c>
      <c r="B17">
        <v>2336651</v>
      </c>
      <c r="C17">
        <v>2313359</v>
      </c>
      <c r="D17">
        <v>4888047</v>
      </c>
      <c r="E17">
        <v>4740008</v>
      </c>
      <c r="F17">
        <v>4966446</v>
      </c>
      <c r="G17">
        <v>4962730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2621</v>
      </c>
      <c r="B18">
        <v>41062</v>
      </c>
      <c r="C18">
        <v>5062</v>
      </c>
      <c r="D18">
        <v>5062</v>
      </c>
      <c r="E18">
        <v>5062</v>
      </c>
      <c r="F18">
        <v>19072</v>
      </c>
      <c r="G18">
        <v>19072</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3017</v>
      </c>
      <c r="B19">
        <v>5062</v>
      </c>
      <c r="C19">
        <v>5062</v>
      </c>
      <c r="D19">
        <v>5062</v>
      </c>
      <c r="E19">
        <v>5062</v>
      </c>
      <c r="F19">
        <v>19072</v>
      </c>
      <c r="G19">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2623</v>
      </c>
      <c r="B20">
        <v>36000</v>
      </c>
      <c r="C20">
        <v>0</v>
      </c>
      <c r="D20">
        <v>0</v>
      </c>
      <c r="E20">
        <v>0</v>
      </c>
      <c r="F20">
        <v>0</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2625</v>
      </c>
      <c r="B21">
        <v>0</v>
      </c>
      <c r="C21">
        <v>0</v>
      </c>
      <c r="D21">
        <v>0</v>
      </c>
      <c r="E21">
        <v>7326</v>
      </c>
      <c r="F21">
        <v>12910</v>
      </c>
      <c r="G21">
        <v>25431</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2626</v>
      </c>
      <c r="B22">
        <v>0</v>
      </c>
      <c r="C22">
        <v>0</v>
      </c>
      <c r="D22">
        <v>0</v>
      </c>
      <c r="E22">
        <v>7326</v>
      </c>
      <c r="F22">
        <v>12910</v>
      </c>
      <c r="G22">
        <v>25431</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3018</v>
      </c>
      <c r="B23">
        <v>49473</v>
      </c>
      <c r="C23">
        <v>0</v>
      </c>
      <c r="D23">
        <v>0</v>
      </c>
      <c r="E23">
        <v>33804</v>
      </c>
      <c r="F23">
        <v>62850</v>
      </c>
      <c r="G23">
        <v>210072</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801</v>
      </c>
      <c r="B24">
        <v>752690</v>
      </c>
      <c r="C24">
        <v>793455</v>
      </c>
      <c r="D24">
        <v>791945</v>
      </c>
      <c r="E24">
        <v>831902</v>
      </c>
      <c r="F24">
        <v>869353</v>
      </c>
      <c r="G24">
        <v>885495</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2631</v>
      </c>
      <c r="B25">
        <v>602035</v>
      </c>
      <c r="C25">
        <v>665748</v>
      </c>
      <c r="D25">
        <v>677645</v>
      </c>
      <c r="E25">
        <v>712652</v>
      </c>
      <c r="F25">
        <v>809956</v>
      </c>
      <c r="G25">
        <v>0</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802</v>
      </c>
      <c r="B26">
        <v>739742</v>
      </c>
      <c r="C26">
        <v>696556</v>
      </c>
      <c r="D26">
        <v>695485</v>
      </c>
      <c r="E26">
        <v>701426</v>
      </c>
      <c r="F26">
        <v>683883</v>
      </c>
      <c r="G26">
        <v>646481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2632</v>
      </c>
      <c r="B27">
        <v>739742</v>
      </c>
      <c r="C27">
        <v>696556</v>
      </c>
      <c r="D27">
        <v>695485</v>
      </c>
      <c r="E27">
        <v>701426</v>
      </c>
      <c r="F27">
        <v>683883</v>
      </c>
      <c r="G27">
        <v>646481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2634</v>
      </c>
      <c r="B28">
        <v>2817808</v>
      </c>
      <c r="C28">
        <v>3122541</v>
      </c>
      <c r="D28">
        <v>3149660</v>
      </c>
      <c r="E28">
        <v>3076880</v>
      </c>
      <c r="F28">
        <v>3018501</v>
      </c>
      <c r="G28">
        <v>926002</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2635</v>
      </c>
      <c r="B29">
        <v>194062</v>
      </c>
      <c r="C29">
        <v>191986</v>
      </c>
      <c r="D29">
        <v>192793</v>
      </c>
      <c r="E29">
        <v>192462</v>
      </c>
      <c r="F29">
        <v>193726</v>
      </c>
      <c r="G29">
        <v>211673</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2636</v>
      </c>
      <c r="B30">
        <v>194062</v>
      </c>
      <c r="C30">
        <v>191986</v>
      </c>
      <c r="D30">
        <v>192793</v>
      </c>
      <c r="E30">
        <v>192462</v>
      </c>
      <c r="F30">
        <v>193726</v>
      </c>
      <c r="G30">
        <v>211673</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803</v>
      </c>
      <c r="B31">
        <v>7573616</v>
      </c>
      <c r="C31">
        <v>7827675</v>
      </c>
      <c r="D31">
        <v>10441506</v>
      </c>
      <c r="E31">
        <v>10341595</v>
      </c>
      <c r="F31">
        <v>10678893</v>
      </c>
      <c r="G31">
        <v>7926239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2880</v>
      </c>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804</v>
      </c>
      <c r="B33">
        <v>86842166</v>
      </c>
      <c r="C33">
        <v>87388502</v>
      </c>
      <c r="D33">
        <v>87492995</v>
      </c>
      <c r="E33">
        <v>87264759</v>
      </c>
      <c r="F33">
        <v>88632784</v>
      </c>
      <c r="G33">
        <v>95395611</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2637</v>
      </c>
      <c r="B34"/>
      <c r="C34"/>
      <c r="D34"/>
      <c r="E34"/>
      <c r="F34"/>
      <c r="G34"/>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2638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805</v>
      </c>
      <c r="B36">
        <v>6684818</v>
      </c>
      <c r="C36">
        <v>10379071</v>
      </c>
      <c r="D36">
        <v>9416357</v>
      </c>
      <c r="E36">
        <v>6210160</v>
      </c>
      <c r="F36">
        <v>5031117</v>
      </c>
      <c r="G36">
        <v>7211233</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806</v>
      </c>
      <c r="B37">
        <v>1706086</v>
      </c>
      <c r="C37">
        <v>1940413</v>
      </c>
      <c r="D37">
        <v>1849720</v>
      </c>
      <c r="E37">
        <v>1802717</v>
      </c>
      <c r="F37">
        <v>2025605</v>
      </c>
      <c r="G37">
        <v>2212456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2639</v>
      </c>
      <c r="B38">
        <v>1413993</v>
      </c>
      <c r="C38">
        <v>1384259</v>
      </c>
      <c r="D38">
        <v>1472412</v>
      </c>
      <c r="E38">
        <v>1420940</v>
      </c>
      <c r="F38">
        <v>1477578</v>
      </c>
      <c r="G38">
        <v>1690368</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808</v>
      </c>
      <c r="B39">
        <v>8234264</v>
      </c>
      <c r="C39">
        <v>6995463</v>
      </c>
      <c r="D39">
        <v>9036176</v>
      </c>
      <c r="E39">
        <v>13741615</v>
      </c>
      <c r="F39">
        <v>14100700</v>
      </c>
      <c r="G39">
        <v>18744381</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2642</v>
      </c>
      <c r="B40">
        <v>3212412</v>
      </c>
      <c r="C40">
        <v>3156040</v>
      </c>
      <c r="D40">
        <v>3255406</v>
      </c>
      <c r="E40">
        <v>4866892</v>
      </c>
      <c r="F40">
        <v>4598722</v>
      </c>
      <c r="G40">
        <v>7298784</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2643</v>
      </c>
      <c r="B41">
        <v>5021852</v>
      </c>
      <c r="C41">
        <v>3839423</v>
      </c>
      <c r="D41">
        <v>5780770</v>
      </c>
      <c r="E41">
        <v>8874723</v>
      </c>
      <c r="F41">
        <v>9501978</v>
      </c>
      <c r="G41">
        <v>11445597</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2644</v>
      </c>
      <c r="B42">
        <v>1361804</v>
      </c>
      <c r="C42">
        <v>1287130</v>
      </c>
      <c r="D42">
        <v>1167274</v>
      </c>
      <c r="E42">
        <v>1065444</v>
      </c>
      <c r="F42">
        <v>768217</v>
      </c>
      <c r="G42">
        <v>526253</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2647</v>
      </c>
      <c r="B43">
        <v>416550</v>
      </c>
      <c r="C43">
        <v>453755</v>
      </c>
      <c r="D43">
        <v>443519</v>
      </c>
      <c r="E43">
        <v>454258</v>
      </c>
      <c r="F43">
        <v>463766</v>
      </c>
      <c r="G43">
        <v>0</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2648</v>
      </c>
      <c r="B44">
        <v>602361</v>
      </c>
      <c r="C44">
        <v>629183</v>
      </c>
      <c r="D44">
        <v>385892</v>
      </c>
      <c r="E44">
        <v>650088</v>
      </c>
      <c r="F44">
        <v>837707</v>
      </c>
      <c r="G44">
        <v>655977</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2649</v>
      </c>
      <c r="B45">
        <v>338186</v>
      </c>
      <c r="C45">
        <v>332850</v>
      </c>
      <c r="D45">
        <v>350934</v>
      </c>
      <c r="E45">
        <v>337126</v>
      </c>
      <c r="F45">
        <v>295582</v>
      </c>
      <c r="G45">
        <v>256469</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809</v>
      </c>
      <c r="B46">
        <v>19344069</v>
      </c>
      <c r="C46">
        <v>22017865</v>
      </c>
      <c r="D46">
        <v>22649872</v>
      </c>
      <c r="E46">
        <v>24261408</v>
      </c>
      <c r="F46">
        <v>23522694</v>
      </c>
      <c r="G46">
        <v>29606769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2650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810</v>
      </c>
      <c r="B48">
        <v>47240156</v>
      </c>
      <c r="C48">
        <v>45335633</v>
      </c>
      <c r="D48">
        <v>46121542</v>
      </c>
      <c r="E48">
        <v>45358355</v>
      </c>
      <c r="F48">
        <v>47772054</v>
      </c>
      <c r="G48">
        <v>43387270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2642</v>
      </c>
      <c r="B49">
        <v>6269822</v>
      </c>
      <c r="C49">
        <v>6269361</v>
      </c>
      <c r="D49">
        <v>8179041</v>
      </c>
      <c r="E49">
        <v>9001252</v>
      </c>
      <c r="F49">
        <v>9501565</v>
      </c>
      <c r="G49">
        <v>9489182</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2651</v>
      </c>
      <c r="B50">
        <v>40970334</v>
      </c>
      <c r="C50">
        <v>39066272</v>
      </c>
      <c r="D50">
        <v>37942501</v>
      </c>
      <c r="E50">
        <v>36357103</v>
      </c>
      <c r="F50">
        <v>38270489</v>
      </c>
      <c r="G50">
        <v>33898088</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2652</v>
      </c>
      <c r="B51">
        <v>208196</v>
      </c>
      <c r="C51">
        <v>235874</v>
      </c>
      <c r="D51">
        <v>244237</v>
      </c>
      <c r="E51">
        <v>268778</v>
      </c>
      <c r="F51">
        <v>355645</v>
      </c>
      <c r="G51">
        <v>0</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2975</v>
      </c>
      <c r="B52">
        <v>1033594</v>
      </c>
      <c r="C52">
        <v>1858375</v>
      </c>
      <c r="D52">
        <v>2087601</v>
      </c>
      <c r="E52">
        <v>1591633</v>
      </c>
      <c r="F52">
        <v>1687218</v>
      </c>
      <c r="G52">
        <v>867341</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2655</v>
      </c>
      <c r="B53">
        <v>503192</v>
      </c>
      <c r="C53">
        <v>478346</v>
      </c>
      <c r="D53">
        <v>432078</v>
      </c>
      <c r="E53">
        <v>413147</v>
      </c>
      <c r="F53">
        <v>412870</v>
      </c>
      <c r="G53">
        <v>393419</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2657</v>
      </c>
      <c r="B54">
        <v>91613</v>
      </c>
      <c r="C54">
        <v>82745</v>
      </c>
      <c r="D54">
        <v>28086</v>
      </c>
      <c r="E54">
        <v>27892</v>
      </c>
      <c r="F54">
        <v>28575</v>
      </c>
      <c r="G54">
        <v>15665</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811</v>
      </c>
      <c r="B55">
        <v>49076751</v>
      </c>
      <c r="C55">
        <v>47990973</v>
      </c>
      <c r="D55">
        <v>48913544</v>
      </c>
      <c r="E55">
        <v>47659805</v>
      </c>
      <c r="F55">
        <v>50256362</v>
      </c>
      <c r="G55">
        <v>44663695</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2881</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812</v>
      </c>
      <c r="B57">
        <v>68420820</v>
      </c>
      <c r="C57">
        <v>70008838</v>
      </c>
      <c r="D57">
        <v>71563416</v>
      </c>
      <c r="E57">
        <v>71921213</v>
      </c>
      <c r="F57">
        <v>73779056</v>
      </c>
      <c r="G57">
        <v>74270464</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2658</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2659</v>
      </c>
      <c r="B59">
        <v>250000</v>
      </c>
      <c r="C59">
        <v>250000</v>
      </c>
      <c r="D59">
        <v>250000</v>
      </c>
      <c r="E59">
        <v>250000</v>
      </c>
      <c r="F59">
        <v>250000</v>
      </c>
      <c r="G59">
        <v>250000</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2660</v>
      </c>
      <c r="B60">
        <v>250000</v>
      </c>
      <c r="C60">
        <v>250000</v>
      </c>
      <c r="D60">
        <v>250000</v>
      </c>
      <c r="E60">
        <v>250000</v>
      </c>
      <c r="F60">
        <v>250000</v>
      </c>
      <c r="G60">
        <v>250000</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2661</v>
      </c>
      <c r="B61">
        <v>250000</v>
      </c>
      <c r="C61">
        <v>250000</v>
      </c>
      <c r="D61">
        <v>250000</v>
      </c>
      <c r="E61">
        <v>250000</v>
      </c>
      <c r="F61">
        <v>250000</v>
      </c>
      <c r="G61">
        <v>250000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2662</v>
      </c>
      <c r="B62">
        <v>250000</v>
      </c>
      <c r="C62">
        <v>250000</v>
      </c>
      <c r="D62">
        <v>250000</v>
      </c>
      <c r="E62">
        <v>250000</v>
      </c>
      <c r="F62">
        <v>250000</v>
      </c>
      <c r="G62">
        <v>250000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2663</v>
      </c>
      <c r="B63">
        <v>478000</v>
      </c>
      <c r="C63">
        <v>478000</v>
      </c>
      <c r="D63">
        <v>478000</v>
      </c>
      <c r="E63">
        <v>478000</v>
      </c>
      <c r="F63">
        <v>478000</v>
      </c>
      <c r="G63">
        <v>478000</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2664</v>
      </c>
      <c r="B64">
        <v>478000</v>
      </c>
      <c r="C64">
        <v>478000</v>
      </c>
      <c r="D64">
        <v>478000</v>
      </c>
      <c r="E64">
        <v>478000</v>
      </c>
      <c r="F64">
        <v>478000</v>
      </c>
      <c r="G64">
        <v>478000</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2666</v>
      </c>
      <c r="B65">
        <v>18496011</v>
      </c>
      <c r="C65">
        <v>17346581</v>
      </c>
      <c r="D65">
        <v>16184829</v>
      </c>
      <c r="E65">
        <v>15637873</v>
      </c>
      <c r="F65">
        <v>15308883</v>
      </c>
      <c r="G65">
        <v>20177773</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2667</v>
      </c>
      <c r="B66">
        <v>4875000</v>
      </c>
      <c r="C66">
        <v>4875000</v>
      </c>
      <c r="D66">
        <v>4875000</v>
      </c>
      <c r="E66">
        <v>4875000</v>
      </c>
      <c r="F66">
        <v>4875000</v>
      </c>
      <c r="G66">
        <v>4875000</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2668</v>
      </c>
      <c r="B67">
        <v>25000</v>
      </c>
      <c r="C67">
        <v>25000</v>
      </c>
      <c r="D67">
        <v>25000</v>
      </c>
      <c r="E67">
        <v>25000</v>
      </c>
      <c r="F67">
        <v>25000</v>
      </c>
      <c r="G67">
        <v>25000</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3019</v>
      </c>
      <c r="B68">
        <v>4850000</v>
      </c>
      <c r="C68">
        <v>4850000</v>
      </c>
      <c r="D68">
        <v>4850000</v>
      </c>
      <c r="E68">
        <v>4850000</v>
      </c>
      <c r="F68">
        <v>4850000</v>
      </c>
      <c r="G68">
        <v>4850000</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813</v>
      </c>
      <c r="B69">
        <v>13621011</v>
      </c>
      <c r="C69">
        <v>12471581</v>
      </c>
      <c r="D69">
        <v>11309829</v>
      </c>
      <c r="E69">
        <v>10762873</v>
      </c>
      <c r="F69">
        <v>10433883</v>
      </c>
      <c r="G69">
        <v>15302773</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2669</v>
      </c>
      <c r="B70">
        <v>-1070562</v>
      </c>
      <c r="C70">
        <v>-1016800</v>
      </c>
      <c r="D70">
        <v>-1256281</v>
      </c>
      <c r="E70">
        <v>-1260193</v>
      </c>
      <c r="F70">
        <v>-1495190</v>
      </c>
      <c r="G70">
        <v>-177795</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2670</v>
      </c>
      <c r="B71">
        <v>-960683</v>
      </c>
      <c r="C71">
        <v>-895575</v>
      </c>
      <c r="D71">
        <v>-1191030</v>
      </c>
      <c r="E71">
        <v>-1128626</v>
      </c>
      <c r="F71">
        <v>-1419988</v>
      </c>
      <c r="G71">
        <v>0</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3020</v>
      </c>
      <c r="B72">
        <v>-960683</v>
      </c>
      <c r="C72">
        <v>-895575</v>
      </c>
      <c r="D72">
        <v>-1191030</v>
      </c>
      <c r="E72">
        <v>-1128626</v>
      </c>
      <c r="F72">
        <v>-1419988</v>
      </c>
      <c r="G72">
        <v>0</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t="s">
        <v>2674</v>
      </c>
      <c r="B73">
        <v>-109879</v>
      </c>
      <c r="C73">
        <v>-121225</v>
      </c>
      <c r="D73">
        <v>-65251</v>
      </c>
      <c r="E73">
        <v>-131567</v>
      </c>
      <c r="F73">
        <v>-75202</v>
      </c>
      <c r="G73">
        <v>-177795</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t="s">
        <v>814</v>
      </c>
      <c r="B74">
        <v>18153449</v>
      </c>
      <c r="C74">
        <v>17057781</v>
      </c>
      <c r="D74">
        <v>15656548</v>
      </c>
      <c r="E74">
        <v>15105680</v>
      </c>
      <c r="F74">
        <v>14541693</v>
      </c>
      <c r="G74">
        <v>20727978</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t="s">
        <v>2676</v>
      </c>
      <c r="B75">
        <v>267897</v>
      </c>
      <c r="C75">
        <v>321883</v>
      </c>
      <c r="D75">
        <v>273031</v>
      </c>
      <c r="E75">
        <v>237866</v>
      </c>
      <c r="F75">
        <v>312035</v>
      </c>
      <c r="G75">
        <v>397169</v>
      </c>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t="s">
        <v>2677</v>
      </c>
      <c r="B76">
        <v>18421346</v>
      </c>
      <c r="C76">
        <v>17379664</v>
      </c>
      <c r="D76">
        <v>15929579</v>
      </c>
      <c r="E76">
        <v>15343546</v>
      </c>
      <c r="F76">
        <v>14853728</v>
      </c>
      <c r="G76">
        <v>21125147</v>
      </c>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t="s">
        <v>2678</v>
      </c>
      <c r="B77">
        <v>86842166</v>
      </c>
      <c r="C77">
        <v>87388502</v>
      </c>
      <c r="D77">
        <v>87492995</v>
      </c>
      <c r="E77">
        <v>87264759</v>
      </c>
      <c r="F77">
        <v>88632784</v>
      </c>
      <c r="G77">
        <v>95395611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t="s">
        <v>2797</v>
      </c>
      <c r="B78" t="s">
        <v>3021</v>
      </c>
      <c r="C78" t="s">
        <v>3022</v>
      </c>
      <c r="D78" t="s">
        <v>3023</v>
      </c>
      <c r="E78" t="s">
        <v>3024</v>
      </c>
      <c r="F78" t="s">
        <v>3025</v>
      </c>
      <c r="G78" t="s">
        <v>3026</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t="s">
        <v>2851</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t="s">
        <v>2852</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t="s">
        <v>2853</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805</v>
      </c>
      <c r="B113" s="132">
        <f>INDEX(B$3:B$112,MATCH($A$113,$A$3:$A$112,0),1)</f>
        <v>6684818</v>
      </c>
      <c r="C113" s="132">
        <f t="shared" ref="C113:BK113" si="0">INDEX(C$3:C$112,MATCH($A$113,$A$3:$A$112,0),1)</f>
        <v>10379071</v>
      </c>
      <c r="D113" s="132">
        <f t="shared" si="0"/>
        <v>9416357</v>
      </c>
      <c r="E113" s="132">
        <f t="shared" si="0"/>
        <v>6210160</v>
      </c>
      <c r="F113" s="132">
        <f t="shared" si="0"/>
        <v>5031117</v>
      </c>
      <c r="G113" s="132">
        <f t="shared" si="0"/>
        <v>7211233</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808</v>
      </c>
      <c r="B114" s="132">
        <f>INDEX(B$3:B$112,MATCH($A$114,$A$3:$A$112,0),1)</f>
        <v>8234264</v>
      </c>
      <c r="C114" s="132">
        <f t="shared" ref="C114:BK114" si="1">INDEX(C$3:C$112,MATCH($A$114,$A$3:$A$112,0),1)</f>
        <v>6995463</v>
      </c>
      <c r="D114" s="132">
        <f t="shared" si="1"/>
        <v>9036176</v>
      </c>
      <c r="E114" s="132">
        <f t="shared" si="1"/>
        <v>13741615</v>
      </c>
      <c r="F114" s="132">
        <f t="shared" si="1"/>
        <v>14100700</v>
      </c>
      <c r="G114" s="132">
        <f t="shared" si="1"/>
        <v>18744381</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810</v>
      </c>
      <c r="B115" s="132">
        <f>INDEX(B$3:B$112,MATCH($A$115,$A$3:$A$112,0),1)</f>
        <v>47240156</v>
      </c>
      <c r="C115" s="132">
        <f t="shared" ref="C115:BK115" si="2">INDEX(C$3:C$112,MATCH($A$115,$A$3:$A$112,0),1)</f>
        <v>45335633</v>
      </c>
      <c r="D115" s="132">
        <f t="shared" si="2"/>
        <v>46121542</v>
      </c>
      <c r="E115" s="132">
        <f t="shared" si="2"/>
        <v>45358355</v>
      </c>
      <c r="F115" s="132">
        <f t="shared" si="2"/>
        <v>47772054</v>
      </c>
      <c r="G115" s="132">
        <f t="shared" si="2"/>
        <v>43387270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14919082</v>
      </c>
      <c r="C116" s="80">
        <f t="shared" ref="C116:BK116" si="3">C113+C114</f>
        <v>17374534</v>
      </c>
      <c r="D116" s="80">
        <f t="shared" si="3"/>
        <v>18452533</v>
      </c>
      <c r="E116" s="80">
        <f t="shared" si="3"/>
        <v>19951775</v>
      </c>
      <c r="F116" s="80">
        <f t="shared" si="3"/>
        <v>19131817</v>
      </c>
      <c r="G116" s="80">
        <f t="shared" si="3"/>
        <v>25955614</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47240156</v>
      </c>
      <c r="C117" s="80">
        <f t="shared" ref="C117:BK117" si="4">C115</f>
        <v>45335633</v>
      </c>
      <c r="D117" s="80">
        <f t="shared" si="4"/>
        <v>46121542</v>
      </c>
      <c r="E117" s="80">
        <f t="shared" si="4"/>
        <v>45358355</v>
      </c>
      <c r="F117" s="80">
        <f t="shared" si="4"/>
        <v>47772054</v>
      </c>
      <c r="G117" s="80">
        <f t="shared" si="4"/>
        <v>43387270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62159238</v>
      </c>
      <c r="C118" s="82">
        <f t="shared" ref="C118:BK118" si="5">SUM(C116:C117)</f>
        <v>62710167</v>
      </c>
      <c r="D118" s="82">
        <f t="shared" si="5"/>
        <v>64574075</v>
      </c>
      <c r="E118" s="82">
        <f t="shared" si="5"/>
        <v>65310130</v>
      </c>
      <c r="F118" s="82">
        <f t="shared" si="5"/>
        <v>66903871</v>
      </c>
      <c r="G118" s="82">
        <f t="shared" si="5"/>
        <v>69342884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2547</v>
      </c>
      <c r="B119" s="154">
        <f t="shared" ref="B119:AZ119" si="6">INDEX(B$3:B$116,MATCH($A$119,$A$3:$A$116,0),1)</f>
        <v>73215046</v>
      </c>
      <c r="C119" s="154">
        <f t="shared" si="6"/>
        <v>73525984</v>
      </c>
      <c r="D119" s="154">
        <f t="shared" si="6"/>
        <v>71802117</v>
      </c>
      <c r="E119" s="154">
        <f t="shared" si="6"/>
        <v>71304309</v>
      </c>
      <c r="F119" s="154">
        <f t="shared" si="6"/>
        <v>71726278</v>
      </c>
      <c r="G119" s="154">
        <f t="shared" si="6"/>
        <v>81307074</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2548</v>
      </c>
      <c r="B120" s="154">
        <f t="shared" ref="B120:AZ120" si="7">INDEX(B$3:B$116,MATCH($A$120,$A$3:$A$116,0),1)</f>
        <v>2336651</v>
      </c>
      <c r="C120" s="154">
        <f t="shared" si="7"/>
        <v>2313359</v>
      </c>
      <c r="D120" s="154">
        <f t="shared" si="7"/>
        <v>4888047</v>
      </c>
      <c r="E120" s="154">
        <f t="shared" si="7"/>
        <v>4740008</v>
      </c>
      <c r="F120" s="154">
        <f t="shared" si="7"/>
        <v>4966446</v>
      </c>
      <c r="G120" s="154">
        <f t="shared" si="7"/>
        <v>4962730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2551</v>
      </c>
      <c r="B121" s="80">
        <f>SUM(B119:B120)</f>
        <v>75551697</v>
      </c>
      <c r="C121" s="80">
        <f t="shared" ref="C121:AZ121" si="8">SUM(C119:C120)</f>
        <v>75839343</v>
      </c>
      <c r="D121" s="80">
        <f t="shared" si="8"/>
        <v>76690164</v>
      </c>
      <c r="E121" s="80">
        <f t="shared" si="8"/>
        <v>76044317</v>
      </c>
      <c r="F121" s="80">
        <f t="shared" si="8"/>
        <v>76692724</v>
      </c>
      <c r="G121" s="80">
        <f t="shared" si="8"/>
        <v>86269804</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899</v>
      </c>
      <c r="B122" s="80">
        <f t="shared" ref="B122:BK122" si="9">+B10+B11</f>
        <v>878547</v>
      </c>
      <c r="C122" s="80">
        <f t="shared" si="9"/>
        <v>929675</v>
      </c>
      <c r="D122" s="80">
        <f t="shared" si="9"/>
        <v>907793</v>
      </c>
      <c r="E122" s="80">
        <f t="shared" si="9"/>
        <v>842256</v>
      </c>
      <c r="F122" s="80">
        <f t="shared" si="9"/>
        <v>1266089</v>
      </c>
      <c r="G122" s="80">
        <f t="shared" si="9"/>
        <v>1017685</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3015</v>
      </c>
      <c r="C125" t="s">
        <v>2978</v>
      </c>
      <c r="D125" t="s">
        <v>2954</v>
      </c>
      <c r="E125" t="s">
        <v>2955</v>
      </c>
      <c r="F125" t="s">
        <v>2557</v>
      </c>
      <c r="G125" t="s">
        <v>2679</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2692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2693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877</v>
      </c>
      <c r="B128">
        <v>4642548</v>
      </c>
      <c r="C128">
        <v>4554164</v>
      </c>
      <c r="D128">
        <v>4576940</v>
      </c>
      <c r="E128">
        <v>4944423</v>
      </c>
      <c r="F128">
        <v>5267545</v>
      </c>
      <c r="G128">
        <v>5286824.75</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879</v>
      </c>
      <c r="B129">
        <v>4434260</v>
      </c>
      <c r="C129">
        <v>4365348</v>
      </c>
      <c r="D129">
        <v>4393324</v>
      </c>
      <c r="E129">
        <v>4765858</v>
      </c>
      <c r="F129">
        <v>5062490</v>
      </c>
      <c r="G129">
        <v>5087090.75</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3027</v>
      </c>
      <c r="B130">
        <v>4161587</v>
      </c>
      <c r="C130">
        <v>4089065</v>
      </c>
      <c r="D130">
        <v>4144175</v>
      </c>
      <c r="E130">
        <v>4526127</v>
      </c>
      <c r="F130">
        <v>4813347</v>
      </c>
      <c r="G130">
        <v>4898589.5</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3028</v>
      </c>
      <c r="B131">
        <v>272673</v>
      </c>
      <c r="C131">
        <v>276283</v>
      </c>
      <c r="D131">
        <v>249149</v>
      </c>
      <c r="E131">
        <v>239731</v>
      </c>
      <c r="F131">
        <v>249143</v>
      </c>
      <c r="G131">
        <v>188501.25</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2868</v>
      </c>
      <c r="B132">
        <v>57693</v>
      </c>
      <c r="C132">
        <v>64027</v>
      </c>
      <c r="D132">
        <v>61156</v>
      </c>
      <c r="E132">
        <v>48184</v>
      </c>
      <c r="F132">
        <v>72460</v>
      </c>
      <c r="G132">
        <v>66917.5</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3029</v>
      </c>
      <c r="B133">
        <v>150595</v>
      </c>
      <c r="C133">
        <v>124789</v>
      </c>
      <c r="D133">
        <v>122460</v>
      </c>
      <c r="E133">
        <v>130381</v>
      </c>
      <c r="F133">
        <v>132595</v>
      </c>
      <c r="G133">
        <v>132816.5</v>
      </c>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3030</v>
      </c>
      <c r="B134">
        <v>150595</v>
      </c>
      <c r="C134">
        <v>0</v>
      </c>
      <c r="D134">
        <v>0</v>
      </c>
      <c r="E134">
        <v>0</v>
      </c>
      <c r="F134">
        <v>0</v>
      </c>
      <c r="G134">
        <v>0</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795</v>
      </c>
      <c r="B135">
        <v>70319</v>
      </c>
      <c r="C135">
        <v>110407</v>
      </c>
      <c r="D135">
        <v>116363</v>
      </c>
      <c r="E135">
        <v>114581</v>
      </c>
      <c r="F135">
        <v>138112</v>
      </c>
      <c r="G135">
        <v>134541.25</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880</v>
      </c>
      <c r="B136">
        <v>4712867</v>
      </c>
      <c r="C136">
        <v>4664571</v>
      </c>
      <c r="D136">
        <v>4693303</v>
      </c>
      <c r="E136">
        <v>5059004</v>
      </c>
      <c r="F136">
        <v>5405657</v>
      </c>
      <c r="G136">
        <v>5421366</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2696</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882</v>
      </c>
      <c r="B138">
        <v>1888421</v>
      </c>
      <c r="C138">
        <v>2098088</v>
      </c>
      <c r="D138">
        <v>2023582</v>
      </c>
      <c r="E138">
        <v>1983421</v>
      </c>
      <c r="F138">
        <v>2038548</v>
      </c>
      <c r="G138">
        <v>2272807</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884</v>
      </c>
      <c r="B139">
        <v>1888421</v>
      </c>
      <c r="C139">
        <v>2098088</v>
      </c>
      <c r="D139">
        <v>2023582</v>
      </c>
      <c r="E139">
        <v>1983421</v>
      </c>
      <c r="F139">
        <v>2038548</v>
      </c>
      <c r="G139">
        <v>2272807</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885</v>
      </c>
      <c r="B140">
        <v>32468</v>
      </c>
      <c r="C140">
        <v>62097</v>
      </c>
      <c r="D140">
        <v>32456</v>
      </c>
      <c r="E140">
        <v>19901</v>
      </c>
      <c r="F140">
        <v>44595</v>
      </c>
      <c r="G140">
        <v>42976.5</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892</v>
      </c>
      <c r="B141">
        <v>897615</v>
      </c>
      <c r="C141">
        <v>542797</v>
      </c>
      <c r="D141">
        <v>1031035</v>
      </c>
      <c r="E141">
        <v>1264339</v>
      </c>
      <c r="F141">
        <v>2141766</v>
      </c>
      <c r="G141">
        <v>1401976.75</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2697</v>
      </c>
      <c r="B142">
        <v>2818504</v>
      </c>
      <c r="C142">
        <v>2702982</v>
      </c>
      <c r="D142">
        <v>3087073</v>
      </c>
      <c r="E142">
        <v>3267661</v>
      </c>
      <c r="F142">
        <v>4224909</v>
      </c>
      <c r="G142">
        <v>3717760.25</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886</v>
      </c>
      <c r="B143">
        <v>0</v>
      </c>
      <c r="C143">
        <v>0</v>
      </c>
      <c r="D143">
        <v>-7326</v>
      </c>
      <c r="E143">
        <v>-5584</v>
      </c>
      <c r="F143">
        <v>-12521</v>
      </c>
      <c r="G143">
        <v>-3166.25</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887</v>
      </c>
      <c r="B144">
        <v>-2024</v>
      </c>
      <c r="C144">
        <v>-1590</v>
      </c>
      <c r="D144">
        <v>249264</v>
      </c>
      <c r="E144">
        <v>-15894</v>
      </c>
      <c r="F144">
        <v>-2892</v>
      </c>
      <c r="G144">
        <v>137800.25</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2699</v>
      </c>
      <c r="B145">
        <v>0</v>
      </c>
      <c r="C145">
        <v>0</v>
      </c>
      <c r="D145">
        <v>-4669.67</v>
      </c>
      <c r="E145">
        <v>-14009</v>
      </c>
      <c r="F145">
        <v>0</v>
      </c>
      <c r="G145">
        <v>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2983</v>
      </c>
      <c r="B146">
        <v>-2024</v>
      </c>
      <c r="C146">
        <v>-1590</v>
      </c>
      <c r="D146">
        <v>-435</v>
      </c>
      <c r="E146">
        <v>-1885</v>
      </c>
      <c r="F146">
        <v>-2892</v>
      </c>
      <c r="G146">
        <v>-6348.25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2871</v>
      </c>
      <c r="B147">
        <v>0</v>
      </c>
      <c r="C147">
        <v>0</v>
      </c>
      <c r="D147">
        <v>249699</v>
      </c>
      <c r="E147">
        <v>0</v>
      </c>
      <c r="F147">
        <v>0</v>
      </c>
      <c r="G147">
        <v>144148.5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2700</v>
      </c>
      <c r="B148">
        <v>1892339</v>
      </c>
      <c r="C148">
        <v>1959999</v>
      </c>
      <c r="D148">
        <v>1848168</v>
      </c>
      <c r="E148">
        <v>1769865</v>
      </c>
      <c r="F148">
        <v>1165335</v>
      </c>
      <c r="G148">
        <v>1838239.75</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888</v>
      </c>
      <c r="B149">
        <v>453167</v>
      </c>
      <c r="C149">
        <v>468556</v>
      </c>
      <c r="D149">
        <v>515243</v>
      </c>
      <c r="E149">
        <v>554296</v>
      </c>
      <c r="F149">
        <v>558158</v>
      </c>
      <c r="G149">
        <v>552293</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889</v>
      </c>
      <c r="B150">
        <v>355478</v>
      </c>
      <c r="C150">
        <v>231110</v>
      </c>
      <c r="D150">
        <v>297411</v>
      </c>
      <c r="E150">
        <v>286293</v>
      </c>
      <c r="F150">
        <v>152266</v>
      </c>
      <c r="G150">
        <v>255889</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2701</v>
      </c>
      <c r="B151">
        <v>1083694</v>
      </c>
      <c r="C151">
        <v>1260333</v>
      </c>
      <c r="D151">
        <v>1035514</v>
      </c>
      <c r="E151">
        <v>929276</v>
      </c>
      <c r="F151">
        <v>454911</v>
      </c>
      <c r="G151">
        <v>1030057.75</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2702</v>
      </c>
      <c r="B152">
        <v>1083694</v>
      </c>
      <c r="C152">
        <v>1260333</v>
      </c>
      <c r="D152">
        <v>1035514</v>
      </c>
      <c r="E152">
        <v>929276</v>
      </c>
      <c r="F152">
        <v>454911</v>
      </c>
      <c r="G152">
        <v>1030057.75</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2703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2704</v>
      </c>
      <c r="B154">
        <v>1083694</v>
      </c>
      <c r="C154">
        <v>1260333</v>
      </c>
      <c r="D154">
        <v>1035514</v>
      </c>
      <c r="E154">
        <v>929276</v>
      </c>
      <c r="F154">
        <v>454911</v>
      </c>
      <c r="G154">
        <v>1030057.75</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2705</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2706</v>
      </c>
      <c r="B156">
        <v>-65108</v>
      </c>
      <c r="C156">
        <v>295455</v>
      </c>
      <c r="D156">
        <v>-62404</v>
      </c>
      <c r="E156">
        <v>291362</v>
      </c>
      <c r="F156">
        <v>-73140</v>
      </c>
      <c r="G156">
        <v>0</v>
      </c>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2707</v>
      </c>
      <c r="B157">
        <v>26094</v>
      </c>
      <c r="C157">
        <v>-79116</v>
      </c>
      <c r="D157">
        <v>78794</v>
      </c>
      <c r="E157">
        <v>-83989</v>
      </c>
      <c r="F157">
        <v>142266</v>
      </c>
      <c r="G157">
        <v>-23738</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2710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2712</v>
      </c>
      <c r="B159">
        <v>0</v>
      </c>
      <c r="C159">
        <v>-5464.25</v>
      </c>
      <c r="D159">
        <v>0</v>
      </c>
      <c r="E159">
        <v>0</v>
      </c>
      <c r="F159">
        <v>0</v>
      </c>
      <c r="G159">
        <v>-11648.5</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2713</v>
      </c>
      <c r="B160">
        <v>-39014</v>
      </c>
      <c r="C160">
        <v>194482</v>
      </c>
      <c r="D160">
        <v>16390</v>
      </c>
      <c r="E160">
        <v>207373</v>
      </c>
      <c r="F160">
        <v>69126</v>
      </c>
      <c r="G160">
        <v>-35386.5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2714</v>
      </c>
      <c r="B161">
        <v>1044680</v>
      </c>
      <c r="C161">
        <v>1454815</v>
      </c>
      <c r="D161">
        <v>1051904</v>
      </c>
      <c r="E161">
        <v>1136649</v>
      </c>
      <c r="F161">
        <v>524037</v>
      </c>
      <c r="G161">
        <v>994671.25</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2715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890</v>
      </c>
      <c r="B163">
        <v>1149430</v>
      </c>
      <c r="C163">
        <v>1183609</v>
      </c>
      <c r="D163">
        <v>1009454</v>
      </c>
      <c r="E163">
        <v>966485</v>
      </c>
      <c r="F163">
        <v>530095</v>
      </c>
      <c r="G163">
        <v>993839.25</v>
      </c>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2716</v>
      </c>
      <c r="B164">
        <v>-65736</v>
      </c>
      <c r="C164">
        <v>76724</v>
      </c>
      <c r="D164">
        <v>26060</v>
      </c>
      <c r="E164">
        <v>-37209</v>
      </c>
      <c r="F164">
        <v>-75184</v>
      </c>
      <c r="G164">
        <v>36218.5</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t="s">
        <v>2717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t="s">
        <v>2718</v>
      </c>
      <c r="B166">
        <v>1095668</v>
      </c>
      <c r="C166">
        <v>1401233</v>
      </c>
      <c r="D166">
        <v>1013366</v>
      </c>
      <c r="E166">
        <v>1201482</v>
      </c>
      <c r="F166">
        <v>559548</v>
      </c>
      <c r="G166">
        <v>968511.5</v>
      </c>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t="s">
        <v>2719</v>
      </c>
      <c r="B167">
        <v>-50988</v>
      </c>
      <c r="C167">
        <v>53582</v>
      </c>
      <c r="D167">
        <v>38538</v>
      </c>
      <c r="E167">
        <v>-64833</v>
      </c>
      <c r="F167">
        <v>-35511</v>
      </c>
      <c r="G167">
        <v>26159.75</v>
      </c>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t="s">
        <v>2720</v>
      </c>
      <c r="B168">
        <v>4.5977199999999998</v>
      </c>
      <c r="C168">
        <v>4.7344299999999997</v>
      </c>
      <c r="D168">
        <v>4.03782</v>
      </c>
      <c r="E168">
        <v>3.8659400000000002</v>
      </c>
      <c r="F168">
        <v>2.1203799999999999</v>
      </c>
      <c r="G168">
        <v>3.9753574999999999</v>
      </c>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t="s">
        <v>2797</v>
      </c>
      <c r="B169" t="s">
        <v>3021</v>
      </c>
      <c r="C169" t="s">
        <v>3022</v>
      </c>
      <c r="D169" t="s">
        <v>3023</v>
      </c>
      <c r="E169" t="s">
        <v>3024</v>
      </c>
      <c r="F169" t="s">
        <v>3025</v>
      </c>
      <c r="G169" t="s">
        <v>3026</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t="s">
        <v>2851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t="s">
        <v>2852</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t="s">
        <v>2853</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3015</v>
      </c>
      <c r="C216" t="s">
        <v>2953</v>
      </c>
      <c r="D216" t="s">
        <v>2954</v>
      </c>
      <c r="E216" t="s">
        <v>2955</v>
      </c>
      <c r="F216" t="s">
        <v>2557</v>
      </c>
      <c r="G216" t="s">
        <v>2558</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2722</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2723</v>
      </c>
      <c r="B218">
        <v>1083694</v>
      </c>
      <c r="C218">
        <v>0</v>
      </c>
      <c r="D218">
        <v>0</v>
      </c>
      <c r="E218">
        <v>0</v>
      </c>
      <c r="F218">
        <v>0</v>
      </c>
      <c r="G218">
        <v>0</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2872</v>
      </c>
      <c r="B219">
        <v>0</v>
      </c>
      <c r="C219">
        <v>4647114</v>
      </c>
      <c r="D219">
        <v>3155671</v>
      </c>
      <c r="E219">
        <v>1822746</v>
      </c>
      <c r="F219">
        <v>607177</v>
      </c>
      <c r="G219">
        <v>5143787</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891</v>
      </c>
      <c r="B220">
        <v>286036</v>
      </c>
      <c r="C220">
        <v>1122870</v>
      </c>
      <c r="D220">
        <v>796584</v>
      </c>
      <c r="E220">
        <v>524126</v>
      </c>
      <c r="F220">
        <v>292926</v>
      </c>
      <c r="G220">
        <v>548570</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2724</v>
      </c>
      <c r="B221">
        <v>236671</v>
      </c>
      <c r="C221">
        <v>940360</v>
      </c>
      <c r="D221">
        <v>663254</v>
      </c>
      <c r="E221">
        <v>436165</v>
      </c>
      <c r="F221">
        <v>248822</v>
      </c>
      <c r="G221">
        <v>373519</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2725</v>
      </c>
      <c r="B222">
        <v>49365</v>
      </c>
      <c r="C222">
        <v>182510</v>
      </c>
      <c r="D222">
        <v>133330</v>
      </c>
      <c r="E222">
        <v>87961</v>
      </c>
      <c r="F222">
        <v>44104</v>
      </c>
      <c r="G222">
        <v>175051</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892</v>
      </c>
      <c r="B223">
        <v>1225961</v>
      </c>
      <c r="C223">
        <v>6209605</v>
      </c>
      <c r="D223">
        <v>5326578</v>
      </c>
      <c r="E223">
        <v>3981628</v>
      </c>
      <c r="F223">
        <v>2391806</v>
      </c>
      <c r="G223">
        <v>6646262</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2727</v>
      </c>
      <c r="B224">
        <v>0</v>
      </c>
      <c r="C224">
        <v>25431</v>
      </c>
      <c r="D224">
        <v>25431</v>
      </c>
      <c r="E224">
        <v>18105</v>
      </c>
      <c r="F224">
        <v>12521</v>
      </c>
      <c r="G224">
        <v>12665</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2988</v>
      </c>
      <c r="B225">
        <v>0</v>
      </c>
      <c r="C225">
        <v>0</v>
      </c>
      <c r="D225">
        <v>0</v>
      </c>
      <c r="E225">
        <v>0</v>
      </c>
      <c r="F225">
        <v>0</v>
      </c>
      <c r="G225">
        <v>539</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2730</v>
      </c>
      <c r="B226">
        <v>0</v>
      </c>
      <c r="C226">
        <v>14009</v>
      </c>
      <c r="D226">
        <v>14009</v>
      </c>
      <c r="E226">
        <v>14009</v>
      </c>
      <c r="F226">
        <v>0</v>
      </c>
      <c r="G226">
        <v>0</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2731</v>
      </c>
      <c r="B227">
        <v>2024</v>
      </c>
      <c r="C227">
        <v>6802</v>
      </c>
      <c r="D227">
        <v>5212</v>
      </c>
      <c r="E227">
        <v>4777</v>
      </c>
      <c r="F227">
        <v>3230</v>
      </c>
      <c r="G227">
        <v>25393</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2732</v>
      </c>
      <c r="B228">
        <v>1018</v>
      </c>
      <c r="C228">
        <v>5690</v>
      </c>
      <c r="D228">
        <v>4933</v>
      </c>
      <c r="E228">
        <v>4635</v>
      </c>
      <c r="F228">
        <v>3225</v>
      </c>
      <c r="G228">
        <v>5005</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2733</v>
      </c>
      <c r="B229">
        <v>1006</v>
      </c>
      <c r="C229">
        <v>1112</v>
      </c>
      <c r="D229">
        <v>279</v>
      </c>
      <c r="E229">
        <v>142</v>
      </c>
      <c r="F229">
        <v>5</v>
      </c>
      <c r="G229">
        <v>20388</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2734</v>
      </c>
      <c r="B230">
        <v>0</v>
      </c>
      <c r="C230">
        <v>-249699</v>
      </c>
      <c r="D230">
        <v>-249699</v>
      </c>
      <c r="E230">
        <v>0</v>
      </c>
      <c r="F230">
        <v>0</v>
      </c>
      <c r="G230">
        <v>-577133</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2735</v>
      </c>
      <c r="B231">
        <v>0</v>
      </c>
      <c r="C231">
        <v>-249699</v>
      </c>
      <c r="D231">
        <v>-249699</v>
      </c>
      <c r="E231">
        <v>0</v>
      </c>
      <c r="F231">
        <v>0</v>
      </c>
      <c r="G231">
        <v>-577133</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2739</v>
      </c>
      <c r="B232">
        <v>-3202574</v>
      </c>
      <c r="C232">
        <v>-13315045</v>
      </c>
      <c r="D232">
        <v>-9872202</v>
      </c>
      <c r="E232">
        <v>-6795008</v>
      </c>
      <c r="F232">
        <v>-3466762</v>
      </c>
      <c r="G232">
        <v>-13497307</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879</v>
      </c>
      <c r="B233">
        <v>-3202574</v>
      </c>
      <c r="C233">
        <v>-13315045</v>
      </c>
      <c r="D233">
        <v>-9872202</v>
      </c>
      <c r="E233">
        <v>-6795008</v>
      </c>
      <c r="F233">
        <v>-3466762</v>
      </c>
      <c r="G233">
        <v>-13497307</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888</v>
      </c>
      <c r="B234">
        <v>453167</v>
      </c>
      <c r="C234">
        <v>2096253</v>
      </c>
      <c r="D234">
        <v>1627697</v>
      </c>
      <c r="E234">
        <v>1112454</v>
      </c>
      <c r="F234">
        <v>558158</v>
      </c>
      <c r="G234">
        <v>2209172</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889</v>
      </c>
      <c r="B235">
        <v>355478</v>
      </c>
      <c r="C235">
        <v>0</v>
      </c>
      <c r="D235">
        <v>0</v>
      </c>
      <c r="E235">
        <v>0</v>
      </c>
      <c r="F235">
        <v>0</v>
      </c>
      <c r="G235">
        <v>0</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2740</v>
      </c>
      <c r="B236">
        <v>25898</v>
      </c>
      <c r="C236">
        <v>113546</v>
      </c>
      <c r="D236">
        <v>94599</v>
      </c>
      <c r="E236">
        <v>75668</v>
      </c>
      <c r="F236">
        <v>19931</v>
      </c>
      <c r="G236">
        <v>66635</v>
      </c>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2741</v>
      </c>
      <c r="B237">
        <v>-334</v>
      </c>
      <c r="C237">
        <v>-4675</v>
      </c>
      <c r="D237">
        <v>-1184</v>
      </c>
      <c r="E237">
        <v>-1222</v>
      </c>
      <c r="F237">
        <v>-11885</v>
      </c>
      <c r="G237">
        <v>0</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2742</v>
      </c>
      <c r="B238">
        <v>229350</v>
      </c>
      <c r="C238">
        <v>666211</v>
      </c>
      <c r="D238">
        <v>922696</v>
      </c>
      <c r="E238">
        <v>757283</v>
      </c>
      <c r="F238">
        <v>407102</v>
      </c>
      <c r="G238">
        <v>578583</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2743</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2886</v>
      </c>
      <c r="B240">
        <v>-747490</v>
      </c>
      <c r="C240">
        <v>-2485630</v>
      </c>
      <c r="D240">
        <v>-2249333</v>
      </c>
      <c r="E240">
        <v>-421521</v>
      </c>
      <c r="F240">
        <v>321398</v>
      </c>
      <c r="G240">
        <v>-14213892</v>
      </c>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2746</v>
      </c>
      <c r="B241">
        <v>37346</v>
      </c>
      <c r="C241">
        <v>-8122</v>
      </c>
      <c r="D241">
        <v>-23908</v>
      </c>
      <c r="E241">
        <v>-30175</v>
      </c>
      <c r="F241">
        <v>-19055</v>
      </c>
      <c r="G241">
        <v>64471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2747</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2748</v>
      </c>
      <c r="B243">
        <v>-207259</v>
      </c>
      <c r="C243">
        <v>38290</v>
      </c>
      <c r="D243">
        <v>-48204</v>
      </c>
      <c r="E243">
        <v>-205187</v>
      </c>
      <c r="F243">
        <v>14374</v>
      </c>
      <c r="G243">
        <v>194956</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2749</v>
      </c>
      <c r="B244">
        <v>-1052</v>
      </c>
      <c r="C244">
        <v>-55940</v>
      </c>
      <c r="D244">
        <v>-55940</v>
      </c>
      <c r="E244">
        <v>-55940</v>
      </c>
      <c r="F244">
        <v>-480</v>
      </c>
      <c r="G244">
        <v>-2778</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2750</v>
      </c>
      <c r="B245">
        <v>13424</v>
      </c>
      <c r="C245">
        <v>139658</v>
      </c>
      <c r="D245">
        <v>100560</v>
      </c>
      <c r="E245">
        <v>90591</v>
      </c>
      <c r="F245">
        <v>44860</v>
      </c>
      <c r="G245">
        <v>26899</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2751</v>
      </c>
      <c r="B246">
        <v>-675681</v>
      </c>
      <c r="C246">
        <v>-1705533</v>
      </c>
      <c r="D246">
        <v>-1354129</v>
      </c>
      <c r="E246">
        <v>135051</v>
      </c>
      <c r="F246">
        <v>768199</v>
      </c>
      <c r="G246">
        <v>-13351761</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2766</v>
      </c>
      <c r="B247">
        <v>3161309</v>
      </c>
      <c r="C247">
        <v>13162835</v>
      </c>
      <c r="D247">
        <v>9905332</v>
      </c>
      <c r="E247">
        <v>6710614</v>
      </c>
      <c r="F247">
        <v>3409044</v>
      </c>
      <c r="G247">
        <v>14058434</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2790</v>
      </c>
      <c r="B248">
        <v>-468497</v>
      </c>
      <c r="C248">
        <v>-2240671</v>
      </c>
      <c r="D248">
        <v>-1763257</v>
      </c>
      <c r="E248">
        <v>-1184837</v>
      </c>
      <c r="F248">
        <v>-685190</v>
      </c>
      <c r="G248">
        <v>-2158141</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2752</v>
      </c>
      <c r="B249">
        <v>-58585</v>
      </c>
      <c r="C249">
        <v>-1320019</v>
      </c>
      <c r="D249">
        <v>-1289101</v>
      </c>
      <c r="E249">
        <v>-670751</v>
      </c>
      <c r="F249">
        <v>-64542</v>
      </c>
      <c r="G249">
        <v>-1127227</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893</v>
      </c>
      <c r="B250">
        <v>1958546</v>
      </c>
      <c r="C250">
        <v>7896612</v>
      </c>
      <c r="D250">
        <v>5498845</v>
      </c>
      <c r="E250">
        <v>4990077</v>
      </c>
      <c r="F250">
        <v>3427511</v>
      </c>
      <c r="G250">
        <v>-2578695</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2753</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2757</v>
      </c>
      <c r="B252">
        <v>-36000</v>
      </c>
      <c r="C252">
        <v>0</v>
      </c>
      <c r="D252">
        <v>-14</v>
      </c>
      <c r="E252">
        <v>-13</v>
      </c>
      <c r="F252">
        <v>-6</v>
      </c>
      <c r="G252">
        <v>-14</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2758</v>
      </c>
      <c r="B253">
        <v>0</v>
      </c>
      <c r="C253">
        <v>0</v>
      </c>
      <c r="D253">
        <v>0</v>
      </c>
      <c r="E253">
        <v>0</v>
      </c>
      <c r="F253">
        <v>0</v>
      </c>
      <c r="G253">
        <v>460</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2760</v>
      </c>
      <c r="B254">
        <v>1258</v>
      </c>
      <c r="C254">
        <v>2530</v>
      </c>
      <c r="D254">
        <v>1595</v>
      </c>
      <c r="E254">
        <v>1467</v>
      </c>
      <c r="F254">
        <v>729</v>
      </c>
      <c r="G254">
        <v>1139</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2761</v>
      </c>
      <c r="B255">
        <v>1258</v>
      </c>
      <c r="C255">
        <v>1364</v>
      </c>
      <c r="D255">
        <v>1183</v>
      </c>
      <c r="E255">
        <v>1055</v>
      </c>
      <c r="F255">
        <v>729</v>
      </c>
      <c r="G255">
        <v>1108</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2762</v>
      </c>
      <c r="B256">
        <v>0</v>
      </c>
      <c r="C256">
        <v>1166</v>
      </c>
      <c r="D256">
        <v>412</v>
      </c>
      <c r="E256">
        <v>412</v>
      </c>
      <c r="F256">
        <v>0</v>
      </c>
      <c r="G256">
        <v>31</v>
      </c>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894</v>
      </c>
      <c r="B257">
        <v>-155314</v>
      </c>
      <c r="C257">
        <v>-538234</v>
      </c>
      <c r="D257">
        <v>-379531</v>
      </c>
      <c r="E257">
        <v>-275095</v>
      </c>
      <c r="F257">
        <v>-139686</v>
      </c>
      <c r="G257">
        <v>-647399</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2761</v>
      </c>
      <c r="B258">
        <v>-59578</v>
      </c>
      <c r="C258">
        <v>-317907</v>
      </c>
      <c r="D258">
        <v>-212337</v>
      </c>
      <c r="E258">
        <v>-142443</v>
      </c>
      <c r="F258">
        <v>-92107</v>
      </c>
      <c r="G258">
        <v>-302132</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2762</v>
      </c>
      <c r="B259">
        <v>-95736</v>
      </c>
      <c r="C259">
        <v>-220327</v>
      </c>
      <c r="D259">
        <v>-167194</v>
      </c>
      <c r="E259">
        <v>-132652</v>
      </c>
      <c r="F259">
        <v>-47579</v>
      </c>
      <c r="G259">
        <v>-345267</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2888</v>
      </c>
      <c r="B260">
        <v>323</v>
      </c>
      <c r="C260">
        <v>-17</v>
      </c>
      <c r="D260">
        <v>0</v>
      </c>
      <c r="E260">
        <v>0</v>
      </c>
      <c r="F260">
        <v>0</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895</v>
      </c>
      <c r="B261">
        <v>-189733</v>
      </c>
      <c r="C261">
        <v>-535721</v>
      </c>
      <c r="D261">
        <v>-377950</v>
      </c>
      <c r="E261">
        <v>-273641</v>
      </c>
      <c r="F261">
        <v>-138963</v>
      </c>
      <c r="G261">
        <v>-645814</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2768</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2772</v>
      </c>
      <c r="B263">
        <v>17379786</v>
      </c>
      <c r="C263">
        <v>95894084</v>
      </c>
      <c r="D263">
        <v>55866489</v>
      </c>
      <c r="E263">
        <v>41246666</v>
      </c>
      <c r="F263">
        <v>34364081</v>
      </c>
      <c r="G263">
        <v>122119338</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2773</v>
      </c>
      <c r="B264">
        <v>14505805</v>
      </c>
      <c r="C264">
        <v>85656321</v>
      </c>
      <c r="D264">
        <v>47117924</v>
      </c>
      <c r="E264">
        <v>35151656</v>
      </c>
      <c r="F264">
        <v>29534559</v>
      </c>
      <c r="G264">
        <v>111745474</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2774</v>
      </c>
      <c r="B265">
        <v>14505805</v>
      </c>
      <c r="C265">
        <v>85656321</v>
      </c>
      <c r="D265">
        <v>47117924</v>
      </c>
      <c r="E265">
        <v>35151656</v>
      </c>
      <c r="F265">
        <v>29534559</v>
      </c>
      <c r="G265">
        <v>111745474</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2775</v>
      </c>
      <c r="B266">
        <v>2873981</v>
      </c>
      <c r="C266">
        <v>10237763</v>
      </c>
      <c r="D266">
        <v>8748565</v>
      </c>
      <c r="E266">
        <v>6095010</v>
      </c>
      <c r="F266">
        <v>4829522</v>
      </c>
      <c r="G266">
        <v>10373864</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2779</v>
      </c>
      <c r="B267">
        <v>-18967027</v>
      </c>
      <c r="C267">
        <v>-94160291</v>
      </c>
      <c r="D267">
        <v>-54810423</v>
      </c>
      <c r="E267">
        <v>-42210208</v>
      </c>
      <c r="F267">
        <v>-34911918</v>
      </c>
      <c r="G267">
        <v>-117951135</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2780</v>
      </c>
      <c r="B268">
        <v>-18250807</v>
      </c>
      <c r="C268">
        <v>-82645247</v>
      </c>
      <c r="D268">
        <v>-45236852</v>
      </c>
      <c r="E268">
        <v>-36360452</v>
      </c>
      <c r="F268">
        <v>-32160968</v>
      </c>
      <c r="G268">
        <v>-111466769</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2781</v>
      </c>
      <c r="B269">
        <v>-18250807</v>
      </c>
      <c r="C269">
        <v>-82645247</v>
      </c>
      <c r="D269">
        <v>-45236852</v>
      </c>
      <c r="E269">
        <v>-36360452</v>
      </c>
      <c r="F269">
        <v>-32160968</v>
      </c>
      <c r="G269">
        <v>-111466769</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2782</v>
      </c>
      <c r="B270">
        <v>-716220</v>
      </c>
      <c r="C270">
        <v>-11515044</v>
      </c>
      <c r="D270">
        <v>-9573571</v>
      </c>
      <c r="E270">
        <v>-5849756</v>
      </c>
      <c r="F270">
        <v>-2750950</v>
      </c>
      <c r="G270">
        <v>-6484366</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2785</v>
      </c>
      <c r="B271">
        <v>-149083</v>
      </c>
      <c r="C271">
        <v>-565394</v>
      </c>
      <c r="D271">
        <v>-416541</v>
      </c>
      <c r="E271">
        <v>-271527</v>
      </c>
      <c r="F271">
        <v>-153674</v>
      </c>
      <c r="G271">
        <v>-924</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2786</v>
      </c>
      <c r="B272">
        <v>0</v>
      </c>
      <c r="C272">
        <v>0</v>
      </c>
      <c r="D272">
        <v>0</v>
      </c>
      <c r="E272">
        <v>164548</v>
      </c>
      <c r="F272">
        <v>0</v>
      </c>
      <c r="G272">
        <v>3800000</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2787</v>
      </c>
      <c r="B273">
        <v>0</v>
      </c>
      <c r="C273">
        <v>-7627700</v>
      </c>
      <c r="D273">
        <v>-5627700</v>
      </c>
      <c r="E273">
        <v>-3227700</v>
      </c>
      <c r="F273">
        <v>-3027700</v>
      </c>
      <c r="G273">
        <v>-2971860</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2789</v>
      </c>
      <c r="B274">
        <v>-3383</v>
      </c>
      <c r="C274">
        <v>-1121616</v>
      </c>
      <c r="D274">
        <v>-1118869</v>
      </c>
      <c r="E274">
        <v>-653786</v>
      </c>
      <c r="F274">
        <v>-6955</v>
      </c>
      <c r="G274">
        <v>-1240162</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2790</v>
      </c>
      <c r="B275">
        <v>0</v>
      </c>
      <c r="C275">
        <v>0</v>
      </c>
      <c r="D275">
        <v>0</v>
      </c>
      <c r="E275">
        <v>0</v>
      </c>
      <c r="F275">
        <v>-5992</v>
      </c>
      <c r="G275">
        <v>0</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2791</v>
      </c>
      <c r="B276">
        <v>38842</v>
      </c>
      <c r="C276">
        <v>317142</v>
      </c>
      <c r="D276">
        <v>258879</v>
      </c>
      <c r="E276">
        <v>0</v>
      </c>
      <c r="F276">
        <v>0</v>
      </c>
      <c r="G276">
        <v>412585</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896</v>
      </c>
      <c r="B277">
        <v>-1700865</v>
      </c>
      <c r="C277">
        <v>-7263775</v>
      </c>
      <c r="D277">
        <v>-5848165</v>
      </c>
      <c r="E277">
        <v>-4952007</v>
      </c>
      <c r="F277">
        <v>-3742158</v>
      </c>
      <c r="G277">
        <v>4167842</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897</v>
      </c>
      <c r="B278">
        <v>67948</v>
      </c>
      <c r="C278">
        <v>97116</v>
      </c>
      <c r="D278">
        <v>-727270</v>
      </c>
      <c r="E278">
        <v>-235571</v>
      </c>
      <c r="F278">
        <v>-453610</v>
      </c>
      <c r="G278">
        <v>943333</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2792</v>
      </c>
      <c r="B279">
        <v>1841</v>
      </c>
      <c r="C279">
        <v>14495</v>
      </c>
      <c r="D279">
        <v>75292</v>
      </c>
      <c r="E279">
        <v>18613</v>
      </c>
      <c r="F279">
        <v>335394</v>
      </c>
      <c r="G279">
        <v>-17828</v>
      </c>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2795</v>
      </c>
      <c r="B280">
        <v>5105168</v>
      </c>
      <c r="C280">
        <v>4993557</v>
      </c>
      <c r="D280">
        <v>4993557</v>
      </c>
      <c r="E280">
        <v>4993557</v>
      </c>
      <c r="F280">
        <v>4993557</v>
      </c>
      <c r="G280">
        <v>4068052</v>
      </c>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2796</v>
      </c>
      <c r="B281">
        <v>5174957</v>
      </c>
      <c r="C281">
        <v>5105168</v>
      </c>
      <c r="D281">
        <v>4341579</v>
      </c>
      <c r="E281">
        <v>4776599</v>
      </c>
      <c r="F281">
        <v>4875341</v>
      </c>
      <c r="G281">
        <v>4993557</v>
      </c>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2797</v>
      </c>
      <c r="B282" t="s">
        <v>3021</v>
      </c>
      <c r="C282" t="s">
        <v>3022</v>
      </c>
      <c r="D282" t="s">
        <v>3023</v>
      </c>
      <c r="E282" t="s">
        <v>3024</v>
      </c>
      <c r="F282" t="s">
        <v>3025</v>
      </c>
      <c r="G282" t="s">
        <v>3026</v>
      </c>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2851</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2852</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2853</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2291</v>
      </c>
      <c r="Q346" s="136" t="s">
        <v>2292</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8" t="s">
        <v>11</v>
      </c>
      <c r="C348" s="189"/>
      <c r="D348" s="189"/>
      <c r="E348" s="189"/>
      <c r="F348" s="189"/>
      <c r="G348" s="189"/>
      <c r="H348" s="189"/>
      <c r="I348" s="189"/>
      <c r="J348" s="189"/>
      <c r="K348" s="189"/>
      <c r="L348" s="189"/>
      <c r="M348" s="189"/>
      <c r="N348" s="189"/>
      <c r="O348" s="226"/>
      <c r="P348" s="6"/>
      <c r="Q348" s="3"/>
    </row>
    <row r="349" spans="1:53" x14ac:dyDescent="0.3">
      <c r="B349" s="223" t="s">
        <v>796</v>
      </c>
      <c r="C349" s="224"/>
      <c r="D349" s="224"/>
      <c r="E349" s="224"/>
      <c r="F349" s="224"/>
      <c r="G349" s="224"/>
      <c r="H349" s="224"/>
      <c r="I349" s="224"/>
      <c r="J349" s="224"/>
      <c r="K349" s="224"/>
      <c r="L349" s="224"/>
      <c r="M349" s="224"/>
      <c r="N349" s="224"/>
      <c r="O349" s="225"/>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t="str">
        <f t="shared" si="10"/>
        <v/>
      </c>
      <c r="O350" s="8">
        <f t="shared" si="10"/>
        <v>4875341</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t="str">
        <f t="shared" si="10"/>
        <v/>
      </c>
      <c r="O351" s="8">
        <f t="shared" si="10"/>
        <v>4776599</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t="str">
        <f t="shared" si="10"/>
        <v/>
      </c>
      <c r="O352" s="8">
        <f t="shared" si="10"/>
        <v>4341579</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t="str">
        <f t="shared" si="10"/>
        <v/>
      </c>
      <c r="N353" s="8">
        <f>IFERROR(VLOOKUP($B$349,$4:$123,MATCH($Q353&amp;"/"&amp;N$347,$2:$2,0),FALSE),IFERROR(VLOOKUP($B$349,$4:$123,MATCH($Q352&amp;"/"&amp;N$347,$2:$2,0),FALSE),IFERROR(VLOOKUP($B$349,$4:$123,MATCH($Q351&amp;"/"&amp;N$347,$2:$2,0),FALSE),IFERROR(VLOOKUP($B$349,$4:$123,MATCH($Q350&amp;"/"&amp;N$347,$2:$2,0),FALSE),""))))</f>
        <v>4993557</v>
      </c>
      <c r="O353" s="8">
        <f>IFERROR(VLOOKUP($B$349,$4:$123,MATCH($Q353&amp;"/"&amp;O$347,$2:$2,0),FALSE),IFERROR(VLOOKUP($B$349,$4:$123,MATCH($Q352&amp;"/"&amp;O$347,$2:$2,0),FALSE),IFERROR(VLOOKUP($B$349,$4:$123,MATCH($Q351&amp;"/"&amp;O$347,$2:$2,0),FALSE),IFERROR(VLOOKUP($B$349,$4:$123,MATCH($Q350&amp;"/"&amp;O$347,$2:$2,0),FALSE),""))))</f>
        <v>5105168</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t="e">
        <f t="shared" si="11"/>
        <v>#VALUE!</v>
      </c>
      <c r="N354" s="12">
        <f t="shared" si="11"/>
        <v>5.2345773014651584E-2</v>
      </c>
      <c r="O354" s="12">
        <f t="shared" si="11"/>
        <v>5.8419218583241075E-2</v>
      </c>
      <c r="P354" s="6"/>
      <c r="Q354" s="11" t="s">
        <v>2552</v>
      </c>
    </row>
    <row r="355" spans="2:17" x14ac:dyDescent="0.3">
      <c r="B355" s="223" t="s">
        <v>2547</v>
      </c>
      <c r="C355" s="224"/>
      <c r="D355" s="224"/>
      <c r="E355" s="224"/>
      <c r="F355" s="224"/>
      <c r="G355" s="224"/>
      <c r="H355" s="224"/>
      <c r="I355" s="224"/>
      <c r="J355" s="224"/>
      <c r="K355" s="224"/>
      <c r="L355" s="224"/>
      <c r="M355" s="224"/>
      <c r="N355" s="224"/>
      <c r="O355" s="225"/>
      <c r="P355" s="6"/>
      <c r="Q355" s="3"/>
    </row>
    <row r="356" spans="2:17" x14ac:dyDescent="0.3">
      <c r="B356" s="7" t="str">
        <f t="shared" ref="B356:L359" si="12">IFERROR(VLOOKUP($B$355,$4:$123,MATCH($Q356&amp;"/"&amp;B$347,$2:$2,0),FALSE),"")</f>
        <v/>
      </c>
      <c r="C356" s="7" t="str">
        <f t="shared" si="12"/>
        <v/>
      </c>
      <c r="D356" s="7" t="str">
        <f t="shared" si="12"/>
        <v/>
      </c>
      <c r="E356" s="7" t="str">
        <f t="shared" si="12"/>
        <v/>
      </c>
      <c r="F356" s="7" t="str">
        <f t="shared" si="12"/>
        <v/>
      </c>
      <c r="G356" s="7" t="str">
        <f t="shared" si="12"/>
        <v/>
      </c>
      <c r="H356" s="7" t="str">
        <f t="shared" si="12"/>
        <v/>
      </c>
      <c r="I356" s="7" t="str">
        <f t="shared" si="12"/>
        <v/>
      </c>
      <c r="J356" s="7" t="str">
        <f t="shared" si="12"/>
        <v/>
      </c>
      <c r="K356" s="7" t="str">
        <f t="shared" si="12"/>
        <v/>
      </c>
      <c r="L356" s="7" t="str">
        <f t="shared" si="12"/>
        <v/>
      </c>
      <c r="M356" s="7" t="str">
        <f>IFERROR(VLOOKUP($B$355,$4:$123,MATCH($Q356&amp;"/"&amp;M$347,$2:$2,0),FALSE),"")</f>
        <v/>
      </c>
      <c r="N356" s="8" t="str">
        <f>IFERROR(VLOOKUP($B$355,$4:$123,MATCH($Q356&amp;"/"&amp;N$347,$2:$2,0),FALSE),"")</f>
        <v/>
      </c>
      <c r="O356" s="8">
        <f>IFERROR(VLOOKUP($B$355,$4:$123,MATCH($Q356&amp;"/"&amp;O$347,$2:$2,0),FALSE),"")</f>
        <v>71726278</v>
      </c>
      <c r="P356" s="6"/>
      <c r="Q356" s="9" t="s">
        <v>12</v>
      </c>
    </row>
    <row r="357" spans="2:17" x14ac:dyDescent="0.3">
      <c r="B357" s="7" t="str">
        <f t="shared" si="12"/>
        <v/>
      </c>
      <c r="C357" s="7" t="str">
        <f t="shared" si="12"/>
        <v/>
      </c>
      <c r="D357" s="7" t="str">
        <f t="shared" si="12"/>
        <v/>
      </c>
      <c r="E357" s="7" t="str">
        <f t="shared" si="12"/>
        <v/>
      </c>
      <c r="F357" s="7" t="str">
        <f t="shared" si="12"/>
        <v/>
      </c>
      <c r="G357" s="7" t="str">
        <f t="shared" si="12"/>
        <v/>
      </c>
      <c r="H357" s="7" t="str">
        <f t="shared" si="12"/>
        <v/>
      </c>
      <c r="I357" s="7" t="str">
        <f t="shared" si="12"/>
        <v/>
      </c>
      <c r="J357" s="7" t="str">
        <f t="shared" si="12"/>
        <v/>
      </c>
      <c r="K357" s="7" t="str">
        <f t="shared" si="12"/>
        <v/>
      </c>
      <c r="L357" s="7" t="str">
        <f t="shared" si="12"/>
        <v/>
      </c>
      <c r="M357" s="7" t="str">
        <f>IFERROR(VLOOKUP($B$355,$4:$123,MATCH($Q357&amp;"/"&amp;M$347,$2:$2,0),FALSE),"")</f>
        <v/>
      </c>
      <c r="N357" s="8" t="str">
        <f>IFERROR(VLOOKUP($B$355,$4:$123,MATCH($Q357&amp;"/"&amp;N$347,$2:$2,0),FALSE),"")</f>
        <v/>
      </c>
      <c r="O357" s="8">
        <f>IFERROR(VLOOKUP($B$355,$4:$123,MATCH($Q357&amp;"/"&amp;O$347,$2:$2,0),FALSE),"")</f>
        <v>71304309</v>
      </c>
      <c r="P357" s="6"/>
      <c r="Q357" s="9" t="s">
        <v>13</v>
      </c>
    </row>
    <row r="358" spans="2:17" x14ac:dyDescent="0.3">
      <c r="B358" s="7" t="str">
        <f t="shared" si="12"/>
        <v/>
      </c>
      <c r="C358" s="7" t="str">
        <f t="shared" si="12"/>
        <v/>
      </c>
      <c r="D358" s="7" t="str">
        <f t="shared" si="12"/>
        <v/>
      </c>
      <c r="E358" s="7" t="str">
        <f t="shared" si="12"/>
        <v/>
      </c>
      <c r="F358" s="7" t="str">
        <f t="shared" si="12"/>
        <v/>
      </c>
      <c r="G358" s="7" t="str">
        <f t="shared" si="12"/>
        <v/>
      </c>
      <c r="H358" s="7" t="str">
        <f t="shared" si="12"/>
        <v/>
      </c>
      <c r="I358" s="7" t="str">
        <f t="shared" si="12"/>
        <v/>
      </c>
      <c r="J358" s="7" t="str">
        <f t="shared" si="12"/>
        <v/>
      </c>
      <c r="K358" s="7" t="str">
        <f t="shared" si="12"/>
        <v/>
      </c>
      <c r="L358" s="7" t="str">
        <f t="shared" si="12"/>
        <v/>
      </c>
      <c r="M358" s="7" t="str">
        <f>IFERROR(VLOOKUP($B$355,$4:$123,MATCH($Q358&amp;"/"&amp;M$347,$2:$2,0),FALSE),"")</f>
        <v/>
      </c>
      <c r="N358" s="8" t="str">
        <f>IFERROR(VLOOKUP($B$355,$4:$123,MATCH($Q358&amp;"/"&amp;N$347,$2:$2,0),FALSE),"")</f>
        <v/>
      </c>
      <c r="O358" s="8">
        <f>IFERROR(VLOOKUP($B$355,$4:$123,MATCH($Q358&amp;"/"&amp;O$347,$2:$2,0),FALSE),"")</f>
        <v>71802117</v>
      </c>
      <c r="P358" s="6"/>
      <c r="Q358" s="9" t="s">
        <v>14</v>
      </c>
    </row>
    <row r="359" spans="2:17" x14ac:dyDescent="0.3">
      <c r="B359" s="7" t="str">
        <f t="shared" si="12"/>
        <v/>
      </c>
      <c r="C359" s="7" t="str">
        <f t="shared" si="12"/>
        <v/>
      </c>
      <c r="D359" s="7" t="str">
        <f t="shared" si="12"/>
        <v/>
      </c>
      <c r="E359" s="7" t="str">
        <f t="shared" si="12"/>
        <v/>
      </c>
      <c r="F359" s="7" t="str">
        <f t="shared" si="12"/>
        <v/>
      </c>
      <c r="G359" s="7" t="str">
        <f t="shared" si="12"/>
        <v/>
      </c>
      <c r="H359" s="7" t="str">
        <f t="shared" si="12"/>
        <v/>
      </c>
      <c r="I359" s="7" t="str">
        <f t="shared" si="12"/>
        <v/>
      </c>
      <c r="J359" s="7" t="str">
        <f t="shared" si="12"/>
        <v/>
      </c>
      <c r="K359" s="7" t="str">
        <f t="shared" si="12"/>
        <v/>
      </c>
      <c r="L359" s="7" t="str">
        <f t="shared" si="12"/>
        <v/>
      </c>
      <c r="M359" s="7" t="str">
        <f>IFERROR(VLOOKUP($B$355,$4:$123,MATCH($Q359&amp;"/"&amp;M$347,$2:$2,0),FALSE),"")</f>
        <v/>
      </c>
      <c r="N359" s="8">
        <f>IFERROR(VLOOKUP($B$355,$4:$123,MATCH($Q359&amp;"/"&amp;N$347,$2:$2,0),FALSE),IFERROR(VLOOKUP($B$355,$4:$123,MATCH($Q358&amp;"/"&amp;N$347,$2:$2,0),FALSE),IFERROR(VLOOKUP($B$355,$4:$123,MATCH($Q357&amp;"/"&amp;N$347,$2:$2,0),FALSE),IFERROR(VLOOKUP($B$355,$4:$123,MATCH($Q356&amp;"/"&amp;N$347,$2:$2,0),FALSE),""))))</f>
        <v>81307074</v>
      </c>
      <c r="O359" s="8">
        <f>IFERROR(VLOOKUP($B$355,$4:$123,MATCH($Q359&amp;"/"&amp;O$347,$2:$2,0),FALSE),IFERROR(VLOOKUP($B$355,$4:$123,MATCH($Q358&amp;"/"&amp;O$347,$2:$2,0),FALSE),IFERROR(VLOOKUP($B$355,$4:$123,MATCH($Q357&amp;"/"&amp;O$347,$2:$2,0),FALSE),IFERROR(VLOOKUP($B$355,$4:$123,MATCH($Q356&amp;"/"&amp;O$347,$2:$2,0),FALSE),""))))</f>
        <v>73525984</v>
      </c>
      <c r="P359" s="6"/>
      <c r="Q359" s="9" t="s">
        <v>15</v>
      </c>
    </row>
    <row r="360" spans="2:17" x14ac:dyDescent="0.3">
      <c r="B360" s="12" t="e">
        <f t="shared" ref="B360:M360" si="13">+B359/B$401</f>
        <v>#VALUE!</v>
      </c>
      <c r="C360" s="12" t="e">
        <f t="shared" si="13"/>
        <v>#VALUE!</v>
      </c>
      <c r="D360" s="12" t="e">
        <f t="shared" si="13"/>
        <v>#VALUE!</v>
      </c>
      <c r="E360" s="12" t="e">
        <f t="shared" si="13"/>
        <v>#VALUE!</v>
      </c>
      <c r="F360" s="12" t="e">
        <f t="shared" si="13"/>
        <v>#VALUE!</v>
      </c>
      <c r="G360" s="12" t="e">
        <f t="shared" si="13"/>
        <v>#VALUE!</v>
      </c>
      <c r="H360" s="12" t="e">
        <f t="shared" si="13"/>
        <v>#VALUE!</v>
      </c>
      <c r="I360" s="12" t="e">
        <f t="shared" si="13"/>
        <v>#VALUE!</v>
      </c>
      <c r="J360" s="12" t="e">
        <f t="shared" si="13"/>
        <v>#VALUE!</v>
      </c>
      <c r="K360" s="12" t="e">
        <f t="shared" si="13"/>
        <v>#VALUE!</v>
      </c>
      <c r="L360" s="12" t="e">
        <f t="shared" si="13"/>
        <v>#VALUE!</v>
      </c>
      <c r="M360" s="12" t="e">
        <f t="shared" si="13"/>
        <v>#VALUE!</v>
      </c>
      <c r="N360" s="12">
        <f>+N359/N$401</f>
        <v>0.85231462063805008</v>
      </c>
      <c r="O360" s="12">
        <f>+O359/O$401</f>
        <v>0.84136908537464117</v>
      </c>
      <c r="P360" s="6"/>
      <c r="Q360" s="11" t="s">
        <v>2552</v>
      </c>
    </row>
    <row r="361" spans="2:17" x14ac:dyDescent="0.3">
      <c r="B361" s="216" t="s">
        <v>800</v>
      </c>
      <c r="C361" s="217"/>
      <c r="D361" s="217"/>
      <c r="E361" s="217"/>
      <c r="F361" s="217"/>
      <c r="G361" s="217"/>
      <c r="H361" s="217"/>
      <c r="I361" s="217"/>
      <c r="J361" s="217"/>
      <c r="K361" s="217"/>
      <c r="L361" s="217"/>
      <c r="M361" s="217"/>
      <c r="N361" s="217"/>
      <c r="O361" s="218"/>
      <c r="P361" s="6"/>
      <c r="Q361" s="3"/>
    </row>
    <row r="362" spans="2:17" x14ac:dyDescent="0.3">
      <c r="B362" s="8" t="str">
        <f t="shared" ref="B362:L364" si="14">IFERROR(VLOOKUP($B$361,$4:$123,MATCH($Q362&amp;"/"&amp;B$347,$2:$2,0),FALSE),"")</f>
        <v/>
      </c>
      <c r="C362" s="8" t="str">
        <f t="shared" si="14"/>
        <v/>
      </c>
      <c r="D362" s="8" t="str">
        <f t="shared" si="14"/>
        <v/>
      </c>
      <c r="E362" s="8" t="str">
        <f t="shared" si="14"/>
        <v/>
      </c>
      <c r="F362" s="8" t="str">
        <f t="shared" si="14"/>
        <v/>
      </c>
      <c r="G362" s="8" t="str">
        <f t="shared" si="14"/>
        <v/>
      </c>
      <c r="H362" s="8" t="str">
        <f t="shared" si="14"/>
        <v/>
      </c>
      <c r="I362" s="8" t="str">
        <f t="shared" si="14"/>
        <v/>
      </c>
      <c r="J362" s="8" t="str">
        <f t="shared" si="14"/>
        <v/>
      </c>
      <c r="K362" s="8" t="str">
        <f t="shared" si="14"/>
        <v/>
      </c>
      <c r="L362" s="8" t="str">
        <f t="shared" si="14"/>
        <v/>
      </c>
      <c r="M362" s="8" t="str">
        <f>IFERROR(VLOOKUP($B$361,$4:$123,MATCH($Q362&amp;"/"&amp;M$347,$2:$2,0),FALSE),"")</f>
        <v/>
      </c>
      <c r="N362" s="8" t="str">
        <f>IFERROR(VLOOKUP($B$361,$4:$123,MATCH($Q362&amp;"/"&amp;N$347,$2:$2,0),FALSE),"")</f>
        <v/>
      </c>
      <c r="O362" s="8">
        <f>IFERROR(VLOOKUP($B$361,$4:$123,MATCH($Q362&amp;"/"&amp;O$347,$2:$2,0),FALSE),"")</f>
        <v>77953891</v>
      </c>
      <c r="P362" s="6"/>
      <c r="Q362" s="9" t="s">
        <v>12</v>
      </c>
    </row>
    <row r="363" spans="2:17" x14ac:dyDescent="0.3">
      <c r="B363" s="8" t="str">
        <f t="shared" si="14"/>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IFERROR(VLOOKUP($B$361,$4:$123,MATCH($Q363&amp;"/"&amp;M$347,$2:$2,0),FALSE),"")</f>
        <v/>
      </c>
      <c r="N363" s="8" t="str">
        <f>IFERROR(VLOOKUP($B$361,$4:$123,MATCH($Q363&amp;"/"&amp;N$347,$2:$2,0),FALSE),"")</f>
        <v/>
      </c>
      <c r="O363" s="8">
        <f>IFERROR(VLOOKUP($B$361,$4:$123,MATCH($Q363&amp;"/"&amp;O$347,$2:$2,0),FALSE),"")</f>
        <v>76923164</v>
      </c>
      <c r="P363" s="6"/>
      <c r="Q363" s="9" t="s">
        <v>13</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IFERROR(VLOOKUP($B$361,$4:$123,MATCH($Q364&amp;"/"&amp;M$347,$2:$2,0),FALSE),"")</f>
        <v/>
      </c>
      <c r="N364" s="8" t="str">
        <f>IFERROR(VLOOKUP($B$361,$4:$123,MATCH($Q364&amp;"/"&amp;N$347,$2:$2,0),FALSE),"")</f>
        <v/>
      </c>
      <c r="O364" s="8">
        <f>IFERROR(VLOOKUP($B$361,$4:$123,MATCH($Q364&amp;"/"&amp;O$347,$2:$2,0),FALSE),"")</f>
        <v>77051489</v>
      </c>
      <c r="P364" s="6"/>
      <c r="Q364" s="9" t="s">
        <v>14</v>
      </c>
    </row>
    <row r="365" spans="2:17" x14ac:dyDescent="0.3">
      <c r="B365" s="8" t="str">
        <f t="shared" ref="B365:L365" si="15">IFERROR(VLOOKUP($B$361,$4:$123,MATCH($Q365&amp;"/"&amp;B$347,$2:$2,0),FALSE),IFERROR(VLOOKUP($B$361,$4:$123,MATCH($Q364&amp;"/"&amp;B$347,$2:$2,0),FALSE),IFERROR(VLOOKUP($B$361,$4:$123,MATCH($Q363&amp;"/"&amp;B$347,$2:$2,0),FALSE),IFERROR(VLOOKUP($B$361,$4:$123,MATCH($Q362&amp;"/"&amp;B$347,$2:$2,0),FALSE),""))))</f>
        <v/>
      </c>
      <c r="C365" s="8" t="str">
        <f t="shared" si="15"/>
        <v/>
      </c>
      <c r="D365" s="8" t="str">
        <f t="shared" si="15"/>
        <v/>
      </c>
      <c r="E365" s="8" t="str">
        <f t="shared" si="15"/>
        <v/>
      </c>
      <c r="F365" s="8" t="str">
        <f t="shared" si="15"/>
        <v/>
      </c>
      <c r="G365" s="8" t="str">
        <f t="shared" si="15"/>
        <v/>
      </c>
      <c r="H365" s="8" t="str">
        <f t="shared" si="15"/>
        <v/>
      </c>
      <c r="I365" s="8" t="str">
        <f t="shared" si="15"/>
        <v/>
      </c>
      <c r="J365" s="8" t="str">
        <f t="shared" si="15"/>
        <v/>
      </c>
      <c r="K365" s="8" t="str">
        <f t="shared" si="15"/>
        <v/>
      </c>
      <c r="L365" s="8" t="str">
        <f t="shared" si="15"/>
        <v/>
      </c>
      <c r="M365" s="8" t="str">
        <f>IFERROR(VLOOKUP($B$361,$4:$123,MATCH($Q365&amp;"/"&amp;M$347,$2:$2,0),FALSE),IFERROR(VLOOKUP($B$361,$4:$123,MATCH($Q364&amp;"/"&amp;M$347,$2:$2,0),FALSE),IFERROR(VLOOKUP($B$361,$4:$123,MATCH($Q363&amp;"/"&amp;M$347,$2:$2,0),FALSE),IFERROR(VLOOKUP($B$361,$4:$123,MATCH($Q362&amp;"/"&amp;M$347,$2:$2,0),FALSE),""))))</f>
        <v/>
      </c>
      <c r="N365" s="8">
        <f>IFERROR(VLOOKUP($B$361,$4:$123,MATCH($Q365&amp;"/"&amp;N$347,$2:$2,0),FALSE),IFERROR(VLOOKUP($B$361,$4:$123,MATCH($Q364&amp;"/"&amp;N$347,$2:$2,0),FALSE),IFERROR(VLOOKUP($B$361,$4:$123,MATCH($Q363&amp;"/"&amp;N$347,$2:$2,0),FALSE),IFERROR(VLOOKUP($B$361,$4:$123,MATCH($Q362&amp;"/"&amp;N$347,$2:$2,0),FALSE),""))))</f>
        <v>87469372</v>
      </c>
      <c r="O365" s="8">
        <f>IFERROR(VLOOKUP($B$361,$4:$123,MATCH($Q365&amp;"/"&amp;O$347,$2:$2,0),FALSE),IFERROR(VLOOKUP($B$361,$4:$123,MATCH($Q364&amp;"/"&amp;O$347,$2:$2,0),FALSE),IFERROR(VLOOKUP($B$361,$4:$123,MATCH($Q363&amp;"/"&amp;O$347,$2:$2,0),FALSE),IFERROR(VLOOKUP($B$361,$4:$123,MATCH($Q362&amp;"/"&amp;O$347,$2:$2,0),FALSE),""))))</f>
        <v>79560827</v>
      </c>
      <c r="P365" s="6"/>
      <c r="Q365" s="9" t="s">
        <v>15</v>
      </c>
    </row>
    <row r="366" spans="2:17" x14ac:dyDescent="0.3">
      <c r="B366" s="12" t="e">
        <f t="shared" ref="B366:N366" si="16">+B365/B$401</f>
        <v>#VALUE!</v>
      </c>
      <c r="C366" s="12" t="e">
        <f t="shared" si="16"/>
        <v>#VALUE!</v>
      </c>
      <c r="D366" s="12" t="e">
        <f t="shared" si="16"/>
        <v>#VALUE!</v>
      </c>
      <c r="E366" s="12" t="e">
        <f t="shared" si="16"/>
        <v>#VALUE!</v>
      </c>
      <c r="F366" s="12" t="e">
        <f t="shared" si="16"/>
        <v>#VALUE!</v>
      </c>
      <c r="G366" s="12" t="e">
        <f t="shared" si="16"/>
        <v>#VALUE!</v>
      </c>
      <c r="H366" s="12" t="e">
        <f t="shared" si="16"/>
        <v>#VALUE!</v>
      </c>
      <c r="I366" s="12" t="e">
        <f t="shared" si="16"/>
        <v>#VALUE!</v>
      </c>
      <c r="J366" s="12" t="e">
        <f t="shared" si="16"/>
        <v>#VALUE!</v>
      </c>
      <c r="K366" s="12" t="e">
        <f t="shared" si="16"/>
        <v>#VALUE!</v>
      </c>
      <c r="L366" s="12" t="e">
        <f t="shared" si="16"/>
        <v>#VALUE!</v>
      </c>
      <c r="M366" s="12" t="e">
        <f t="shared" si="16"/>
        <v>#VALUE!</v>
      </c>
      <c r="N366" s="12">
        <f t="shared" si="16"/>
        <v>0.91691191117796811</v>
      </c>
      <c r="O366" s="12">
        <f>+O365/O$401</f>
        <v>0.91042671723563817</v>
      </c>
      <c r="P366" s="6"/>
      <c r="Q366" s="11" t="s">
        <v>2552</v>
      </c>
    </row>
    <row r="367" spans="2:17" x14ac:dyDescent="0.3">
      <c r="B367" s="223" t="s">
        <v>2548</v>
      </c>
      <c r="C367" s="224"/>
      <c r="D367" s="224"/>
      <c r="E367" s="224"/>
      <c r="F367" s="224"/>
      <c r="G367" s="224"/>
      <c r="H367" s="224"/>
      <c r="I367" s="224"/>
      <c r="J367" s="224"/>
      <c r="K367" s="224"/>
      <c r="L367" s="224"/>
      <c r="M367" s="224"/>
      <c r="N367" s="224"/>
      <c r="O367" s="225"/>
      <c r="P367" s="6"/>
      <c r="Q367" s="3"/>
    </row>
    <row r="368" spans="2:17" x14ac:dyDescent="0.3">
      <c r="B368" s="8" t="str">
        <f t="shared" ref="B368:O371" si="17">IFERROR(VLOOKUP($B$367,$4:$123,MATCH($Q368&amp;"/"&amp;B$347,$2:$2,0),FALSE),"")</f>
        <v/>
      </c>
      <c r="C368" s="8" t="str">
        <f t="shared" si="17"/>
        <v/>
      </c>
      <c r="D368" s="8" t="str">
        <f t="shared" si="17"/>
        <v/>
      </c>
      <c r="E368" s="8" t="str">
        <f t="shared" si="17"/>
        <v/>
      </c>
      <c r="F368" s="8" t="str">
        <f t="shared" si="17"/>
        <v/>
      </c>
      <c r="G368" s="8" t="str">
        <f t="shared" si="17"/>
        <v/>
      </c>
      <c r="H368" s="8" t="str">
        <f t="shared" si="17"/>
        <v/>
      </c>
      <c r="I368" s="8" t="str">
        <f t="shared" si="17"/>
        <v/>
      </c>
      <c r="J368" s="8" t="str">
        <f t="shared" si="17"/>
        <v/>
      </c>
      <c r="K368" s="8" t="str">
        <f t="shared" si="17"/>
        <v/>
      </c>
      <c r="L368" s="8" t="str">
        <f t="shared" si="17"/>
        <v/>
      </c>
      <c r="M368" s="8" t="str">
        <f t="shared" si="17"/>
        <v/>
      </c>
      <c r="N368" s="8" t="str">
        <f t="shared" si="17"/>
        <v/>
      </c>
      <c r="O368" s="8">
        <f t="shared" si="17"/>
        <v>4966446</v>
      </c>
      <c r="P368" s="6"/>
      <c r="Q368" s="9" t="s">
        <v>12</v>
      </c>
    </row>
    <row r="369" spans="2:17" x14ac:dyDescent="0.3">
      <c r="B369" s="8" t="str">
        <f t="shared" si="17"/>
        <v/>
      </c>
      <c r="C369" s="8" t="str">
        <f t="shared" si="17"/>
        <v/>
      </c>
      <c r="D369" s="8" t="str">
        <f t="shared" si="17"/>
        <v/>
      </c>
      <c r="E369" s="8" t="str">
        <f t="shared" si="17"/>
        <v/>
      </c>
      <c r="F369" s="8" t="str">
        <f t="shared" si="17"/>
        <v/>
      </c>
      <c r="G369" s="8" t="str">
        <f t="shared" si="17"/>
        <v/>
      </c>
      <c r="H369" s="8" t="str">
        <f t="shared" si="17"/>
        <v/>
      </c>
      <c r="I369" s="8" t="str">
        <f t="shared" si="17"/>
        <v/>
      </c>
      <c r="J369" s="8" t="str">
        <f t="shared" si="17"/>
        <v/>
      </c>
      <c r="K369" s="8" t="str">
        <f t="shared" si="17"/>
        <v/>
      </c>
      <c r="L369" s="8" t="str">
        <f t="shared" si="17"/>
        <v/>
      </c>
      <c r="M369" s="8" t="str">
        <f t="shared" si="17"/>
        <v/>
      </c>
      <c r="N369" s="8" t="str">
        <f t="shared" si="17"/>
        <v/>
      </c>
      <c r="O369" s="8">
        <f t="shared" si="17"/>
        <v>4740008</v>
      </c>
      <c r="P369" s="6"/>
      <c r="Q369" s="9" t="s">
        <v>13</v>
      </c>
    </row>
    <row r="370" spans="2:17" x14ac:dyDescent="0.3">
      <c r="B370" s="8" t="str">
        <f t="shared" si="17"/>
        <v/>
      </c>
      <c r="C370" s="8" t="str">
        <f t="shared" si="17"/>
        <v/>
      </c>
      <c r="D370" s="8" t="str">
        <f t="shared" si="17"/>
        <v/>
      </c>
      <c r="E370" s="8" t="str">
        <f t="shared" si="17"/>
        <v/>
      </c>
      <c r="F370" s="8" t="str">
        <f t="shared" si="17"/>
        <v/>
      </c>
      <c r="G370" s="8" t="str">
        <f t="shared" si="17"/>
        <v/>
      </c>
      <c r="H370" s="8" t="str">
        <f t="shared" si="17"/>
        <v/>
      </c>
      <c r="I370" s="8" t="str">
        <f t="shared" si="17"/>
        <v/>
      </c>
      <c r="J370" s="8" t="str">
        <f t="shared" si="17"/>
        <v/>
      </c>
      <c r="K370" s="8" t="str">
        <f t="shared" si="17"/>
        <v/>
      </c>
      <c r="L370" s="8" t="str">
        <f t="shared" si="17"/>
        <v/>
      </c>
      <c r="M370" s="8" t="str">
        <f t="shared" si="17"/>
        <v/>
      </c>
      <c r="N370" s="8" t="str">
        <f t="shared" si="17"/>
        <v/>
      </c>
      <c r="O370" s="8">
        <f t="shared" si="17"/>
        <v>4888047</v>
      </c>
      <c r="P370" s="6"/>
      <c r="Q370" s="9" t="s">
        <v>14</v>
      </c>
    </row>
    <row r="371" spans="2:17" x14ac:dyDescent="0.3">
      <c r="B371" s="8" t="str">
        <f t="shared" si="17"/>
        <v/>
      </c>
      <c r="C371" s="8" t="str">
        <f t="shared" si="17"/>
        <v/>
      </c>
      <c r="D371" s="8" t="str">
        <f t="shared" si="17"/>
        <v/>
      </c>
      <c r="E371" s="8" t="str">
        <f t="shared" si="17"/>
        <v/>
      </c>
      <c r="F371" s="8" t="str">
        <f t="shared" si="17"/>
        <v/>
      </c>
      <c r="G371" s="8" t="str">
        <f t="shared" si="17"/>
        <v/>
      </c>
      <c r="H371" s="8" t="str">
        <f t="shared" si="17"/>
        <v/>
      </c>
      <c r="I371" s="8" t="str">
        <f t="shared" si="17"/>
        <v/>
      </c>
      <c r="J371" s="8" t="str">
        <f t="shared" si="17"/>
        <v/>
      </c>
      <c r="K371" s="8" t="str">
        <f t="shared" si="17"/>
        <v/>
      </c>
      <c r="L371" s="8" t="str">
        <f t="shared" si="17"/>
        <v/>
      </c>
      <c r="M371" s="8" t="str">
        <f t="shared" si="17"/>
        <v/>
      </c>
      <c r="N371" s="8">
        <f>IFERROR(VLOOKUP($B$367,$4:$123,MATCH($Q371&amp;"/"&amp;N$347,$2:$2,0),FALSE),IFERROR(VLOOKUP($B$367,$4:$123,MATCH($Q370&amp;"/"&amp;N$347,$2:$2,0),FALSE),IFERROR(VLOOKUP($B$367,$4:$123,MATCH($Q369&amp;"/"&amp;N$347,$2:$2,0),FALSE),IFERROR(VLOOKUP($B$367,$4:$123,MATCH($Q368&amp;"/"&amp;N$347,$2:$2,0),FALSE),""))))</f>
        <v>4962730</v>
      </c>
      <c r="O371" s="8">
        <f>IFERROR(VLOOKUP($B$367,$4:$123,MATCH($Q371&amp;"/"&amp;O$347,$2:$2,0),FALSE),IFERROR(VLOOKUP($B$367,$4:$123,MATCH($Q370&amp;"/"&amp;O$347,$2:$2,0),FALSE),IFERROR(VLOOKUP($B$367,$4:$123,MATCH($Q369&amp;"/"&amp;O$347,$2:$2,0),FALSE),IFERROR(VLOOKUP($B$367,$4:$123,MATCH($Q368&amp;"/"&amp;O$347,$2:$2,0),FALSE),""))))</f>
        <v>2313359</v>
      </c>
      <c r="P371" s="6"/>
      <c r="Q371" s="9" t="s">
        <v>15</v>
      </c>
    </row>
    <row r="372" spans="2:17" x14ac:dyDescent="0.3">
      <c r="B372" s="12" t="e">
        <f t="shared" ref="B372:O372" si="18">+B371/B$401</f>
        <v>#VALUE!</v>
      </c>
      <c r="C372" s="12" t="e">
        <f t="shared" si="18"/>
        <v>#VALUE!</v>
      </c>
      <c r="D372" s="12" t="e">
        <f t="shared" si="18"/>
        <v>#VALUE!</v>
      </c>
      <c r="E372" s="12" t="e">
        <f t="shared" si="18"/>
        <v>#VALUE!</v>
      </c>
      <c r="F372" s="12" t="e">
        <f t="shared" si="18"/>
        <v>#VALUE!</v>
      </c>
      <c r="G372" s="12" t="e">
        <f t="shared" si="18"/>
        <v>#VALUE!</v>
      </c>
      <c r="H372" s="12" t="e">
        <f t="shared" si="18"/>
        <v>#VALUE!</v>
      </c>
      <c r="I372" s="12" t="e">
        <f t="shared" si="18"/>
        <v>#VALUE!</v>
      </c>
      <c r="J372" s="12" t="e">
        <f t="shared" si="18"/>
        <v>#VALUE!</v>
      </c>
      <c r="K372" s="12" t="e">
        <f t="shared" si="18"/>
        <v>#VALUE!</v>
      </c>
      <c r="L372" s="12" t="e">
        <f t="shared" si="18"/>
        <v>#VALUE!</v>
      </c>
      <c r="M372" s="12" t="e">
        <f t="shared" si="18"/>
        <v>#VALUE!</v>
      </c>
      <c r="N372" s="12">
        <f t="shared" si="18"/>
        <v>5.2022623975855664E-2</v>
      </c>
      <c r="O372" s="12">
        <f t="shared" si="18"/>
        <v>2.6472121011983932E-2</v>
      </c>
      <c r="P372" s="6"/>
      <c r="Q372" s="11" t="s">
        <v>2552</v>
      </c>
    </row>
    <row r="373" spans="2:17" x14ac:dyDescent="0.3">
      <c r="B373" s="216" t="s">
        <v>2551</v>
      </c>
      <c r="C373" s="217"/>
      <c r="D373" s="217"/>
      <c r="E373" s="217"/>
      <c r="F373" s="217"/>
      <c r="G373" s="217"/>
      <c r="H373" s="217"/>
      <c r="I373" s="217"/>
      <c r="J373" s="217"/>
      <c r="K373" s="217"/>
      <c r="L373" s="217"/>
      <c r="M373" s="217"/>
      <c r="N373" s="217"/>
      <c r="O373" s="218"/>
      <c r="P373" s="6"/>
      <c r="Q373" s="3"/>
    </row>
    <row r="374" spans="2:17" x14ac:dyDescent="0.3">
      <c r="B374" s="8" t="str">
        <f t="shared" ref="B374:O377" si="19">IFERROR(VLOOKUP($B$373,$4:$123,MATCH($Q374&amp;"/"&amp;B$347,$2:$2,0),FALSE),"")</f>
        <v/>
      </c>
      <c r="C374" s="8" t="str">
        <f t="shared" si="19"/>
        <v/>
      </c>
      <c r="D374" s="8" t="str">
        <f t="shared" si="19"/>
        <v/>
      </c>
      <c r="E374" s="8" t="str">
        <f t="shared" si="19"/>
        <v/>
      </c>
      <c r="F374" s="8" t="str">
        <f t="shared" si="19"/>
        <v/>
      </c>
      <c r="G374" s="8" t="str">
        <f t="shared" si="19"/>
        <v/>
      </c>
      <c r="H374" s="8" t="str">
        <f t="shared" si="19"/>
        <v/>
      </c>
      <c r="I374" s="8" t="str">
        <f t="shared" si="19"/>
        <v/>
      </c>
      <c r="J374" s="8" t="str">
        <f t="shared" si="19"/>
        <v/>
      </c>
      <c r="K374" s="8" t="str">
        <f t="shared" si="19"/>
        <v/>
      </c>
      <c r="L374" s="8" t="str">
        <f t="shared" si="19"/>
        <v/>
      </c>
      <c r="M374" s="8" t="str">
        <f t="shared" si="19"/>
        <v/>
      </c>
      <c r="N374" s="8" t="str">
        <f t="shared" si="19"/>
        <v/>
      </c>
      <c r="O374" s="8">
        <f t="shared" si="19"/>
        <v>76692724</v>
      </c>
      <c r="P374" s="6"/>
      <c r="Q374" s="9" t="s">
        <v>12</v>
      </c>
    </row>
    <row r="375" spans="2:17" x14ac:dyDescent="0.3">
      <c r="B375" s="8" t="str">
        <f t="shared" si="19"/>
        <v/>
      </c>
      <c r="C375" s="8" t="str">
        <f t="shared" si="19"/>
        <v/>
      </c>
      <c r="D375" s="8" t="str">
        <f t="shared" si="19"/>
        <v/>
      </c>
      <c r="E375" s="8" t="str">
        <f t="shared" si="19"/>
        <v/>
      </c>
      <c r="F375" s="8" t="str">
        <f t="shared" si="19"/>
        <v/>
      </c>
      <c r="G375" s="8" t="str">
        <f t="shared" si="19"/>
        <v/>
      </c>
      <c r="H375" s="8" t="str">
        <f t="shared" si="19"/>
        <v/>
      </c>
      <c r="I375" s="8" t="str">
        <f t="shared" si="19"/>
        <v/>
      </c>
      <c r="J375" s="8" t="str">
        <f t="shared" si="19"/>
        <v/>
      </c>
      <c r="K375" s="8" t="str">
        <f t="shared" si="19"/>
        <v/>
      </c>
      <c r="L375" s="8" t="str">
        <f t="shared" si="19"/>
        <v/>
      </c>
      <c r="M375" s="8" t="str">
        <f t="shared" si="19"/>
        <v/>
      </c>
      <c r="N375" s="8" t="str">
        <f t="shared" si="19"/>
        <v/>
      </c>
      <c r="O375" s="8">
        <f t="shared" si="19"/>
        <v>76044317</v>
      </c>
      <c r="P375" s="6"/>
      <c r="Q375" s="9" t="s">
        <v>13</v>
      </c>
    </row>
    <row r="376" spans="2:17" x14ac:dyDescent="0.3">
      <c r="B376" s="8" t="str">
        <f t="shared" si="19"/>
        <v/>
      </c>
      <c r="C376" s="8" t="str">
        <f t="shared" si="19"/>
        <v/>
      </c>
      <c r="D376" s="8" t="str">
        <f t="shared" si="19"/>
        <v/>
      </c>
      <c r="E376" s="8" t="str">
        <f t="shared" si="19"/>
        <v/>
      </c>
      <c r="F376" s="8" t="str">
        <f t="shared" si="19"/>
        <v/>
      </c>
      <c r="G376" s="8" t="str">
        <f t="shared" si="19"/>
        <v/>
      </c>
      <c r="H376" s="8" t="str">
        <f t="shared" si="19"/>
        <v/>
      </c>
      <c r="I376" s="8" t="str">
        <f t="shared" si="19"/>
        <v/>
      </c>
      <c r="J376" s="8" t="str">
        <f t="shared" si="19"/>
        <v/>
      </c>
      <c r="K376" s="8" t="str">
        <f t="shared" si="19"/>
        <v/>
      </c>
      <c r="L376" s="8" t="str">
        <f t="shared" si="19"/>
        <v/>
      </c>
      <c r="M376" s="8" t="str">
        <f t="shared" si="19"/>
        <v/>
      </c>
      <c r="N376" s="8" t="str">
        <f t="shared" si="19"/>
        <v/>
      </c>
      <c r="O376" s="8">
        <f t="shared" si="19"/>
        <v>76690164</v>
      </c>
      <c r="P376" s="6"/>
      <c r="Q376" s="9" t="s">
        <v>14</v>
      </c>
    </row>
    <row r="377" spans="2:17" x14ac:dyDescent="0.3">
      <c r="B377" s="8" t="str">
        <f t="shared" si="19"/>
        <v/>
      </c>
      <c r="C377" s="8" t="str">
        <f t="shared" si="19"/>
        <v/>
      </c>
      <c r="D377" s="8" t="str">
        <f t="shared" si="19"/>
        <v/>
      </c>
      <c r="E377" s="8" t="str">
        <f t="shared" si="19"/>
        <v/>
      </c>
      <c r="F377" s="8" t="str">
        <f t="shared" si="19"/>
        <v/>
      </c>
      <c r="G377" s="8" t="str">
        <f t="shared" si="19"/>
        <v/>
      </c>
      <c r="H377" s="8" t="str">
        <f t="shared" si="19"/>
        <v/>
      </c>
      <c r="I377" s="8" t="str">
        <f t="shared" si="19"/>
        <v/>
      </c>
      <c r="J377" s="8" t="str">
        <f t="shared" si="19"/>
        <v/>
      </c>
      <c r="K377" s="8" t="str">
        <f t="shared" si="19"/>
        <v/>
      </c>
      <c r="L377" s="8" t="str">
        <f t="shared" si="19"/>
        <v/>
      </c>
      <c r="M377" s="8" t="str">
        <f t="shared" si="19"/>
        <v/>
      </c>
      <c r="N377" s="8">
        <f>IFERROR(VLOOKUP($B$373,$4:$123,MATCH($Q377&amp;"/"&amp;N$347,$2:$2,0),FALSE),IFERROR(VLOOKUP($B$373,$4:$123,MATCH($Q376&amp;"/"&amp;N$347,$2:$2,0),FALSE),IFERROR(VLOOKUP($B$373,$4:$123,MATCH($Q375&amp;"/"&amp;N$347,$2:$2,0),FALSE),IFERROR(VLOOKUP($B$373,$4:$123,MATCH($Q374&amp;"/"&amp;N$347,$2:$2,0),FALSE),""))))</f>
        <v>86269804</v>
      </c>
      <c r="O377" s="8">
        <f>IFERROR(VLOOKUP($B$373,$4:$123,MATCH($Q377&amp;"/"&amp;O$347,$2:$2,0),FALSE),IFERROR(VLOOKUP($B$373,$4:$123,MATCH($Q376&amp;"/"&amp;O$347,$2:$2,0),FALSE),IFERROR(VLOOKUP($B$373,$4:$123,MATCH($Q375&amp;"/"&amp;O$347,$2:$2,0),FALSE),IFERROR(VLOOKUP($B$373,$4:$123,MATCH($Q374&amp;"/"&amp;O$347,$2:$2,0),FALSE),""))))</f>
        <v>75839343</v>
      </c>
      <c r="P377" s="6"/>
      <c r="Q377" s="9" t="s">
        <v>15</v>
      </c>
    </row>
    <row r="378" spans="2:17" x14ac:dyDescent="0.3">
      <c r="B378" s="12" t="e">
        <f t="shared" ref="B378:O378" si="20">+B377/B$401</f>
        <v>#VALUE!</v>
      </c>
      <c r="C378" s="12" t="e">
        <f t="shared" si="20"/>
        <v>#VALUE!</v>
      </c>
      <c r="D378" s="12" t="e">
        <f t="shared" si="20"/>
        <v>#VALUE!</v>
      </c>
      <c r="E378" s="12" t="e">
        <f t="shared" si="20"/>
        <v>#VALUE!</v>
      </c>
      <c r="F378" s="12" t="e">
        <f t="shared" si="20"/>
        <v>#VALUE!</v>
      </c>
      <c r="G378" s="12" t="e">
        <f t="shared" si="20"/>
        <v>#VALUE!</v>
      </c>
      <c r="H378" s="12" t="e">
        <f t="shared" si="20"/>
        <v>#VALUE!</v>
      </c>
      <c r="I378" s="12" t="e">
        <f t="shared" si="20"/>
        <v>#VALUE!</v>
      </c>
      <c r="J378" s="12" t="e">
        <f t="shared" si="20"/>
        <v>#VALUE!</v>
      </c>
      <c r="K378" s="12" t="e">
        <f t="shared" si="20"/>
        <v>#VALUE!</v>
      </c>
      <c r="L378" s="12" t="e">
        <f t="shared" si="20"/>
        <v>#VALUE!</v>
      </c>
      <c r="M378" s="12" t="e">
        <f t="shared" si="20"/>
        <v>#VALUE!</v>
      </c>
      <c r="N378" s="12">
        <f t="shared" si="20"/>
        <v>0.90433724461390574</v>
      </c>
      <c r="O378" s="12">
        <f t="shared" si="20"/>
        <v>0.8678412063866251</v>
      </c>
      <c r="P378" s="6"/>
      <c r="Q378" s="11" t="s">
        <v>2552</v>
      </c>
    </row>
    <row r="379" spans="2:17" x14ac:dyDescent="0.3">
      <c r="B379" s="207" t="s">
        <v>801</v>
      </c>
      <c r="C379" s="207"/>
      <c r="D379" s="207"/>
      <c r="E379" s="207"/>
      <c r="F379" s="207"/>
      <c r="G379" s="207"/>
      <c r="H379" s="207"/>
      <c r="I379" s="207"/>
      <c r="J379" s="207"/>
      <c r="K379" s="207"/>
      <c r="L379" s="207"/>
      <c r="M379" s="207"/>
      <c r="N379" s="207"/>
      <c r="O379" s="207"/>
      <c r="P379" s="6"/>
      <c r="Q379" s="3"/>
    </row>
    <row r="380" spans="2:17" x14ac:dyDescent="0.3">
      <c r="B380" s="8" t="str">
        <f t="shared" ref="B380:O383" si="21">IFERROR(VLOOKUP($B$379,$4:$123,MATCH($Q380&amp;"/"&amp;B$347,$2:$2,0),FALSE),"")</f>
        <v/>
      </c>
      <c r="C380" s="8" t="str">
        <f t="shared" si="21"/>
        <v/>
      </c>
      <c r="D380" s="8" t="str">
        <f t="shared" si="21"/>
        <v/>
      </c>
      <c r="E380" s="8" t="str">
        <f t="shared" si="21"/>
        <v/>
      </c>
      <c r="F380" s="8" t="str">
        <f t="shared" si="21"/>
        <v/>
      </c>
      <c r="G380" s="8" t="str">
        <f t="shared" si="21"/>
        <v/>
      </c>
      <c r="H380" s="8" t="str">
        <f t="shared" si="21"/>
        <v/>
      </c>
      <c r="I380" s="8" t="str">
        <f t="shared" si="21"/>
        <v/>
      </c>
      <c r="J380" s="8" t="str">
        <f t="shared" si="21"/>
        <v/>
      </c>
      <c r="K380" s="8" t="str">
        <f t="shared" si="21"/>
        <v/>
      </c>
      <c r="L380" s="8" t="str">
        <f t="shared" si="21"/>
        <v/>
      </c>
      <c r="M380" s="8" t="str">
        <f t="shared" si="21"/>
        <v/>
      </c>
      <c r="N380" s="8" t="str">
        <f t="shared" si="21"/>
        <v/>
      </c>
      <c r="O380" s="8">
        <f t="shared" si="21"/>
        <v>869353</v>
      </c>
      <c r="P380" s="6"/>
      <c r="Q380" s="9" t="s">
        <v>12</v>
      </c>
    </row>
    <row r="381" spans="2:17" x14ac:dyDescent="0.3">
      <c r="B381" s="8" t="str">
        <f t="shared" si="21"/>
        <v/>
      </c>
      <c r="C381" s="8" t="str">
        <f t="shared" si="21"/>
        <v/>
      </c>
      <c r="D381" s="8" t="str">
        <f t="shared" si="21"/>
        <v/>
      </c>
      <c r="E381" s="8" t="str">
        <f t="shared" si="21"/>
        <v/>
      </c>
      <c r="F381" s="8" t="str">
        <f t="shared" si="21"/>
        <v/>
      </c>
      <c r="G381" s="8" t="str">
        <f t="shared" si="21"/>
        <v/>
      </c>
      <c r="H381" s="8" t="str">
        <f t="shared" si="21"/>
        <v/>
      </c>
      <c r="I381" s="8" t="str">
        <f t="shared" si="21"/>
        <v/>
      </c>
      <c r="J381" s="8" t="str">
        <f t="shared" si="21"/>
        <v/>
      </c>
      <c r="K381" s="8" t="str">
        <f t="shared" si="21"/>
        <v/>
      </c>
      <c r="L381" s="8" t="str">
        <f t="shared" si="21"/>
        <v/>
      </c>
      <c r="M381" s="8" t="str">
        <f t="shared" si="21"/>
        <v/>
      </c>
      <c r="N381" s="8" t="str">
        <f t="shared" si="21"/>
        <v/>
      </c>
      <c r="O381" s="8">
        <f t="shared" si="21"/>
        <v>831902</v>
      </c>
      <c r="P381" s="6"/>
      <c r="Q381" s="9" t="s">
        <v>13</v>
      </c>
    </row>
    <row r="382" spans="2:17" x14ac:dyDescent="0.3">
      <c r="B382" s="8" t="str">
        <f t="shared" si="21"/>
        <v/>
      </c>
      <c r="C382" s="8" t="str">
        <f t="shared" si="21"/>
        <v/>
      </c>
      <c r="D382" s="8" t="str">
        <f t="shared" si="21"/>
        <v/>
      </c>
      <c r="E382" s="8" t="str">
        <f t="shared" si="21"/>
        <v/>
      </c>
      <c r="F382" s="8" t="str">
        <f t="shared" si="21"/>
        <v/>
      </c>
      <c r="G382" s="8" t="str">
        <f t="shared" si="21"/>
        <v/>
      </c>
      <c r="H382" s="8" t="str">
        <f t="shared" si="21"/>
        <v/>
      </c>
      <c r="I382" s="8" t="str">
        <f t="shared" si="21"/>
        <v/>
      </c>
      <c r="J382" s="8" t="str">
        <f t="shared" si="21"/>
        <v/>
      </c>
      <c r="K382" s="8" t="str">
        <f t="shared" si="21"/>
        <v/>
      </c>
      <c r="L382" s="8" t="str">
        <f t="shared" si="21"/>
        <v/>
      </c>
      <c r="M382" s="8" t="str">
        <f t="shared" si="21"/>
        <v/>
      </c>
      <c r="N382" s="8" t="str">
        <f t="shared" si="21"/>
        <v/>
      </c>
      <c r="O382" s="8">
        <f t="shared" si="21"/>
        <v>791945</v>
      </c>
      <c r="P382" s="6"/>
      <c r="Q382" s="9" t="s">
        <v>14</v>
      </c>
    </row>
    <row r="383" spans="2:17" x14ac:dyDescent="0.3">
      <c r="B383" s="8" t="str">
        <f t="shared" si="21"/>
        <v/>
      </c>
      <c r="C383" s="8" t="str">
        <f t="shared" si="21"/>
        <v/>
      </c>
      <c r="D383" s="8" t="str">
        <f t="shared" si="21"/>
        <v/>
      </c>
      <c r="E383" s="8" t="str">
        <f t="shared" si="21"/>
        <v/>
      </c>
      <c r="F383" s="8" t="str">
        <f t="shared" si="21"/>
        <v/>
      </c>
      <c r="G383" s="8" t="str">
        <f t="shared" si="21"/>
        <v/>
      </c>
      <c r="H383" s="8" t="str">
        <f t="shared" si="21"/>
        <v/>
      </c>
      <c r="I383" s="8" t="str">
        <f t="shared" si="21"/>
        <v/>
      </c>
      <c r="J383" s="8" t="str">
        <f t="shared" si="21"/>
        <v/>
      </c>
      <c r="K383" s="8" t="str">
        <f t="shared" si="21"/>
        <v/>
      </c>
      <c r="L383" s="8" t="str">
        <f t="shared" si="21"/>
        <v/>
      </c>
      <c r="M383" s="8" t="str">
        <f t="shared" si="21"/>
        <v/>
      </c>
      <c r="N383" s="8">
        <f>IFERROR(VLOOKUP($B$379,$4:$123,MATCH($Q383&amp;"/"&amp;N$347,$2:$2,0),FALSE),IFERROR(VLOOKUP($B$379,$4:$123,MATCH($Q382&amp;"/"&amp;N$347,$2:$2,0),FALSE),IFERROR(VLOOKUP($B$379,$4:$123,MATCH($Q381&amp;"/"&amp;N$347,$2:$2,0),FALSE),IFERROR(VLOOKUP($B$379,$4:$123,MATCH($Q380&amp;"/"&amp;N$347,$2:$2,0),FALSE),""))))</f>
        <v>885495</v>
      </c>
      <c r="O383" s="8">
        <f>IFERROR(VLOOKUP($B$379,$4:$123,MATCH($Q383&amp;"/"&amp;O$347,$2:$2,0),FALSE),IFERROR(VLOOKUP($B$379,$4:$123,MATCH($Q382&amp;"/"&amp;O$347,$2:$2,0),FALSE),IFERROR(VLOOKUP($B$379,$4:$123,MATCH($Q381&amp;"/"&amp;O$347,$2:$2,0),FALSE),IFERROR(VLOOKUP($B$379,$4:$123,MATCH($Q380&amp;"/"&amp;O$347,$2:$2,0),FALSE),""))))</f>
        <v>793455</v>
      </c>
      <c r="P383" s="6"/>
      <c r="Q383" s="9" t="s">
        <v>15</v>
      </c>
    </row>
    <row r="384" spans="2:17" x14ac:dyDescent="0.3">
      <c r="B384" s="12" t="e">
        <f t="shared" ref="B384:O384" si="22">+B383/B$401</f>
        <v>#VALUE!</v>
      </c>
      <c r="C384" s="12" t="e">
        <f t="shared" si="22"/>
        <v>#VALUE!</v>
      </c>
      <c r="D384" s="12" t="e">
        <f t="shared" si="22"/>
        <v>#VALUE!</v>
      </c>
      <c r="E384" s="12" t="e">
        <f t="shared" si="22"/>
        <v>#VALUE!</v>
      </c>
      <c r="F384" s="12" t="e">
        <f t="shared" si="22"/>
        <v>#VALUE!</v>
      </c>
      <c r="G384" s="12" t="e">
        <f t="shared" si="22"/>
        <v>#VALUE!</v>
      </c>
      <c r="H384" s="12" t="e">
        <f t="shared" si="22"/>
        <v>#VALUE!</v>
      </c>
      <c r="I384" s="12" t="e">
        <f t="shared" si="22"/>
        <v>#VALUE!</v>
      </c>
      <c r="J384" s="12" t="e">
        <f t="shared" si="22"/>
        <v>#VALUE!</v>
      </c>
      <c r="K384" s="12" t="e">
        <f t="shared" si="22"/>
        <v>#VALUE!</v>
      </c>
      <c r="L384" s="12" t="e">
        <f t="shared" si="22"/>
        <v>#VALUE!</v>
      </c>
      <c r="M384" s="12" t="e">
        <f t="shared" si="22"/>
        <v>#VALUE!</v>
      </c>
      <c r="N384" s="12">
        <f t="shared" si="22"/>
        <v>9.2823452852563628E-3</v>
      </c>
      <c r="O384" s="12">
        <f t="shared" si="22"/>
        <v>9.0796269742671638E-3</v>
      </c>
      <c r="P384" s="6"/>
      <c r="Q384" s="11" t="s">
        <v>2552</v>
      </c>
    </row>
    <row r="385" spans="1:17" x14ac:dyDescent="0.3">
      <c r="B385" s="207" t="s">
        <v>802</v>
      </c>
      <c r="C385" s="207"/>
      <c r="D385" s="207"/>
      <c r="E385" s="207"/>
      <c r="F385" s="207"/>
      <c r="G385" s="207"/>
      <c r="H385" s="207"/>
      <c r="I385" s="207"/>
      <c r="J385" s="207"/>
      <c r="K385" s="207"/>
      <c r="L385" s="207"/>
      <c r="M385" s="207"/>
      <c r="N385" s="207"/>
      <c r="O385" s="207"/>
      <c r="P385" s="6"/>
      <c r="Q385" s="3"/>
    </row>
    <row r="386" spans="1:17" x14ac:dyDescent="0.3">
      <c r="B386" s="8" t="str">
        <f t="shared" ref="B386:O389" si="23">IFERROR(VLOOKUP($B$385,$4:$123,MATCH($Q386&amp;"/"&amp;B$347,$2:$2,0),FALSE),"")</f>
        <v/>
      </c>
      <c r="C386" s="8" t="str">
        <f t="shared" si="23"/>
        <v/>
      </c>
      <c r="D386" s="8" t="str">
        <f t="shared" si="23"/>
        <v/>
      </c>
      <c r="E386" s="8" t="str">
        <f t="shared" si="23"/>
        <v/>
      </c>
      <c r="F386" s="8" t="str">
        <f t="shared" si="23"/>
        <v/>
      </c>
      <c r="G386" s="8" t="str">
        <f t="shared" si="23"/>
        <v/>
      </c>
      <c r="H386" s="8" t="str">
        <f t="shared" si="23"/>
        <v/>
      </c>
      <c r="I386" s="8" t="str">
        <f t="shared" si="23"/>
        <v/>
      </c>
      <c r="J386" s="8" t="str">
        <f t="shared" si="23"/>
        <v/>
      </c>
      <c r="K386" s="8" t="str">
        <f t="shared" si="23"/>
        <v/>
      </c>
      <c r="L386" s="8" t="str">
        <f t="shared" si="23"/>
        <v/>
      </c>
      <c r="M386" s="8" t="str">
        <f t="shared" si="23"/>
        <v/>
      </c>
      <c r="N386" s="8" t="str">
        <f t="shared" si="23"/>
        <v/>
      </c>
      <c r="O386" s="8">
        <f t="shared" si="23"/>
        <v>683883</v>
      </c>
      <c r="P386" s="6"/>
      <c r="Q386" s="9" t="s">
        <v>12</v>
      </c>
    </row>
    <row r="387" spans="1:17" x14ac:dyDescent="0.3">
      <c r="B387" s="8" t="str">
        <f t="shared" si="23"/>
        <v/>
      </c>
      <c r="C387" s="8" t="str">
        <f t="shared" si="23"/>
        <v/>
      </c>
      <c r="D387" s="8" t="str">
        <f t="shared" si="23"/>
        <v/>
      </c>
      <c r="E387" s="8" t="str">
        <f t="shared" si="23"/>
        <v/>
      </c>
      <c r="F387" s="8" t="str">
        <f t="shared" si="23"/>
        <v/>
      </c>
      <c r="G387" s="8" t="str">
        <f t="shared" si="23"/>
        <v/>
      </c>
      <c r="H387" s="8" t="str">
        <f t="shared" si="23"/>
        <v/>
      </c>
      <c r="I387" s="8" t="str">
        <f t="shared" si="23"/>
        <v/>
      </c>
      <c r="J387" s="8" t="str">
        <f t="shared" si="23"/>
        <v/>
      </c>
      <c r="K387" s="8" t="str">
        <f t="shared" si="23"/>
        <v/>
      </c>
      <c r="L387" s="8" t="str">
        <f t="shared" si="23"/>
        <v/>
      </c>
      <c r="M387" s="8" t="str">
        <f t="shared" si="23"/>
        <v/>
      </c>
      <c r="N387" s="8" t="str">
        <f t="shared" si="23"/>
        <v/>
      </c>
      <c r="O387" s="8">
        <f t="shared" si="23"/>
        <v>701426</v>
      </c>
      <c r="P387" s="6"/>
      <c r="Q387" s="9" t="s">
        <v>13</v>
      </c>
    </row>
    <row r="388" spans="1:17" x14ac:dyDescent="0.3">
      <c r="B388" s="8" t="str">
        <f t="shared" si="23"/>
        <v/>
      </c>
      <c r="C388" s="8" t="str">
        <f t="shared" si="23"/>
        <v/>
      </c>
      <c r="D388" s="8" t="str">
        <f t="shared" si="23"/>
        <v/>
      </c>
      <c r="E388" s="8" t="str">
        <f t="shared" si="23"/>
        <v/>
      </c>
      <c r="F388" s="8" t="str">
        <f t="shared" si="23"/>
        <v/>
      </c>
      <c r="G388" s="8" t="str">
        <f t="shared" si="23"/>
        <v/>
      </c>
      <c r="H388" s="8" t="str">
        <f t="shared" si="23"/>
        <v/>
      </c>
      <c r="I388" s="8" t="str">
        <f t="shared" si="23"/>
        <v/>
      </c>
      <c r="J388" s="8" t="str">
        <f t="shared" si="23"/>
        <v/>
      </c>
      <c r="K388" s="8" t="str">
        <f t="shared" si="23"/>
        <v/>
      </c>
      <c r="L388" s="8" t="str">
        <f t="shared" si="23"/>
        <v/>
      </c>
      <c r="M388" s="8" t="str">
        <f t="shared" si="23"/>
        <v/>
      </c>
      <c r="N388" s="8" t="str">
        <f t="shared" si="23"/>
        <v/>
      </c>
      <c r="O388" s="8">
        <f t="shared" si="23"/>
        <v>695485</v>
      </c>
      <c r="P388" s="6"/>
      <c r="Q388" s="9" t="s">
        <v>14</v>
      </c>
    </row>
    <row r="389" spans="1:17" x14ac:dyDescent="0.3">
      <c r="B389" s="8" t="str">
        <f t="shared" si="23"/>
        <v/>
      </c>
      <c r="C389" s="8" t="str">
        <f t="shared" si="23"/>
        <v/>
      </c>
      <c r="D389" s="8" t="str">
        <f t="shared" si="23"/>
        <v/>
      </c>
      <c r="E389" s="8" t="str">
        <f t="shared" si="23"/>
        <v/>
      </c>
      <c r="F389" s="8" t="str">
        <f t="shared" si="23"/>
        <v/>
      </c>
      <c r="G389" s="8" t="str">
        <f t="shared" si="23"/>
        <v/>
      </c>
      <c r="H389" s="8" t="str">
        <f t="shared" si="23"/>
        <v/>
      </c>
      <c r="I389" s="8" t="str">
        <f t="shared" si="23"/>
        <v/>
      </c>
      <c r="J389" s="8" t="str">
        <f t="shared" si="23"/>
        <v/>
      </c>
      <c r="K389" s="8" t="str">
        <f t="shared" si="23"/>
        <v/>
      </c>
      <c r="L389" s="8" t="str">
        <f t="shared" si="23"/>
        <v/>
      </c>
      <c r="M389" s="8" t="str">
        <f t="shared" si="23"/>
        <v/>
      </c>
      <c r="N389" s="8">
        <f>IFERROR(VLOOKUP($B$385,$4:$123,MATCH($Q389&amp;"/"&amp;N$347,$2:$2,0),FALSE),IFERROR(VLOOKUP($B$385,$4:$123,MATCH($Q388&amp;"/"&amp;N$347,$2:$2,0),FALSE),IFERROR(VLOOKUP($B$385,$4:$123,MATCH($Q387&amp;"/"&amp;N$347,$2:$2,0),FALSE),IFERROR(VLOOKUP($B$385,$4:$123,MATCH($Q386&amp;"/"&amp;N$347,$2:$2,0),FALSE),""))))</f>
        <v>646481</v>
      </c>
      <c r="O389" s="8">
        <f>IFERROR(VLOOKUP($B$385,$4:$123,MATCH($Q389&amp;"/"&amp;O$347,$2:$2,0),FALSE),IFERROR(VLOOKUP($B$385,$4:$123,MATCH($Q388&amp;"/"&amp;O$347,$2:$2,0),FALSE),IFERROR(VLOOKUP($B$385,$4:$123,MATCH($Q387&amp;"/"&amp;O$347,$2:$2,0),FALSE),IFERROR(VLOOKUP($B$385,$4:$123,MATCH($Q386&amp;"/"&amp;O$347,$2:$2,0),FALSE),""))))</f>
        <v>696556</v>
      </c>
      <c r="P389" s="6"/>
      <c r="Q389" s="9" t="s">
        <v>15</v>
      </c>
    </row>
    <row r="390" spans="1:17" x14ac:dyDescent="0.3">
      <c r="A390" s="84"/>
      <c r="B390" s="12" t="e">
        <f t="shared" ref="B390:O390" si="24">+B389/B$401</f>
        <v>#VALUE!</v>
      </c>
      <c r="C390" s="12" t="e">
        <f t="shared" si="24"/>
        <v>#VALUE!</v>
      </c>
      <c r="D390" s="12" t="e">
        <f t="shared" si="24"/>
        <v>#VALUE!</v>
      </c>
      <c r="E390" s="12" t="e">
        <f t="shared" si="24"/>
        <v>#VALUE!</v>
      </c>
      <c r="F390" s="12" t="e">
        <f t="shared" si="24"/>
        <v>#VALUE!</v>
      </c>
      <c r="G390" s="12" t="e">
        <f t="shared" si="24"/>
        <v>#VALUE!</v>
      </c>
      <c r="H390" s="12" t="e">
        <f t="shared" si="24"/>
        <v>#VALUE!</v>
      </c>
      <c r="I390" s="12" t="e">
        <f t="shared" si="24"/>
        <v>#VALUE!</v>
      </c>
      <c r="J390" s="12" t="e">
        <f t="shared" si="24"/>
        <v>#VALUE!</v>
      </c>
      <c r="K390" s="12" t="e">
        <f t="shared" si="24"/>
        <v>#VALUE!</v>
      </c>
      <c r="L390" s="12" t="e">
        <f t="shared" si="24"/>
        <v>#VALUE!</v>
      </c>
      <c r="M390" s="12" t="e">
        <f t="shared" si="24"/>
        <v>#VALUE!</v>
      </c>
      <c r="N390" s="12">
        <f t="shared" si="24"/>
        <v>6.7768421756845814E-3</v>
      </c>
      <c r="O390" s="12">
        <f t="shared" si="24"/>
        <v>7.9707968904192909E-3</v>
      </c>
      <c r="P390" s="6"/>
      <c r="Q390" s="11" t="s">
        <v>2552</v>
      </c>
    </row>
    <row r="391" spans="1:17" x14ac:dyDescent="0.3">
      <c r="B391" s="208" t="s">
        <v>803</v>
      </c>
      <c r="C391" s="208"/>
      <c r="D391" s="208"/>
      <c r="E391" s="208"/>
      <c r="F391" s="208"/>
      <c r="G391" s="208"/>
      <c r="H391" s="208"/>
      <c r="I391" s="208"/>
      <c r="J391" s="208"/>
      <c r="K391" s="208"/>
      <c r="L391" s="208"/>
      <c r="M391" s="208"/>
      <c r="N391" s="208"/>
      <c r="O391" s="208"/>
      <c r="P391" s="6"/>
      <c r="Q391" s="3"/>
    </row>
    <row r="392" spans="1:17" x14ac:dyDescent="0.3">
      <c r="B392" s="8" t="str">
        <f t="shared" ref="B392:O395" si="25">IFERROR(VLOOKUP($B$391,$4:$123,MATCH($Q392&amp;"/"&amp;B$347,$2:$2,0),FALSE),"")</f>
        <v/>
      </c>
      <c r="C392" s="8" t="str">
        <f t="shared" si="25"/>
        <v/>
      </c>
      <c r="D392" s="8" t="str">
        <f t="shared" si="25"/>
        <v/>
      </c>
      <c r="E392" s="8" t="str">
        <f t="shared" si="25"/>
        <v/>
      </c>
      <c r="F392" s="8" t="str">
        <f t="shared" si="25"/>
        <v/>
      </c>
      <c r="G392" s="8" t="str">
        <f t="shared" si="25"/>
        <v/>
      </c>
      <c r="H392" s="8" t="str">
        <f t="shared" si="25"/>
        <v/>
      </c>
      <c r="I392" s="8" t="str">
        <f t="shared" si="25"/>
        <v/>
      </c>
      <c r="J392" s="8" t="str">
        <f t="shared" si="25"/>
        <v/>
      </c>
      <c r="K392" s="8" t="str">
        <f t="shared" si="25"/>
        <v/>
      </c>
      <c r="L392" s="8" t="str">
        <f t="shared" si="25"/>
        <v/>
      </c>
      <c r="M392" s="8" t="str">
        <f t="shared" si="25"/>
        <v/>
      </c>
      <c r="N392" s="8" t="str">
        <f t="shared" si="25"/>
        <v/>
      </c>
      <c r="O392" s="8">
        <f t="shared" si="25"/>
        <v>10678893</v>
      </c>
      <c r="P392" s="6"/>
      <c r="Q392" s="9" t="s">
        <v>12</v>
      </c>
    </row>
    <row r="393" spans="1:17" x14ac:dyDescent="0.3">
      <c r="B393" s="8" t="str">
        <f t="shared" si="25"/>
        <v/>
      </c>
      <c r="C393" s="8" t="str">
        <f t="shared" si="25"/>
        <v/>
      </c>
      <c r="D393" s="8" t="str">
        <f t="shared" si="25"/>
        <v/>
      </c>
      <c r="E393" s="8" t="str">
        <f t="shared" si="25"/>
        <v/>
      </c>
      <c r="F393" s="8" t="str">
        <f t="shared" si="25"/>
        <v/>
      </c>
      <c r="G393" s="8" t="str">
        <f t="shared" si="25"/>
        <v/>
      </c>
      <c r="H393" s="8" t="str">
        <f t="shared" si="25"/>
        <v/>
      </c>
      <c r="I393" s="8" t="str">
        <f t="shared" si="25"/>
        <v/>
      </c>
      <c r="J393" s="8" t="str">
        <f t="shared" si="25"/>
        <v/>
      </c>
      <c r="K393" s="8" t="str">
        <f t="shared" si="25"/>
        <v/>
      </c>
      <c r="L393" s="8" t="str">
        <f t="shared" si="25"/>
        <v/>
      </c>
      <c r="M393" s="8" t="str">
        <f t="shared" si="25"/>
        <v/>
      </c>
      <c r="N393" s="8" t="str">
        <f t="shared" si="25"/>
        <v/>
      </c>
      <c r="O393" s="8">
        <f t="shared" si="25"/>
        <v>10341595</v>
      </c>
      <c r="P393" s="6"/>
      <c r="Q393" s="9" t="s">
        <v>13</v>
      </c>
    </row>
    <row r="394" spans="1:17" x14ac:dyDescent="0.3">
      <c r="B394" s="8" t="str">
        <f t="shared" si="25"/>
        <v/>
      </c>
      <c r="C394" s="8" t="str">
        <f t="shared" si="25"/>
        <v/>
      </c>
      <c r="D394" s="8" t="str">
        <f t="shared" si="25"/>
        <v/>
      </c>
      <c r="E394" s="8" t="str">
        <f t="shared" si="25"/>
        <v/>
      </c>
      <c r="F394" s="8" t="str">
        <f t="shared" si="25"/>
        <v/>
      </c>
      <c r="G394" s="8" t="str">
        <f t="shared" si="25"/>
        <v/>
      </c>
      <c r="H394" s="8" t="str">
        <f t="shared" si="25"/>
        <v/>
      </c>
      <c r="I394" s="8" t="str">
        <f t="shared" si="25"/>
        <v/>
      </c>
      <c r="J394" s="8" t="str">
        <f t="shared" si="25"/>
        <v/>
      </c>
      <c r="K394" s="8" t="str">
        <f t="shared" si="25"/>
        <v/>
      </c>
      <c r="L394" s="8" t="str">
        <f t="shared" si="25"/>
        <v/>
      </c>
      <c r="M394" s="8" t="str">
        <f t="shared" si="25"/>
        <v/>
      </c>
      <c r="N394" s="8" t="str">
        <f t="shared" si="25"/>
        <v/>
      </c>
      <c r="O394" s="8">
        <f t="shared" si="25"/>
        <v>10441506</v>
      </c>
      <c r="P394" s="6"/>
      <c r="Q394" s="9" t="s">
        <v>14</v>
      </c>
    </row>
    <row r="395" spans="1:17" x14ac:dyDescent="0.3">
      <c r="B395" s="8" t="str">
        <f t="shared" si="25"/>
        <v/>
      </c>
      <c r="C395" s="8" t="str">
        <f t="shared" si="25"/>
        <v/>
      </c>
      <c r="D395" s="8" t="str">
        <f t="shared" si="25"/>
        <v/>
      </c>
      <c r="E395" s="8" t="str">
        <f t="shared" si="25"/>
        <v/>
      </c>
      <c r="F395" s="8" t="str">
        <f t="shared" si="25"/>
        <v/>
      </c>
      <c r="G395" s="8" t="str">
        <f t="shared" si="25"/>
        <v/>
      </c>
      <c r="H395" s="8" t="str">
        <f t="shared" si="25"/>
        <v/>
      </c>
      <c r="I395" s="8" t="str">
        <f t="shared" si="25"/>
        <v/>
      </c>
      <c r="J395" s="8" t="str">
        <f t="shared" si="25"/>
        <v/>
      </c>
      <c r="K395" s="8" t="str">
        <f t="shared" si="25"/>
        <v/>
      </c>
      <c r="L395" s="8" t="str">
        <f t="shared" si="25"/>
        <v/>
      </c>
      <c r="M395" s="8" t="str">
        <f t="shared" si="25"/>
        <v/>
      </c>
      <c r="N395" s="8">
        <f>IFERROR(VLOOKUP($B$391,$4:$123,MATCH($Q395&amp;"/"&amp;N$347,$2:$2,0),FALSE),IFERROR(VLOOKUP($B$391,$4:$123,MATCH($Q394&amp;"/"&amp;N$347,$2:$2,0),FALSE),IFERROR(VLOOKUP($B$391,$4:$123,MATCH($Q393&amp;"/"&amp;N$347,$2:$2,0),FALSE),IFERROR(VLOOKUP($B$391,$4:$123,MATCH($Q392&amp;"/"&amp;N$347,$2:$2,0),FALSE),""))))</f>
        <v>7926239</v>
      </c>
      <c r="O395" s="8">
        <f>IFERROR(VLOOKUP($B$391,$4:$123,MATCH($Q395&amp;"/"&amp;O$347,$2:$2,0),FALSE),IFERROR(VLOOKUP($B$391,$4:$123,MATCH($Q394&amp;"/"&amp;O$347,$2:$2,0),FALSE),IFERROR(VLOOKUP($B$391,$4:$123,MATCH($Q393&amp;"/"&amp;O$347,$2:$2,0),FALSE),IFERROR(VLOOKUP($B$391,$4:$123,MATCH($Q392&amp;"/"&amp;O$347,$2:$2,0),FALSE),""))))</f>
        <v>7827675</v>
      </c>
      <c r="P395" s="6"/>
      <c r="Q395" s="9" t="s">
        <v>15</v>
      </c>
    </row>
    <row r="396" spans="1:17" x14ac:dyDescent="0.3">
      <c r="B396" s="12" t="e">
        <f t="shared" ref="B396:O396" si="26">+B395/B$401</f>
        <v>#VALUE!</v>
      </c>
      <c r="C396" s="12" t="e">
        <f t="shared" si="26"/>
        <v>#VALUE!</v>
      </c>
      <c r="D396" s="12" t="e">
        <f t="shared" si="26"/>
        <v>#VALUE!</v>
      </c>
      <c r="E396" s="12" t="e">
        <f t="shared" si="26"/>
        <v>#VALUE!</v>
      </c>
      <c r="F396" s="12" t="e">
        <f t="shared" si="26"/>
        <v>#VALUE!</v>
      </c>
      <c r="G396" s="12" t="e">
        <f t="shared" si="26"/>
        <v>#VALUE!</v>
      </c>
      <c r="H396" s="12" t="e">
        <f t="shared" si="26"/>
        <v>#VALUE!</v>
      </c>
      <c r="I396" s="12" t="e">
        <f t="shared" si="26"/>
        <v>#VALUE!</v>
      </c>
      <c r="J396" s="12" t="e">
        <f t="shared" si="26"/>
        <v>#VALUE!</v>
      </c>
      <c r="K396" s="12" t="e">
        <f t="shared" si="26"/>
        <v>#VALUE!</v>
      </c>
      <c r="L396" s="12" t="e">
        <f t="shared" si="26"/>
        <v>#VALUE!</v>
      </c>
      <c r="M396" s="12" t="e">
        <f t="shared" si="26"/>
        <v>#VALUE!</v>
      </c>
      <c r="N396" s="12">
        <f t="shared" si="26"/>
        <v>8.3088088822031864E-2</v>
      </c>
      <c r="O396" s="12">
        <f t="shared" si="26"/>
        <v>8.9573282764361842E-2</v>
      </c>
      <c r="P396" s="6"/>
      <c r="Q396" s="11" t="s">
        <v>2552</v>
      </c>
    </row>
    <row r="397" spans="1:17" x14ac:dyDescent="0.3">
      <c r="B397" s="186" t="s">
        <v>804</v>
      </c>
      <c r="C397" s="186"/>
      <c r="D397" s="186"/>
      <c r="E397" s="186"/>
      <c r="F397" s="186"/>
      <c r="G397" s="186"/>
      <c r="H397" s="186"/>
      <c r="I397" s="186"/>
      <c r="J397" s="186"/>
      <c r="K397" s="186"/>
      <c r="L397" s="186"/>
      <c r="M397" s="186"/>
      <c r="N397" s="186"/>
      <c r="O397" s="186"/>
      <c r="P397" s="6"/>
      <c r="Q397" s="3"/>
    </row>
    <row r="398" spans="1:17" x14ac:dyDescent="0.3">
      <c r="B398" s="8" t="str">
        <f t="shared" ref="B398:O401" si="27">IFERROR(VLOOKUP($B$397,$4:$123,MATCH($Q398&amp;"/"&amp;B$347,$2:$2,0),FALSE),"")</f>
        <v/>
      </c>
      <c r="C398" s="8" t="str">
        <f t="shared" si="27"/>
        <v/>
      </c>
      <c r="D398" s="8" t="str">
        <f t="shared" si="27"/>
        <v/>
      </c>
      <c r="E398" s="8" t="str">
        <f t="shared" si="27"/>
        <v/>
      </c>
      <c r="F398" s="8" t="str">
        <f t="shared" si="27"/>
        <v/>
      </c>
      <c r="G398" s="8" t="str">
        <f t="shared" si="27"/>
        <v/>
      </c>
      <c r="H398" s="8" t="str">
        <f t="shared" si="27"/>
        <v/>
      </c>
      <c r="I398" s="8" t="str">
        <f t="shared" si="27"/>
        <v/>
      </c>
      <c r="J398" s="8" t="str">
        <f t="shared" si="27"/>
        <v/>
      </c>
      <c r="K398" s="8" t="str">
        <f t="shared" si="27"/>
        <v/>
      </c>
      <c r="L398" s="8" t="str">
        <f t="shared" si="27"/>
        <v/>
      </c>
      <c r="M398" s="8" t="str">
        <f t="shared" si="27"/>
        <v/>
      </c>
      <c r="N398" s="8" t="str">
        <f t="shared" si="27"/>
        <v/>
      </c>
      <c r="O398" s="8">
        <f t="shared" si="27"/>
        <v>88632784</v>
      </c>
      <c r="P398" s="6"/>
      <c r="Q398" s="9" t="s">
        <v>12</v>
      </c>
    </row>
    <row r="399" spans="1:17" x14ac:dyDescent="0.3">
      <c r="B399" s="8" t="str">
        <f t="shared" si="27"/>
        <v/>
      </c>
      <c r="C399" s="8" t="str">
        <f t="shared" si="27"/>
        <v/>
      </c>
      <c r="D399" s="8" t="str">
        <f t="shared" si="27"/>
        <v/>
      </c>
      <c r="E399" s="8" t="str">
        <f t="shared" si="27"/>
        <v/>
      </c>
      <c r="F399" s="8" t="str">
        <f t="shared" si="27"/>
        <v/>
      </c>
      <c r="G399" s="8" t="str">
        <f t="shared" si="27"/>
        <v/>
      </c>
      <c r="H399" s="8" t="str">
        <f t="shared" si="27"/>
        <v/>
      </c>
      <c r="I399" s="8" t="str">
        <f t="shared" si="27"/>
        <v/>
      </c>
      <c r="J399" s="8" t="str">
        <f t="shared" si="27"/>
        <v/>
      </c>
      <c r="K399" s="8" t="str">
        <f t="shared" si="27"/>
        <v/>
      </c>
      <c r="L399" s="8" t="str">
        <f t="shared" si="27"/>
        <v/>
      </c>
      <c r="M399" s="8" t="str">
        <f t="shared" si="27"/>
        <v/>
      </c>
      <c r="N399" s="8" t="str">
        <f t="shared" si="27"/>
        <v/>
      </c>
      <c r="O399" s="8">
        <f t="shared" si="27"/>
        <v>87264759</v>
      </c>
      <c r="P399" s="6"/>
      <c r="Q399" s="9" t="s">
        <v>13</v>
      </c>
    </row>
    <row r="400" spans="1:17" x14ac:dyDescent="0.3">
      <c r="B400" s="8" t="str">
        <f t="shared" si="27"/>
        <v/>
      </c>
      <c r="C400" s="8" t="str">
        <f t="shared" si="27"/>
        <v/>
      </c>
      <c r="D400" s="8" t="str">
        <f t="shared" si="27"/>
        <v/>
      </c>
      <c r="E400" s="8" t="str">
        <f t="shared" si="27"/>
        <v/>
      </c>
      <c r="F400" s="8" t="str">
        <f t="shared" si="27"/>
        <v/>
      </c>
      <c r="G400" s="8" t="str">
        <f t="shared" si="27"/>
        <v/>
      </c>
      <c r="H400" s="8" t="str">
        <f t="shared" si="27"/>
        <v/>
      </c>
      <c r="I400" s="8" t="str">
        <f t="shared" si="27"/>
        <v/>
      </c>
      <c r="J400" s="8" t="str">
        <f t="shared" si="27"/>
        <v/>
      </c>
      <c r="K400" s="8" t="str">
        <f t="shared" si="27"/>
        <v/>
      </c>
      <c r="L400" s="8" t="str">
        <f t="shared" si="27"/>
        <v/>
      </c>
      <c r="M400" s="8" t="str">
        <f t="shared" si="27"/>
        <v/>
      </c>
      <c r="N400" s="8" t="str">
        <f t="shared" si="27"/>
        <v/>
      </c>
      <c r="O400" s="8">
        <f t="shared" si="27"/>
        <v>87492995</v>
      </c>
      <c r="P400" s="6"/>
      <c r="Q400" s="9" t="s">
        <v>14</v>
      </c>
    </row>
    <row r="401" spans="1:17" x14ac:dyDescent="0.3">
      <c r="B401" s="8" t="str">
        <f t="shared" si="27"/>
        <v/>
      </c>
      <c r="C401" s="8" t="str">
        <f t="shared" si="27"/>
        <v/>
      </c>
      <c r="D401" s="8" t="str">
        <f t="shared" si="27"/>
        <v/>
      </c>
      <c r="E401" s="8" t="str">
        <f t="shared" si="27"/>
        <v/>
      </c>
      <c r="F401" s="8" t="str">
        <f t="shared" si="27"/>
        <v/>
      </c>
      <c r="G401" s="8" t="str">
        <f t="shared" si="27"/>
        <v/>
      </c>
      <c r="H401" s="8" t="str">
        <f t="shared" si="27"/>
        <v/>
      </c>
      <c r="I401" s="8" t="str">
        <f t="shared" si="27"/>
        <v/>
      </c>
      <c r="J401" s="8" t="str">
        <f t="shared" si="27"/>
        <v/>
      </c>
      <c r="K401" s="8" t="str">
        <f t="shared" si="27"/>
        <v/>
      </c>
      <c r="L401" s="8" t="str">
        <f t="shared" si="27"/>
        <v/>
      </c>
      <c r="M401" s="8" t="str">
        <f t="shared" si="27"/>
        <v/>
      </c>
      <c r="N401" s="8">
        <f>IFERROR(VLOOKUP($B$397,$4:$123,MATCH($Q401&amp;"/"&amp;N$347,$2:$2,0),FALSE),IFERROR(VLOOKUP($B$397,$4:$123,MATCH($Q400&amp;"/"&amp;N$347,$2:$2,0),FALSE),IFERROR(VLOOKUP($B$397,$4:$123,MATCH($Q399&amp;"/"&amp;N$347,$2:$2,0),FALSE),IFERROR(VLOOKUP($B$397,$4:$123,MATCH($Q398&amp;"/"&amp;N$347,$2:$2,0),FALSE),""))))</f>
        <v>95395611</v>
      </c>
      <c r="O401" s="8">
        <f>IFERROR(VLOOKUP($B$397,$4:$123,MATCH($Q401&amp;"/"&amp;O$347,$2:$2,0),FALSE),IFERROR(VLOOKUP($B$397,$4:$123,MATCH($Q400&amp;"/"&amp;O$347,$2:$2,0),FALSE),IFERROR(VLOOKUP($B$397,$4:$123,MATCH($Q399&amp;"/"&amp;O$347,$2:$2,0),FALSE),IFERROR(VLOOKUP($B$397,$4:$123,MATCH($Q398&amp;"/"&amp;O$347,$2:$2,0),FALSE),""))))</f>
        <v>87388502</v>
      </c>
      <c r="P401" s="6"/>
      <c r="Q401" s="9" t="s">
        <v>15</v>
      </c>
    </row>
    <row r="402" spans="1:17" x14ac:dyDescent="0.3">
      <c r="B402" s="203" t="s">
        <v>1</v>
      </c>
      <c r="C402" s="203"/>
      <c r="D402" s="203"/>
      <c r="E402" s="203"/>
      <c r="F402" s="203"/>
      <c r="G402" s="203"/>
      <c r="H402" s="203"/>
      <c r="I402" s="203"/>
      <c r="J402" s="203"/>
      <c r="K402" s="203"/>
      <c r="L402" s="203"/>
      <c r="M402" s="203"/>
      <c r="N402" s="203"/>
      <c r="O402" s="203"/>
    </row>
    <row r="403" spans="1:17" x14ac:dyDescent="0.3">
      <c r="B403" s="204" t="s">
        <v>2</v>
      </c>
      <c r="C403" s="204"/>
      <c r="D403" s="204"/>
      <c r="E403" s="204"/>
      <c r="F403" s="204"/>
      <c r="G403" s="204"/>
      <c r="H403" s="204"/>
      <c r="I403" s="204"/>
      <c r="J403" s="204"/>
      <c r="K403" s="204"/>
      <c r="L403" s="204"/>
      <c r="M403" s="204"/>
      <c r="N403" s="204"/>
      <c r="O403" s="204"/>
      <c r="P403" s="6"/>
      <c r="Q403" s="3"/>
    </row>
    <row r="404" spans="1:17" x14ac:dyDescent="0.3">
      <c r="B404" s="8" t="str">
        <f t="shared" ref="B404:O407" si="28">IFERROR(VLOOKUP($B$403,$4:$123,MATCH($Q404&amp;"/"&amp;B$347,$2:$2,0),FALSE),"")</f>
        <v/>
      </c>
      <c r="C404" s="8" t="str">
        <f t="shared" si="28"/>
        <v/>
      </c>
      <c r="D404" s="8" t="str">
        <f t="shared" si="28"/>
        <v/>
      </c>
      <c r="E404" s="8" t="str">
        <f t="shared" si="28"/>
        <v/>
      </c>
      <c r="F404" s="8" t="str">
        <f t="shared" si="28"/>
        <v/>
      </c>
      <c r="G404" s="8" t="str">
        <f t="shared" si="28"/>
        <v/>
      </c>
      <c r="H404" s="8" t="str">
        <f t="shared" si="28"/>
        <v/>
      </c>
      <c r="I404" s="8" t="str">
        <f t="shared" si="28"/>
        <v/>
      </c>
      <c r="J404" s="8" t="str">
        <f t="shared" si="28"/>
        <v/>
      </c>
      <c r="K404" s="8" t="str">
        <f t="shared" si="28"/>
        <v/>
      </c>
      <c r="L404" s="8" t="str">
        <f t="shared" si="28"/>
        <v/>
      </c>
      <c r="M404" s="8" t="str">
        <f t="shared" si="28"/>
        <v/>
      </c>
      <c r="N404" s="8" t="str">
        <f t="shared" si="28"/>
        <v/>
      </c>
      <c r="O404" s="8">
        <f t="shared" si="28"/>
        <v>19131817</v>
      </c>
      <c r="P404" s="6"/>
      <c r="Q404" s="9" t="s">
        <v>12</v>
      </c>
    </row>
    <row r="405" spans="1:17" x14ac:dyDescent="0.3">
      <c r="B405" s="8" t="str">
        <f t="shared" si="28"/>
        <v/>
      </c>
      <c r="C405" s="8" t="str">
        <f t="shared" si="28"/>
        <v/>
      </c>
      <c r="D405" s="8" t="str">
        <f t="shared" si="28"/>
        <v/>
      </c>
      <c r="E405" s="8" t="str">
        <f t="shared" si="28"/>
        <v/>
      </c>
      <c r="F405" s="8" t="str">
        <f t="shared" si="28"/>
        <v/>
      </c>
      <c r="G405" s="8" t="str">
        <f t="shared" si="28"/>
        <v/>
      </c>
      <c r="H405" s="8" t="str">
        <f t="shared" si="28"/>
        <v/>
      </c>
      <c r="I405" s="8" t="str">
        <f t="shared" si="28"/>
        <v/>
      </c>
      <c r="J405" s="8" t="str">
        <f t="shared" si="28"/>
        <v/>
      </c>
      <c r="K405" s="8" t="str">
        <f t="shared" si="28"/>
        <v/>
      </c>
      <c r="L405" s="8" t="str">
        <f t="shared" si="28"/>
        <v/>
      </c>
      <c r="M405" s="8" t="str">
        <f t="shared" si="28"/>
        <v/>
      </c>
      <c r="N405" s="8" t="str">
        <f t="shared" si="28"/>
        <v/>
      </c>
      <c r="O405" s="8">
        <f t="shared" si="28"/>
        <v>19951775</v>
      </c>
      <c r="P405" s="6"/>
      <c r="Q405" s="9" t="s">
        <v>13</v>
      </c>
    </row>
    <row r="406" spans="1:17" x14ac:dyDescent="0.3">
      <c r="B406" s="8" t="str">
        <f t="shared" si="28"/>
        <v/>
      </c>
      <c r="C406" s="8" t="str">
        <f t="shared" si="28"/>
        <v/>
      </c>
      <c r="D406" s="8" t="str">
        <f t="shared" si="28"/>
        <v/>
      </c>
      <c r="E406" s="8" t="str">
        <f t="shared" si="28"/>
        <v/>
      </c>
      <c r="F406" s="8" t="str">
        <f t="shared" si="28"/>
        <v/>
      </c>
      <c r="G406" s="8" t="str">
        <f t="shared" si="28"/>
        <v/>
      </c>
      <c r="H406" s="8" t="str">
        <f t="shared" si="28"/>
        <v/>
      </c>
      <c r="I406" s="8" t="str">
        <f t="shared" si="28"/>
        <v/>
      </c>
      <c r="J406" s="8" t="str">
        <f t="shared" si="28"/>
        <v/>
      </c>
      <c r="K406" s="8" t="str">
        <f t="shared" si="28"/>
        <v/>
      </c>
      <c r="L406" s="8" t="str">
        <f t="shared" si="28"/>
        <v/>
      </c>
      <c r="M406" s="8" t="str">
        <f t="shared" si="28"/>
        <v/>
      </c>
      <c r="N406" s="8" t="str">
        <f t="shared" si="28"/>
        <v/>
      </c>
      <c r="O406" s="8">
        <f t="shared" si="28"/>
        <v>18452533</v>
      </c>
      <c r="P406" s="6"/>
      <c r="Q406" s="9" t="s">
        <v>14</v>
      </c>
    </row>
    <row r="407" spans="1:17" x14ac:dyDescent="0.3">
      <c r="B407" s="8" t="str">
        <f t="shared" si="28"/>
        <v/>
      </c>
      <c r="C407" s="8" t="str">
        <f t="shared" si="28"/>
        <v/>
      </c>
      <c r="D407" s="8" t="str">
        <f t="shared" si="28"/>
        <v/>
      </c>
      <c r="E407" s="8" t="str">
        <f t="shared" si="28"/>
        <v/>
      </c>
      <c r="F407" s="8" t="str">
        <f t="shared" si="28"/>
        <v/>
      </c>
      <c r="G407" s="8" t="str">
        <f t="shared" si="28"/>
        <v/>
      </c>
      <c r="H407" s="8" t="str">
        <f t="shared" si="28"/>
        <v/>
      </c>
      <c r="I407" s="8" t="str">
        <f t="shared" si="28"/>
        <v/>
      </c>
      <c r="J407" s="8" t="str">
        <f t="shared" si="28"/>
        <v/>
      </c>
      <c r="K407" s="8" t="str">
        <f t="shared" si="28"/>
        <v/>
      </c>
      <c r="L407" s="8" t="str">
        <f t="shared" si="28"/>
        <v/>
      </c>
      <c r="M407" s="8" t="str">
        <f t="shared" si="28"/>
        <v/>
      </c>
      <c r="N407" s="8">
        <f>IFERROR(VLOOKUP($B$403,$4:$123,MATCH($Q407&amp;"/"&amp;N$347,$2:$2,0),FALSE),IFERROR(VLOOKUP($B$403,$4:$123,MATCH($Q406&amp;"/"&amp;N$347,$2:$2,0),FALSE),IFERROR(VLOOKUP($B$403,$4:$123,MATCH($Q405&amp;"/"&amp;N$347,$2:$2,0),FALSE),IFERROR(VLOOKUP($B$403,$4:$123,MATCH($Q404&amp;"/"&amp;N$347,$2:$2,0),FALSE),""))))</f>
        <v>25955614</v>
      </c>
      <c r="O407" s="8">
        <f>IFERROR(VLOOKUP($B$403,$4:$123,MATCH($Q407&amp;"/"&amp;O$347,$2:$2,0),FALSE),IFERROR(VLOOKUP($B$403,$4:$123,MATCH($Q406&amp;"/"&amp;O$347,$2:$2,0),FALSE),IFERROR(VLOOKUP($B$403,$4:$123,MATCH($Q405&amp;"/"&amp;O$347,$2:$2,0),FALSE),IFERROR(VLOOKUP($B$403,$4:$123,MATCH($Q404&amp;"/"&amp;O$347,$2:$2,0),FALSE),""))))</f>
        <v>17374534</v>
      </c>
      <c r="P407" s="6"/>
      <c r="Q407" s="9" t="s">
        <v>15</v>
      </c>
    </row>
    <row r="408" spans="1:17" x14ac:dyDescent="0.3">
      <c r="A408" s="84"/>
      <c r="B408" s="12" t="e">
        <f t="shared" ref="B408:M408" si="29">+B407/B$401</f>
        <v>#VALUE!</v>
      </c>
      <c r="C408" s="12" t="e">
        <f t="shared" si="29"/>
        <v>#VALUE!</v>
      </c>
      <c r="D408" s="12" t="e">
        <f t="shared" si="29"/>
        <v>#VALUE!</v>
      </c>
      <c r="E408" s="12" t="e">
        <f t="shared" si="29"/>
        <v>#VALUE!</v>
      </c>
      <c r="F408" s="12" t="e">
        <f t="shared" si="29"/>
        <v>#VALUE!</v>
      </c>
      <c r="G408" s="12" t="e">
        <f t="shared" si="29"/>
        <v>#VALUE!</v>
      </c>
      <c r="H408" s="12" t="e">
        <f t="shared" si="29"/>
        <v>#VALUE!</v>
      </c>
      <c r="I408" s="12" t="e">
        <f t="shared" si="29"/>
        <v>#VALUE!</v>
      </c>
      <c r="J408" s="12" t="e">
        <f t="shared" si="29"/>
        <v>#VALUE!</v>
      </c>
      <c r="K408" s="12" t="e">
        <f t="shared" si="29"/>
        <v>#VALUE!</v>
      </c>
      <c r="L408" s="12" t="e">
        <f t="shared" si="29"/>
        <v>#VALUE!</v>
      </c>
      <c r="M408" s="12" t="e">
        <f t="shared" si="29"/>
        <v>#VALUE!</v>
      </c>
      <c r="N408" s="12">
        <f>+N407/N$401</f>
        <v>0.27208394314912454</v>
      </c>
      <c r="O408" s="12">
        <f>+O407/O$401</f>
        <v>0.1988194510989558</v>
      </c>
      <c r="P408" s="6"/>
      <c r="Q408" s="11" t="s">
        <v>2552</v>
      </c>
    </row>
    <row r="409" spans="1:17" x14ac:dyDescent="0.3">
      <c r="B409" s="209" t="s">
        <v>3</v>
      </c>
      <c r="C409" s="209"/>
      <c r="D409" s="209"/>
      <c r="E409" s="209"/>
      <c r="F409" s="209"/>
      <c r="G409" s="209"/>
      <c r="H409" s="209"/>
      <c r="I409" s="209"/>
      <c r="J409" s="209"/>
      <c r="K409" s="209"/>
      <c r="L409" s="209"/>
      <c r="M409" s="209"/>
      <c r="N409" s="209"/>
      <c r="O409" s="209"/>
      <c r="P409" s="6"/>
      <c r="Q409" s="3"/>
    </row>
    <row r="410" spans="1:17" x14ac:dyDescent="0.3">
      <c r="B410" s="8" t="str">
        <f t="shared" ref="B410:O413" si="30">IFERROR(VLOOKUP($B$409,$4:$123,MATCH($Q410&amp;"/"&amp;B$347,$2:$2,0),FALSE),"")</f>
        <v/>
      </c>
      <c r="C410" s="8" t="str">
        <f t="shared" si="30"/>
        <v/>
      </c>
      <c r="D410" s="8" t="str">
        <f t="shared" si="30"/>
        <v/>
      </c>
      <c r="E410" s="8" t="str">
        <f t="shared" si="30"/>
        <v/>
      </c>
      <c r="F410" s="8" t="str">
        <f t="shared" si="30"/>
        <v/>
      </c>
      <c r="G410" s="8" t="str">
        <f t="shared" si="30"/>
        <v/>
      </c>
      <c r="H410" s="8" t="str">
        <f t="shared" si="30"/>
        <v/>
      </c>
      <c r="I410" s="8" t="str">
        <f t="shared" si="30"/>
        <v/>
      </c>
      <c r="J410" s="8" t="str">
        <f t="shared" si="30"/>
        <v/>
      </c>
      <c r="K410" s="8" t="str">
        <f t="shared" si="30"/>
        <v/>
      </c>
      <c r="L410" s="8" t="str">
        <f t="shared" si="30"/>
        <v/>
      </c>
      <c r="M410" s="8" t="str">
        <f t="shared" si="30"/>
        <v/>
      </c>
      <c r="N410" s="8" t="str">
        <f t="shared" si="30"/>
        <v/>
      </c>
      <c r="O410" s="8">
        <f t="shared" si="30"/>
        <v>47772054</v>
      </c>
      <c r="P410" s="6"/>
      <c r="Q410" s="9" t="s">
        <v>12</v>
      </c>
    </row>
    <row r="411" spans="1:17" x14ac:dyDescent="0.3">
      <c r="B411" s="8" t="str">
        <f t="shared" si="30"/>
        <v/>
      </c>
      <c r="C411" s="8" t="str">
        <f t="shared" si="30"/>
        <v/>
      </c>
      <c r="D411" s="8" t="str">
        <f t="shared" si="30"/>
        <v/>
      </c>
      <c r="E411" s="8" t="str">
        <f t="shared" si="30"/>
        <v/>
      </c>
      <c r="F411" s="8" t="str">
        <f t="shared" si="30"/>
        <v/>
      </c>
      <c r="G411" s="8" t="str">
        <f t="shared" si="30"/>
        <v/>
      </c>
      <c r="H411" s="8" t="str">
        <f t="shared" si="30"/>
        <v/>
      </c>
      <c r="I411" s="8" t="str">
        <f t="shared" si="30"/>
        <v/>
      </c>
      <c r="J411" s="8" t="str">
        <f t="shared" si="30"/>
        <v/>
      </c>
      <c r="K411" s="8" t="str">
        <f t="shared" si="30"/>
        <v/>
      </c>
      <c r="L411" s="8" t="str">
        <f t="shared" si="30"/>
        <v/>
      </c>
      <c r="M411" s="8" t="str">
        <f t="shared" si="30"/>
        <v/>
      </c>
      <c r="N411" s="8" t="str">
        <f t="shared" si="30"/>
        <v/>
      </c>
      <c r="O411" s="8">
        <f t="shared" si="30"/>
        <v>45358355</v>
      </c>
      <c r="P411" s="6"/>
      <c r="Q411" s="9" t="s">
        <v>13</v>
      </c>
    </row>
    <row r="412" spans="1:17" x14ac:dyDescent="0.3">
      <c r="B412" s="8" t="str">
        <f t="shared" si="30"/>
        <v/>
      </c>
      <c r="C412" s="8" t="str">
        <f t="shared" si="30"/>
        <v/>
      </c>
      <c r="D412" s="8" t="str">
        <f t="shared" si="30"/>
        <v/>
      </c>
      <c r="E412" s="8" t="str">
        <f t="shared" si="30"/>
        <v/>
      </c>
      <c r="F412" s="8" t="str">
        <f t="shared" si="30"/>
        <v/>
      </c>
      <c r="G412" s="8" t="str">
        <f t="shared" si="30"/>
        <v/>
      </c>
      <c r="H412" s="8" t="str">
        <f t="shared" si="30"/>
        <v/>
      </c>
      <c r="I412" s="8" t="str">
        <f t="shared" si="30"/>
        <v/>
      </c>
      <c r="J412" s="8" t="str">
        <f t="shared" si="30"/>
        <v/>
      </c>
      <c r="K412" s="8" t="str">
        <f t="shared" si="30"/>
        <v/>
      </c>
      <c r="L412" s="8" t="str">
        <f t="shared" si="30"/>
        <v/>
      </c>
      <c r="M412" s="8" t="str">
        <f t="shared" si="30"/>
        <v/>
      </c>
      <c r="N412" s="8" t="str">
        <f t="shared" si="30"/>
        <v/>
      </c>
      <c r="O412" s="8">
        <f t="shared" si="30"/>
        <v>46121542</v>
      </c>
      <c r="P412" s="6"/>
      <c r="Q412" s="9" t="s">
        <v>14</v>
      </c>
    </row>
    <row r="413" spans="1:17" x14ac:dyDescent="0.3">
      <c r="B413" s="8" t="str">
        <f t="shared" si="30"/>
        <v/>
      </c>
      <c r="C413" s="8" t="str">
        <f t="shared" si="30"/>
        <v/>
      </c>
      <c r="D413" s="8" t="str">
        <f t="shared" si="30"/>
        <v/>
      </c>
      <c r="E413" s="8" t="str">
        <f t="shared" si="30"/>
        <v/>
      </c>
      <c r="F413" s="8" t="str">
        <f t="shared" si="30"/>
        <v/>
      </c>
      <c r="G413" s="8" t="str">
        <f t="shared" si="30"/>
        <v/>
      </c>
      <c r="H413" s="8" t="str">
        <f t="shared" si="30"/>
        <v/>
      </c>
      <c r="I413" s="8" t="str">
        <f t="shared" si="30"/>
        <v/>
      </c>
      <c r="J413" s="8" t="str">
        <f t="shared" si="30"/>
        <v/>
      </c>
      <c r="K413" s="8" t="str">
        <f t="shared" si="30"/>
        <v/>
      </c>
      <c r="L413" s="8" t="str">
        <f t="shared" si="30"/>
        <v/>
      </c>
      <c r="M413" s="8" t="str">
        <f t="shared" si="30"/>
        <v/>
      </c>
      <c r="N413" s="8">
        <f>IFERROR(VLOOKUP($B$409,$4:$123,MATCH($Q413&amp;"/"&amp;N$347,$2:$2,0),FALSE),IFERROR(VLOOKUP($B$409,$4:$123,MATCH($Q412&amp;"/"&amp;N$347,$2:$2,0),FALSE),IFERROR(VLOOKUP($B$409,$4:$123,MATCH($Q411&amp;"/"&amp;N$347,$2:$2,0),FALSE),IFERROR(VLOOKUP($B$409,$4:$123,MATCH($Q410&amp;"/"&amp;N$347,$2:$2,0),FALSE),""))))</f>
        <v>43387270</v>
      </c>
      <c r="O413" s="8">
        <f>IFERROR(VLOOKUP($B$409,$4:$123,MATCH($Q413&amp;"/"&amp;O$347,$2:$2,0),FALSE),IFERROR(VLOOKUP($B$409,$4:$123,MATCH($Q412&amp;"/"&amp;O$347,$2:$2,0),FALSE),IFERROR(VLOOKUP($B$409,$4:$123,MATCH($Q411&amp;"/"&amp;O$347,$2:$2,0),FALSE),IFERROR(VLOOKUP($B$409,$4:$123,MATCH($Q410&amp;"/"&amp;O$347,$2:$2,0),FALSE),""))))</f>
        <v>45335633</v>
      </c>
      <c r="P413" s="6"/>
      <c r="Q413" s="9" t="s">
        <v>15</v>
      </c>
    </row>
    <row r="414" spans="1:17" x14ac:dyDescent="0.3">
      <c r="B414" s="12" t="e">
        <f t="shared" ref="B414:M414" si="31">+B413/B$401</f>
        <v>#VALUE!</v>
      </c>
      <c r="C414" s="12" t="e">
        <f t="shared" si="31"/>
        <v>#VALUE!</v>
      </c>
      <c r="D414" s="12" t="e">
        <f t="shared" si="31"/>
        <v>#VALUE!</v>
      </c>
      <c r="E414" s="12" t="e">
        <f t="shared" si="31"/>
        <v>#VALUE!</v>
      </c>
      <c r="F414" s="12" t="e">
        <f t="shared" si="31"/>
        <v>#VALUE!</v>
      </c>
      <c r="G414" s="12" t="e">
        <f t="shared" si="31"/>
        <v>#VALUE!</v>
      </c>
      <c r="H414" s="12" t="e">
        <f t="shared" si="31"/>
        <v>#VALUE!</v>
      </c>
      <c r="I414" s="12" t="e">
        <f t="shared" si="31"/>
        <v>#VALUE!</v>
      </c>
      <c r="J414" s="12" t="e">
        <f t="shared" si="31"/>
        <v>#VALUE!</v>
      </c>
      <c r="K414" s="12" t="e">
        <f t="shared" si="31"/>
        <v>#VALUE!</v>
      </c>
      <c r="L414" s="12" t="e">
        <f t="shared" si="31"/>
        <v>#VALUE!</v>
      </c>
      <c r="M414" s="12" t="e">
        <f t="shared" si="31"/>
        <v>#VALUE!</v>
      </c>
      <c r="N414" s="12">
        <f>+N413/N$401</f>
        <v>0.45481411089237639</v>
      </c>
      <c r="O414" s="12">
        <f>+O413/O$401</f>
        <v>0.51878258537948163</v>
      </c>
      <c r="P414" s="6"/>
      <c r="Q414" s="11" t="s">
        <v>2552</v>
      </c>
    </row>
    <row r="415" spans="1:17" x14ac:dyDescent="0.3">
      <c r="B415" s="211" t="s">
        <v>4</v>
      </c>
      <c r="C415" s="211"/>
      <c r="D415" s="211"/>
      <c r="E415" s="211"/>
      <c r="F415" s="211"/>
      <c r="G415" s="211"/>
      <c r="H415" s="211"/>
      <c r="I415" s="211"/>
      <c r="J415" s="211"/>
      <c r="K415" s="211"/>
      <c r="L415" s="211"/>
      <c r="M415" s="211"/>
      <c r="N415" s="211"/>
      <c r="O415" s="211"/>
      <c r="P415" s="6"/>
      <c r="Q415" s="3"/>
    </row>
    <row r="416" spans="1:17" x14ac:dyDescent="0.3">
      <c r="B416" s="8" t="str">
        <f t="shared" ref="B416:O419" si="32">IFERROR(VLOOKUP($B$415,$4:$123,MATCH($Q416&amp;"/"&amp;B$347,$2:$2,0),FALSE),"")</f>
        <v/>
      </c>
      <c r="C416" s="8" t="str">
        <f t="shared" si="32"/>
        <v/>
      </c>
      <c r="D416" s="8" t="str">
        <f t="shared" si="32"/>
        <v/>
      </c>
      <c r="E416" s="8" t="str">
        <f t="shared" si="32"/>
        <v/>
      </c>
      <c r="F416" s="8" t="str">
        <f t="shared" si="32"/>
        <v/>
      </c>
      <c r="G416" s="8" t="str">
        <f t="shared" si="32"/>
        <v/>
      </c>
      <c r="H416" s="8" t="str">
        <f t="shared" si="32"/>
        <v/>
      </c>
      <c r="I416" s="8" t="str">
        <f t="shared" si="32"/>
        <v/>
      </c>
      <c r="J416" s="8" t="str">
        <f t="shared" si="32"/>
        <v/>
      </c>
      <c r="K416" s="8" t="str">
        <f t="shared" si="32"/>
        <v/>
      </c>
      <c r="L416" s="8" t="str">
        <f t="shared" si="32"/>
        <v/>
      </c>
      <c r="M416" s="8" t="str">
        <f t="shared" si="32"/>
        <v/>
      </c>
      <c r="N416" s="8" t="str">
        <f t="shared" si="32"/>
        <v/>
      </c>
      <c r="O416" s="8">
        <f t="shared" si="32"/>
        <v>66903871</v>
      </c>
      <c r="P416" s="6"/>
      <c r="Q416" s="9" t="s">
        <v>12</v>
      </c>
    </row>
    <row r="417" spans="2:17" x14ac:dyDescent="0.3">
      <c r="B417" s="8" t="str">
        <f t="shared" si="32"/>
        <v/>
      </c>
      <c r="C417" s="8" t="str">
        <f t="shared" si="32"/>
        <v/>
      </c>
      <c r="D417" s="8" t="str">
        <f t="shared" si="32"/>
        <v/>
      </c>
      <c r="E417" s="8" t="str">
        <f t="shared" si="32"/>
        <v/>
      </c>
      <c r="F417" s="8" t="str">
        <f t="shared" si="32"/>
        <v/>
      </c>
      <c r="G417" s="8" t="str">
        <f t="shared" si="32"/>
        <v/>
      </c>
      <c r="H417" s="8" t="str">
        <f t="shared" si="32"/>
        <v/>
      </c>
      <c r="I417" s="8" t="str">
        <f t="shared" si="32"/>
        <v/>
      </c>
      <c r="J417" s="8" t="str">
        <f t="shared" si="32"/>
        <v/>
      </c>
      <c r="K417" s="8" t="str">
        <f t="shared" si="32"/>
        <v/>
      </c>
      <c r="L417" s="8" t="str">
        <f t="shared" si="32"/>
        <v/>
      </c>
      <c r="M417" s="8" t="str">
        <f t="shared" si="32"/>
        <v/>
      </c>
      <c r="N417" s="8" t="str">
        <f t="shared" si="32"/>
        <v/>
      </c>
      <c r="O417" s="8">
        <f t="shared" si="32"/>
        <v>65310130</v>
      </c>
      <c r="P417" s="6"/>
      <c r="Q417" s="9" t="s">
        <v>13</v>
      </c>
    </row>
    <row r="418" spans="2:17" x14ac:dyDescent="0.3">
      <c r="B418" s="8" t="str">
        <f t="shared" si="32"/>
        <v/>
      </c>
      <c r="C418" s="8" t="str">
        <f t="shared" si="32"/>
        <v/>
      </c>
      <c r="D418" s="8" t="str">
        <f t="shared" si="32"/>
        <v/>
      </c>
      <c r="E418" s="8" t="str">
        <f t="shared" si="32"/>
        <v/>
      </c>
      <c r="F418" s="8" t="str">
        <f t="shared" si="32"/>
        <v/>
      </c>
      <c r="G418" s="8" t="str">
        <f t="shared" si="32"/>
        <v/>
      </c>
      <c r="H418" s="8" t="str">
        <f t="shared" si="32"/>
        <v/>
      </c>
      <c r="I418" s="8" t="str">
        <f t="shared" si="32"/>
        <v/>
      </c>
      <c r="J418" s="8" t="str">
        <f t="shared" si="32"/>
        <v/>
      </c>
      <c r="K418" s="8" t="str">
        <f t="shared" si="32"/>
        <v/>
      </c>
      <c r="L418" s="8" t="str">
        <f t="shared" si="32"/>
        <v/>
      </c>
      <c r="M418" s="8" t="str">
        <f t="shared" si="32"/>
        <v/>
      </c>
      <c r="N418" s="8" t="str">
        <f t="shared" si="32"/>
        <v/>
      </c>
      <c r="O418" s="8">
        <f t="shared" si="32"/>
        <v>64574075</v>
      </c>
      <c r="P418" s="6"/>
      <c r="Q418" s="9" t="s">
        <v>14</v>
      </c>
    </row>
    <row r="419" spans="2:17" x14ac:dyDescent="0.3">
      <c r="B419" s="8" t="str">
        <f t="shared" si="32"/>
        <v/>
      </c>
      <c r="C419" s="8" t="str">
        <f t="shared" si="32"/>
        <v/>
      </c>
      <c r="D419" s="8" t="str">
        <f t="shared" si="32"/>
        <v/>
      </c>
      <c r="E419" s="8" t="str">
        <f t="shared" si="32"/>
        <v/>
      </c>
      <c r="F419" s="8" t="str">
        <f t="shared" si="32"/>
        <v/>
      </c>
      <c r="G419" s="8" t="str">
        <f t="shared" si="32"/>
        <v/>
      </c>
      <c r="H419" s="8" t="str">
        <f t="shared" si="32"/>
        <v/>
      </c>
      <c r="I419" s="8" t="str">
        <f t="shared" si="32"/>
        <v/>
      </c>
      <c r="J419" s="8" t="str">
        <f t="shared" si="32"/>
        <v/>
      </c>
      <c r="K419" s="8" t="str">
        <f t="shared" si="32"/>
        <v/>
      </c>
      <c r="L419" s="8" t="str">
        <f t="shared" si="32"/>
        <v/>
      </c>
      <c r="M419" s="8" t="str">
        <f t="shared" si="32"/>
        <v/>
      </c>
      <c r="N419" s="8">
        <f>IFERROR(VLOOKUP($B$415,$4:$123,MATCH($Q419&amp;"/"&amp;N$347,$2:$2,0),FALSE),IFERROR(VLOOKUP($B$415,$4:$123,MATCH($Q418&amp;"/"&amp;N$347,$2:$2,0),FALSE),IFERROR(VLOOKUP($B$415,$4:$123,MATCH($Q417&amp;"/"&amp;N$347,$2:$2,0),FALSE),IFERROR(VLOOKUP($B$415,$4:$123,MATCH($Q416&amp;"/"&amp;N$347,$2:$2,0),FALSE),""))))</f>
        <v>69342884</v>
      </c>
      <c r="O419" s="8">
        <f>IFERROR(VLOOKUP($B$415,$4:$123,MATCH($Q419&amp;"/"&amp;O$347,$2:$2,0),FALSE),IFERROR(VLOOKUP($B$415,$4:$123,MATCH($Q418&amp;"/"&amp;O$347,$2:$2,0),FALSE),IFERROR(VLOOKUP($B$415,$4:$123,MATCH($Q417&amp;"/"&amp;O$347,$2:$2,0),FALSE),IFERROR(VLOOKUP($B$415,$4:$123,MATCH($Q416&amp;"/"&amp;O$347,$2:$2,0),FALSE),""))))</f>
        <v>62710167</v>
      </c>
      <c r="P419" s="6"/>
      <c r="Q419" s="9" t="s">
        <v>15</v>
      </c>
    </row>
    <row r="420" spans="2:17" x14ac:dyDescent="0.3">
      <c r="B420" s="12" t="e">
        <f t="shared" ref="B420:M420" si="33">+B419/B$401</f>
        <v>#VALUE!</v>
      </c>
      <c r="C420" s="12" t="e">
        <f t="shared" si="33"/>
        <v>#VALUE!</v>
      </c>
      <c r="D420" s="12" t="e">
        <f t="shared" si="33"/>
        <v>#VALUE!</v>
      </c>
      <c r="E420" s="12" t="e">
        <f t="shared" si="33"/>
        <v>#VALUE!</v>
      </c>
      <c r="F420" s="12" t="e">
        <f t="shared" si="33"/>
        <v>#VALUE!</v>
      </c>
      <c r="G420" s="12" t="e">
        <f t="shared" si="33"/>
        <v>#VALUE!</v>
      </c>
      <c r="H420" s="12" t="e">
        <f t="shared" si="33"/>
        <v>#VALUE!</v>
      </c>
      <c r="I420" s="12" t="e">
        <f t="shared" si="33"/>
        <v>#VALUE!</v>
      </c>
      <c r="J420" s="12" t="e">
        <f t="shared" si="33"/>
        <v>#VALUE!</v>
      </c>
      <c r="K420" s="12" t="e">
        <f t="shared" si="33"/>
        <v>#VALUE!</v>
      </c>
      <c r="L420" s="12" t="e">
        <f t="shared" si="33"/>
        <v>#VALUE!</v>
      </c>
      <c r="M420" s="12" t="e">
        <f t="shared" si="33"/>
        <v>#VALUE!</v>
      </c>
      <c r="N420" s="12">
        <f>+N419/N$401</f>
        <v>0.72689805404150087</v>
      </c>
      <c r="O420" s="12">
        <f>+O419/O$401</f>
        <v>0.71760203647843746</v>
      </c>
      <c r="P420" s="6"/>
      <c r="Q420" s="11" t="s">
        <v>2552</v>
      </c>
    </row>
    <row r="421" spans="2:17" x14ac:dyDescent="0.3">
      <c r="B421" s="203" t="s">
        <v>812</v>
      </c>
      <c r="C421" s="203"/>
      <c r="D421" s="203"/>
      <c r="E421" s="203"/>
      <c r="F421" s="203"/>
      <c r="G421" s="203"/>
      <c r="H421" s="203"/>
      <c r="I421" s="203"/>
      <c r="J421" s="203"/>
      <c r="K421" s="203"/>
      <c r="L421" s="203"/>
      <c r="M421" s="203"/>
      <c r="N421" s="203"/>
      <c r="O421" s="203"/>
      <c r="P421" s="6"/>
      <c r="Q421" s="3"/>
    </row>
    <row r="422" spans="2:17" x14ac:dyDescent="0.3">
      <c r="B422" s="8" t="str">
        <f t="shared" ref="B422:O425" si="34">IFERROR(VLOOKUP($B$421,$4:$123,MATCH($Q422&amp;"/"&amp;B$347,$2:$2,0),FALSE),"")</f>
        <v/>
      </c>
      <c r="C422" s="8" t="str">
        <f t="shared" si="34"/>
        <v/>
      </c>
      <c r="D422" s="8" t="str">
        <f t="shared" si="34"/>
        <v/>
      </c>
      <c r="E422" s="8" t="str">
        <f t="shared" si="34"/>
        <v/>
      </c>
      <c r="F422" s="8" t="str">
        <f t="shared" si="34"/>
        <v/>
      </c>
      <c r="G422" s="8" t="str">
        <f t="shared" si="34"/>
        <v/>
      </c>
      <c r="H422" s="8" t="str">
        <f t="shared" si="34"/>
        <v/>
      </c>
      <c r="I422" s="8" t="str">
        <f t="shared" si="34"/>
        <v/>
      </c>
      <c r="J422" s="8" t="str">
        <f t="shared" si="34"/>
        <v/>
      </c>
      <c r="K422" s="8" t="str">
        <f t="shared" si="34"/>
        <v/>
      </c>
      <c r="L422" s="8" t="str">
        <f t="shared" si="34"/>
        <v/>
      </c>
      <c r="M422" s="8" t="str">
        <f t="shared" si="34"/>
        <v/>
      </c>
      <c r="N422" s="8" t="str">
        <f t="shared" si="34"/>
        <v/>
      </c>
      <c r="O422" s="8">
        <f t="shared" si="34"/>
        <v>73779056</v>
      </c>
      <c r="P422" s="6"/>
      <c r="Q422" s="9" t="s">
        <v>12</v>
      </c>
    </row>
    <row r="423" spans="2:17" x14ac:dyDescent="0.3">
      <c r="B423" s="8" t="str">
        <f t="shared" si="34"/>
        <v/>
      </c>
      <c r="C423" s="8" t="str">
        <f t="shared" si="34"/>
        <v/>
      </c>
      <c r="D423" s="8" t="str">
        <f t="shared" si="34"/>
        <v/>
      </c>
      <c r="E423" s="8" t="str">
        <f t="shared" si="34"/>
        <v/>
      </c>
      <c r="F423" s="8" t="str">
        <f t="shared" si="34"/>
        <v/>
      </c>
      <c r="G423" s="8" t="str">
        <f t="shared" si="34"/>
        <v/>
      </c>
      <c r="H423" s="8" t="str">
        <f t="shared" si="34"/>
        <v/>
      </c>
      <c r="I423" s="8" t="str">
        <f t="shared" si="34"/>
        <v/>
      </c>
      <c r="J423" s="8" t="str">
        <f t="shared" si="34"/>
        <v/>
      </c>
      <c r="K423" s="8" t="str">
        <f t="shared" si="34"/>
        <v/>
      </c>
      <c r="L423" s="8" t="str">
        <f t="shared" si="34"/>
        <v/>
      </c>
      <c r="M423" s="8" t="str">
        <f t="shared" si="34"/>
        <v/>
      </c>
      <c r="N423" s="8" t="str">
        <f t="shared" si="34"/>
        <v/>
      </c>
      <c r="O423" s="8">
        <f t="shared" si="34"/>
        <v>71921213</v>
      </c>
      <c r="P423" s="6"/>
      <c r="Q423" s="9" t="s">
        <v>13</v>
      </c>
    </row>
    <row r="424" spans="2:17" x14ac:dyDescent="0.3">
      <c r="B424" s="8" t="str">
        <f t="shared" si="34"/>
        <v/>
      </c>
      <c r="C424" s="8" t="str">
        <f t="shared" si="34"/>
        <v/>
      </c>
      <c r="D424" s="8" t="str">
        <f t="shared" si="34"/>
        <v/>
      </c>
      <c r="E424" s="8" t="str">
        <f t="shared" si="34"/>
        <v/>
      </c>
      <c r="F424" s="8" t="str">
        <f t="shared" si="34"/>
        <v/>
      </c>
      <c r="G424" s="8" t="str">
        <f t="shared" si="34"/>
        <v/>
      </c>
      <c r="H424" s="8" t="str">
        <f t="shared" si="34"/>
        <v/>
      </c>
      <c r="I424" s="8" t="str">
        <f t="shared" si="34"/>
        <v/>
      </c>
      <c r="J424" s="8" t="str">
        <f t="shared" si="34"/>
        <v/>
      </c>
      <c r="K424" s="8" t="str">
        <f t="shared" si="34"/>
        <v/>
      </c>
      <c r="L424" s="8" t="str">
        <f t="shared" si="34"/>
        <v/>
      </c>
      <c r="M424" s="8" t="str">
        <f t="shared" si="34"/>
        <v/>
      </c>
      <c r="N424" s="8" t="str">
        <f t="shared" si="34"/>
        <v/>
      </c>
      <c r="O424" s="8">
        <f t="shared" si="34"/>
        <v>71563416</v>
      </c>
      <c r="P424" s="6"/>
      <c r="Q424" s="9" t="s">
        <v>14</v>
      </c>
    </row>
    <row r="425" spans="2:17" x14ac:dyDescent="0.3">
      <c r="B425" s="8" t="str">
        <f t="shared" si="34"/>
        <v/>
      </c>
      <c r="C425" s="8" t="str">
        <f t="shared" si="34"/>
        <v/>
      </c>
      <c r="D425" s="8" t="str">
        <f t="shared" si="34"/>
        <v/>
      </c>
      <c r="E425" s="8" t="str">
        <f t="shared" si="34"/>
        <v/>
      </c>
      <c r="F425" s="8" t="str">
        <f t="shared" si="34"/>
        <v/>
      </c>
      <c r="G425" s="8" t="str">
        <f t="shared" si="34"/>
        <v/>
      </c>
      <c r="H425" s="8" t="str">
        <f t="shared" si="34"/>
        <v/>
      </c>
      <c r="I425" s="8" t="str">
        <f t="shared" si="34"/>
        <v/>
      </c>
      <c r="J425" s="8" t="str">
        <f t="shared" si="34"/>
        <v/>
      </c>
      <c r="K425" s="8" t="str">
        <f t="shared" si="34"/>
        <v/>
      </c>
      <c r="L425" s="8" t="str">
        <f t="shared" si="34"/>
        <v/>
      </c>
      <c r="M425" s="8" t="str">
        <f t="shared" si="34"/>
        <v/>
      </c>
      <c r="N425" s="8">
        <f>IFERROR(VLOOKUP($B$421,$4:$123,MATCH($Q425&amp;"/"&amp;N$347,$2:$2,0),FALSE),IFERROR(VLOOKUP($B$421,$4:$123,MATCH($Q424&amp;"/"&amp;N$347,$2:$2,0),FALSE),IFERROR(VLOOKUP($B$421,$4:$123,MATCH($Q423&amp;"/"&amp;N$347,$2:$2,0),FALSE),IFERROR(VLOOKUP($B$421,$4:$123,MATCH($Q422&amp;"/"&amp;N$347,$2:$2,0),FALSE),""))))</f>
        <v>74270464</v>
      </c>
      <c r="O425" s="8">
        <f>IFERROR(VLOOKUP($B$421,$4:$123,MATCH($Q425&amp;"/"&amp;O$347,$2:$2,0),FALSE),IFERROR(VLOOKUP($B$421,$4:$123,MATCH($Q424&amp;"/"&amp;O$347,$2:$2,0),FALSE),IFERROR(VLOOKUP($B$421,$4:$123,MATCH($Q423&amp;"/"&amp;O$347,$2:$2,0),FALSE),IFERROR(VLOOKUP($B$421,$4:$123,MATCH($Q422&amp;"/"&amp;O$347,$2:$2,0),FALSE),""))))</f>
        <v>70008838</v>
      </c>
      <c r="P425" s="6"/>
      <c r="Q425" s="9" t="s">
        <v>15</v>
      </c>
    </row>
    <row r="426" spans="2:17" x14ac:dyDescent="0.3">
      <c r="B426" s="12" t="e">
        <f t="shared" ref="B426:M426" si="35">+B425/B$401</f>
        <v>#VALUE!</v>
      </c>
      <c r="C426" s="12" t="e">
        <f t="shared" si="35"/>
        <v>#VALUE!</v>
      </c>
      <c r="D426" s="12" t="e">
        <f t="shared" si="35"/>
        <v>#VALUE!</v>
      </c>
      <c r="E426" s="12" t="e">
        <f t="shared" si="35"/>
        <v>#VALUE!</v>
      </c>
      <c r="F426" s="12" t="e">
        <f t="shared" si="35"/>
        <v>#VALUE!</v>
      </c>
      <c r="G426" s="12" t="e">
        <f t="shared" si="35"/>
        <v>#VALUE!</v>
      </c>
      <c r="H426" s="12" t="e">
        <f t="shared" si="35"/>
        <v>#VALUE!</v>
      </c>
      <c r="I426" s="12" t="e">
        <f t="shared" si="35"/>
        <v>#VALUE!</v>
      </c>
      <c r="J426" s="12" t="e">
        <f t="shared" si="35"/>
        <v>#VALUE!</v>
      </c>
      <c r="K426" s="12" t="e">
        <f t="shared" si="35"/>
        <v>#VALUE!</v>
      </c>
      <c r="L426" s="12" t="e">
        <f t="shared" si="35"/>
        <v>#VALUE!</v>
      </c>
      <c r="M426" s="12" t="e">
        <f t="shared" si="35"/>
        <v>#VALUE!</v>
      </c>
      <c r="N426" s="12">
        <f>+N425/N$401</f>
        <v>0.77855221242830552</v>
      </c>
      <c r="O426" s="12">
        <f>+O425/O$401</f>
        <v>0.80112184552608534</v>
      </c>
      <c r="P426" s="6"/>
      <c r="Q426" s="11" t="s">
        <v>2552</v>
      </c>
    </row>
    <row r="427" spans="2:17" x14ac:dyDescent="0.3">
      <c r="B427" s="202" t="s">
        <v>17</v>
      </c>
      <c r="C427" s="202"/>
      <c r="D427" s="202"/>
      <c r="E427" s="202"/>
      <c r="F427" s="202"/>
      <c r="G427" s="202"/>
      <c r="H427" s="202"/>
      <c r="I427" s="202"/>
      <c r="J427" s="202"/>
      <c r="K427" s="202"/>
      <c r="L427" s="202"/>
      <c r="M427" s="202"/>
      <c r="N427" s="202"/>
      <c r="O427" s="202"/>
      <c r="P427" s="6"/>
      <c r="Q427" s="11"/>
    </row>
    <row r="428" spans="2:17" x14ac:dyDescent="0.3">
      <c r="B428" s="215" t="s">
        <v>813</v>
      </c>
      <c r="C428" s="215"/>
      <c r="D428" s="215"/>
      <c r="E428" s="215"/>
      <c r="F428" s="215"/>
      <c r="G428" s="215"/>
      <c r="H428" s="215"/>
      <c r="I428" s="215"/>
      <c r="J428" s="215"/>
      <c r="K428" s="215"/>
      <c r="L428" s="215"/>
      <c r="M428" s="215"/>
      <c r="N428" s="215"/>
      <c r="O428" s="215"/>
    </row>
    <row r="429" spans="2:17" x14ac:dyDescent="0.3">
      <c r="B429" s="8" t="str">
        <f t="shared" ref="B429:O432" si="36">IFERROR(VLOOKUP($B$428,$4:$123,MATCH($Q429&amp;"/"&amp;B$347,$2:$2,0),FALSE),"")</f>
        <v/>
      </c>
      <c r="C429" s="8" t="str">
        <f t="shared" si="36"/>
        <v/>
      </c>
      <c r="D429" s="8" t="str">
        <f t="shared" si="36"/>
        <v/>
      </c>
      <c r="E429" s="8" t="str">
        <f t="shared" si="36"/>
        <v/>
      </c>
      <c r="F429" s="8" t="str">
        <f t="shared" si="36"/>
        <v/>
      </c>
      <c r="G429" s="8" t="str">
        <f t="shared" si="36"/>
        <v/>
      </c>
      <c r="H429" s="8" t="str">
        <f t="shared" si="36"/>
        <v/>
      </c>
      <c r="I429" s="8" t="str">
        <f t="shared" si="36"/>
        <v/>
      </c>
      <c r="J429" s="8" t="str">
        <f t="shared" si="36"/>
        <v/>
      </c>
      <c r="K429" s="8" t="str">
        <f t="shared" si="36"/>
        <v/>
      </c>
      <c r="L429" s="8" t="str">
        <f t="shared" si="36"/>
        <v/>
      </c>
      <c r="M429" s="8" t="str">
        <f t="shared" si="36"/>
        <v/>
      </c>
      <c r="N429" s="8" t="str">
        <f t="shared" si="36"/>
        <v/>
      </c>
      <c r="O429" s="8">
        <f t="shared" si="36"/>
        <v>10433883</v>
      </c>
      <c r="P429" s="6"/>
      <c r="Q429" s="9" t="s">
        <v>12</v>
      </c>
    </row>
    <row r="430" spans="2:17" x14ac:dyDescent="0.3">
      <c r="B430" s="8" t="str">
        <f t="shared" si="36"/>
        <v/>
      </c>
      <c r="C430" s="8" t="str">
        <f t="shared" si="36"/>
        <v/>
      </c>
      <c r="D430" s="8" t="str">
        <f t="shared" si="36"/>
        <v/>
      </c>
      <c r="E430" s="8" t="str">
        <f t="shared" si="36"/>
        <v/>
      </c>
      <c r="F430" s="8" t="str">
        <f t="shared" si="36"/>
        <v/>
      </c>
      <c r="G430" s="8" t="str">
        <f t="shared" si="36"/>
        <v/>
      </c>
      <c r="H430" s="8" t="str">
        <f t="shared" si="36"/>
        <v/>
      </c>
      <c r="I430" s="8" t="str">
        <f t="shared" si="36"/>
        <v/>
      </c>
      <c r="J430" s="8" t="str">
        <f t="shared" si="36"/>
        <v/>
      </c>
      <c r="K430" s="8" t="str">
        <f t="shared" si="36"/>
        <v/>
      </c>
      <c r="L430" s="8" t="str">
        <f t="shared" si="36"/>
        <v/>
      </c>
      <c r="M430" s="8" t="str">
        <f t="shared" si="36"/>
        <v/>
      </c>
      <c r="N430" s="8" t="str">
        <f t="shared" si="36"/>
        <v/>
      </c>
      <c r="O430" s="8">
        <f t="shared" si="36"/>
        <v>10762873</v>
      </c>
      <c r="P430" s="6"/>
      <c r="Q430" s="9" t="s">
        <v>13</v>
      </c>
    </row>
    <row r="431" spans="2:17" x14ac:dyDescent="0.3">
      <c r="B431" s="8" t="str">
        <f t="shared" si="36"/>
        <v/>
      </c>
      <c r="C431" s="8" t="str">
        <f t="shared" si="36"/>
        <v/>
      </c>
      <c r="D431" s="8" t="str">
        <f t="shared" si="36"/>
        <v/>
      </c>
      <c r="E431" s="8" t="str">
        <f t="shared" si="36"/>
        <v/>
      </c>
      <c r="F431" s="8" t="str">
        <f t="shared" si="36"/>
        <v/>
      </c>
      <c r="G431" s="8" t="str">
        <f t="shared" si="36"/>
        <v/>
      </c>
      <c r="H431" s="8" t="str">
        <f t="shared" si="36"/>
        <v/>
      </c>
      <c r="I431" s="8" t="str">
        <f t="shared" si="36"/>
        <v/>
      </c>
      <c r="J431" s="8" t="str">
        <f t="shared" si="36"/>
        <v/>
      </c>
      <c r="K431" s="8" t="str">
        <f t="shared" si="36"/>
        <v/>
      </c>
      <c r="L431" s="8" t="str">
        <f t="shared" si="36"/>
        <v/>
      </c>
      <c r="M431" s="8" t="str">
        <f t="shared" si="36"/>
        <v/>
      </c>
      <c r="N431" s="8" t="str">
        <f t="shared" si="36"/>
        <v/>
      </c>
      <c r="O431" s="8">
        <f t="shared" si="36"/>
        <v>11309829</v>
      </c>
      <c r="P431" s="6"/>
      <c r="Q431" s="9" t="s">
        <v>14</v>
      </c>
    </row>
    <row r="432" spans="2:17" x14ac:dyDescent="0.3">
      <c r="B432" s="8" t="str">
        <f t="shared" si="36"/>
        <v/>
      </c>
      <c r="C432" s="8" t="str">
        <f t="shared" si="36"/>
        <v/>
      </c>
      <c r="D432" s="8" t="str">
        <f t="shared" si="36"/>
        <v/>
      </c>
      <c r="E432" s="8" t="str">
        <f t="shared" si="36"/>
        <v/>
      </c>
      <c r="F432" s="8" t="str">
        <f t="shared" si="36"/>
        <v/>
      </c>
      <c r="G432" s="8" t="str">
        <f t="shared" si="36"/>
        <v/>
      </c>
      <c r="H432" s="8" t="str">
        <f t="shared" si="36"/>
        <v/>
      </c>
      <c r="I432" s="8" t="str">
        <f t="shared" si="36"/>
        <v/>
      </c>
      <c r="J432" s="8" t="str">
        <f t="shared" si="36"/>
        <v/>
      </c>
      <c r="K432" s="8" t="str">
        <f t="shared" si="36"/>
        <v/>
      </c>
      <c r="L432" s="8" t="str">
        <f t="shared" si="36"/>
        <v/>
      </c>
      <c r="M432" s="8" t="str">
        <f t="shared" si="36"/>
        <v/>
      </c>
      <c r="N432" s="8">
        <f>IFERROR(VLOOKUP($B$428,$4:$123,MATCH($Q432&amp;"/"&amp;N$347,$2:$2,0),FALSE),IFERROR(VLOOKUP($B$428,$4:$123,MATCH($Q431&amp;"/"&amp;N$347,$2:$2,0),FALSE),IFERROR(VLOOKUP($B$428,$4:$123,MATCH($Q430&amp;"/"&amp;N$347,$2:$2,0),FALSE),IFERROR(VLOOKUP($B$428,$4:$123,MATCH($Q429&amp;"/"&amp;N$347,$2:$2,0),FALSE),""))))</f>
        <v>15302773</v>
      </c>
      <c r="O432" s="8">
        <f>IFERROR(VLOOKUP($B$428,$4:$123,MATCH($Q432&amp;"/"&amp;O$347,$2:$2,0),FALSE),IFERROR(VLOOKUP($B$428,$4:$123,MATCH($Q431&amp;"/"&amp;O$347,$2:$2,0),FALSE),IFERROR(VLOOKUP($B$428,$4:$123,MATCH($Q430&amp;"/"&amp;O$347,$2:$2,0),FALSE),IFERROR(VLOOKUP($B$428,$4:$123,MATCH($Q429&amp;"/"&amp;O$347,$2:$2,0),FALSE),""))))</f>
        <v>12471581</v>
      </c>
      <c r="P432" s="6"/>
      <c r="Q432" s="9" t="s">
        <v>15</v>
      </c>
    </row>
    <row r="433" spans="1:18" x14ac:dyDescent="0.3">
      <c r="A433" s="85"/>
      <c r="B433" s="12" t="e">
        <f t="shared" ref="B433:M433" si="37">+B432/B$401</f>
        <v>#VALUE!</v>
      </c>
      <c r="C433" s="12" t="e">
        <f t="shared" si="37"/>
        <v>#VALUE!</v>
      </c>
      <c r="D433" s="12" t="e">
        <f t="shared" si="37"/>
        <v>#VALUE!</v>
      </c>
      <c r="E433" s="12" t="e">
        <f t="shared" si="37"/>
        <v>#VALUE!</v>
      </c>
      <c r="F433" s="12" t="e">
        <f t="shared" si="37"/>
        <v>#VALUE!</v>
      </c>
      <c r="G433" s="12" t="e">
        <f t="shared" si="37"/>
        <v>#VALUE!</v>
      </c>
      <c r="H433" s="12" t="e">
        <f t="shared" si="37"/>
        <v>#VALUE!</v>
      </c>
      <c r="I433" s="12" t="e">
        <f t="shared" si="37"/>
        <v>#VALUE!</v>
      </c>
      <c r="J433" s="12" t="e">
        <f t="shared" si="37"/>
        <v>#VALUE!</v>
      </c>
      <c r="K433" s="12" t="e">
        <f t="shared" si="37"/>
        <v>#VALUE!</v>
      </c>
      <c r="L433" s="12" t="e">
        <f t="shared" si="37"/>
        <v>#VALUE!</v>
      </c>
      <c r="M433" s="12" t="e">
        <f t="shared" si="37"/>
        <v>#VALUE!</v>
      </c>
      <c r="N433" s="12">
        <f>+N432/N$401</f>
        <v>0.16041380562047031</v>
      </c>
      <c r="O433" s="12">
        <f>+O432/O$401</f>
        <v>0.14271420970232446</v>
      </c>
      <c r="P433" s="6"/>
      <c r="Q433" s="11" t="s">
        <v>2552</v>
      </c>
    </row>
    <row r="434" spans="1:18" x14ac:dyDescent="0.3">
      <c r="B434" s="202" t="s">
        <v>814</v>
      </c>
      <c r="C434" s="202"/>
      <c r="D434" s="202"/>
      <c r="E434" s="202"/>
      <c r="F434" s="202"/>
      <c r="G434" s="202"/>
      <c r="H434" s="202"/>
      <c r="I434" s="202"/>
      <c r="J434" s="202"/>
      <c r="K434" s="202"/>
      <c r="L434" s="202"/>
      <c r="M434" s="202"/>
      <c r="N434" s="202"/>
      <c r="O434" s="202"/>
    </row>
    <row r="435" spans="1:18" x14ac:dyDescent="0.3">
      <c r="B435" s="8" t="str">
        <f t="shared" ref="B435:O438" si="38">IFERROR(VLOOKUP($B$434,$4:$123,MATCH($Q435&amp;"/"&amp;B$347,$2:$2,0),FALSE),"")</f>
        <v/>
      </c>
      <c r="C435" s="8" t="str">
        <f t="shared" si="38"/>
        <v/>
      </c>
      <c r="D435" s="8" t="str">
        <f t="shared" si="38"/>
        <v/>
      </c>
      <c r="E435" s="8" t="str">
        <f t="shared" si="38"/>
        <v/>
      </c>
      <c r="F435" s="8" t="str">
        <f t="shared" si="38"/>
        <v/>
      </c>
      <c r="G435" s="8" t="str">
        <f t="shared" si="38"/>
        <v/>
      </c>
      <c r="H435" s="8" t="str">
        <f t="shared" si="38"/>
        <v/>
      </c>
      <c r="I435" s="8" t="str">
        <f t="shared" si="38"/>
        <v/>
      </c>
      <c r="J435" s="8" t="str">
        <f t="shared" si="38"/>
        <v/>
      </c>
      <c r="K435" s="8" t="str">
        <f t="shared" si="38"/>
        <v/>
      </c>
      <c r="L435" s="8" t="str">
        <f t="shared" si="38"/>
        <v/>
      </c>
      <c r="M435" s="8" t="str">
        <f t="shared" si="38"/>
        <v/>
      </c>
      <c r="N435" s="8" t="str">
        <f t="shared" si="38"/>
        <v/>
      </c>
      <c r="O435" s="8">
        <f t="shared" si="38"/>
        <v>14541693</v>
      </c>
      <c r="P435" s="6"/>
      <c r="Q435" s="9" t="s">
        <v>12</v>
      </c>
    </row>
    <row r="436" spans="1:18" x14ac:dyDescent="0.3">
      <c r="B436" s="8" t="str">
        <f t="shared" si="38"/>
        <v/>
      </c>
      <c r="C436" s="8" t="str">
        <f t="shared" si="38"/>
        <v/>
      </c>
      <c r="D436" s="8" t="str">
        <f t="shared" si="38"/>
        <v/>
      </c>
      <c r="E436" s="8" t="str">
        <f t="shared" si="38"/>
        <v/>
      </c>
      <c r="F436" s="8" t="str">
        <f t="shared" si="38"/>
        <v/>
      </c>
      <c r="G436" s="8" t="str">
        <f t="shared" si="38"/>
        <v/>
      </c>
      <c r="H436" s="8" t="str">
        <f t="shared" si="38"/>
        <v/>
      </c>
      <c r="I436" s="8" t="str">
        <f t="shared" si="38"/>
        <v/>
      </c>
      <c r="J436" s="8" t="str">
        <f t="shared" si="38"/>
        <v/>
      </c>
      <c r="K436" s="8" t="str">
        <f t="shared" si="38"/>
        <v/>
      </c>
      <c r="L436" s="8" t="str">
        <f t="shared" si="38"/>
        <v/>
      </c>
      <c r="M436" s="8" t="str">
        <f t="shared" si="38"/>
        <v/>
      </c>
      <c r="N436" s="8" t="str">
        <f t="shared" si="38"/>
        <v/>
      </c>
      <c r="O436" s="8">
        <f t="shared" si="38"/>
        <v>15105680</v>
      </c>
      <c r="P436" s="6"/>
      <c r="Q436" s="9" t="s">
        <v>13</v>
      </c>
    </row>
    <row r="437" spans="1:18" x14ac:dyDescent="0.3">
      <c r="B437" s="8" t="str">
        <f t="shared" si="38"/>
        <v/>
      </c>
      <c r="C437" s="8" t="str">
        <f t="shared" si="38"/>
        <v/>
      </c>
      <c r="D437" s="8" t="str">
        <f t="shared" si="38"/>
        <v/>
      </c>
      <c r="E437" s="8" t="str">
        <f t="shared" si="38"/>
        <v/>
      </c>
      <c r="F437" s="8" t="str">
        <f t="shared" si="38"/>
        <v/>
      </c>
      <c r="G437" s="8" t="str">
        <f t="shared" si="38"/>
        <v/>
      </c>
      <c r="H437" s="8" t="str">
        <f t="shared" si="38"/>
        <v/>
      </c>
      <c r="I437" s="8" t="str">
        <f t="shared" si="38"/>
        <v/>
      </c>
      <c r="J437" s="8" t="str">
        <f t="shared" si="38"/>
        <v/>
      </c>
      <c r="K437" s="8" t="str">
        <f t="shared" si="38"/>
        <v/>
      </c>
      <c r="L437" s="8" t="str">
        <f t="shared" si="38"/>
        <v/>
      </c>
      <c r="M437" s="8" t="str">
        <f t="shared" si="38"/>
        <v/>
      </c>
      <c r="N437" s="8" t="str">
        <f t="shared" si="38"/>
        <v/>
      </c>
      <c r="O437" s="8">
        <f t="shared" si="38"/>
        <v>15656548</v>
      </c>
      <c r="P437" s="6"/>
      <c r="Q437" s="9" t="s">
        <v>14</v>
      </c>
    </row>
    <row r="438" spans="1:18" x14ac:dyDescent="0.3">
      <c r="B438" s="8" t="str">
        <f t="shared" si="38"/>
        <v/>
      </c>
      <c r="C438" s="8" t="str">
        <f t="shared" si="38"/>
        <v/>
      </c>
      <c r="D438" s="8" t="str">
        <f t="shared" si="38"/>
        <v/>
      </c>
      <c r="E438" s="8" t="str">
        <f t="shared" si="38"/>
        <v/>
      </c>
      <c r="F438" s="8" t="str">
        <f t="shared" si="38"/>
        <v/>
      </c>
      <c r="G438" s="8" t="str">
        <f t="shared" si="38"/>
        <v/>
      </c>
      <c r="H438" s="8" t="str">
        <f t="shared" si="38"/>
        <v/>
      </c>
      <c r="I438" s="8" t="str">
        <f t="shared" si="38"/>
        <v/>
      </c>
      <c r="J438" s="8" t="str">
        <f t="shared" si="38"/>
        <v/>
      </c>
      <c r="K438" s="8" t="str">
        <f t="shared" si="38"/>
        <v/>
      </c>
      <c r="L438" s="8" t="str">
        <f t="shared" si="38"/>
        <v/>
      </c>
      <c r="M438" s="8" t="str">
        <f t="shared" si="38"/>
        <v/>
      </c>
      <c r="N438" s="8">
        <f>IFERROR(VLOOKUP($B$434,$4:$123,MATCH($Q438&amp;"/"&amp;N$347,$2:$2,0),FALSE),IFERROR(VLOOKUP($B$434,$4:$123,MATCH($Q437&amp;"/"&amp;N$347,$2:$2,0),FALSE),IFERROR(VLOOKUP($B$434,$4:$123,MATCH($Q436&amp;"/"&amp;N$347,$2:$2,0),FALSE),IFERROR(VLOOKUP($B$434,$4:$123,MATCH($Q435&amp;"/"&amp;N$347,$2:$2,0),FALSE),""))))</f>
        <v>20727978</v>
      </c>
      <c r="O438" s="8">
        <f>IFERROR(VLOOKUP($B$434,$4:$123,MATCH($Q438&amp;"/"&amp;O$347,$2:$2,0),FALSE),IFERROR(VLOOKUP($B$434,$4:$123,MATCH($Q437&amp;"/"&amp;O$347,$2:$2,0),FALSE),IFERROR(VLOOKUP($B$434,$4:$123,MATCH($Q436&amp;"/"&amp;O$347,$2:$2,0),FALSE),IFERROR(VLOOKUP($B$434,$4:$123,MATCH($Q435&amp;"/"&amp;O$347,$2:$2,0),FALSE),""))))</f>
        <v>17057781</v>
      </c>
      <c r="P438" s="6"/>
      <c r="Q438" s="9" t="s">
        <v>15</v>
      </c>
    </row>
    <row r="439" spans="1:18" x14ac:dyDescent="0.3">
      <c r="A439" s="85"/>
      <c r="B439" s="12" t="e">
        <f t="shared" ref="B439:M439" si="39">+B438/B$401</f>
        <v>#VALUE!</v>
      </c>
      <c r="C439" s="12" t="e">
        <f t="shared" si="39"/>
        <v>#VALUE!</v>
      </c>
      <c r="D439" s="12" t="e">
        <f t="shared" si="39"/>
        <v>#VALUE!</v>
      </c>
      <c r="E439" s="12" t="e">
        <f t="shared" si="39"/>
        <v>#VALUE!</v>
      </c>
      <c r="F439" s="12" t="e">
        <f t="shared" si="39"/>
        <v>#VALUE!</v>
      </c>
      <c r="G439" s="12" t="e">
        <f t="shared" si="39"/>
        <v>#VALUE!</v>
      </c>
      <c r="H439" s="12" t="e">
        <f t="shared" si="39"/>
        <v>#VALUE!</v>
      </c>
      <c r="I439" s="12" t="e">
        <f t="shared" si="39"/>
        <v>#VALUE!</v>
      </c>
      <c r="J439" s="12" t="e">
        <f t="shared" si="39"/>
        <v>#VALUE!</v>
      </c>
      <c r="K439" s="12" t="e">
        <f t="shared" si="39"/>
        <v>#VALUE!</v>
      </c>
      <c r="L439" s="12" t="e">
        <f t="shared" si="39"/>
        <v>#VALUE!</v>
      </c>
      <c r="M439" s="12" t="e">
        <f t="shared" si="39"/>
        <v>#VALUE!</v>
      </c>
      <c r="N439" s="12">
        <f>+N438/N$401</f>
        <v>0.21728439896464419</v>
      </c>
      <c r="O439" s="12">
        <f>+O438/O$401</f>
        <v>0.19519479805249437</v>
      </c>
      <c r="P439" s="6"/>
      <c r="Q439" s="11" t="s">
        <v>2552</v>
      </c>
    </row>
    <row r="440" spans="1:18" x14ac:dyDescent="0.3">
      <c r="B440" s="186" t="s">
        <v>18</v>
      </c>
      <c r="C440" s="186"/>
      <c r="D440" s="186"/>
      <c r="E440" s="186"/>
      <c r="F440" s="186"/>
      <c r="G440" s="186"/>
      <c r="H440" s="186"/>
      <c r="I440" s="186"/>
      <c r="J440" s="186"/>
      <c r="K440" s="186"/>
      <c r="L440" s="186"/>
      <c r="M440" s="186"/>
      <c r="N440" s="186"/>
      <c r="O440" s="186"/>
      <c r="P440" s="6"/>
      <c r="Q440" s="15"/>
    </row>
    <row r="441" spans="1:18" x14ac:dyDescent="0.3">
      <c r="B441" s="186" t="s">
        <v>879</v>
      </c>
      <c r="C441" s="186"/>
      <c r="D441" s="186"/>
      <c r="E441" s="186"/>
      <c r="F441" s="186"/>
      <c r="G441" s="186"/>
      <c r="H441" s="186"/>
      <c r="I441" s="186"/>
      <c r="J441" s="186"/>
      <c r="K441" s="186"/>
      <c r="L441" s="186"/>
      <c r="M441" s="186"/>
      <c r="N441" s="186"/>
      <c r="O441" s="186"/>
      <c r="P441" s="6"/>
      <c r="Q441" s="9"/>
    </row>
    <row r="442" spans="1:18" x14ac:dyDescent="0.3">
      <c r="B442" s="7" t="str">
        <f t="shared" ref="B442:O445" si="40">IFERROR(VLOOKUP($B$441,$127:$213,MATCH($Q442&amp;"/"&amp;B$347,$125:$125,0),FALSE),"")</f>
        <v/>
      </c>
      <c r="C442" s="7" t="str">
        <f t="shared" si="40"/>
        <v/>
      </c>
      <c r="D442" s="7" t="str">
        <f t="shared" si="40"/>
        <v/>
      </c>
      <c r="E442" s="7" t="str">
        <f t="shared" si="40"/>
        <v/>
      </c>
      <c r="F442" s="7" t="str">
        <f t="shared" si="40"/>
        <v/>
      </c>
      <c r="G442" s="7" t="str">
        <f t="shared" si="40"/>
        <v/>
      </c>
      <c r="H442" s="7" t="str">
        <f t="shared" si="40"/>
        <v/>
      </c>
      <c r="I442" s="7" t="str">
        <f t="shared" si="40"/>
        <v/>
      </c>
      <c r="J442" s="7" t="str">
        <f t="shared" si="40"/>
        <v/>
      </c>
      <c r="K442" s="7" t="str">
        <f t="shared" si="40"/>
        <v/>
      </c>
      <c r="L442" s="7" t="str">
        <f t="shared" si="40"/>
        <v/>
      </c>
      <c r="M442" s="7" t="str">
        <f t="shared" si="40"/>
        <v/>
      </c>
      <c r="N442" s="7" t="str">
        <f t="shared" si="40"/>
        <v/>
      </c>
      <c r="O442" s="7">
        <f t="shared" si="40"/>
        <v>5062490</v>
      </c>
      <c r="P442" s="17"/>
      <c r="Q442" s="9" t="s">
        <v>12</v>
      </c>
      <c r="R442" s="88"/>
    </row>
    <row r="443" spans="1:18" x14ac:dyDescent="0.3">
      <c r="B443" s="7" t="str">
        <f t="shared" si="40"/>
        <v/>
      </c>
      <c r="C443" s="7" t="str">
        <f t="shared" si="40"/>
        <v/>
      </c>
      <c r="D443" s="7" t="str">
        <f t="shared" si="40"/>
        <v/>
      </c>
      <c r="E443" s="7" t="str">
        <f t="shared" si="40"/>
        <v/>
      </c>
      <c r="F443" s="7" t="str">
        <f t="shared" si="40"/>
        <v/>
      </c>
      <c r="G443" s="7" t="str">
        <f t="shared" si="40"/>
        <v/>
      </c>
      <c r="H443" s="7" t="str">
        <f t="shared" si="40"/>
        <v/>
      </c>
      <c r="I443" s="7" t="str">
        <f t="shared" si="40"/>
        <v/>
      </c>
      <c r="J443" s="7" t="str">
        <f t="shared" si="40"/>
        <v/>
      </c>
      <c r="K443" s="7" t="str">
        <f t="shared" si="40"/>
        <v/>
      </c>
      <c r="L443" s="7" t="str">
        <f t="shared" si="40"/>
        <v/>
      </c>
      <c r="M443" s="7" t="str">
        <f t="shared" si="40"/>
        <v/>
      </c>
      <c r="N443" s="7" t="str">
        <f t="shared" si="40"/>
        <v/>
      </c>
      <c r="O443" s="7">
        <f t="shared" si="40"/>
        <v>4765858</v>
      </c>
      <c r="P443" s="17"/>
      <c r="Q443" s="9" t="s">
        <v>13</v>
      </c>
    </row>
    <row r="444" spans="1:18" x14ac:dyDescent="0.3">
      <c r="B444" s="7" t="str">
        <f t="shared" si="40"/>
        <v/>
      </c>
      <c r="C444" s="7" t="str">
        <f t="shared" si="40"/>
        <v/>
      </c>
      <c r="D444" s="7" t="str">
        <f t="shared" si="40"/>
        <v/>
      </c>
      <c r="E444" s="7" t="str">
        <f t="shared" si="40"/>
        <v/>
      </c>
      <c r="F444" s="7" t="str">
        <f t="shared" si="40"/>
        <v/>
      </c>
      <c r="G444" s="7" t="str">
        <f t="shared" si="40"/>
        <v/>
      </c>
      <c r="H444" s="7" t="str">
        <f t="shared" si="40"/>
        <v/>
      </c>
      <c r="I444" s="7" t="str">
        <f t="shared" si="40"/>
        <v/>
      </c>
      <c r="J444" s="7" t="str">
        <f t="shared" si="40"/>
        <v/>
      </c>
      <c r="K444" s="7" t="str">
        <f t="shared" si="40"/>
        <v/>
      </c>
      <c r="L444" s="7" t="str">
        <f t="shared" si="40"/>
        <v/>
      </c>
      <c r="M444" s="7" t="str">
        <f t="shared" si="40"/>
        <v/>
      </c>
      <c r="N444" s="7" t="str">
        <f t="shared" si="40"/>
        <v/>
      </c>
      <c r="O444" s="7">
        <f t="shared" si="40"/>
        <v>4393324</v>
      </c>
      <c r="P444" s="17"/>
      <c r="Q444" s="9" t="s">
        <v>14</v>
      </c>
    </row>
    <row r="445" spans="1:18" x14ac:dyDescent="0.3">
      <c r="B445" s="18" t="str">
        <f t="shared" si="40"/>
        <v/>
      </c>
      <c r="C445" s="18" t="str">
        <f t="shared" si="40"/>
        <v/>
      </c>
      <c r="D445" s="18" t="str">
        <f t="shared" si="40"/>
        <v/>
      </c>
      <c r="E445" s="18" t="str">
        <f t="shared" si="40"/>
        <v/>
      </c>
      <c r="F445" s="18" t="str">
        <f t="shared" si="40"/>
        <v/>
      </c>
      <c r="G445" s="18" t="str">
        <f t="shared" si="40"/>
        <v/>
      </c>
      <c r="H445" s="18" t="str">
        <f t="shared" si="40"/>
        <v/>
      </c>
      <c r="I445" s="18" t="str">
        <f t="shared" si="40"/>
        <v/>
      </c>
      <c r="J445" s="18" t="str">
        <f t="shared" si="40"/>
        <v/>
      </c>
      <c r="K445" s="18" t="str">
        <f t="shared" si="40"/>
        <v/>
      </c>
      <c r="L445" s="18" t="str">
        <f t="shared" si="40"/>
        <v/>
      </c>
      <c r="M445" s="18" t="str">
        <f t="shared" si="40"/>
        <v/>
      </c>
      <c r="N445" s="18">
        <f t="shared" si="40"/>
        <v>5087090.75</v>
      </c>
      <c r="O445" s="18">
        <f t="shared" si="40"/>
        <v>4365348</v>
      </c>
      <c r="P445" s="17"/>
      <c r="Q445" s="9" t="s">
        <v>19</v>
      </c>
    </row>
    <row r="446" spans="1:18" x14ac:dyDescent="0.3">
      <c r="B446" s="16">
        <f>SUM(B442:B445)</f>
        <v>0</v>
      </c>
      <c r="C446" s="16">
        <f t="shared" ref="C446:M446" si="41">SUM(C442:C445)</f>
        <v>0</v>
      </c>
      <c r="D446" s="16">
        <f t="shared" si="41"/>
        <v>0</v>
      </c>
      <c r="E446" s="16">
        <f t="shared" si="41"/>
        <v>0</v>
      </c>
      <c r="F446" s="16">
        <f t="shared" si="41"/>
        <v>0</v>
      </c>
      <c r="G446" s="16">
        <f t="shared" si="41"/>
        <v>0</v>
      </c>
      <c r="H446" s="16">
        <f t="shared" si="41"/>
        <v>0</v>
      </c>
      <c r="I446" s="16">
        <f t="shared" si="41"/>
        <v>0</v>
      </c>
      <c r="J446" s="16">
        <f t="shared" si="41"/>
        <v>0</v>
      </c>
      <c r="K446" s="16">
        <f t="shared" si="41"/>
        <v>0</v>
      </c>
      <c r="L446" s="16">
        <f t="shared" si="41"/>
        <v>0</v>
      </c>
      <c r="M446" s="16">
        <f t="shared" si="41"/>
        <v>0</v>
      </c>
      <c r="N446" s="16" t="e">
        <f>IF(N443="",N442*4,IF(N444="",(N443+N442)*2,IF(N445="",((N444+N443+N442)/3)*4,SUM(N442:N445))))</f>
        <v>#VALUE!</v>
      </c>
      <c r="O446" s="16">
        <f>IF(O443="",O442*4,IF(O444="",(O443+O442)*2,IF(O445="",((O444+O443+O442)/3)*4,SUM(O442:O445))))</f>
        <v>18587020</v>
      </c>
      <c r="P446" s="6"/>
      <c r="Q446" s="9" t="s">
        <v>15</v>
      </c>
    </row>
    <row r="447" spans="1:18" s="87" customFormat="1" x14ac:dyDescent="0.3">
      <c r="A447" s="86"/>
      <c r="B447" s="19"/>
      <c r="C447" s="20" t="e">
        <f t="shared" ref="C447:M447" si="42">C446/B446-1</f>
        <v>#DIV/0!</v>
      </c>
      <c r="D447" s="20" t="e">
        <f t="shared" si="42"/>
        <v>#DIV/0!</v>
      </c>
      <c r="E447" s="20" t="e">
        <f t="shared" si="42"/>
        <v>#DIV/0!</v>
      </c>
      <c r="F447" s="20" t="e">
        <f t="shared" si="42"/>
        <v>#DIV/0!</v>
      </c>
      <c r="G447" s="20" t="e">
        <f t="shared" si="42"/>
        <v>#DIV/0!</v>
      </c>
      <c r="H447" s="20" t="e">
        <f t="shared" si="42"/>
        <v>#DIV/0!</v>
      </c>
      <c r="I447" s="20" t="e">
        <f t="shared" si="42"/>
        <v>#DIV/0!</v>
      </c>
      <c r="J447" s="20" t="e">
        <f t="shared" si="42"/>
        <v>#DIV/0!</v>
      </c>
      <c r="K447" s="20" t="e">
        <f t="shared" si="42"/>
        <v>#DIV/0!</v>
      </c>
      <c r="L447" s="20" t="e">
        <f t="shared" si="42"/>
        <v>#DIV/0!</v>
      </c>
      <c r="M447" s="20" t="e">
        <f t="shared" si="42"/>
        <v>#DIV/0!</v>
      </c>
      <c r="N447" s="12" t="e">
        <f>N446/M446-1</f>
        <v>#VALUE!</v>
      </c>
      <c r="O447" s="12" t="e">
        <f>O446/N446-1</f>
        <v>#VALUE!</v>
      </c>
      <c r="P447" s="17"/>
      <c r="Q447" s="14" t="s">
        <v>20</v>
      </c>
    </row>
    <row r="448" spans="1:18" s="87" customFormat="1" x14ac:dyDescent="0.3">
      <c r="A448" s="86"/>
      <c r="B448" s="156" t="e">
        <f t="shared" ref="B448:O448" si="43">+B446/B$482</f>
        <v>#DIV/0!</v>
      </c>
      <c r="C448" s="156" t="e">
        <f t="shared" si="43"/>
        <v>#DIV/0!</v>
      </c>
      <c r="D448" s="156" t="e">
        <f t="shared" si="43"/>
        <v>#DIV/0!</v>
      </c>
      <c r="E448" s="156" t="e">
        <f t="shared" si="43"/>
        <v>#DIV/0!</v>
      </c>
      <c r="F448" s="156" t="e">
        <f t="shared" si="43"/>
        <v>#DIV/0!</v>
      </c>
      <c r="G448" s="156" t="e">
        <f t="shared" si="43"/>
        <v>#DIV/0!</v>
      </c>
      <c r="H448" s="156" t="e">
        <f t="shared" si="43"/>
        <v>#DIV/0!</v>
      </c>
      <c r="I448" s="156" t="e">
        <f t="shared" si="43"/>
        <v>#DIV/0!</v>
      </c>
      <c r="J448" s="156" t="e">
        <f t="shared" si="43"/>
        <v>#DIV/0!</v>
      </c>
      <c r="K448" s="156" t="e">
        <f t="shared" si="43"/>
        <v>#DIV/0!</v>
      </c>
      <c r="L448" s="156" t="e">
        <f t="shared" si="43"/>
        <v>#DIV/0!</v>
      </c>
      <c r="M448" s="156" t="e">
        <f t="shared" si="43"/>
        <v>#DIV/0!</v>
      </c>
      <c r="N448" s="156" t="e">
        <f t="shared" si="43"/>
        <v>#VALUE!</v>
      </c>
      <c r="O448" s="156">
        <f t="shared" si="43"/>
        <v>0.9376711908946056</v>
      </c>
      <c r="P448" s="17"/>
      <c r="Q448" s="14" t="s">
        <v>2552</v>
      </c>
    </row>
    <row r="449" spans="1:17" x14ac:dyDescent="0.3">
      <c r="B449" s="186" t="s">
        <v>2549</v>
      </c>
      <c r="C449" s="186"/>
      <c r="D449" s="186"/>
      <c r="E449" s="186"/>
      <c r="F449" s="186"/>
      <c r="G449" s="186"/>
      <c r="H449" s="186"/>
      <c r="I449" s="186"/>
      <c r="J449" s="186"/>
      <c r="K449" s="186"/>
      <c r="L449" s="186"/>
      <c r="M449" s="186"/>
      <c r="N449" s="186"/>
      <c r="O449" s="186"/>
      <c r="P449" s="6"/>
      <c r="Q449" s="9"/>
    </row>
    <row r="450" spans="1:17" x14ac:dyDescent="0.3">
      <c r="B450" s="7" t="str">
        <f t="shared" ref="B450:O453" si="44">IFERROR(VLOOKUP($B$449,$127:$213,MATCH($Q450&amp;"/"&amp;B$347,$125:$125,0),FALSE),"")</f>
        <v/>
      </c>
      <c r="C450" s="7" t="str">
        <f t="shared" si="44"/>
        <v/>
      </c>
      <c r="D450" s="7" t="str">
        <f t="shared" si="44"/>
        <v/>
      </c>
      <c r="E450" s="7" t="str">
        <f t="shared" si="44"/>
        <v/>
      </c>
      <c r="F450" s="7" t="str">
        <f t="shared" si="44"/>
        <v/>
      </c>
      <c r="G450" s="7" t="str">
        <f t="shared" si="44"/>
        <v/>
      </c>
      <c r="H450" s="7" t="str">
        <f t="shared" si="44"/>
        <v/>
      </c>
      <c r="I450" s="7" t="str">
        <f t="shared" si="44"/>
        <v/>
      </c>
      <c r="J450" s="7" t="str">
        <f t="shared" si="44"/>
        <v/>
      </c>
      <c r="K450" s="7" t="str">
        <f t="shared" si="44"/>
        <v/>
      </c>
      <c r="L450" s="7" t="str">
        <f t="shared" si="44"/>
        <v/>
      </c>
      <c r="M450" s="7" t="str">
        <f t="shared" si="44"/>
        <v/>
      </c>
      <c r="N450" s="7" t="str">
        <f t="shared" si="44"/>
        <v/>
      </c>
      <c r="O450" s="7" t="str">
        <f t="shared" si="44"/>
        <v/>
      </c>
      <c r="P450" s="6"/>
      <c r="Q450" s="9" t="s">
        <v>12</v>
      </c>
    </row>
    <row r="451" spans="1:17" x14ac:dyDescent="0.3">
      <c r="B451" s="7" t="str">
        <f t="shared" si="44"/>
        <v/>
      </c>
      <c r="C451" s="7" t="str">
        <f t="shared" si="44"/>
        <v/>
      </c>
      <c r="D451" s="7" t="str">
        <f t="shared" si="44"/>
        <v/>
      </c>
      <c r="E451" s="7" t="str">
        <f t="shared" si="44"/>
        <v/>
      </c>
      <c r="F451" s="7" t="str">
        <f t="shared" si="44"/>
        <v/>
      </c>
      <c r="G451" s="7" t="str">
        <f t="shared" si="44"/>
        <v/>
      </c>
      <c r="H451" s="7" t="str">
        <f t="shared" si="44"/>
        <v/>
      </c>
      <c r="I451" s="7" t="str">
        <f t="shared" si="44"/>
        <v/>
      </c>
      <c r="J451" s="7" t="str">
        <f t="shared" si="44"/>
        <v/>
      </c>
      <c r="K451" s="7" t="str">
        <f t="shared" si="44"/>
        <v/>
      </c>
      <c r="L451" s="7" t="str">
        <f t="shared" si="44"/>
        <v/>
      </c>
      <c r="M451" s="7" t="str">
        <f t="shared" si="44"/>
        <v/>
      </c>
      <c r="N451" s="7" t="str">
        <f t="shared" si="44"/>
        <v/>
      </c>
      <c r="O451" s="7" t="str">
        <f t="shared" si="44"/>
        <v/>
      </c>
      <c r="P451" s="6"/>
      <c r="Q451" s="9" t="s">
        <v>13</v>
      </c>
    </row>
    <row r="452" spans="1:17" x14ac:dyDescent="0.3">
      <c r="B452" s="7" t="str">
        <f t="shared" si="44"/>
        <v/>
      </c>
      <c r="C452" s="7" t="str">
        <f t="shared" si="44"/>
        <v/>
      </c>
      <c r="D452" s="7" t="str">
        <f t="shared" si="44"/>
        <v/>
      </c>
      <c r="E452" s="7" t="str">
        <f t="shared" si="44"/>
        <v/>
      </c>
      <c r="F452" s="7" t="str">
        <f t="shared" si="44"/>
        <v/>
      </c>
      <c r="G452" s="7" t="str">
        <f t="shared" si="44"/>
        <v/>
      </c>
      <c r="H452" s="7" t="str">
        <f t="shared" si="44"/>
        <v/>
      </c>
      <c r="I452" s="7" t="str">
        <f t="shared" si="44"/>
        <v/>
      </c>
      <c r="J452" s="7" t="str">
        <f t="shared" si="44"/>
        <v/>
      </c>
      <c r="K452" s="7" t="str">
        <f t="shared" si="44"/>
        <v/>
      </c>
      <c r="L452" s="7" t="str">
        <f t="shared" si="44"/>
        <v/>
      </c>
      <c r="M452" s="7" t="str">
        <f t="shared" si="44"/>
        <v/>
      </c>
      <c r="N452" s="7" t="str">
        <f t="shared" si="44"/>
        <v/>
      </c>
      <c r="O452" s="7" t="str">
        <f t="shared" si="44"/>
        <v/>
      </c>
      <c r="P452" s="6"/>
      <c r="Q452" s="9" t="s">
        <v>14</v>
      </c>
    </row>
    <row r="453" spans="1:17" x14ac:dyDescent="0.3">
      <c r="B453" s="18" t="str">
        <f t="shared" si="44"/>
        <v/>
      </c>
      <c r="C453" s="18" t="str">
        <f t="shared" si="44"/>
        <v/>
      </c>
      <c r="D453" s="18" t="str">
        <f t="shared" si="44"/>
        <v/>
      </c>
      <c r="E453" s="18" t="str">
        <f t="shared" si="44"/>
        <v/>
      </c>
      <c r="F453" s="18" t="str">
        <f t="shared" si="44"/>
        <v/>
      </c>
      <c r="G453" s="18" t="str">
        <f t="shared" si="44"/>
        <v/>
      </c>
      <c r="H453" s="18" t="str">
        <f t="shared" si="44"/>
        <v/>
      </c>
      <c r="I453" s="18" t="str">
        <f t="shared" si="44"/>
        <v/>
      </c>
      <c r="J453" s="18" t="str">
        <f t="shared" si="44"/>
        <v/>
      </c>
      <c r="K453" s="18" t="str">
        <f t="shared" si="44"/>
        <v/>
      </c>
      <c r="L453" s="18" t="str">
        <f t="shared" si="44"/>
        <v/>
      </c>
      <c r="M453" s="18" t="str">
        <f t="shared" si="44"/>
        <v/>
      </c>
      <c r="N453" s="18" t="str">
        <f t="shared" si="44"/>
        <v/>
      </c>
      <c r="O453" s="18" t="str">
        <f t="shared" si="44"/>
        <v/>
      </c>
      <c r="P453" s="6"/>
      <c r="Q453" s="9" t="s">
        <v>19</v>
      </c>
    </row>
    <row r="454" spans="1:17" x14ac:dyDescent="0.3">
      <c r="B454" s="16">
        <f>SUM(B450:B453)</f>
        <v>0</v>
      </c>
      <c r="C454" s="16">
        <f t="shared" ref="C454:M454" si="45">SUM(C450:C453)</f>
        <v>0</v>
      </c>
      <c r="D454" s="16">
        <f t="shared" si="45"/>
        <v>0</v>
      </c>
      <c r="E454" s="16">
        <f t="shared" si="45"/>
        <v>0</v>
      </c>
      <c r="F454" s="16">
        <f t="shared" si="45"/>
        <v>0</v>
      </c>
      <c r="G454" s="16">
        <f t="shared" si="45"/>
        <v>0</v>
      </c>
      <c r="H454" s="16">
        <f t="shared" si="45"/>
        <v>0</v>
      </c>
      <c r="I454" s="16">
        <f t="shared" si="45"/>
        <v>0</v>
      </c>
      <c r="J454" s="16">
        <f t="shared" si="45"/>
        <v>0</v>
      </c>
      <c r="K454" s="16">
        <f t="shared" si="45"/>
        <v>0</v>
      </c>
      <c r="L454" s="16">
        <f t="shared" si="45"/>
        <v>0</v>
      </c>
      <c r="M454" s="16">
        <f t="shared" si="45"/>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M455" si="46">C454/B454-1</f>
        <v>#DIV/0!</v>
      </c>
      <c r="D455" s="20" t="e">
        <f t="shared" si="46"/>
        <v>#DIV/0!</v>
      </c>
      <c r="E455" s="20" t="e">
        <f t="shared" si="46"/>
        <v>#DIV/0!</v>
      </c>
      <c r="F455" s="20" t="e">
        <f t="shared" si="46"/>
        <v>#DIV/0!</v>
      </c>
      <c r="G455" s="20" t="e">
        <f t="shared" si="46"/>
        <v>#DIV/0!</v>
      </c>
      <c r="H455" s="20" t="e">
        <f t="shared" si="46"/>
        <v>#DIV/0!</v>
      </c>
      <c r="I455" s="20" t="e">
        <f t="shared" si="46"/>
        <v>#DIV/0!</v>
      </c>
      <c r="J455" s="20" t="e">
        <f t="shared" si="46"/>
        <v>#DIV/0!</v>
      </c>
      <c r="K455" s="20" t="e">
        <f t="shared" si="46"/>
        <v>#DIV/0!</v>
      </c>
      <c r="L455" s="20" t="e">
        <f t="shared" si="46"/>
        <v>#DIV/0!</v>
      </c>
      <c r="M455" s="20" t="e">
        <f t="shared" si="46"/>
        <v>#DIV/0!</v>
      </c>
      <c r="N455" s="12" t="e">
        <f>N454/M454-1</f>
        <v>#VALUE!</v>
      </c>
      <c r="O455" s="12" t="e">
        <f>O454/N454-1</f>
        <v>#VALUE!</v>
      </c>
      <c r="P455" s="17"/>
      <c r="Q455" s="14" t="s">
        <v>20</v>
      </c>
    </row>
    <row r="456" spans="1:17" s="87" customFormat="1" x14ac:dyDescent="0.3">
      <c r="A456" s="86"/>
      <c r="B456" s="156" t="e">
        <f t="shared" ref="B456:O456" si="47">+B454/B$482</f>
        <v>#DIV/0!</v>
      </c>
      <c r="C456" s="156" t="e">
        <f t="shared" si="47"/>
        <v>#DIV/0!</v>
      </c>
      <c r="D456" s="156" t="e">
        <f t="shared" si="47"/>
        <v>#DIV/0!</v>
      </c>
      <c r="E456" s="156" t="e">
        <f t="shared" si="47"/>
        <v>#DIV/0!</v>
      </c>
      <c r="F456" s="156" t="e">
        <f t="shared" si="47"/>
        <v>#DIV/0!</v>
      </c>
      <c r="G456" s="156" t="e">
        <f t="shared" si="47"/>
        <v>#DIV/0!</v>
      </c>
      <c r="H456" s="156" t="e">
        <f t="shared" si="47"/>
        <v>#DIV/0!</v>
      </c>
      <c r="I456" s="156" t="e">
        <f t="shared" si="47"/>
        <v>#DIV/0!</v>
      </c>
      <c r="J456" s="156" t="e">
        <f t="shared" si="47"/>
        <v>#DIV/0!</v>
      </c>
      <c r="K456" s="156" t="e">
        <f t="shared" si="47"/>
        <v>#DIV/0!</v>
      </c>
      <c r="L456" s="156" t="e">
        <f t="shared" si="47"/>
        <v>#DIV/0!</v>
      </c>
      <c r="M456" s="156" t="e">
        <f t="shared" si="47"/>
        <v>#DIV/0!</v>
      </c>
      <c r="N456" s="156" t="e">
        <f t="shared" si="47"/>
        <v>#VALUE!</v>
      </c>
      <c r="O456" s="156" t="e">
        <f t="shared" si="47"/>
        <v>#VALUE!</v>
      </c>
      <c r="P456" s="17"/>
      <c r="Q456" s="14" t="s">
        <v>2552</v>
      </c>
    </row>
    <row r="457" spans="1:17" x14ac:dyDescent="0.3">
      <c r="B457" s="186" t="s">
        <v>795</v>
      </c>
      <c r="C457" s="186"/>
      <c r="D457" s="186"/>
      <c r="E457" s="186"/>
      <c r="F457" s="186"/>
      <c r="G457" s="186"/>
      <c r="H457" s="186"/>
      <c r="I457" s="186"/>
      <c r="J457" s="186"/>
      <c r="K457" s="186"/>
      <c r="L457" s="186"/>
      <c r="M457" s="186"/>
      <c r="N457" s="186"/>
      <c r="O457" s="186"/>
      <c r="P457" s="6"/>
      <c r="Q457" s="9"/>
    </row>
    <row r="458" spans="1:17" x14ac:dyDescent="0.3">
      <c r="B458" s="7" t="str">
        <f t="shared" ref="B458:O461" si="48">IFERROR(VLOOKUP($B$457,$127:$213,MATCH($Q458&amp;"/"&amp;B$347,$125:$125,0),FALSE),"")</f>
        <v/>
      </c>
      <c r="C458" s="7" t="str">
        <f t="shared" si="48"/>
        <v/>
      </c>
      <c r="D458" s="7" t="str">
        <f t="shared" si="48"/>
        <v/>
      </c>
      <c r="E458" s="7" t="str">
        <f t="shared" si="48"/>
        <v/>
      </c>
      <c r="F458" s="7" t="str">
        <f t="shared" si="48"/>
        <v/>
      </c>
      <c r="G458" s="7" t="str">
        <f t="shared" si="48"/>
        <v/>
      </c>
      <c r="H458" s="7" t="str">
        <f t="shared" si="48"/>
        <v/>
      </c>
      <c r="I458" s="7" t="str">
        <f t="shared" si="48"/>
        <v/>
      </c>
      <c r="J458" s="7" t="str">
        <f t="shared" si="48"/>
        <v/>
      </c>
      <c r="K458" s="7" t="str">
        <f t="shared" si="48"/>
        <v/>
      </c>
      <c r="L458" s="7" t="str">
        <f t="shared" si="48"/>
        <v/>
      </c>
      <c r="M458" s="7" t="str">
        <f t="shared" si="48"/>
        <v/>
      </c>
      <c r="N458" s="7" t="str">
        <f t="shared" si="48"/>
        <v/>
      </c>
      <c r="O458" s="7">
        <f t="shared" si="48"/>
        <v>138112</v>
      </c>
      <c r="P458" s="6"/>
      <c r="Q458" s="9" t="s">
        <v>12</v>
      </c>
    </row>
    <row r="459" spans="1:17" x14ac:dyDescent="0.3">
      <c r="B459" s="7" t="str">
        <f t="shared" si="48"/>
        <v/>
      </c>
      <c r="C459" s="7" t="str">
        <f t="shared" si="48"/>
        <v/>
      </c>
      <c r="D459" s="7" t="str">
        <f t="shared" si="48"/>
        <v/>
      </c>
      <c r="E459" s="7" t="str">
        <f t="shared" si="48"/>
        <v/>
      </c>
      <c r="F459" s="7" t="str">
        <f t="shared" si="48"/>
        <v/>
      </c>
      <c r="G459" s="7" t="str">
        <f t="shared" si="48"/>
        <v/>
      </c>
      <c r="H459" s="7" t="str">
        <f t="shared" si="48"/>
        <v/>
      </c>
      <c r="I459" s="7" t="str">
        <f t="shared" si="48"/>
        <v/>
      </c>
      <c r="J459" s="7" t="str">
        <f t="shared" si="48"/>
        <v/>
      </c>
      <c r="K459" s="7" t="str">
        <f t="shared" si="48"/>
        <v/>
      </c>
      <c r="L459" s="7" t="str">
        <f t="shared" si="48"/>
        <v/>
      </c>
      <c r="M459" s="7" t="str">
        <f t="shared" si="48"/>
        <v/>
      </c>
      <c r="N459" s="7" t="str">
        <f t="shared" si="48"/>
        <v/>
      </c>
      <c r="O459" s="7">
        <f t="shared" si="48"/>
        <v>114581</v>
      </c>
      <c r="P459" s="6"/>
      <c r="Q459" s="9" t="s">
        <v>13</v>
      </c>
    </row>
    <row r="460" spans="1:17" x14ac:dyDescent="0.3">
      <c r="B460" s="7" t="str">
        <f t="shared" si="48"/>
        <v/>
      </c>
      <c r="C460" s="7" t="str">
        <f t="shared" si="48"/>
        <v/>
      </c>
      <c r="D460" s="7" t="str">
        <f t="shared" si="48"/>
        <v/>
      </c>
      <c r="E460" s="7" t="str">
        <f t="shared" si="48"/>
        <v/>
      </c>
      <c r="F460" s="7" t="str">
        <f t="shared" si="48"/>
        <v/>
      </c>
      <c r="G460" s="7" t="str">
        <f t="shared" si="48"/>
        <v/>
      </c>
      <c r="H460" s="7" t="str">
        <f t="shared" si="48"/>
        <v/>
      </c>
      <c r="I460" s="7" t="str">
        <f t="shared" si="48"/>
        <v/>
      </c>
      <c r="J460" s="7" t="str">
        <f t="shared" si="48"/>
        <v/>
      </c>
      <c r="K460" s="7" t="str">
        <f t="shared" si="48"/>
        <v/>
      </c>
      <c r="L460" s="7" t="str">
        <f t="shared" si="48"/>
        <v/>
      </c>
      <c r="M460" s="7" t="str">
        <f t="shared" si="48"/>
        <v/>
      </c>
      <c r="N460" s="7" t="str">
        <f t="shared" si="48"/>
        <v/>
      </c>
      <c r="O460" s="7">
        <f t="shared" si="48"/>
        <v>116363</v>
      </c>
      <c r="P460" s="6"/>
      <c r="Q460" s="9" t="s">
        <v>14</v>
      </c>
    </row>
    <row r="461" spans="1:17" x14ac:dyDescent="0.3">
      <c r="B461" s="18" t="str">
        <f t="shared" si="48"/>
        <v/>
      </c>
      <c r="C461" s="18" t="str">
        <f t="shared" si="48"/>
        <v/>
      </c>
      <c r="D461" s="18" t="str">
        <f t="shared" si="48"/>
        <v/>
      </c>
      <c r="E461" s="18" t="str">
        <f t="shared" si="48"/>
        <v/>
      </c>
      <c r="F461" s="18" t="str">
        <f t="shared" si="48"/>
        <v/>
      </c>
      <c r="G461" s="18" t="str">
        <f t="shared" si="48"/>
        <v/>
      </c>
      <c r="H461" s="18" t="str">
        <f t="shared" si="48"/>
        <v/>
      </c>
      <c r="I461" s="18" t="str">
        <f t="shared" si="48"/>
        <v/>
      </c>
      <c r="J461" s="18" t="str">
        <f t="shared" si="48"/>
        <v/>
      </c>
      <c r="K461" s="18" t="str">
        <f t="shared" si="48"/>
        <v/>
      </c>
      <c r="L461" s="18" t="str">
        <f t="shared" si="48"/>
        <v/>
      </c>
      <c r="M461" s="18" t="str">
        <f t="shared" si="48"/>
        <v/>
      </c>
      <c r="N461" s="18">
        <f t="shared" si="48"/>
        <v>134541.25</v>
      </c>
      <c r="O461" s="18">
        <f t="shared" si="48"/>
        <v>110407</v>
      </c>
      <c r="P461" s="6"/>
      <c r="Q461" s="9" t="s">
        <v>19</v>
      </c>
    </row>
    <row r="462" spans="1:17" x14ac:dyDescent="0.3">
      <c r="B462" s="7">
        <f>SUM(B458:B461)</f>
        <v>0</v>
      </c>
      <c r="C462" s="112">
        <f t="shared" ref="C462:M462" si="49">SUM(C458:C461)</f>
        <v>0</v>
      </c>
      <c r="D462" s="112">
        <f t="shared" si="49"/>
        <v>0</v>
      </c>
      <c r="E462" s="112">
        <f t="shared" si="49"/>
        <v>0</v>
      </c>
      <c r="F462" s="112">
        <f t="shared" si="49"/>
        <v>0</v>
      </c>
      <c r="G462" s="112">
        <f t="shared" si="49"/>
        <v>0</v>
      </c>
      <c r="H462" s="112">
        <f t="shared" si="49"/>
        <v>0</v>
      </c>
      <c r="I462" s="112">
        <f t="shared" si="49"/>
        <v>0</v>
      </c>
      <c r="J462" s="112">
        <f t="shared" si="49"/>
        <v>0</v>
      </c>
      <c r="K462" s="112">
        <f t="shared" si="49"/>
        <v>0</v>
      </c>
      <c r="L462" s="112">
        <f t="shared" si="49"/>
        <v>0</v>
      </c>
      <c r="M462" s="112">
        <f t="shared" si="49"/>
        <v>0</v>
      </c>
      <c r="N462" s="112" t="e">
        <f>IF(N459="",N458*4,IF(N460="",(N459+N458)*2,IF(N461="",((N460+N459+N458)/3)*4,SUM(N458:N461))))</f>
        <v>#VALUE!</v>
      </c>
      <c r="O462" s="112">
        <f>IF(O459="",O458*4,IF(O460="",(O459+O458)*2,IF(O461="",((O460+O459+O458)/3)*4,SUM(O458:O461))))</f>
        <v>479463</v>
      </c>
      <c r="P462" s="6"/>
      <c r="Q462" s="9" t="s">
        <v>15</v>
      </c>
    </row>
    <row r="463" spans="1:17" s="87" customFormat="1" x14ac:dyDescent="0.3">
      <c r="A463" s="86"/>
      <c r="B463" s="19"/>
      <c r="C463" s="20" t="e">
        <f t="shared" ref="C463:M463" si="50">C462/B462-1</f>
        <v>#DIV/0!</v>
      </c>
      <c r="D463" s="20" t="e">
        <f t="shared" si="50"/>
        <v>#DIV/0!</v>
      </c>
      <c r="E463" s="20" t="e">
        <f t="shared" si="50"/>
        <v>#DIV/0!</v>
      </c>
      <c r="F463" s="20" t="e">
        <f t="shared" si="50"/>
        <v>#DIV/0!</v>
      </c>
      <c r="G463" s="20" t="e">
        <f t="shared" si="50"/>
        <v>#DIV/0!</v>
      </c>
      <c r="H463" s="20" t="e">
        <f t="shared" si="50"/>
        <v>#DIV/0!</v>
      </c>
      <c r="I463" s="20" t="e">
        <f t="shared" si="50"/>
        <v>#DIV/0!</v>
      </c>
      <c r="J463" s="20" t="e">
        <f t="shared" si="50"/>
        <v>#DIV/0!</v>
      </c>
      <c r="K463" s="20" t="e">
        <f t="shared" si="50"/>
        <v>#DIV/0!</v>
      </c>
      <c r="L463" s="20" t="e">
        <f t="shared" si="50"/>
        <v>#DIV/0!</v>
      </c>
      <c r="M463" s="20" t="e">
        <f t="shared" si="50"/>
        <v>#DIV/0!</v>
      </c>
      <c r="N463" s="12" t="e">
        <f>N462/M462-1</f>
        <v>#VALUE!</v>
      </c>
      <c r="O463" s="12" t="e">
        <f>O462/N462-1</f>
        <v>#VALUE!</v>
      </c>
      <c r="P463" s="17"/>
      <c r="Q463" s="14" t="s">
        <v>20</v>
      </c>
    </row>
    <row r="464" spans="1:17" s="87" customFormat="1" x14ac:dyDescent="0.3">
      <c r="A464" s="86"/>
      <c r="B464" s="156" t="e">
        <f t="shared" ref="B464:O464" si="51">+B462/B$482</f>
        <v>#DIV/0!</v>
      </c>
      <c r="C464" s="156" t="e">
        <f t="shared" si="51"/>
        <v>#DIV/0!</v>
      </c>
      <c r="D464" s="156" t="e">
        <f t="shared" si="51"/>
        <v>#DIV/0!</v>
      </c>
      <c r="E464" s="156" t="e">
        <f t="shared" si="51"/>
        <v>#DIV/0!</v>
      </c>
      <c r="F464" s="156" t="e">
        <f t="shared" si="51"/>
        <v>#DIV/0!</v>
      </c>
      <c r="G464" s="156" t="e">
        <f t="shared" si="51"/>
        <v>#DIV/0!</v>
      </c>
      <c r="H464" s="156" t="e">
        <f t="shared" si="51"/>
        <v>#DIV/0!</v>
      </c>
      <c r="I464" s="156" t="e">
        <f t="shared" si="51"/>
        <v>#DIV/0!</v>
      </c>
      <c r="J464" s="156" t="e">
        <f t="shared" si="51"/>
        <v>#DIV/0!</v>
      </c>
      <c r="K464" s="156" t="e">
        <f t="shared" si="51"/>
        <v>#DIV/0!</v>
      </c>
      <c r="L464" s="156" t="e">
        <f t="shared" si="51"/>
        <v>#DIV/0!</v>
      </c>
      <c r="M464" s="156" t="e">
        <f t="shared" si="51"/>
        <v>#DIV/0!</v>
      </c>
      <c r="N464" s="156" t="e">
        <f t="shared" si="51"/>
        <v>#VALUE!</v>
      </c>
      <c r="O464" s="156">
        <f t="shared" si="51"/>
        <v>2.4187774167128473E-2</v>
      </c>
      <c r="P464" s="17"/>
      <c r="Q464" s="14" t="s">
        <v>2552</v>
      </c>
    </row>
    <row r="465" spans="2:17" x14ac:dyDescent="0.3">
      <c r="B465" s="186" t="s">
        <v>886</v>
      </c>
      <c r="C465" s="186"/>
      <c r="D465" s="186"/>
      <c r="E465" s="186"/>
      <c r="F465" s="186"/>
      <c r="G465" s="186"/>
      <c r="H465" s="186"/>
      <c r="I465" s="186"/>
      <c r="J465" s="186"/>
      <c r="K465" s="186"/>
      <c r="L465" s="186"/>
      <c r="M465" s="186"/>
      <c r="N465" s="186"/>
      <c r="O465" s="186"/>
      <c r="P465" s="6"/>
      <c r="Q465" s="9"/>
    </row>
    <row r="466" spans="2:17" x14ac:dyDescent="0.3">
      <c r="B466" s="7" t="str">
        <f t="shared" ref="B466:O469" si="52">IFERROR(VLOOKUP($B$465,$127:$213,MATCH($Q466&amp;"/"&amp;B$347,$125:$125,0),FALSE),"")</f>
        <v/>
      </c>
      <c r="C466" s="7" t="str">
        <f t="shared" si="52"/>
        <v/>
      </c>
      <c r="D466" s="7" t="str">
        <f t="shared" si="52"/>
        <v/>
      </c>
      <c r="E466" s="7" t="str">
        <f t="shared" si="52"/>
        <v/>
      </c>
      <c r="F466" s="7" t="str">
        <f t="shared" si="52"/>
        <v/>
      </c>
      <c r="G466" s="7" t="str">
        <f t="shared" si="52"/>
        <v/>
      </c>
      <c r="H466" s="7" t="str">
        <f t="shared" si="52"/>
        <v/>
      </c>
      <c r="I466" s="7" t="str">
        <f t="shared" si="52"/>
        <v/>
      </c>
      <c r="J466" s="7" t="str">
        <f t="shared" si="52"/>
        <v/>
      </c>
      <c r="K466" s="7" t="str">
        <f t="shared" si="52"/>
        <v/>
      </c>
      <c r="L466" s="7" t="str">
        <f t="shared" si="52"/>
        <v/>
      </c>
      <c r="M466" s="7" t="str">
        <f t="shared" si="52"/>
        <v/>
      </c>
      <c r="N466" s="7" t="str">
        <f t="shared" si="52"/>
        <v/>
      </c>
      <c r="O466" s="7">
        <f t="shared" si="52"/>
        <v>-12521</v>
      </c>
      <c r="P466" s="6"/>
      <c r="Q466" s="9" t="s">
        <v>12</v>
      </c>
    </row>
    <row r="467" spans="2:17" x14ac:dyDescent="0.3">
      <c r="B467" s="7" t="str">
        <f t="shared" si="52"/>
        <v/>
      </c>
      <c r="C467" s="7" t="str">
        <f t="shared" si="52"/>
        <v/>
      </c>
      <c r="D467" s="7" t="str">
        <f t="shared" si="52"/>
        <v/>
      </c>
      <c r="E467" s="7" t="str">
        <f t="shared" si="52"/>
        <v/>
      </c>
      <c r="F467" s="7" t="str">
        <f t="shared" si="52"/>
        <v/>
      </c>
      <c r="G467" s="7" t="str">
        <f t="shared" si="52"/>
        <v/>
      </c>
      <c r="H467" s="7" t="str">
        <f t="shared" si="52"/>
        <v/>
      </c>
      <c r="I467" s="7" t="str">
        <f t="shared" si="52"/>
        <v/>
      </c>
      <c r="J467" s="7" t="str">
        <f t="shared" si="52"/>
        <v/>
      </c>
      <c r="K467" s="7" t="str">
        <f t="shared" si="52"/>
        <v/>
      </c>
      <c r="L467" s="7" t="str">
        <f t="shared" si="52"/>
        <v/>
      </c>
      <c r="M467" s="7" t="str">
        <f t="shared" si="52"/>
        <v/>
      </c>
      <c r="N467" s="7" t="str">
        <f t="shared" si="52"/>
        <v/>
      </c>
      <c r="O467" s="7">
        <f t="shared" si="52"/>
        <v>-5584</v>
      </c>
      <c r="P467" s="6"/>
      <c r="Q467" s="9" t="s">
        <v>13</v>
      </c>
    </row>
    <row r="468" spans="2:17" x14ac:dyDescent="0.3">
      <c r="B468" s="7" t="str">
        <f t="shared" si="52"/>
        <v/>
      </c>
      <c r="C468" s="7" t="str">
        <f t="shared" si="52"/>
        <v/>
      </c>
      <c r="D468" s="7" t="str">
        <f t="shared" si="52"/>
        <v/>
      </c>
      <c r="E468" s="7" t="str">
        <f t="shared" si="52"/>
        <v/>
      </c>
      <c r="F468" s="7" t="str">
        <f t="shared" si="52"/>
        <v/>
      </c>
      <c r="G468" s="7" t="str">
        <f t="shared" si="52"/>
        <v/>
      </c>
      <c r="H468" s="7" t="str">
        <f t="shared" si="52"/>
        <v/>
      </c>
      <c r="I468" s="7" t="str">
        <f t="shared" si="52"/>
        <v/>
      </c>
      <c r="J468" s="7" t="str">
        <f t="shared" si="52"/>
        <v/>
      </c>
      <c r="K468" s="7" t="str">
        <f t="shared" si="52"/>
        <v/>
      </c>
      <c r="L468" s="7" t="str">
        <f t="shared" si="52"/>
        <v/>
      </c>
      <c r="M468" s="7" t="str">
        <f t="shared" si="52"/>
        <v/>
      </c>
      <c r="N468" s="7" t="str">
        <f t="shared" si="52"/>
        <v/>
      </c>
      <c r="O468" s="7">
        <f t="shared" si="52"/>
        <v>-7326</v>
      </c>
      <c r="P468" s="6"/>
      <c r="Q468" s="9" t="s">
        <v>14</v>
      </c>
    </row>
    <row r="469" spans="2:17" x14ac:dyDescent="0.3">
      <c r="B469" s="18" t="str">
        <f t="shared" si="52"/>
        <v/>
      </c>
      <c r="C469" s="18" t="str">
        <f t="shared" si="52"/>
        <v/>
      </c>
      <c r="D469" s="18" t="str">
        <f t="shared" si="52"/>
        <v/>
      </c>
      <c r="E469" s="18" t="str">
        <f t="shared" si="52"/>
        <v/>
      </c>
      <c r="F469" s="18" t="str">
        <f t="shared" si="52"/>
        <v/>
      </c>
      <c r="G469" s="18" t="str">
        <f t="shared" si="52"/>
        <v/>
      </c>
      <c r="H469" s="18" t="str">
        <f t="shared" si="52"/>
        <v/>
      </c>
      <c r="I469" s="18" t="str">
        <f t="shared" si="52"/>
        <v/>
      </c>
      <c r="J469" s="18" t="str">
        <f t="shared" si="52"/>
        <v/>
      </c>
      <c r="K469" s="18" t="str">
        <f t="shared" si="52"/>
        <v/>
      </c>
      <c r="L469" s="18" t="str">
        <f t="shared" si="52"/>
        <v/>
      </c>
      <c r="M469" s="18" t="str">
        <f t="shared" si="52"/>
        <v/>
      </c>
      <c r="N469" s="18">
        <f t="shared" si="52"/>
        <v>-3166.25</v>
      </c>
      <c r="O469" s="18">
        <f t="shared" si="52"/>
        <v>0</v>
      </c>
      <c r="P469" s="6"/>
      <c r="Q469" s="9" t="s">
        <v>19</v>
      </c>
    </row>
    <row r="470" spans="2:17" x14ac:dyDescent="0.3">
      <c r="B470" s="7">
        <f>SUM(B466:B469)</f>
        <v>0</v>
      </c>
      <c r="C470" s="112">
        <f t="shared" ref="C470:M470" si="53">SUM(C466:C469)</f>
        <v>0</v>
      </c>
      <c r="D470" s="112">
        <f t="shared" si="53"/>
        <v>0</v>
      </c>
      <c r="E470" s="112">
        <f t="shared" si="53"/>
        <v>0</v>
      </c>
      <c r="F470" s="112">
        <f t="shared" si="53"/>
        <v>0</v>
      </c>
      <c r="G470" s="112">
        <f t="shared" si="53"/>
        <v>0</v>
      </c>
      <c r="H470" s="112">
        <f t="shared" si="53"/>
        <v>0</v>
      </c>
      <c r="I470" s="112">
        <f t="shared" si="53"/>
        <v>0</v>
      </c>
      <c r="J470" s="112">
        <f t="shared" si="53"/>
        <v>0</v>
      </c>
      <c r="K470" s="112">
        <f t="shared" si="53"/>
        <v>0</v>
      </c>
      <c r="L470" s="112">
        <f t="shared" si="53"/>
        <v>0</v>
      </c>
      <c r="M470" s="112">
        <f t="shared" si="53"/>
        <v>0</v>
      </c>
      <c r="N470" s="112" t="e">
        <f>IF(N467="",N466*4,IF(N468="",(N467+N466)*2,IF(N469="",((N468+N467+N466)/3)*4,SUM(N466:N469))))</f>
        <v>#VALUE!</v>
      </c>
      <c r="O470" s="112">
        <f>IF(O467="",O466*4,IF(O468="",(O467+O466)*2,IF(O469="",((O468+O467+O466)/3)*4,SUM(O466:O469))))</f>
        <v>-25431</v>
      </c>
      <c r="P470" s="6"/>
      <c r="Q470" s="9" t="s">
        <v>15</v>
      </c>
    </row>
    <row r="471" spans="2:17" x14ac:dyDescent="0.3">
      <c r="B471" s="186" t="s">
        <v>887</v>
      </c>
      <c r="C471" s="186"/>
      <c r="D471" s="186"/>
      <c r="E471" s="186"/>
      <c r="F471" s="186"/>
      <c r="G471" s="186"/>
      <c r="H471" s="186"/>
      <c r="I471" s="186"/>
      <c r="J471" s="186"/>
      <c r="K471" s="186"/>
      <c r="L471" s="186"/>
      <c r="M471" s="186"/>
      <c r="N471" s="186"/>
      <c r="O471" s="186"/>
      <c r="P471" s="6"/>
      <c r="Q471" s="9"/>
    </row>
    <row r="472" spans="2:17" x14ac:dyDescent="0.3">
      <c r="B472" s="7" t="str">
        <f t="shared" ref="B472:O475" si="54">IFERROR(VLOOKUP($B$471,$127:$213,MATCH($Q472&amp;"/"&amp;B$347,$125:$125,0),FALSE),"")</f>
        <v/>
      </c>
      <c r="C472" s="7" t="str">
        <f t="shared" si="54"/>
        <v/>
      </c>
      <c r="D472" s="7" t="str">
        <f t="shared" si="54"/>
        <v/>
      </c>
      <c r="E472" s="7" t="str">
        <f t="shared" si="54"/>
        <v/>
      </c>
      <c r="F472" s="7" t="str">
        <f t="shared" si="54"/>
        <v/>
      </c>
      <c r="G472" s="7" t="str">
        <f t="shared" si="54"/>
        <v/>
      </c>
      <c r="H472" s="7" t="str">
        <f t="shared" si="54"/>
        <v/>
      </c>
      <c r="I472" s="7" t="str">
        <f t="shared" si="54"/>
        <v/>
      </c>
      <c r="J472" s="7" t="str">
        <f t="shared" si="54"/>
        <v/>
      </c>
      <c r="K472" s="7" t="str">
        <f t="shared" si="54"/>
        <v/>
      </c>
      <c r="L472" s="7" t="str">
        <f t="shared" si="54"/>
        <v/>
      </c>
      <c r="M472" s="7" t="str">
        <f t="shared" si="54"/>
        <v/>
      </c>
      <c r="N472" s="7" t="str">
        <f t="shared" si="54"/>
        <v/>
      </c>
      <c r="O472" s="7">
        <f t="shared" si="54"/>
        <v>-2892</v>
      </c>
      <c r="P472" s="6"/>
      <c r="Q472" s="9" t="s">
        <v>12</v>
      </c>
    </row>
    <row r="473" spans="2:17" x14ac:dyDescent="0.3">
      <c r="B473" s="7" t="str">
        <f t="shared" si="54"/>
        <v/>
      </c>
      <c r="C473" s="7" t="str">
        <f t="shared" si="54"/>
        <v/>
      </c>
      <c r="D473" s="7" t="str">
        <f t="shared" si="54"/>
        <v/>
      </c>
      <c r="E473" s="7" t="str">
        <f t="shared" si="54"/>
        <v/>
      </c>
      <c r="F473" s="7" t="str">
        <f t="shared" si="54"/>
        <v/>
      </c>
      <c r="G473" s="7" t="str">
        <f t="shared" si="54"/>
        <v/>
      </c>
      <c r="H473" s="7" t="str">
        <f t="shared" si="54"/>
        <v/>
      </c>
      <c r="I473" s="7" t="str">
        <f t="shared" si="54"/>
        <v/>
      </c>
      <c r="J473" s="7" t="str">
        <f t="shared" si="54"/>
        <v/>
      </c>
      <c r="K473" s="7" t="str">
        <f t="shared" si="54"/>
        <v/>
      </c>
      <c r="L473" s="7" t="str">
        <f t="shared" si="54"/>
        <v/>
      </c>
      <c r="M473" s="7" t="str">
        <f t="shared" si="54"/>
        <v/>
      </c>
      <c r="N473" s="7" t="str">
        <f t="shared" si="54"/>
        <v/>
      </c>
      <c r="O473" s="7">
        <f t="shared" si="54"/>
        <v>-15894</v>
      </c>
      <c r="P473" s="6"/>
      <c r="Q473" s="9" t="s">
        <v>13</v>
      </c>
    </row>
    <row r="474" spans="2:17" x14ac:dyDescent="0.3">
      <c r="B474" s="7" t="str">
        <f t="shared" si="54"/>
        <v/>
      </c>
      <c r="C474" s="7" t="str">
        <f t="shared" si="54"/>
        <v/>
      </c>
      <c r="D474" s="7" t="str">
        <f t="shared" si="54"/>
        <v/>
      </c>
      <c r="E474" s="7" t="str">
        <f t="shared" si="54"/>
        <v/>
      </c>
      <c r="F474" s="7" t="str">
        <f t="shared" si="54"/>
        <v/>
      </c>
      <c r="G474" s="7" t="str">
        <f t="shared" si="54"/>
        <v/>
      </c>
      <c r="H474" s="7" t="str">
        <f t="shared" si="54"/>
        <v/>
      </c>
      <c r="I474" s="7" t="str">
        <f t="shared" si="54"/>
        <v/>
      </c>
      <c r="J474" s="7" t="str">
        <f t="shared" si="54"/>
        <v/>
      </c>
      <c r="K474" s="7" t="str">
        <f t="shared" si="54"/>
        <v/>
      </c>
      <c r="L474" s="7" t="str">
        <f t="shared" si="54"/>
        <v/>
      </c>
      <c r="M474" s="7" t="str">
        <f t="shared" si="54"/>
        <v/>
      </c>
      <c r="N474" s="7" t="str">
        <f t="shared" si="54"/>
        <v/>
      </c>
      <c r="O474" s="7">
        <f t="shared" si="54"/>
        <v>249264</v>
      </c>
      <c r="P474" s="6"/>
      <c r="Q474" s="9" t="s">
        <v>14</v>
      </c>
    </row>
    <row r="475" spans="2:17" x14ac:dyDescent="0.3">
      <c r="B475" s="18" t="str">
        <f t="shared" si="54"/>
        <v/>
      </c>
      <c r="C475" s="18" t="str">
        <f t="shared" si="54"/>
        <v/>
      </c>
      <c r="D475" s="18" t="str">
        <f t="shared" si="54"/>
        <v/>
      </c>
      <c r="E475" s="18" t="str">
        <f t="shared" si="54"/>
        <v/>
      </c>
      <c r="F475" s="18" t="str">
        <f t="shared" si="54"/>
        <v/>
      </c>
      <c r="G475" s="18" t="str">
        <f t="shared" si="54"/>
        <v/>
      </c>
      <c r="H475" s="18" t="str">
        <f t="shared" si="54"/>
        <v/>
      </c>
      <c r="I475" s="18" t="str">
        <f t="shared" si="54"/>
        <v/>
      </c>
      <c r="J475" s="18" t="str">
        <f t="shared" si="54"/>
        <v/>
      </c>
      <c r="K475" s="18" t="str">
        <f t="shared" si="54"/>
        <v/>
      </c>
      <c r="L475" s="18" t="str">
        <f t="shared" si="54"/>
        <v/>
      </c>
      <c r="M475" s="18" t="str">
        <f t="shared" si="54"/>
        <v/>
      </c>
      <c r="N475" s="18">
        <f t="shared" si="54"/>
        <v>137800.25</v>
      </c>
      <c r="O475" s="18">
        <f t="shared" si="54"/>
        <v>-1590</v>
      </c>
      <c r="P475" s="6"/>
      <c r="Q475" s="9" t="s">
        <v>19</v>
      </c>
    </row>
    <row r="476" spans="2:17" x14ac:dyDescent="0.3">
      <c r="B476" s="7">
        <f>SUM(B472:B475)</f>
        <v>0</v>
      </c>
      <c r="C476" s="112">
        <f t="shared" ref="C476:M476" si="55">SUM(C472:C475)</f>
        <v>0</v>
      </c>
      <c r="D476" s="112">
        <f t="shared" si="55"/>
        <v>0</v>
      </c>
      <c r="E476" s="112">
        <f t="shared" si="55"/>
        <v>0</v>
      </c>
      <c r="F476" s="112">
        <f t="shared" si="55"/>
        <v>0</v>
      </c>
      <c r="G476" s="112">
        <f t="shared" si="55"/>
        <v>0</v>
      </c>
      <c r="H476" s="112">
        <f t="shared" si="55"/>
        <v>0</v>
      </c>
      <c r="I476" s="112">
        <f t="shared" si="55"/>
        <v>0</v>
      </c>
      <c r="J476" s="112">
        <f t="shared" si="55"/>
        <v>0</v>
      </c>
      <c r="K476" s="112">
        <f t="shared" si="55"/>
        <v>0</v>
      </c>
      <c r="L476" s="112">
        <f t="shared" si="55"/>
        <v>0</v>
      </c>
      <c r="M476" s="112">
        <f t="shared" si="55"/>
        <v>0</v>
      </c>
      <c r="N476" s="112" t="e">
        <f>IF(N473="",N472*4,IF(N474="",(N473+N472)*2,IF(N475="",((N474+N473+N472)/3)*4,SUM(N472:N475))))</f>
        <v>#VALUE!</v>
      </c>
      <c r="O476" s="112">
        <f>IF(O473="",O472*4,IF(O474="",(O473+O472)*2,IF(O475="",((O474+O473+O472)/3)*4,SUM(O472:O475))))</f>
        <v>228888</v>
      </c>
      <c r="P476" s="6"/>
      <c r="Q476" s="9" t="s">
        <v>15</v>
      </c>
    </row>
    <row r="477" spans="2:17" s="2" customFormat="1" x14ac:dyDescent="0.3">
      <c r="B477" s="186" t="s">
        <v>880</v>
      </c>
      <c r="C477" s="186"/>
      <c r="D477" s="186"/>
      <c r="E477" s="186"/>
      <c r="F477" s="186"/>
      <c r="G477" s="186"/>
      <c r="H477" s="186"/>
      <c r="I477" s="186"/>
      <c r="J477" s="186"/>
      <c r="K477" s="186"/>
      <c r="L477" s="186"/>
      <c r="M477" s="186"/>
      <c r="N477" s="186"/>
      <c r="O477" s="186"/>
      <c r="P477" s="6"/>
      <c r="Q477" s="9"/>
    </row>
    <row r="478" spans="2:17" s="2" customFormat="1" x14ac:dyDescent="0.3">
      <c r="B478" s="7" t="str">
        <f t="shared" ref="B478:O481" si="56">IFERROR(VLOOKUP($B$477,$127:$213,MATCH($Q478&amp;"/"&amp;B$347,$125:$125,0),FALSE),"")</f>
        <v/>
      </c>
      <c r="C478" s="7" t="str">
        <f t="shared" si="56"/>
        <v/>
      </c>
      <c r="D478" s="7" t="str">
        <f t="shared" si="56"/>
        <v/>
      </c>
      <c r="E478" s="7" t="str">
        <f t="shared" si="56"/>
        <v/>
      </c>
      <c r="F478" s="7" t="str">
        <f t="shared" si="56"/>
        <v/>
      </c>
      <c r="G478" s="7" t="str">
        <f t="shared" si="56"/>
        <v/>
      </c>
      <c r="H478" s="7" t="str">
        <f t="shared" si="56"/>
        <v/>
      </c>
      <c r="I478" s="7" t="str">
        <f t="shared" si="56"/>
        <v/>
      </c>
      <c r="J478" s="7" t="str">
        <f t="shared" si="56"/>
        <v/>
      </c>
      <c r="K478" s="7" t="str">
        <f t="shared" si="56"/>
        <v/>
      </c>
      <c r="L478" s="7" t="str">
        <f t="shared" si="56"/>
        <v/>
      </c>
      <c r="M478" s="7" t="str">
        <f t="shared" si="56"/>
        <v/>
      </c>
      <c r="N478" s="7" t="str">
        <f t="shared" si="56"/>
        <v/>
      </c>
      <c r="O478" s="7">
        <f t="shared" si="56"/>
        <v>5405657</v>
      </c>
      <c r="P478" s="6"/>
      <c r="Q478" s="9" t="s">
        <v>12</v>
      </c>
    </row>
    <row r="479" spans="2:17" s="2" customFormat="1" x14ac:dyDescent="0.3">
      <c r="B479" s="7" t="str">
        <f t="shared" si="56"/>
        <v/>
      </c>
      <c r="C479" s="7" t="str">
        <f t="shared" si="56"/>
        <v/>
      </c>
      <c r="D479" s="7" t="str">
        <f t="shared" si="56"/>
        <v/>
      </c>
      <c r="E479" s="7" t="str">
        <f t="shared" si="56"/>
        <v/>
      </c>
      <c r="F479" s="7" t="str">
        <f t="shared" si="56"/>
        <v/>
      </c>
      <c r="G479" s="7" t="str">
        <f t="shared" si="56"/>
        <v/>
      </c>
      <c r="H479" s="7" t="str">
        <f t="shared" si="56"/>
        <v/>
      </c>
      <c r="I479" s="7" t="str">
        <f t="shared" si="56"/>
        <v/>
      </c>
      <c r="J479" s="7" t="str">
        <f t="shared" si="56"/>
        <v/>
      </c>
      <c r="K479" s="7" t="str">
        <f t="shared" si="56"/>
        <v/>
      </c>
      <c r="L479" s="7" t="str">
        <f t="shared" si="56"/>
        <v/>
      </c>
      <c r="M479" s="7" t="str">
        <f t="shared" si="56"/>
        <v/>
      </c>
      <c r="N479" s="7" t="str">
        <f t="shared" si="56"/>
        <v/>
      </c>
      <c r="O479" s="7">
        <f t="shared" si="56"/>
        <v>5059004</v>
      </c>
      <c r="P479" s="6"/>
      <c r="Q479" s="9" t="s">
        <v>13</v>
      </c>
    </row>
    <row r="480" spans="2:17" s="2" customFormat="1" x14ac:dyDescent="0.3">
      <c r="B480" s="7" t="str">
        <f t="shared" si="56"/>
        <v/>
      </c>
      <c r="C480" s="7" t="str">
        <f t="shared" si="56"/>
        <v/>
      </c>
      <c r="D480" s="7" t="str">
        <f t="shared" si="56"/>
        <v/>
      </c>
      <c r="E480" s="7" t="str">
        <f t="shared" si="56"/>
        <v/>
      </c>
      <c r="F480" s="7" t="str">
        <f t="shared" si="56"/>
        <v/>
      </c>
      <c r="G480" s="7" t="str">
        <f t="shared" si="56"/>
        <v/>
      </c>
      <c r="H480" s="7" t="str">
        <f t="shared" si="56"/>
        <v/>
      </c>
      <c r="I480" s="7" t="str">
        <f t="shared" si="56"/>
        <v/>
      </c>
      <c r="J480" s="7" t="str">
        <f t="shared" si="56"/>
        <v/>
      </c>
      <c r="K480" s="7" t="str">
        <f t="shared" si="56"/>
        <v/>
      </c>
      <c r="L480" s="7" t="str">
        <f t="shared" si="56"/>
        <v/>
      </c>
      <c r="M480" s="7" t="str">
        <f t="shared" si="56"/>
        <v/>
      </c>
      <c r="N480" s="7" t="str">
        <f t="shared" si="56"/>
        <v/>
      </c>
      <c r="O480" s="7">
        <f t="shared" si="56"/>
        <v>4693303</v>
      </c>
      <c r="P480" s="6"/>
      <c r="Q480" s="9" t="s">
        <v>14</v>
      </c>
    </row>
    <row r="481" spans="1:17" s="2" customFormat="1" x14ac:dyDescent="0.3">
      <c r="B481" s="18" t="str">
        <f t="shared" si="56"/>
        <v/>
      </c>
      <c r="C481" s="18" t="str">
        <f t="shared" si="56"/>
        <v/>
      </c>
      <c r="D481" s="18" t="str">
        <f t="shared" si="56"/>
        <v/>
      </c>
      <c r="E481" s="18" t="str">
        <f t="shared" si="56"/>
        <v/>
      </c>
      <c r="F481" s="18" t="str">
        <f t="shared" si="56"/>
        <v/>
      </c>
      <c r="G481" s="18" t="str">
        <f t="shared" si="56"/>
        <v/>
      </c>
      <c r="H481" s="18" t="str">
        <f t="shared" si="56"/>
        <v/>
      </c>
      <c r="I481" s="18" t="str">
        <f t="shared" si="56"/>
        <v/>
      </c>
      <c r="J481" s="18" t="str">
        <f t="shared" si="56"/>
        <v/>
      </c>
      <c r="K481" s="18" t="str">
        <f t="shared" si="56"/>
        <v/>
      </c>
      <c r="L481" s="18" t="str">
        <f t="shared" si="56"/>
        <v/>
      </c>
      <c r="M481" s="18" t="str">
        <f t="shared" si="56"/>
        <v/>
      </c>
      <c r="N481" s="18">
        <f t="shared" si="56"/>
        <v>5421366</v>
      </c>
      <c r="O481" s="18">
        <f t="shared" si="56"/>
        <v>4664571</v>
      </c>
      <c r="P481" s="6"/>
      <c r="Q481" s="9" t="s">
        <v>19</v>
      </c>
    </row>
    <row r="482" spans="1:17" s="2" customFormat="1" x14ac:dyDescent="0.3">
      <c r="B482" s="16">
        <f>SUM(B478:B481)</f>
        <v>0</v>
      </c>
      <c r="C482" s="16">
        <f t="shared" ref="C482:M482" si="57">SUM(C478:C481)</f>
        <v>0</v>
      </c>
      <c r="D482" s="16">
        <f t="shared" si="57"/>
        <v>0</v>
      </c>
      <c r="E482" s="16">
        <f t="shared" si="57"/>
        <v>0</v>
      </c>
      <c r="F482" s="16">
        <f t="shared" si="57"/>
        <v>0</v>
      </c>
      <c r="G482" s="16">
        <f t="shared" si="57"/>
        <v>0</v>
      </c>
      <c r="H482" s="16">
        <f t="shared" si="57"/>
        <v>0</v>
      </c>
      <c r="I482" s="16">
        <f t="shared" si="57"/>
        <v>0</v>
      </c>
      <c r="J482" s="16">
        <f t="shared" si="57"/>
        <v>0</v>
      </c>
      <c r="K482" s="16">
        <f t="shared" si="57"/>
        <v>0</v>
      </c>
      <c r="L482" s="16">
        <f t="shared" si="57"/>
        <v>0</v>
      </c>
      <c r="M482" s="16">
        <f t="shared" si="57"/>
        <v>0</v>
      </c>
      <c r="N482" s="16" t="e">
        <f>IF(N479="",N478*4,IF(N480="",(N479+N478)*2,IF(N481="",((N480+N479+N478)/3)*4,SUM(N478:N481))))</f>
        <v>#VALUE!</v>
      </c>
      <c r="O482" s="16">
        <f>IF(O479="",O478*4,IF(O480="",(O479+O478)*2,IF(O481="",((O480+O479+O478)/3)*4,SUM(O478:O481))))</f>
        <v>19822535</v>
      </c>
      <c r="P482" s="6"/>
      <c r="Q482" s="9" t="s">
        <v>15</v>
      </c>
    </row>
    <row r="483" spans="1:17" s="87" customFormat="1" x14ac:dyDescent="0.3">
      <c r="A483" s="86"/>
      <c r="B483" s="19"/>
      <c r="C483" s="20" t="e">
        <f t="shared" ref="C483:M483" si="58">C482/B482-1</f>
        <v>#DIV/0!</v>
      </c>
      <c r="D483" s="20" t="e">
        <f t="shared" si="58"/>
        <v>#DIV/0!</v>
      </c>
      <c r="E483" s="20" t="e">
        <f t="shared" si="58"/>
        <v>#DIV/0!</v>
      </c>
      <c r="F483" s="20" t="e">
        <f t="shared" si="58"/>
        <v>#DIV/0!</v>
      </c>
      <c r="G483" s="20" t="e">
        <f t="shared" si="58"/>
        <v>#DIV/0!</v>
      </c>
      <c r="H483" s="20" t="e">
        <f t="shared" si="58"/>
        <v>#DIV/0!</v>
      </c>
      <c r="I483" s="20" t="e">
        <f t="shared" si="58"/>
        <v>#DIV/0!</v>
      </c>
      <c r="J483" s="20" t="e">
        <f t="shared" si="58"/>
        <v>#DIV/0!</v>
      </c>
      <c r="K483" s="20" t="e">
        <f t="shared" si="58"/>
        <v>#DIV/0!</v>
      </c>
      <c r="L483" s="20" t="e">
        <f t="shared" si="58"/>
        <v>#DIV/0!</v>
      </c>
      <c r="M483" s="20" t="e">
        <f t="shared" si="58"/>
        <v>#DIV/0!</v>
      </c>
      <c r="N483" s="12" t="e">
        <f>N482/M482-1</f>
        <v>#VALUE!</v>
      </c>
      <c r="O483" s="12" t="e">
        <f>O482/N482-1</f>
        <v>#VALUE!</v>
      </c>
      <c r="P483" s="17"/>
      <c r="Q483" s="14" t="s">
        <v>20</v>
      </c>
    </row>
    <row r="484" spans="1:17" x14ac:dyDescent="0.3">
      <c r="B484" s="211" t="s">
        <v>888</v>
      </c>
      <c r="C484" s="211"/>
      <c r="D484" s="211"/>
      <c r="E484" s="211"/>
      <c r="F484" s="211"/>
      <c r="G484" s="211"/>
      <c r="H484" s="211"/>
      <c r="I484" s="211"/>
      <c r="J484" s="211"/>
      <c r="K484" s="211"/>
      <c r="L484" s="211"/>
      <c r="M484" s="211"/>
      <c r="N484" s="211"/>
      <c r="O484" s="211"/>
      <c r="P484" s="6"/>
      <c r="Q484" s="9"/>
    </row>
    <row r="485" spans="1:17" x14ac:dyDescent="0.3">
      <c r="B485" s="7" t="str">
        <f t="shared" ref="B485:O488" si="59">IFERROR(VLOOKUP($B$484,$127:$213,MATCH($Q485&amp;"/"&amp;B$347,$125:$125,0),FALSE),"")</f>
        <v/>
      </c>
      <c r="C485" s="7" t="str">
        <f t="shared" si="59"/>
        <v/>
      </c>
      <c r="D485" s="7" t="str">
        <f t="shared" si="59"/>
        <v/>
      </c>
      <c r="E485" s="7" t="str">
        <f t="shared" si="59"/>
        <v/>
      </c>
      <c r="F485" s="7" t="str">
        <f t="shared" si="59"/>
        <v/>
      </c>
      <c r="G485" s="7" t="str">
        <f t="shared" si="59"/>
        <v/>
      </c>
      <c r="H485" s="7" t="str">
        <f t="shared" si="59"/>
        <v/>
      </c>
      <c r="I485" s="7" t="str">
        <f t="shared" si="59"/>
        <v/>
      </c>
      <c r="J485" s="7" t="str">
        <f t="shared" si="59"/>
        <v/>
      </c>
      <c r="K485" s="7" t="str">
        <f t="shared" si="59"/>
        <v/>
      </c>
      <c r="L485" s="7" t="str">
        <f t="shared" si="59"/>
        <v/>
      </c>
      <c r="M485" s="7" t="str">
        <f t="shared" si="59"/>
        <v/>
      </c>
      <c r="N485" s="7" t="str">
        <f t="shared" si="59"/>
        <v/>
      </c>
      <c r="O485" s="7">
        <f t="shared" si="59"/>
        <v>558158</v>
      </c>
      <c r="P485" s="6"/>
      <c r="Q485" s="9" t="s">
        <v>12</v>
      </c>
    </row>
    <row r="486" spans="1:17" x14ac:dyDescent="0.3">
      <c r="B486" s="7" t="str">
        <f t="shared" si="59"/>
        <v/>
      </c>
      <c r="C486" s="7" t="str">
        <f t="shared" si="59"/>
        <v/>
      </c>
      <c r="D486" s="7" t="str">
        <f t="shared" si="59"/>
        <v/>
      </c>
      <c r="E486" s="7" t="str">
        <f t="shared" si="59"/>
        <v/>
      </c>
      <c r="F486" s="7" t="str">
        <f t="shared" si="59"/>
        <v/>
      </c>
      <c r="G486" s="7" t="str">
        <f t="shared" si="59"/>
        <v/>
      </c>
      <c r="H486" s="7" t="str">
        <f t="shared" si="59"/>
        <v/>
      </c>
      <c r="I486" s="7" t="str">
        <f t="shared" si="59"/>
        <v/>
      </c>
      <c r="J486" s="7" t="str">
        <f t="shared" si="59"/>
        <v/>
      </c>
      <c r="K486" s="7" t="str">
        <f t="shared" si="59"/>
        <v/>
      </c>
      <c r="L486" s="7" t="str">
        <f t="shared" si="59"/>
        <v/>
      </c>
      <c r="M486" s="7" t="str">
        <f t="shared" si="59"/>
        <v/>
      </c>
      <c r="N486" s="7" t="str">
        <f t="shared" si="59"/>
        <v/>
      </c>
      <c r="O486" s="7">
        <f t="shared" si="59"/>
        <v>554296</v>
      </c>
      <c r="P486" s="6"/>
      <c r="Q486" s="9" t="s">
        <v>13</v>
      </c>
    </row>
    <row r="487" spans="1:17" x14ac:dyDescent="0.3">
      <c r="B487" s="7" t="str">
        <f t="shared" si="59"/>
        <v/>
      </c>
      <c r="C487" s="7" t="str">
        <f t="shared" si="59"/>
        <v/>
      </c>
      <c r="D487" s="7" t="str">
        <f t="shared" si="59"/>
        <v/>
      </c>
      <c r="E487" s="7" t="str">
        <f t="shared" si="59"/>
        <v/>
      </c>
      <c r="F487" s="7" t="str">
        <f t="shared" si="59"/>
        <v/>
      </c>
      <c r="G487" s="7" t="str">
        <f t="shared" si="59"/>
        <v/>
      </c>
      <c r="H487" s="7" t="str">
        <f t="shared" si="59"/>
        <v/>
      </c>
      <c r="I487" s="7" t="str">
        <f t="shared" si="59"/>
        <v/>
      </c>
      <c r="J487" s="7" t="str">
        <f t="shared" si="59"/>
        <v/>
      </c>
      <c r="K487" s="7" t="str">
        <f t="shared" si="59"/>
        <v/>
      </c>
      <c r="L487" s="7" t="str">
        <f t="shared" si="59"/>
        <v/>
      </c>
      <c r="M487" s="7" t="str">
        <f t="shared" si="59"/>
        <v/>
      </c>
      <c r="N487" s="7" t="str">
        <f t="shared" si="59"/>
        <v/>
      </c>
      <c r="O487" s="7">
        <f t="shared" si="59"/>
        <v>515243</v>
      </c>
      <c r="P487" s="6"/>
      <c r="Q487" s="9" t="s">
        <v>14</v>
      </c>
    </row>
    <row r="488" spans="1:17" x14ac:dyDescent="0.3">
      <c r="B488" s="18" t="str">
        <f t="shared" si="59"/>
        <v/>
      </c>
      <c r="C488" s="18" t="str">
        <f t="shared" si="59"/>
        <v/>
      </c>
      <c r="D488" s="18" t="str">
        <f t="shared" si="59"/>
        <v/>
      </c>
      <c r="E488" s="18" t="str">
        <f t="shared" si="59"/>
        <v/>
      </c>
      <c r="F488" s="18" t="str">
        <f t="shared" si="59"/>
        <v/>
      </c>
      <c r="G488" s="18" t="str">
        <f t="shared" si="59"/>
        <v/>
      </c>
      <c r="H488" s="18" t="str">
        <f t="shared" si="59"/>
        <v/>
      </c>
      <c r="I488" s="18" t="str">
        <f t="shared" si="59"/>
        <v/>
      </c>
      <c r="J488" s="18" t="str">
        <f t="shared" si="59"/>
        <v/>
      </c>
      <c r="K488" s="18" t="str">
        <f t="shared" si="59"/>
        <v/>
      </c>
      <c r="L488" s="18" t="str">
        <f t="shared" si="59"/>
        <v/>
      </c>
      <c r="M488" s="18" t="str">
        <f t="shared" si="59"/>
        <v/>
      </c>
      <c r="N488" s="18">
        <f t="shared" si="59"/>
        <v>552293</v>
      </c>
      <c r="O488" s="18">
        <f t="shared" si="59"/>
        <v>468556</v>
      </c>
      <c r="P488" s="6"/>
      <c r="Q488" s="9" t="s">
        <v>19</v>
      </c>
    </row>
    <row r="489" spans="1:17" x14ac:dyDescent="0.3">
      <c r="B489" s="18">
        <f>SUM(B485:B488)</f>
        <v>0</v>
      </c>
      <c r="C489" s="18">
        <f t="shared" ref="C489:M489" si="60">SUM(C485:C488)</f>
        <v>0</v>
      </c>
      <c r="D489" s="18">
        <f t="shared" si="60"/>
        <v>0</v>
      </c>
      <c r="E489" s="18">
        <f t="shared" si="60"/>
        <v>0</v>
      </c>
      <c r="F489" s="18">
        <f t="shared" si="60"/>
        <v>0</v>
      </c>
      <c r="G489" s="18">
        <f t="shared" si="60"/>
        <v>0</v>
      </c>
      <c r="H489" s="18">
        <f t="shared" si="60"/>
        <v>0</v>
      </c>
      <c r="I489" s="18">
        <f t="shared" si="60"/>
        <v>0</v>
      </c>
      <c r="J489" s="18">
        <f t="shared" si="60"/>
        <v>0</v>
      </c>
      <c r="K489" s="18">
        <f t="shared" si="60"/>
        <v>0</v>
      </c>
      <c r="L489" s="18">
        <f t="shared" si="60"/>
        <v>0</v>
      </c>
      <c r="M489" s="18">
        <f t="shared" si="60"/>
        <v>0</v>
      </c>
      <c r="N489" s="18" t="e">
        <f>IF(N486="",N485*4,IF(N487="",(N486+N485)*2,IF(N488="",((N487+N486+N485)/3)*4,SUM(N485:N488))))</f>
        <v>#VALUE!</v>
      </c>
      <c r="O489" s="18">
        <f>IF(O486="",O485*4,IF(O487="",(O486+O485)*2,IF(O488="",((O487+O486+O485)/3)*4,SUM(O485:O488))))</f>
        <v>2096253</v>
      </c>
      <c r="P489" s="6"/>
      <c r="Q489" s="9" t="s">
        <v>15</v>
      </c>
    </row>
    <row r="490" spans="1:17" s="87" customFormat="1" x14ac:dyDescent="0.3">
      <c r="A490" s="86"/>
      <c r="B490" s="19"/>
      <c r="C490" s="10" t="e">
        <f t="shared" ref="C490:O490" si="61">C489/B489-1</f>
        <v>#DIV/0!</v>
      </c>
      <c r="D490" s="10" t="e">
        <f t="shared" si="61"/>
        <v>#DIV/0!</v>
      </c>
      <c r="E490" s="10" t="e">
        <f t="shared" si="61"/>
        <v>#DIV/0!</v>
      </c>
      <c r="F490" s="10" t="e">
        <f t="shared" si="61"/>
        <v>#DIV/0!</v>
      </c>
      <c r="G490" s="10" t="e">
        <f t="shared" si="61"/>
        <v>#DIV/0!</v>
      </c>
      <c r="H490" s="10" t="e">
        <f t="shared" si="61"/>
        <v>#DIV/0!</v>
      </c>
      <c r="I490" s="10" t="e">
        <f t="shared" si="61"/>
        <v>#DIV/0!</v>
      </c>
      <c r="J490" s="10" t="e">
        <f t="shared" si="61"/>
        <v>#DIV/0!</v>
      </c>
      <c r="K490" s="10" t="e">
        <f t="shared" si="61"/>
        <v>#DIV/0!</v>
      </c>
      <c r="L490" s="10" t="e">
        <f t="shared" si="61"/>
        <v>#DIV/0!</v>
      </c>
      <c r="M490" s="10" t="e">
        <f t="shared" si="61"/>
        <v>#DIV/0!</v>
      </c>
      <c r="N490" s="10" t="e">
        <f t="shared" si="61"/>
        <v>#VALUE!</v>
      </c>
      <c r="O490" s="10" t="e">
        <f t="shared" si="61"/>
        <v>#VALUE!</v>
      </c>
      <c r="P490" s="17"/>
      <c r="Q490" s="14" t="s">
        <v>20</v>
      </c>
    </row>
    <row r="491" spans="1:17" x14ac:dyDescent="0.3">
      <c r="B491" s="21" t="e">
        <f>B489/B$446</f>
        <v>#DIV/0!</v>
      </c>
      <c r="C491" s="22" t="e">
        <f>C489/C$446</f>
        <v>#DIV/0!</v>
      </c>
      <c r="D491" s="22" t="e">
        <f t="shared" ref="D491:O491" si="62">D489/D$446</f>
        <v>#DIV/0!</v>
      </c>
      <c r="E491" s="22" t="e">
        <f t="shared" si="62"/>
        <v>#DIV/0!</v>
      </c>
      <c r="F491" s="22" t="e">
        <f t="shared" si="62"/>
        <v>#DIV/0!</v>
      </c>
      <c r="G491" s="22" t="e">
        <f t="shared" si="62"/>
        <v>#DIV/0!</v>
      </c>
      <c r="H491" s="22" t="e">
        <f t="shared" si="62"/>
        <v>#DIV/0!</v>
      </c>
      <c r="I491" s="22" t="e">
        <f t="shared" si="62"/>
        <v>#DIV/0!</v>
      </c>
      <c r="J491" s="22" t="e">
        <f t="shared" si="62"/>
        <v>#DIV/0!</v>
      </c>
      <c r="K491" s="22" t="e">
        <f t="shared" si="62"/>
        <v>#DIV/0!</v>
      </c>
      <c r="L491" s="22" t="e">
        <f t="shared" si="62"/>
        <v>#DIV/0!</v>
      </c>
      <c r="M491" s="22" t="e">
        <f t="shared" si="62"/>
        <v>#DIV/0!</v>
      </c>
      <c r="N491" s="23" t="e">
        <f t="shared" si="62"/>
        <v>#VALUE!</v>
      </c>
      <c r="O491" s="23">
        <f t="shared" si="62"/>
        <v>0.11278047798947868</v>
      </c>
      <c r="P491" s="6"/>
      <c r="Q491" s="11" t="s">
        <v>2552</v>
      </c>
    </row>
    <row r="492" spans="1:17" x14ac:dyDescent="0.3">
      <c r="B492" s="202" t="s">
        <v>900</v>
      </c>
      <c r="C492" s="202"/>
      <c r="D492" s="202"/>
      <c r="E492" s="202"/>
      <c r="F492" s="202"/>
      <c r="G492" s="202"/>
      <c r="H492" s="202"/>
      <c r="I492" s="202"/>
      <c r="J492" s="202"/>
      <c r="K492" s="202"/>
      <c r="L492" s="202"/>
      <c r="M492" s="202"/>
      <c r="N492" s="202"/>
      <c r="O492" s="202"/>
      <c r="P492" s="6"/>
      <c r="Q492" s="9"/>
    </row>
    <row r="493" spans="1:17" x14ac:dyDescent="0.3">
      <c r="B493" s="16" t="str">
        <f t="shared" ref="B493:O497" si="63">IFERROR(B442-B485,"")</f>
        <v/>
      </c>
      <c r="C493" s="16" t="str">
        <f t="shared" si="63"/>
        <v/>
      </c>
      <c r="D493" s="16" t="str">
        <f t="shared" si="63"/>
        <v/>
      </c>
      <c r="E493" s="16" t="str">
        <f t="shared" si="63"/>
        <v/>
      </c>
      <c r="F493" s="16" t="str">
        <f t="shared" si="63"/>
        <v/>
      </c>
      <c r="G493" s="16" t="str">
        <f t="shared" si="63"/>
        <v/>
      </c>
      <c r="H493" s="16" t="str">
        <f t="shared" si="63"/>
        <v/>
      </c>
      <c r="I493" s="16" t="str">
        <f t="shared" si="63"/>
        <v/>
      </c>
      <c r="J493" s="16" t="str">
        <f t="shared" si="63"/>
        <v/>
      </c>
      <c r="K493" s="16" t="str">
        <f t="shared" si="63"/>
        <v/>
      </c>
      <c r="L493" s="16" t="str">
        <f t="shared" si="63"/>
        <v/>
      </c>
      <c r="M493" s="16" t="str">
        <f t="shared" si="63"/>
        <v/>
      </c>
      <c r="N493" s="16" t="str">
        <f t="shared" si="63"/>
        <v/>
      </c>
      <c r="O493" s="16">
        <f t="shared" si="63"/>
        <v>4504332</v>
      </c>
      <c r="P493" s="6"/>
      <c r="Q493" s="9" t="s">
        <v>12</v>
      </c>
    </row>
    <row r="494" spans="1:17" x14ac:dyDescent="0.3">
      <c r="B494" s="7" t="str">
        <f t="shared" si="63"/>
        <v/>
      </c>
      <c r="C494" s="7" t="str">
        <f t="shared" si="63"/>
        <v/>
      </c>
      <c r="D494" s="7" t="str">
        <f t="shared" si="63"/>
        <v/>
      </c>
      <c r="E494" s="7" t="str">
        <f t="shared" si="63"/>
        <v/>
      </c>
      <c r="F494" s="7" t="str">
        <f t="shared" si="63"/>
        <v/>
      </c>
      <c r="G494" s="7" t="str">
        <f t="shared" si="63"/>
        <v/>
      </c>
      <c r="H494" s="7" t="str">
        <f t="shared" si="63"/>
        <v/>
      </c>
      <c r="I494" s="7" t="str">
        <f t="shared" si="63"/>
        <v/>
      </c>
      <c r="J494" s="7" t="str">
        <f t="shared" si="63"/>
        <v/>
      </c>
      <c r="K494" s="7" t="str">
        <f t="shared" si="63"/>
        <v/>
      </c>
      <c r="L494" s="7" t="str">
        <f t="shared" si="63"/>
        <v/>
      </c>
      <c r="M494" s="7" t="str">
        <f t="shared" si="63"/>
        <v/>
      </c>
      <c r="N494" s="7" t="str">
        <f t="shared" si="63"/>
        <v/>
      </c>
      <c r="O494" s="7">
        <f t="shared" si="63"/>
        <v>4211562</v>
      </c>
      <c r="P494" s="6"/>
      <c r="Q494" s="9" t="s">
        <v>13</v>
      </c>
    </row>
    <row r="495" spans="1:17" x14ac:dyDescent="0.3">
      <c r="B495" s="7" t="str">
        <f t="shared" si="63"/>
        <v/>
      </c>
      <c r="C495" s="7" t="str">
        <f t="shared" si="63"/>
        <v/>
      </c>
      <c r="D495" s="7" t="str">
        <f t="shared" si="63"/>
        <v/>
      </c>
      <c r="E495" s="7" t="str">
        <f t="shared" si="63"/>
        <v/>
      </c>
      <c r="F495" s="7" t="str">
        <f t="shared" si="63"/>
        <v/>
      </c>
      <c r="G495" s="7" t="str">
        <f t="shared" si="63"/>
        <v/>
      </c>
      <c r="H495" s="7" t="str">
        <f t="shared" si="63"/>
        <v/>
      </c>
      <c r="I495" s="7" t="str">
        <f t="shared" si="63"/>
        <v/>
      </c>
      <c r="J495" s="7" t="str">
        <f t="shared" si="63"/>
        <v/>
      </c>
      <c r="K495" s="7" t="str">
        <f t="shared" si="63"/>
        <v/>
      </c>
      <c r="L495" s="7" t="str">
        <f t="shared" si="63"/>
        <v/>
      </c>
      <c r="M495" s="7" t="str">
        <f t="shared" si="63"/>
        <v/>
      </c>
      <c r="N495" s="7" t="str">
        <f t="shared" si="63"/>
        <v/>
      </c>
      <c r="O495" s="7">
        <f t="shared" si="63"/>
        <v>3878081</v>
      </c>
      <c r="P495" s="6"/>
      <c r="Q495" s="9" t="s">
        <v>14</v>
      </c>
    </row>
    <row r="496" spans="1:17" x14ac:dyDescent="0.3">
      <c r="B496" s="18" t="str">
        <f t="shared" si="63"/>
        <v/>
      </c>
      <c r="C496" s="18" t="str">
        <f t="shared" si="63"/>
        <v/>
      </c>
      <c r="D496" s="18" t="str">
        <f t="shared" si="63"/>
        <v/>
      </c>
      <c r="E496" s="18" t="str">
        <f t="shared" si="63"/>
        <v/>
      </c>
      <c r="F496" s="18" t="str">
        <f t="shared" si="63"/>
        <v/>
      </c>
      <c r="G496" s="18" t="str">
        <f t="shared" si="63"/>
        <v/>
      </c>
      <c r="H496" s="18" t="str">
        <f t="shared" si="63"/>
        <v/>
      </c>
      <c r="I496" s="18" t="str">
        <f t="shared" si="63"/>
        <v/>
      </c>
      <c r="J496" s="18" t="str">
        <f t="shared" si="63"/>
        <v/>
      </c>
      <c r="K496" s="18" t="str">
        <f t="shared" si="63"/>
        <v/>
      </c>
      <c r="L496" s="18" t="str">
        <f t="shared" si="63"/>
        <v/>
      </c>
      <c r="M496" s="18" t="str">
        <f t="shared" si="63"/>
        <v/>
      </c>
      <c r="N496" s="18">
        <f t="shared" si="63"/>
        <v>4534797.75</v>
      </c>
      <c r="O496" s="18">
        <f t="shared" si="63"/>
        <v>3896792</v>
      </c>
      <c r="P496" s="6"/>
      <c r="Q496" s="9" t="s">
        <v>19</v>
      </c>
    </row>
    <row r="497" spans="1:17" x14ac:dyDescent="0.3">
      <c r="B497" s="16">
        <f t="shared" si="63"/>
        <v>0</v>
      </c>
      <c r="C497" s="16">
        <f t="shared" si="63"/>
        <v>0</v>
      </c>
      <c r="D497" s="16">
        <f t="shared" si="63"/>
        <v>0</v>
      </c>
      <c r="E497" s="16">
        <f t="shared" si="63"/>
        <v>0</v>
      </c>
      <c r="F497" s="16">
        <f t="shared" si="63"/>
        <v>0</v>
      </c>
      <c r="G497" s="16">
        <f t="shared" si="63"/>
        <v>0</v>
      </c>
      <c r="H497" s="16">
        <f t="shared" si="63"/>
        <v>0</v>
      </c>
      <c r="I497" s="16">
        <f t="shared" si="63"/>
        <v>0</v>
      </c>
      <c r="J497" s="16">
        <f t="shared" si="63"/>
        <v>0</v>
      </c>
      <c r="K497" s="16">
        <f t="shared" si="63"/>
        <v>0</v>
      </c>
      <c r="L497" s="16">
        <f t="shared" si="63"/>
        <v>0</v>
      </c>
      <c r="M497" s="16">
        <f t="shared" si="63"/>
        <v>0</v>
      </c>
      <c r="N497" s="16" t="str">
        <f t="shared" si="63"/>
        <v/>
      </c>
      <c r="O497" s="16">
        <f t="shared" si="63"/>
        <v>16490767</v>
      </c>
      <c r="P497" s="6"/>
      <c r="Q497" s="9" t="s">
        <v>15</v>
      </c>
    </row>
    <row r="498" spans="1:17" x14ac:dyDescent="0.3">
      <c r="B498" s="10" t="e">
        <f t="shared" ref="B498:O498" si="64">B497/B$446</f>
        <v>#DIV/0!</v>
      </c>
      <c r="C498" s="10" t="e">
        <f t="shared" si="64"/>
        <v>#DIV/0!</v>
      </c>
      <c r="D498" s="10" t="e">
        <f t="shared" si="64"/>
        <v>#DIV/0!</v>
      </c>
      <c r="E498" s="10" t="e">
        <f t="shared" si="64"/>
        <v>#DIV/0!</v>
      </c>
      <c r="F498" s="10" t="e">
        <f t="shared" si="64"/>
        <v>#DIV/0!</v>
      </c>
      <c r="G498" s="10" t="e">
        <f t="shared" si="64"/>
        <v>#DIV/0!</v>
      </c>
      <c r="H498" s="10" t="e">
        <f t="shared" si="64"/>
        <v>#DIV/0!</v>
      </c>
      <c r="I498" s="10" t="e">
        <f t="shared" si="64"/>
        <v>#DIV/0!</v>
      </c>
      <c r="J498" s="10" t="e">
        <f t="shared" si="64"/>
        <v>#DIV/0!</v>
      </c>
      <c r="K498" s="10" t="e">
        <f t="shared" si="64"/>
        <v>#DIV/0!</v>
      </c>
      <c r="L498" s="10" t="e">
        <f t="shared" si="64"/>
        <v>#DIV/0!</v>
      </c>
      <c r="M498" s="10" t="e">
        <f t="shared" si="64"/>
        <v>#DIV/0!</v>
      </c>
      <c r="N498" s="10" t="e">
        <f t="shared" si="64"/>
        <v>#VALUE!</v>
      </c>
      <c r="O498" s="10">
        <f t="shared" si="64"/>
        <v>0.88721952201052134</v>
      </c>
      <c r="P498" s="6"/>
      <c r="Q498" s="24" t="s">
        <v>23</v>
      </c>
    </row>
    <row r="499" spans="1:17" s="87" customFormat="1" x14ac:dyDescent="0.3">
      <c r="A499" s="86"/>
      <c r="B499" s="19"/>
      <c r="C499" s="10" t="e">
        <f t="shared" ref="C499:M499" si="65">C497/B497-1</f>
        <v>#DIV/0!</v>
      </c>
      <c r="D499" s="10" t="e">
        <f t="shared" si="65"/>
        <v>#DIV/0!</v>
      </c>
      <c r="E499" s="10" t="e">
        <f t="shared" si="65"/>
        <v>#DIV/0!</v>
      </c>
      <c r="F499" s="10" t="e">
        <f t="shared" si="65"/>
        <v>#DIV/0!</v>
      </c>
      <c r="G499" s="10" t="e">
        <f t="shared" si="65"/>
        <v>#DIV/0!</v>
      </c>
      <c r="H499" s="10" t="e">
        <f t="shared" si="65"/>
        <v>#DIV/0!</v>
      </c>
      <c r="I499" s="10" t="e">
        <f t="shared" si="65"/>
        <v>#DIV/0!</v>
      </c>
      <c r="J499" s="10" t="e">
        <f t="shared" si="65"/>
        <v>#DIV/0!</v>
      </c>
      <c r="K499" s="10" t="e">
        <f t="shared" si="65"/>
        <v>#DIV/0!</v>
      </c>
      <c r="L499" s="10" t="e">
        <f t="shared" si="65"/>
        <v>#DIV/0!</v>
      </c>
      <c r="M499" s="10" t="e">
        <f t="shared" si="65"/>
        <v>#DIV/0!</v>
      </c>
      <c r="N499" s="10" t="e">
        <f>N497/M497-1</f>
        <v>#VALUE!</v>
      </c>
      <c r="O499" s="10" t="e">
        <f>O497/N497-1</f>
        <v>#VALUE!</v>
      </c>
      <c r="P499" s="17"/>
      <c r="Q499" s="14" t="s">
        <v>20</v>
      </c>
    </row>
    <row r="500" spans="1:17" x14ac:dyDescent="0.3">
      <c r="B500" s="211" t="s">
        <v>882</v>
      </c>
      <c r="C500" s="211"/>
      <c r="D500" s="211"/>
      <c r="E500" s="211"/>
      <c r="F500" s="211"/>
      <c r="G500" s="211"/>
      <c r="H500" s="211"/>
      <c r="I500" s="211"/>
      <c r="J500" s="211"/>
      <c r="K500" s="211"/>
      <c r="L500" s="211"/>
      <c r="M500" s="211"/>
      <c r="N500" s="211"/>
      <c r="O500" s="211"/>
      <c r="P500" s="6"/>
      <c r="Q500" s="9"/>
    </row>
    <row r="501" spans="1:17" x14ac:dyDescent="0.3">
      <c r="B501" s="7" t="str">
        <f t="shared" ref="B501:O504" si="66">IFERROR(VLOOKUP($B$500,$127:$213,MATCH($Q501&amp;"/"&amp;B$347,$125:$125,0),FALSE),"")</f>
        <v/>
      </c>
      <c r="C501" s="7" t="str">
        <f t="shared" si="66"/>
        <v/>
      </c>
      <c r="D501" s="7" t="str">
        <f t="shared" si="66"/>
        <v/>
      </c>
      <c r="E501" s="7" t="str">
        <f t="shared" si="66"/>
        <v/>
      </c>
      <c r="F501" s="7" t="str">
        <f t="shared" si="66"/>
        <v/>
      </c>
      <c r="G501" s="7" t="str">
        <f t="shared" si="66"/>
        <v/>
      </c>
      <c r="H501" s="7" t="str">
        <f t="shared" si="66"/>
        <v/>
      </c>
      <c r="I501" s="7" t="str">
        <f t="shared" si="66"/>
        <v/>
      </c>
      <c r="J501" s="7" t="str">
        <f t="shared" si="66"/>
        <v/>
      </c>
      <c r="K501" s="7" t="str">
        <f t="shared" si="66"/>
        <v/>
      </c>
      <c r="L501" s="7" t="str">
        <f t="shared" si="66"/>
        <v/>
      </c>
      <c r="M501" s="7" t="str">
        <f t="shared" si="66"/>
        <v/>
      </c>
      <c r="N501" s="7" t="str">
        <f t="shared" si="66"/>
        <v/>
      </c>
      <c r="O501" s="7">
        <f t="shared" si="66"/>
        <v>2038548</v>
      </c>
      <c r="P501" s="6"/>
      <c r="Q501" s="9" t="s">
        <v>12</v>
      </c>
    </row>
    <row r="502" spans="1:17" x14ac:dyDescent="0.3">
      <c r="B502" s="7" t="str">
        <f t="shared" si="66"/>
        <v/>
      </c>
      <c r="C502" s="7" t="str">
        <f t="shared" si="66"/>
        <v/>
      </c>
      <c r="D502" s="7" t="str">
        <f t="shared" si="66"/>
        <v/>
      </c>
      <c r="E502" s="7" t="str">
        <f t="shared" si="66"/>
        <v/>
      </c>
      <c r="F502" s="7" t="str">
        <f t="shared" si="66"/>
        <v/>
      </c>
      <c r="G502" s="7" t="str">
        <f t="shared" si="66"/>
        <v/>
      </c>
      <c r="H502" s="7" t="str">
        <f t="shared" si="66"/>
        <v/>
      </c>
      <c r="I502" s="7" t="str">
        <f t="shared" si="66"/>
        <v/>
      </c>
      <c r="J502" s="7" t="str">
        <f t="shared" si="66"/>
        <v/>
      </c>
      <c r="K502" s="7" t="str">
        <f t="shared" si="66"/>
        <v/>
      </c>
      <c r="L502" s="7" t="str">
        <f t="shared" si="66"/>
        <v/>
      </c>
      <c r="M502" s="7" t="str">
        <f t="shared" si="66"/>
        <v/>
      </c>
      <c r="N502" s="7" t="str">
        <f t="shared" si="66"/>
        <v/>
      </c>
      <c r="O502" s="7">
        <f t="shared" si="66"/>
        <v>1983421</v>
      </c>
      <c r="P502" s="6"/>
      <c r="Q502" s="9" t="s">
        <v>13</v>
      </c>
    </row>
    <row r="503" spans="1:17" x14ac:dyDescent="0.3">
      <c r="B503" s="7" t="str">
        <f t="shared" si="66"/>
        <v/>
      </c>
      <c r="C503" s="7" t="str">
        <f t="shared" si="66"/>
        <v/>
      </c>
      <c r="D503" s="7" t="str">
        <f t="shared" si="66"/>
        <v/>
      </c>
      <c r="E503" s="7" t="str">
        <f t="shared" si="66"/>
        <v/>
      </c>
      <c r="F503" s="7" t="str">
        <f t="shared" si="66"/>
        <v/>
      </c>
      <c r="G503" s="7" t="str">
        <f t="shared" si="66"/>
        <v/>
      </c>
      <c r="H503" s="7" t="str">
        <f t="shared" si="66"/>
        <v/>
      </c>
      <c r="I503" s="7" t="str">
        <f t="shared" si="66"/>
        <v/>
      </c>
      <c r="J503" s="7" t="str">
        <f t="shared" si="66"/>
        <v/>
      </c>
      <c r="K503" s="7" t="str">
        <f t="shared" si="66"/>
        <v/>
      </c>
      <c r="L503" s="7" t="str">
        <f t="shared" si="66"/>
        <v/>
      </c>
      <c r="M503" s="7" t="str">
        <f t="shared" si="66"/>
        <v/>
      </c>
      <c r="N503" s="7" t="str">
        <f t="shared" si="66"/>
        <v/>
      </c>
      <c r="O503" s="7">
        <f t="shared" si="66"/>
        <v>2023582</v>
      </c>
      <c r="P503" s="6"/>
      <c r="Q503" s="9" t="s">
        <v>14</v>
      </c>
    </row>
    <row r="504" spans="1:17" x14ac:dyDescent="0.3">
      <c r="B504" s="18" t="str">
        <f t="shared" si="66"/>
        <v/>
      </c>
      <c r="C504" s="18" t="str">
        <f t="shared" si="66"/>
        <v/>
      </c>
      <c r="D504" s="18" t="str">
        <f t="shared" si="66"/>
        <v/>
      </c>
      <c r="E504" s="18" t="str">
        <f t="shared" si="66"/>
        <v/>
      </c>
      <c r="F504" s="18" t="str">
        <f t="shared" si="66"/>
        <v/>
      </c>
      <c r="G504" s="18" t="str">
        <f t="shared" si="66"/>
        <v/>
      </c>
      <c r="H504" s="18" t="str">
        <f t="shared" si="66"/>
        <v/>
      </c>
      <c r="I504" s="18" t="str">
        <f t="shared" si="66"/>
        <v/>
      </c>
      <c r="J504" s="18" t="str">
        <f t="shared" si="66"/>
        <v/>
      </c>
      <c r="K504" s="18" t="str">
        <f t="shared" si="66"/>
        <v/>
      </c>
      <c r="L504" s="18" t="str">
        <f t="shared" si="66"/>
        <v/>
      </c>
      <c r="M504" s="18" t="str">
        <f t="shared" si="66"/>
        <v/>
      </c>
      <c r="N504" s="18">
        <f t="shared" si="66"/>
        <v>2272807</v>
      </c>
      <c r="O504" s="18">
        <f t="shared" si="66"/>
        <v>2098088</v>
      </c>
      <c r="P504" s="6"/>
      <c r="Q504" s="9" t="s">
        <v>19</v>
      </c>
    </row>
    <row r="505" spans="1:17" x14ac:dyDescent="0.3">
      <c r="B505" s="18">
        <f>SUM(B501:B504)</f>
        <v>0</v>
      </c>
      <c r="C505" s="18">
        <f t="shared" ref="C505:M505" si="67">SUM(C501:C504)</f>
        <v>0</v>
      </c>
      <c r="D505" s="18">
        <f t="shared" si="67"/>
        <v>0</v>
      </c>
      <c r="E505" s="18">
        <f t="shared" si="67"/>
        <v>0</v>
      </c>
      <c r="F505" s="18">
        <f t="shared" si="67"/>
        <v>0</v>
      </c>
      <c r="G505" s="18">
        <f t="shared" si="67"/>
        <v>0</v>
      </c>
      <c r="H505" s="18">
        <f t="shared" si="67"/>
        <v>0</v>
      </c>
      <c r="I505" s="18">
        <f t="shared" si="67"/>
        <v>0</v>
      </c>
      <c r="J505" s="18">
        <f t="shared" si="67"/>
        <v>0</v>
      </c>
      <c r="K505" s="18">
        <f t="shared" si="67"/>
        <v>0</v>
      </c>
      <c r="L505" s="18">
        <f t="shared" si="67"/>
        <v>0</v>
      </c>
      <c r="M505" s="18">
        <f t="shared" si="67"/>
        <v>0</v>
      </c>
      <c r="N505" s="18" t="e">
        <f>IF(N502="",N501*4,IF(N503="",(N502+N501)*2,IF(N504="",((N503+N502+N501)/3)*4,SUM(N501:N504))))</f>
        <v>#VALUE!</v>
      </c>
      <c r="O505" s="18">
        <f>IF(O502="",O501*4,IF(O503="",(O502+O501)*2,IF(O504="",((O503+O502+O501)/3)*4,SUM(O501:O504))))</f>
        <v>8143639</v>
      </c>
      <c r="P505" s="6"/>
      <c r="Q505" s="9" t="s">
        <v>15</v>
      </c>
    </row>
    <row r="506" spans="1:17" x14ac:dyDescent="0.3">
      <c r="B506" s="23" t="e">
        <f t="shared" ref="B506:N506" si="68">B505/B$482</f>
        <v>#DIV/0!</v>
      </c>
      <c r="C506" s="23" t="e">
        <f t="shared" si="68"/>
        <v>#DIV/0!</v>
      </c>
      <c r="D506" s="23" t="e">
        <f t="shared" si="68"/>
        <v>#DIV/0!</v>
      </c>
      <c r="E506" s="23" t="e">
        <f t="shared" si="68"/>
        <v>#DIV/0!</v>
      </c>
      <c r="F506" s="23" t="e">
        <f t="shared" si="68"/>
        <v>#DIV/0!</v>
      </c>
      <c r="G506" s="23" t="e">
        <f t="shared" si="68"/>
        <v>#DIV/0!</v>
      </c>
      <c r="H506" s="23" t="e">
        <f t="shared" si="68"/>
        <v>#DIV/0!</v>
      </c>
      <c r="I506" s="23" t="e">
        <f t="shared" si="68"/>
        <v>#DIV/0!</v>
      </c>
      <c r="J506" s="23" t="e">
        <f t="shared" si="68"/>
        <v>#DIV/0!</v>
      </c>
      <c r="K506" s="23" t="e">
        <f t="shared" si="68"/>
        <v>#DIV/0!</v>
      </c>
      <c r="L506" s="23" t="e">
        <f t="shared" si="68"/>
        <v>#DIV/0!</v>
      </c>
      <c r="M506" s="23" t="e">
        <f t="shared" si="68"/>
        <v>#DIV/0!</v>
      </c>
      <c r="N506" s="23" t="e">
        <f t="shared" si="68"/>
        <v>#VALUE!</v>
      </c>
      <c r="O506" s="23">
        <f>O505/O$482</f>
        <v>0.41082732354867829</v>
      </c>
      <c r="P506" s="6"/>
      <c r="Q506" s="11" t="s">
        <v>2552</v>
      </c>
    </row>
    <row r="507" spans="1:17" s="87" customFormat="1" x14ac:dyDescent="0.3">
      <c r="A507" s="86"/>
      <c r="B507" s="19"/>
      <c r="C507" s="10" t="e">
        <f t="shared" ref="C507:M507" si="69">C505/B505-1</f>
        <v>#DIV/0!</v>
      </c>
      <c r="D507" s="10" t="e">
        <f t="shared" si="69"/>
        <v>#DIV/0!</v>
      </c>
      <c r="E507" s="10" t="e">
        <f t="shared" si="69"/>
        <v>#DIV/0!</v>
      </c>
      <c r="F507" s="10" t="e">
        <f t="shared" si="69"/>
        <v>#DIV/0!</v>
      </c>
      <c r="G507" s="10" t="e">
        <f t="shared" si="69"/>
        <v>#DIV/0!</v>
      </c>
      <c r="H507" s="10" t="e">
        <f t="shared" si="69"/>
        <v>#DIV/0!</v>
      </c>
      <c r="I507" s="10" t="e">
        <f t="shared" si="69"/>
        <v>#DIV/0!</v>
      </c>
      <c r="J507" s="10" t="e">
        <f t="shared" si="69"/>
        <v>#DIV/0!</v>
      </c>
      <c r="K507" s="10" t="e">
        <f t="shared" si="69"/>
        <v>#DIV/0!</v>
      </c>
      <c r="L507" s="10" t="e">
        <f t="shared" si="69"/>
        <v>#DIV/0!</v>
      </c>
      <c r="M507" s="10" t="e">
        <f t="shared" si="69"/>
        <v>#DIV/0!</v>
      </c>
      <c r="N507" s="10" t="e">
        <f>N505/M505-1</f>
        <v>#VALUE!</v>
      </c>
      <c r="O507" s="10" t="e">
        <f>O505/N505-1</f>
        <v>#VALUE!</v>
      </c>
      <c r="P507" s="17"/>
      <c r="Q507" s="14" t="s">
        <v>20</v>
      </c>
    </row>
    <row r="508" spans="1:17" x14ac:dyDescent="0.3">
      <c r="B508" s="202" t="s">
        <v>25</v>
      </c>
      <c r="C508" s="202"/>
      <c r="D508" s="202"/>
      <c r="E508" s="202"/>
      <c r="F508" s="202"/>
      <c r="G508" s="202"/>
      <c r="H508" s="202"/>
      <c r="I508" s="202"/>
      <c r="J508" s="202"/>
      <c r="K508" s="202"/>
      <c r="L508" s="202"/>
      <c r="M508" s="202"/>
      <c r="N508" s="202"/>
      <c r="O508" s="202"/>
      <c r="P508" s="6"/>
      <c r="Q508" s="9"/>
    </row>
    <row r="509" spans="1:17" x14ac:dyDescent="0.3">
      <c r="B509" s="16" t="str">
        <f t="shared" ref="B509:O513" si="70">IFERROR(B478-B501,"")</f>
        <v/>
      </c>
      <c r="C509" s="16" t="str">
        <f t="shared" si="70"/>
        <v/>
      </c>
      <c r="D509" s="16" t="str">
        <f t="shared" si="70"/>
        <v/>
      </c>
      <c r="E509" s="16" t="str">
        <f t="shared" si="70"/>
        <v/>
      </c>
      <c r="F509" s="16" t="str">
        <f t="shared" si="70"/>
        <v/>
      </c>
      <c r="G509" s="16" t="str">
        <f t="shared" si="70"/>
        <v/>
      </c>
      <c r="H509" s="16" t="str">
        <f t="shared" si="70"/>
        <v/>
      </c>
      <c r="I509" s="16" t="str">
        <f t="shared" si="70"/>
        <v/>
      </c>
      <c r="J509" s="16" t="str">
        <f t="shared" si="70"/>
        <v/>
      </c>
      <c r="K509" s="16" t="str">
        <f t="shared" si="70"/>
        <v/>
      </c>
      <c r="L509" s="16" t="str">
        <f t="shared" si="70"/>
        <v/>
      </c>
      <c r="M509" s="16" t="str">
        <f t="shared" si="70"/>
        <v/>
      </c>
      <c r="N509" s="16" t="str">
        <f t="shared" si="70"/>
        <v/>
      </c>
      <c r="O509" s="16">
        <f>IFERROR(O478-O501,"")</f>
        <v>3367109</v>
      </c>
      <c r="P509" s="6"/>
      <c r="Q509" s="9" t="s">
        <v>12</v>
      </c>
    </row>
    <row r="510" spans="1:17" x14ac:dyDescent="0.3">
      <c r="B510" s="7" t="str">
        <f t="shared" si="70"/>
        <v/>
      </c>
      <c r="C510" s="7" t="str">
        <f t="shared" si="70"/>
        <v/>
      </c>
      <c r="D510" s="7" t="str">
        <f t="shared" si="70"/>
        <v/>
      </c>
      <c r="E510" s="7" t="str">
        <f t="shared" si="70"/>
        <v/>
      </c>
      <c r="F510" s="7" t="str">
        <f t="shared" si="70"/>
        <v/>
      </c>
      <c r="G510" s="7" t="str">
        <f t="shared" si="70"/>
        <v/>
      </c>
      <c r="H510" s="7" t="str">
        <f t="shared" si="70"/>
        <v/>
      </c>
      <c r="I510" s="7" t="str">
        <f t="shared" si="70"/>
        <v/>
      </c>
      <c r="J510" s="7" t="str">
        <f t="shared" si="70"/>
        <v/>
      </c>
      <c r="K510" s="7" t="str">
        <f t="shared" si="70"/>
        <v/>
      </c>
      <c r="L510" s="7" t="str">
        <f t="shared" si="70"/>
        <v/>
      </c>
      <c r="M510" s="7" t="str">
        <f t="shared" si="70"/>
        <v/>
      </c>
      <c r="N510" s="7" t="str">
        <f t="shared" si="70"/>
        <v/>
      </c>
      <c r="O510" s="7">
        <f t="shared" si="70"/>
        <v>3075583</v>
      </c>
      <c r="P510" s="6"/>
      <c r="Q510" s="9" t="s">
        <v>13</v>
      </c>
    </row>
    <row r="511" spans="1:17" x14ac:dyDescent="0.3">
      <c r="B511" s="7" t="str">
        <f t="shared" si="70"/>
        <v/>
      </c>
      <c r="C511" s="7" t="str">
        <f t="shared" si="70"/>
        <v/>
      </c>
      <c r="D511" s="7" t="str">
        <f t="shared" si="70"/>
        <v/>
      </c>
      <c r="E511" s="7" t="str">
        <f t="shared" si="70"/>
        <v/>
      </c>
      <c r="F511" s="7" t="str">
        <f t="shared" si="70"/>
        <v/>
      </c>
      <c r="G511" s="7" t="str">
        <f t="shared" si="70"/>
        <v/>
      </c>
      <c r="H511" s="7" t="str">
        <f t="shared" si="70"/>
        <v/>
      </c>
      <c r="I511" s="7" t="str">
        <f t="shared" si="70"/>
        <v/>
      </c>
      <c r="J511" s="7" t="str">
        <f t="shared" si="70"/>
        <v/>
      </c>
      <c r="K511" s="7" t="str">
        <f t="shared" si="70"/>
        <v/>
      </c>
      <c r="L511" s="7" t="str">
        <f t="shared" si="70"/>
        <v/>
      </c>
      <c r="M511" s="7" t="str">
        <f t="shared" si="70"/>
        <v/>
      </c>
      <c r="N511" s="7" t="str">
        <f t="shared" si="70"/>
        <v/>
      </c>
      <c r="O511" s="7">
        <f t="shared" si="70"/>
        <v>2669721</v>
      </c>
      <c r="P511" s="6"/>
      <c r="Q511" s="9" t="s">
        <v>14</v>
      </c>
    </row>
    <row r="512" spans="1:17" x14ac:dyDescent="0.3">
      <c r="B512" s="18" t="str">
        <f t="shared" si="70"/>
        <v/>
      </c>
      <c r="C512" s="18" t="str">
        <f t="shared" si="70"/>
        <v/>
      </c>
      <c r="D512" s="18" t="str">
        <f t="shared" si="70"/>
        <v/>
      </c>
      <c r="E512" s="18" t="str">
        <f t="shared" si="70"/>
        <v/>
      </c>
      <c r="F512" s="18" t="str">
        <f t="shared" si="70"/>
        <v/>
      </c>
      <c r="G512" s="18" t="str">
        <f t="shared" si="70"/>
        <v/>
      </c>
      <c r="H512" s="18" t="str">
        <f t="shared" si="70"/>
        <v/>
      </c>
      <c r="I512" s="18" t="str">
        <f t="shared" si="70"/>
        <v/>
      </c>
      <c r="J512" s="18" t="str">
        <f t="shared" si="70"/>
        <v/>
      </c>
      <c r="K512" s="18" t="str">
        <f t="shared" si="70"/>
        <v/>
      </c>
      <c r="L512" s="18" t="str">
        <f t="shared" si="70"/>
        <v/>
      </c>
      <c r="M512" s="18" t="str">
        <f t="shared" si="70"/>
        <v/>
      </c>
      <c r="N512" s="18">
        <f t="shared" si="70"/>
        <v>3148559</v>
      </c>
      <c r="O512" s="18">
        <f t="shared" si="70"/>
        <v>2566483</v>
      </c>
      <c r="P512" s="6"/>
      <c r="Q512" s="9" t="s">
        <v>19</v>
      </c>
    </row>
    <row r="513" spans="1:17" x14ac:dyDescent="0.3">
      <c r="B513" s="16">
        <f t="shared" si="70"/>
        <v>0</v>
      </c>
      <c r="C513" s="16">
        <f t="shared" si="70"/>
        <v>0</v>
      </c>
      <c r="D513" s="16">
        <f t="shared" si="70"/>
        <v>0</v>
      </c>
      <c r="E513" s="16">
        <f t="shared" si="70"/>
        <v>0</v>
      </c>
      <c r="F513" s="16">
        <f t="shared" si="70"/>
        <v>0</v>
      </c>
      <c r="G513" s="16">
        <f t="shared" si="70"/>
        <v>0</v>
      </c>
      <c r="H513" s="16">
        <f t="shared" si="70"/>
        <v>0</v>
      </c>
      <c r="I513" s="16">
        <f t="shared" si="70"/>
        <v>0</v>
      </c>
      <c r="J513" s="16">
        <f t="shared" si="70"/>
        <v>0</v>
      </c>
      <c r="K513" s="16">
        <f t="shared" si="70"/>
        <v>0</v>
      </c>
      <c r="L513" s="16">
        <f t="shared" si="70"/>
        <v>0</v>
      </c>
      <c r="M513" s="16">
        <f t="shared" si="70"/>
        <v>0</v>
      </c>
      <c r="N513" s="16" t="str">
        <f t="shared" si="70"/>
        <v/>
      </c>
      <c r="O513" s="16">
        <f t="shared" si="70"/>
        <v>11678896</v>
      </c>
      <c r="P513" s="6"/>
      <c r="Q513" s="9" t="s">
        <v>15</v>
      </c>
    </row>
    <row r="514" spans="1:17" x14ac:dyDescent="0.3">
      <c r="B514" s="10" t="e">
        <f t="shared" ref="B514:O514" si="71">B513/B$446</f>
        <v>#DIV/0!</v>
      </c>
      <c r="C514" s="10" t="e">
        <f t="shared" si="71"/>
        <v>#DIV/0!</v>
      </c>
      <c r="D514" s="10" t="e">
        <f t="shared" si="71"/>
        <v>#DIV/0!</v>
      </c>
      <c r="E514" s="10" t="e">
        <f t="shared" si="71"/>
        <v>#DIV/0!</v>
      </c>
      <c r="F514" s="10" t="e">
        <f t="shared" si="71"/>
        <v>#DIV/0!</v>
      </c>
      <c r="G514" s="10" t="e">
        <f t="shared" si="71"/>
        <v>#DIV/0!</v>
      </c>
      <c r="H514" s="10" t="e">
        <f t="shared" si="71"/>
        <v>#DIV/0!</v>
      </c>
      <c r="I514" s="10" t="e">
        <f t="shared" si="71"/>
        <v>#DIV/0!</v>
      </c>
      <c r="J514" s="10" t="e">
        <f t="shared" si="71"/>
        <v>#DIV/0!</v>
      </c>
      <c r="K514" s="10" t="e">
        <f t="shared" si="71"/>
        <v>#DIV/0!</v>
      </c>
      <c r="L514" s="10" t="e">
        <f t="shared" si="71"/>
        <v>#DIV/0!</v>
      </c>
      <c r="M514" s="10" t="e">
        <f t="shared" si="71"/>
        <v>#DIV/0!</v>
      </c>
      <c r="N514" s="10" t="e">
        <f t="shared" si="71"/>
        <v>#VALUE!</v>
      </c>
      <c r="O514" s="10">
        <f t="shared" si="71"/>
        <v>0.6283361184310341</v>
      </c>
      <c r="P514" s="6"/>
      <c r="Q514" s="24" t="s">
        <v>23</v>
      </c>
    </row>
    <row r="515" spans="1:17" s="87" customFormat="1" x14ac:dyDescent="0.3">
      <c r="A515" s="86"/>
      <c r="B515" s="19"/>
      <c r="C515" s="10" t="e">
        <f t="shared" ref="C515:M515" si="72">C513/B513-1</f>
        <v>#DIV/0!</v>
      </c>
      <c r="D515" s="10" t="e">
        <f t="shared" si="72"/>
        <v>#DIV/0!</v>
      </c>
      <c r="E515" s="10" t="e">
        <f t="shared" si="72"/>
        <v>#DIV/0!</v>
      </c>
      <c r="F515" s="10" t="e">
        <f t="shared" si="72"/>
        <v>#DIV/0!</v>
      </c>
      <c r="G515" s="10" t="e">
        <f t="shared" si="72"/>
        <v>#DIV/0!</v>
      </c>
      <c r="H515" s="10" t="e">
        <f t="shared" si="72"/>
        <v>#DIV/0!</v>
      </c>
      <c r="I515" s="10" t="e">
        <f t="shared" si="72"/>
        <v>#DIV/0!</v>
      </c>
      <c r="J515" s="10" t="e">
        <f t="shared" si="72"/>
        <v>#DIV/0!</v>
      </c>
      <c r="K515" s="10" t="e">
        <f t="shared" si="72"/>
        <v>#DIV/0!</v>
      </c>
      <c r="L515" s="10" t="e">
        <f t="shared" si="72"/>
        <v>#DIV/0!</v>
      </c>
      <c r="M515" s="10" t="e">
        <f t="shared" si="72"/>
        <v>#DIV/0!</v>
      </c>
      <c r="N515" s="10" t="e">
        <f>N513/M513-1</f>
        <v>#VALUE!</v>
      </c>
      <c r="O515" s="10" t="e">
        <f>O513/N513-1</f>
        <v>#VALUE!</v>
      </c>
      <c r="P515" s="17"/>
      <c r="Q515" s="14" t="s">
        <v>20</v>
      </c>
    </row>
    <row r="516" spans="1:17" x14ac:dyDescent="0.3">
      <c r="B516" s="211" t="s">
        <v>892</v>
      </c>
      <c r="C516" s="211"/>
      <c r="D516" s="211"/>
      <c r="E516" s="211"/>
      <c r="F516" s="211"/>
      <c r="G516" s="211"/>
      <c r="H516" s="211"/>
      <c r="I516" s="211"/>
      <c r="J516" s="211"/>
      <c r="K516" s="211"/>
      <c r="L516" s="211"/>
      <c r="M516" s="211"/>
      <c r="N516" s="211"/>
      <c r="O516" s="211"/>
      <c r="P516" s="6"/>
      <c r="Q516" s="9"/>
    </row>
    <row r="517" spans="1:17" x14ac:dyDescent="0.3">
      <c r="B517" s="7" t="str">
        <f t="shared" ref="B517:O520" si="73">IFERROR(VLOOKUP($B$516,$127:$213,MATCH($Q517&amp;"/"&amp;B$347,$125:$125,0),FALSE),"")</f>
        <v/>
      </c>
      <c r="C517" s="7" t="str">
        <f t="shared" si="73"/>
        <v/>
      </c>
      <c r="D517" s="7" t="str">
        <f t="shared" si="73"/>
        <v/>
      </c>
      <c r="E517" s="7" t="str">
        <f t="shared" si="73"/>
        <v/>
      </c>
      <c r="F517" s="7" t="str">
        <f t="shared" si="73"/>
        <v/>
      </c>
      <c r="G517" s="7" t="str">
        <f t="shared" si="73"/>
        <v/>
      </c>
      <c r="H517" s="7" t="str">
        <f t="shared" si="73"/>
        <v/>
      </c>
      <c r="I517" s="7" t="str">
        <f t="shared" si="73"/>
        <v/>
      </c>
      <c r="J517" s="7" t="str">
        <f t="shared" si="73"/>
        <v/>
      </c>
      <c r="K517" s="7" t="str">
        <f t="shared" si="73"/>
        <v/>
      </c>
      <c r="L517" s="7" t="str">
        <f t="shared" si="73"/>
        <v/>
      </c>
      <c r="M517" s="7" t="str">
        <f t="shared" si="73"/>
        <v/>
      </c>
      <c r="N517" s="7" t="str">
        <f t="shared" si="73"/>
        <v/>
      </c>
      <c r="O517" s="7">
        <f t="shared" si="73"/>
        <v>2141766</v>
      </c>
      <c r="P517" s="6"/>
      <c r="Q517" s="9" t="s">
        <v>12</v>
      </c>
    </row>
    <row r="518" spans="1:17" x14ac:dyDescent="0.3">
      <c r="B518" s="7" t="str">
        <f t="shared" si="73"/>
        <v/>
      </c>
      <c r="C518" s="7" t="str">
        <f t="shared" si="73"/>
        <v/>
      </c>
      <c r="D518" s="7" t="str">
        <f t="shared" si="73"/>
        <v/>
      </c>
      <c r="E518" s="7" t="str">
        <f t="shared" si="73"/>
        <v/>
      </c>
      <c r="F518" s="7" t="str">
        <f t="shared" si="73"/>
        <v/>
      </c>
      <c r="G518" s="7" t="str">
        <f t="shared" si="73"/>
        <v/>
      </c>
      <c r="H518" s="7" t="str">
        <f t="shared" si="73"/>
        <v/>
      </c>
      <c r="I518" s="7" t="str">
        <f t="shared" si="73"/>
        <v/>
      </c>
      <c r="J518" s="7" t="str">
        <f t="shared" si="73"/>
        <v/>
      </c>
      <c r="K518" s="7" t="str">
        <f t="shared" si="73"/>
        <v/>
      </c>
      <c r="L518" s="7" t="str">
        <f t="shared" si="73"/>
        <v/>
      </c>
      <c r="M518" s="7" t="str">
        <f t="shared" si="73"/>
        <v/>
      </c>
      <c r="N518" s="7" t="str">
        <f t="shared" si="73"/>
        <v/>
      </c>
      <c r="O518" s="7">
        <f t="shared" si="73"/>
        <v>1264339</v>
      </c>
      <c r="P518" s="6"/>
      <c r="Q518" s="9" t="s">
        <v>13</v>
      </c>
    </row>
    <row r="519" spans="1:17" x14ac:dyDescent="0.3">
      <c r="B519" s="7" t="str">
        <f t="shared" si="73"/>
        <v/>
      </c>
      <c r="C519" s="7" t="str">
        <f t="shared" si="73"/>
        <v/>
      </c>
      <c r="D519" s="7" t="str">
        <f t="shared" si="73"/>
        <v/>
      </c>
      <c r="E519" s="7" t="str">
        <f t="shared" si="73"/>
        <v/>
      </c>
      <c r="F519" s="7" t="str">
        <f t="shared" si="73"/>
        <v/>
      </c>
      <c r="G519" s="7" t="str">
        <f t="shared" si="73"/>
        <v/>
      </c>
      <c r="H519" s="7" t="str">
        <f t="shared" si="73"/>
        <v/>
      </c>
      <c r="I519" s="7" t="str">
        <f t="shared" si="73"/>
        <v/>
      </c>
      <c r="J519" s="7" t="str">
        <f t="shared" si="73"/>
        <v/>
      </c>
      <c r="K519" s="7" t="str">
        <f t="shared" si="73"/>
        <v/>
      </c>
      <c r="L519" s="7" t="str">
        <f t="shared" si="73"/>
        <v/>
      </c>
      <c r="M519" s="7" t="str">
        <f t="shared" si="73"/>
        <v/>
      </c>
      <c r="N519" s="7" t="str">
        <f t="shared" si="73"/>
        <v/>
      </c>
      <c r="O519" s="7">
        <f t="shared" si="73"/>
        <v>1031035</v>
      </c>
      <c r="P519" s="6"/>
      <c r="Q519" s="9" t="s">
        <v>14</v>
      </c>
    </row>
    <row r="520" spans="1:17" x14ac:dyDescent="0.3">
      <c r="B520" s="18" t="str">
        <f t="shared" si="73"/>
        <v/>
      </c>
      <c r="C520" s="18" t="str">
        <f t="shared" si="73"/>
        <v/>
      </c>
      <c r="D520" s="18" t="str">
        <f t="shared" si="73"/>
        <v/>
      </c>
      <c r="E520" s="18" t="str">
        <f t="shared" si="73"/>
        <v/>
      </c>
      <c r="F520" s="18" t="str">
        <f t="shared" si="73"/>
        <v/>
      </c>
      <c r="G520" s="18" t="str">
        <f t="shared" si="73"/>
        <v/>
      </c>
      <c r="H520" s="18" t="str">
        <f t="shared" si="73"/>
        <v/>
      </c>
      <c r="I520" s="18" t="str">
        <f t="shared" si="73"/>
        <v/>
      </c>
      <c r="J520" s="18" t="str">
        <f t="shared" si="73"/>
        <v/>
      </c>
      <c r="K520" s="18" t="str">
        <f t="shared" si="73"/>
        <v/>
      </c>
      <c r="L520" s="18" t="str">
        <f t="shared" si="73"/>
        <v/>
      </c>
      <c r="M520" s="18" t="str">
        <f t="shared" si="73"/>
        <v/>
      </c>
      <c r="N520" s="18">
        <f t="shared" si="73"/>
        <v>1401976.75</v>
      </c>
      <c r="O520" s="18">
        <f t="shared" si="73"/>
        <v>542797</v>
      </c>
      <c r="P520" s="6"/>
      <c r="Q520" s="9" t="s">
        <v>19</v>
      </c>
    </row>
    <row r="521" spans="1:17" x14ac:dyDescent="0.3">
      <c r="B521" s="18">
        <f>SUM(B517:B520)</f>
        <v>0</v>
      </c>
      <c r="C521" s="18">
        <f t="shared" ref="C521:M521" si="74">SUM(C517:C520)</f>
        <v>0</v>
      </c>
      <c r="D521" s="18">
        <f t="shared" si="74"/>
        <v>0</v>
      </c>
      <c r="E521" s="18">
        <f t="shared" si="74"/>
        <v>0</v>
      </c>
      <c r="F521" s="18">
        <f t="shared" si="74"/>
        <v>0</v>
      </c>
      <c r="G521" s="18">
        <f t="shared" si="74"/>
        <v>0</v>
      </c>
      <c r="H521" s="18">
        <f t="shared" si="74"/>
        <v>0</v>
      </c>
      <c r="I521" s="18">
        <f t="shared" si="74"/>
        <v>0</v>
      </c>
      <c r="J521" s="18">
        <f t="shared" si="74"/>
        <v>0</v>
      </c>
      <c r="K521" s="18">
        <f t="shared" si="74"/>
        <v>0</v>
      </c>
      <c r="L521" s="18">
        <f t="shared" si="74"/>
        <v>0</v>
      </c>
      <c r="M521" s="18">
        <f t="shared" si="74"/>
        <v>0</v>
      </c>
      <c r="N521" s="18" t="e">
        <f>IF(N518="",N517*4,IF(N519="",(N518+N517)*2,IF(N520="",((N519+N518+N517)/3)*4,SUM(N517:N520))))</f>
        <v>#VALUE!</v>
      </c>
      <c r="O521" s="18">
        <f>IF(O518="",O517*4,IF(O519="",(O518+O517)*2,IF(O520="",((O519+O518+O517)/3)*4,SUM(O517:O520))))</f>
        <v>4979937</v>
      </c>
      <c r="P521" s="6"/>
      <c r="Q521" s="9" t="s">
        <v>15</v>
      </c>
    </row>
    <row r="522" spans="1:17" x14ac:dyDescent="0.3">
      <c r="B522" s="23" t="e">
        <f t="shared" ref="B522:N522" si="75">B521/B$482</f>
        <v>#DIV/0!</v>
      </c>
      <c r="C522" s="23" t="e">
        <f t="shared" si="75"/>
        <v>#DIV/0!</v>
      </c>
      <c r="D522" s="23" t="e">
        <f t="shared" si="75"/>
        <v>#DIV/0!</v>
      </c>
      <c r="E522" s="23" t="e">
        <f t="shared" si="75"/>
        <v>#DIV/0!</v>
      </c>
      <c r="F522" s="23" t="e">
        <f t="shared" si="75"/>
        <v>#DIV/0!</v>
      </c>
      <c r="G522" s="23" t="e">
        <f t="shared" si="75"/>
        <v>#DIV/0!</v>
      </c>
      <c r="H522" s="23" t="e">
        <f t="shared" si="75"/>
        <v>#DIV/0!</v>
      </c>
      <c r="I522" s="23" t="e">
        <f t="shared" si="75"/>
        <v>#DIV/0!</v>
      </c>
      <c r="J522" s="23" t="e">
        <f t="shared" si="75"/>
        <v>#DIV/0!</v>
      </c>
      <c r="K522" s="23" t="e">
        <f t="shared" si="75"/>
        <v>#DIV/0!</v>
      </c>
      <c r="L522" s="23" t="e">
        <f t="shared" si="75"/>
        <v>#DIV/0!</v>
      </c>
      <c r="M522" s="23" t="e">
        <f t="shared" si="75"/>
        <v>#DIV/0!</v>
      </c>
      <c r="N522" s="23" t="e">
        <f t="shared" si="75"/>
        <v>#VALUE!</v>
      </c>
      <c r="O522" s="23">
        <f>O521/O$482</f>
        <v>0.25122604147249583</v>
      </c>
      <c r="P522" s="6"/>
      <c r="Q522" s="11" t="s">
        <v>2552</v>
      </c>
    </row>
    <row r="523" spans="1:17" s="87" customFormat="1" x14ac:dyDescent="0.3">
      <c r="A523" s="86"/>
      <c r="B523" s="19"/>
      <c r="C523" s="10" t="e">
        <f t="shared" ref="C523:M523" si="76">C521/B521-1</f>
        <v>#DIV/0!</v>
      </c>
      <c r="D523" s="10" t="e">
        <f t="shared" si="76"/>
        <v>#DIV/0!</v>
      </c>
      <c r="E523" s="10" t="e">
        <f t="shared" si="76"/>
        <v>#DIV/0!</v>
      </c>
      <c r="F523" s="10" t="e">
        <f t="shared" si="76"/>
        <v>#DIV/0!</v>
      </c>
      <c r="G523" s="10" t="e">
        <f t="shared" si="76"/>
        <v>#DIV/0!</v>
      </c>
      <c r="H523" s="10" t="e">
        <f t="shared" si="76"/>
        <v>#DIV/0!</v>
      </c>
      <c r="I523" s="10" t="e">
        <f t="shared" si="76"/>
        <v>#DIV/0!</v>
      </c>
      <c r="J523" s="10" t="e">
        <f t="shared" si="76"/>
        <v>#DIV/0!</v>
      </c>
      <c r="K523" s="10" t="e">
        <f t="shared" si="76"/>
        <v>#DIV/0!</v>
      </c>
      <c r="L523" s="10" t="e">
        <f t="shared" si="76"/>
        <v>#DIV/0!</v>
      </c>
      <c r="M523" s="10" t="e">
        <f t="shared" si="76"/>
        <v>#DIV/0!</v>
      </c>
      <c r="N523" s="10" t="e">
        <f>N521/M521-1</f>
        <v>#VALUE!</v>
      </c>
      <c r="O523" s="10" t="e">
        <f>O521/N521-1</f>
        <v>#VALUE!</v>
      </c>
      <c r="P523" s="17"/>
      <c r="Q523" s="14" t="s">
        <v>20</v>
      </c>
    </row>
    <row r="524" spans="1:17" x14ac:dyDescent="0.3">
      <c r="B524" s="211" t="s">
        <v>2550</v>
      </c>
      <c r="C524" s="211"/>
      <c r="D524" s="211"/>
      <c r="E524" s="211"/>
      <c r="F524" s="211"/>
      <c r="G524" s="211"/>
      <c r="H524" s="211"/>
      <c r="I524" s="211"/>
      <c r="J524" s="211"/>
      <c r="K524" s="211"/>
      <c r="L524" s="211"/>
      <c r="M524" s="211"/>
      <c r="N524" s="211"/>
      <c r="O524" s="211"/>
      <c r="P524" s="6"/>
      <c r="Q524" s="9"/>
    </row>
    <row r="525" spans="1:17" x14ac:dyDescent="0.3">
      <c r="B525" s="7" t="str">
        <f t="shared" ref="B525:O528" si="77">IFERROR(VLOOKUP($B$524,$127:$213,MATCH($Q525&amp;"/"&amp;B$347,$125:$125,0),FALSE),"")</f>
        <v/>
      </c>
      <c r="C525" s="7" t="str">
        <f t="shared" si="77"/>
        <v/>
      </c>
      <c r="D525" s="7" t="str">
        <f t="shared" si="77"/>
        <v/>
      </c>
      <c r="E525" s="7" t="str">
        <f t="shared" si="77"/>
        <v/>
      </c>
      <c r="F525" s="7" t="str">
        <f t="shared" si="77"/>
        <v/>
      </c>
      <c r="G525" s="7" t="str">
        <f t="shared" si="77"/>
        <v/>
      </c>
      <c r="H525" s="7" t="str">
        <f t="shared" si="77"/>
        <v/>
      </c>
      <c r="I525" s="7" t="str">
        <f t="shared" si="77"/>
        <v/>
      </c>
      <c r="J525" s="7" t="str">
        <f t="shared" si="77"/>
        <v/>
      </c>
      <c r="K525" s="7" t="str">
        <f t="shared" si="77"/>
        <v/>
      </c>
      <c r="L525" s="7" t="str">
        <f t="shared" si="77"/>
        <v/>
      </c>
      <c r="M525" s="7" t="str">
        <f t="shared" si="77"/>
        <v/>
      </c>
      <c r="N525" s="7" t="str">
        <f t="shared" si="77"/>
        <v/>
      </c>
      <c r="O525" s="7" t="str">
        <f t="shared" si="77"/>
        <v/>
      </c>
      <c r="P525" s="6"/>
      <c r="Q525" s="9" t="s">
        <v>12</v>
      </c>
    </row>
    <row r="526" spans="1:17" x14ac:dyDescent="0.3">
      <c r="B526" s="7" t="str">
        <f t="shared" si="77"/>
        <v/>
      </c>
      <c r="C526" s="7" t="str">
        <f t="shared" si="77"/>
        <v/>
      </c>
      <c r="D526" s="7" t="str">
        <f t="shared" si="77"/>
        <v/>
      </c>
      <c r="E526" s="7" t="str">
        <f t="shared" si="77"/>
        <v/>
      </c>
      <c r="F526" s="7" t="str">
        <f t="shared" si="77"/>
        <v/>
      </c>
      <c r="G526" s="7" t="str">
        <f t="shared" si="77"/>
        <v/>
      </c>
      <c r="H526" s="7" t="str">
        <f t="shared" si="77"/>
        <v/>
      </c>
      <c r="I526" s="7" t="str">
        <f t="shared" si="77"/>
        <v/>
      </c>
      <c r="J526" s="7" t="str">
        <f t="shared" si="77"/>
        <v/>
      </c>
      <c r="K526" s="7" t="str">
        <f t="shared" si="77"/>
        <v/>
      </c>
      <c r="L526" s="7" t="str">
        <f t="shared" si="77"/>
        <v/>
      </c>
      <c r="M526" s="7" t="str">
        <f t="shared" si="77"/>
        <v/>
      </c>
      <c r="N526" s="7" t="str">
        <f t="shared" si="77"/>
        <v/>
      </c>
      <c r="O526" s="7" t="str">
        <f t="shared" si="77"/>
        <v/>
      </c>
      <c r="P526" s="6"/>
      <c r="Q526" s="9" t="s">
        <v>13</v>
      </c>
    </row>
    <row r="527" spans="1:17" x14ac:dyDescent="0.3">
      <c r="B527" s="7" t="str">
        <f t="shared" si="77"/>
        <v/>
      </c>
      <c r="C527" s="7" t="str">
        <f t="shared" si="77"/>
        <v/>
      </c>
      <c r="D527" s="7" t="str">
        <f t="shared" si="77"/>
        <v/>
      </c>
      <c r="E527" s="7" t="str">
        <f t="shared" si="77"/>
        <v/>
      </c>
      <c r="F527" s="7" t="str">
        <f t="shared" si="77"/>
        <v/>
      </c>
      <c r="G527" s="7" t="str">
        <f t="shared" si="77"/>
        <v/>
      </c>
      <c r="H527" s="7" t="str">
        <f t="shared" si="77"/>
        <v/>
      </c>
      <c r="I527" s="7" t="str">
        <f t="shared" si="77"/>
        <v/>
      </c>
      <c r="J527" s="7" t="str">
        <f t="shared" si="77"/>
        <v/>
      </c>
      <c r="K527" s="7" t="str">
        <f t="shared" si="77"/>
        <v/>
      </c>
      <c r="L527" s="7" t="str">
        <f t="shared" si="77"/>
        <v/>
      </c>
      <c r="M527" s="7" t="str">
        <f t="shared" si="77"/>
        <v/>
      </c>
      <c r="N527" s="7" t="str">
        <f t="shared" si="77"/>
        <v/>
      </c>
      <c r="O527" s="7" t="str">
        <f t="shared" si="77"/>
        <v/>
      </c>
      <c r="P527" s="6"/>
      <c r="Q527" s="9" t="s">
        <v>14</v>
      </c>
    </row>
    <row r="528" spans="1:17" x14ac:dyDescent="0.3">
      <c r="B528" s="18" t="str">
        <f t="shared" si="77"/>
        <v/>
      </c>
      <c r="C528" s="18" t="str">
        <f t="shared" si="77"/>
        <v/>
      </c>
      <c r="D528" s="18" t="str">
        <f t="shared" si="77"/>
        <v/>
      </c>
      <c r="E528" s="18" t="str">
        <f t="shared" si="77"/>
        <v/>
      </c>
      <c r="F528" s="18" t="str">
        <f t="shared" si="77"/>
        <v/>
      </c>
      <c r="G528" s="18" t="str">
        <f t="shared" si="77"/>
        <v/>
      </c>
      <c r="H528" s="18" t="str">
        <f t="shared" si="77"/>
        <v/>
      </c>
      <c r="I528" s="18" t="str">
        <f t="shared" si="77"/>
        <v/>
      </c>
      <c r="J528" s="18" t="str">
        <f t="shared" si="77"/>
        <v/>
      </c>
      <c r="K528" s="18" t="str">
        <f t="shared" si="77"/>
        <v/>
      </c>
      <c r="L528" s="18" t="str">
        <f t="shared" si="77"/>
        <v/>
      </c>
      <c r="M528" s="18" t="str">
        <f t="shared" si="77"/>
        <v/>
      </c>
      <c r="N528" s="18" t="str">
        <f t="shared" si="77"/>
        <v/>
      </c>
      <c r="O528" s="18" t="str">
        <f t="shared" si="77"/>
        <v/>
      </c>
      <c r="P528" s="6"/>
      <c r="Q528" s="9" t="s">
        <v>19</v>
      </c>
    </row>
    <row r="529" spans="1:17" x14ac:dyDescent="0.3">
      <c r="B529" s="18">
        <f>SUM(B525:B528)</f>
        <v>0</v>
      </c>
      <c r="C529" s="18">
        <f t="shared" ref="C529:M529" si="78">SUM(C525:C528)</f>
        <v>0</v>
      </c>
      <c r="D529" s="18">
        <f t="shared" si="78"/>
        <v>0</v>
      </c>
      <c r="E529" s="18">
        <f t="shared" si="78"/>
        <v>0</v>
      </c>
      <c r="F529" s="18">
        <f t="shared" si="78"/>
        <v>0</v>
      </c>
      <c r="G529" s="18">
        <f t="shared" si="78"/>
        <v>0</v>
      </c>
      <c r="H529" s="18">
        <f t="shared" si="78"/>
        <v>0</v>
      </c>
      <c r="I529" s="18">
        <f t="shared" si="78"/>
        <v>0</v>
      </c>
      <c r="J529" s="18">
        <f t="shared" si="78"/>
        <v>0</v>
      </c>
      <c r="K529" s="18">
        <f t="shared" si="78"/>
        <v>0</v>
      </c>
      <c r="L529" s="18">
        <f t="shared" si="78"/>
        <v>0</v>
      </c>
      <c r="M529" s="18">
        <f t="shared" si="78"/>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N530" si="79">B529/B$482</f>
        <v>#DIV/0!</v>
      </c>
      <c r="C530" s="23" t="e">
        <f t="shared" si="79"/>
        <v>#DIV/0!</v>
      </c>
      <c r="D530" s="23" t="e">
        <f t="shared" si="79"/>
        <v>#DIV/0!</v>
      </c>
      <c r="E530" s="23" t="e">
        <f t="shared" si="79"/>
        <v>#DIV/0!</v>
      </c>
      <c r="F530" s="23" t="e">
        <f t="shared" si="79"/>
        <v>#DIV/0!</v>
      </c>
      <c r="G530" s="23" t="e">
        <f t="shared" si="79"/>
        <v>#DIV/0!</v>
      </c>
      <c r="H530" s="23" t="e">
        <f t="shared" si="79"/>
        <v>#DIV/0!</v>
      </c>
      <c r="I530" s="23" t="e">
        <f t="shared" si="79"/>
        <v>#DIV/0!</v>
      </c>
      <c r="J530" s="23" t="e">
        <f t="shared" si="79"/>
        <v>#DIV/0!</v>
      </c>
      <c r="K530" s="23" t="e">
        <f t="shared" si="79"/>
        <v>#DIV/0!</v>
      </c>
      <c r="L530" s="23" t="e">
        <f t="shared" si="79"/>
        <v>#DIV/0!</v>
      </c>
      <c r="M530" s="23" t="e">
        <f t="shared" si="79"/>
        <v>#DIV/0!</v>
      </c>
      <c r="N530" s="23" t="e">
        <f t="shared" si="79"/>
        <v>#VALUE!</v>
      </c>
      <c r="O530" s="23" t="e">
        <f>O529/O$482</f>
        <v>#VALUE!</v>
      </c>
      <c r="P530" s="6"/>
      <c r="Q530" s="11" t="s">
        <v>2552</v>
      </c>
    </row>
    <row r="531" spans="1:17" s="87" customFormat="1" x14ac:dyDescent="0.3">
      <c r="A531" s="86"/>
      <c r="B531" s="19"/>
      <c r="C531" s="10" t="e">
        <f t="shared" ref="C531:M531" si="80">C529/B529-1</f>
        <v>#DIV/0!</v>
      </c>
      <c r="D531" s="10" t="e">
        <f t="shared" si="80"/>
        <v>#DIV/0!</v>
      </c>
      <c r="E531" s="10" t="e">
        <f t="shared" si="80"/>
        <v>#DIV/0!</v>
      </c>
      <c r="F531" s="10" t="e">
        <f t="shared" si="80"/>
        <v>#DIV/0!</v>
      </c>
      <c r="G531" s="10" t="e">
        <f t="shared" si="80"/>
        <v>#DIV/0!</v>
      </c>
      <c r="H531" s="10" t="e">
        <f t="shared" si="80"/>
        <v>#DIV/0!</v>
      </c>
      <c r="I531" s="10" t="e">
        <f t="shared" si="80"/>
        <v>#DIV/0!</v>
      </c>
      <c r="J531" s="10" t="e">
        <f t="shared" si="80"/>
        <v>#DIV/0!</v>
      </c>
      <c r="K531" s="10" t="e">
        <f t="shared" si="80"/>
        <v>#DIV/0!</v>
      </c>
      <c r="L531" s="10" t="e">
        <f t="shared" si="80"/>
        <v>#DIV/0!</v>
      </c>
      <c r="M531" s="10" t="e">
        <f t="shared" si="80"/>
        <v>#DIV/0!</v>
      </c>
      <c r="N531" s="10" t="e">
        <f>N529/M529-1</f>
        <v>#VALUE!</v>
      </c>
      <c r="O531" s="10" t="e">
        <f>O529/N529-1</f>
        <v>#VALUE!</v>
      </c>
      <c r="P531" s="17"/>
      <c r="Q531" s="14" t="s">
        <v>20</v>
      </c>
    </row>
    <row r="532" spans="1:17" x14ac:dyDescent="0.3">
      <c r="B532" s="202" t="s">
        <v>29</v>
      </c>
      <c r="C532" s="202"/>
      <c r="D532" s="202"/>
      <c r="E532" s="202"/>
      <c r="F532" s="202"/>
      <c r="G532" s="202"/>
      <c r="H532" s="202"/>
      <c r="I532" s="202"/>
      <c r="J532" s="202"/>
      <c r="K532" s="202"/>
      <c r="L532" s="202"/>
      <c r="M532" s="202"/>
      <c r="N532" s="202"/>
      <c r="O532" s="202"/>
      <c r="P532" s="6"/>
      <c r="Q532" s="3"/>
    </row>
    <row r="533" spans="1:17" x14ac:dyDescent="0.3">
      <c r="B533" s="16" t="str">
        <f t="shared" ref="B533:O537" si="81">IFERROR(B478-B485-B501-B517-B525,"")</f>
        <v/>
      </c>
      <c r="C533" s="16" t="str">
        <f t="shared" si="81"/>
        <v/>
      </c>
      <c r="D533" s="16" t="str">
        <f t="shared" si="81"/>
        <v/>
      </c>
      <c r="E533" s="16" t="str">
        <f t="shared" si="81"/>
        <v/>
      </c>
      <c r="F533" s="16" t="str">
        <f t="shared" si="81"/>
        <v/>
      </c>
      <c r="G533" s="16" t="str">
        <f t="shared" si="81"/>
        <v/>
      </c>
      <c r="H533" s="16" t="str">
        <f t="shared" si="81"/>
        <v/>
      </c>
      <c r="I533" s="16" t="str">
        <f t="shared" si="81"/>
        <v/>
      </c>
      <c r="J533" s="16" t="str">
        <f t="shared" si="81"/>
        <v/>
      </c>
      <c r="K533" s="16" t="str">
        <f t="shared" si="81"/>
        <v/>
      </c>
      <c r="L533" s="16" t="str">
        <f t="shared" si="81"/>
        <v/>
      </c>
      <c r="M533" s="16" t="str">
        <f t="shared" si="81"/>
        <v/>
      </c>
      <c r="N533" s="16" t="str">
        <f t="shared" si="81"/>
        <v/>
      </c>
      <c r="O533" s="16" t="str">
        <f>IFERROR(O478-O485-O501-O517-O525,"")</f>
        <v/>
      </c>
      <c r="P533" s="6"/>
      <c r="Q533" s="9" t="s">
        <v>12</v>
      </c>
    </row>
    <row r="534" spans="1:17" x14ac:dyDescent="0.3">
      <c r="B534" s="7" t="str">
        <f t="shared" si="81"/>
        <v/>
      </c>
      <c r="C534" s="7" t="str">
        <f t="shared" si="81"/>
        <v/>
      </c>
      <c r="D534" s="7" t="str">
        <f t="shared" si="81"/>
        <v/>
      </c>
      <c r="E534" s="7" t="str">
        <f t="shared" si="81"/>
        <v/>
      </c>
      <c r="F534" s="7" t="str">
        <f t="shared" si="81"/>
        <v/>
      </c>
      <c r="G534" s="7" t="str">
        <f t="shared" si="81"/>
        <v/>
      </c>
      <c r="H534" s="7" t="str">
        <f t="shared" si="81"/>
        <v/>
      </c>
      <c r="I534" s="7" t="str">
        <f t="shared" si="81"/>
        <v/>
      </c>
      <c r="J534" s="7" t="str">
        <f t="shared" si="81"/>
        <v/>
      </c>
      <c r="K534" s="7" t="str">
        <f t="shared" si="81"/>
        <v/>
      </c>
      <c r="L534" s="7" t="str">
        <f t="shared" si="81"/>
        <v/>
      </c>
      <c r="M534" s="7" t="str">
        <f t="shared" si="81"/>
        <v/>
      </c>
      <c r="N534" s="7" t="str">
        <f t="shared" si="81"/>
        <v/>
      </c>
      <c r="O534" s="7" t="str">
        <f t="shared" si="81"/>
        <v/>
      </c>
      <c r="P534" s="6"/>
      <c r="Q534" s="9" t="s">
        <v>13</v>
      </c>
    </row>
    <row r="535" spans="1:17" x14ac:dyDescent="0.3">
      <c r="B535" s="7" t="str">
        <f t="shared" si="81"/>
        <v/>
      </c>
      <c r="C535" s="7" t="str">
        <f t="shared" si="81"/>
        <v/>
      </c>
      <c r="D535" s="7" t="str">
        <f t="shared" si="81"/>
        <v/>
      </c>
      <c r="E535" s="7" t="str">
        <f t="shared" si="81"/>
        <v/>
      </c>
      <c r="F535" s="7" t="str">
        <f t="shared" si="81"/>
        <v/>
      </c>
      <c r="G535" s="7" t="str">
        <f t="shared" si="81"/>
        <v/>
      </c>
      <c r="H535" s="7" t="str">
        <f t="shared" si="81"/>
        <v/>
      </c>
      <c r="I535" s="7" t="str">
        <f t="shared" si="81"/>
        <v/>
      </c>
      <c r="J535" s="7" t="str">
        <f t="shared" si="81"/>
        <v/>
      </c>
      <c r="K535" s="7" t="str">
        <f t="shared" si="81"/>
        <v/>
      </c>
      <c r="L535" s="7" t="str">
        <f t="shared" si="81"/>
        <v/>
      </c>
      <c r="M535" s="7" t="str">
        <f t="shared" si="81"/>
        <v/>
      </c>
      <c r="N535" s="7" t="str">
        <f t="shared" si="81"/>
        <v/>
      </c>
      <c r="O535" s="7" t="str">
        <f t="shared" si="81"/>
        <v/>
      </c>
      <c r="P535" s="6"/>
      <c r="Q535" s="9" t="s">
        <v>14</v>
      </c>
    </row>
    <row r="536" spans="1:17" x14ac:dyDescent="0.3">
      <c r="B536" s="7" t="str">
        <f t="shared" si="81"/>
        <v/>
      </c>
      <c r="C536" s="18" t="str">
        <f t="shared" si="81"/>
        <v/>
      </c>
      <c r="D536" s="18" t="str">
        <f t="shared" si="81"/>
        <v/>
      </c>
      <c r="E536" s="18" t="str">
        <f t="shared" si="81"/>
        <v/>
      </c>
      <c r="F536" s="18" t="str">
        <f t="shared" si="81"/>
        <v/>
      </c>
      <c r="G536" s="18" t="str">
        <f t="shared" si="81"/>
        <v/>
      </c>
      <c r="H536" s="18" t="str">
        <f t="shared" si="81"/>
        <v/>
      </c>
      <c r="I536" s="18" t="str">
        <f t="shared" si="81"/>
        <v/>
      </c>
      <c r="J536" s="18" t="str">
        <f t="shared" si="81"/>
        <v/>
      </c>
      <c r="K536" s="18" t="str">
        <f t="shared" si="81"/>
        <v/>
      </c>
      <c r="L536" s="18" t="str">
        <f t="shared" si="81"/>
        <v/>
      </c>
      <c r="M536" s="18" t="str">
        <f t="shared" si="81"/>
        <v/>
      </c>
      <c r="N536" s="18" t="str">
        <f t="shared" si="81"/>
        <v/>
      </c>
      <c r="O536" s="18" t="str">
        <f t="shared" si="81"/>
        <v/>
      </c>
      <c r="P536" s="6"/>
      <c r="Q536" s="9" t="s">
        <v>19</v>
      </c>
    </row>
    <row r="537" spans="1:17" x14ac:dyDescent="0.3">
      <c r="B537" s="25">
        <f t="shared" si="81"/>
        <v>0</v>
      </c>
      <c r="C537" s="18">
        <f t="shared" si="81"/>
        <v>0</v>
      </c>
      <c r="D537" s="18">
        <f t="shared" si="81"/>
        <v>0</v>
      </c>
      <c r="E537" s="18">
        <f t="shared" si="81"/>
        <v>0</v>
      </c>
      <c r="F537" s="18">
        <f t="shared" si="81"/>
        <v>0</v>
      </c>
      <c r="G537" s="18">
        <f t="shared" si="81"/>
        <v>0</v>
      </c>
      <c r="H537" s="18">
        <f t="shared" si="81"/>
        <v>0</v>
      </c>
      <c r="I537" s="18">
        <f t="shared" si="81"/>
        <v>0</v>
      </c>
      <c r="J537" s="18">
        <f t="shared" si="81"/>
        <v>0</v>
      </c>
      <c r="K537" s="18">
        <f t="shared" si="81"/>
        <v>0</v>
      </c>
      <c r="L537" s="18">
        <f t="shared" si="81"/>
        <v>0</v>
      </c>
      <c r="M537" s="18">
        <f t="shared" si="81"/>
        <v>0</v>
      </c>
      <c r="N537" s="18" t="str">
        <f t="shared" si="81"/>
        <v/>
      </c>
      <c r="O537" s="18" t="str">
        <f t="shared" si="81"/>
        <v/>
      </c>
      <c r="P537" s="6"/>
      <c r="Q537" s="9" t="s">
        <v>15</v>
      </c>
    </row>
    <row r="538" spans="1:17" x14ac:dyDescent="0.3">
      <c r="B538" s="10" t="e">
        <f t="shared" ref="B538:O538" si="82">+B537/(B$446+B$454)</f>
        <v>#DIV/0!</v>
      </c>
      <c r="C538" s="10" t="e">
        <f t="shared" si="82"/>
        <v>#DIV/0!</v>
      </c>
      <c r="D538" s="10" t="e">
        <f t="shared" si="82"/>
        <v>#DIV/0!</v>
      </c>
      <c r="E538" s="10" t="e">
        <f t="shared" si="82"/>
        <v>#DIV/0!</v>
      </c>
      <c r="F538" s="10" t="e">
        <f t="shared" si="82"/>
        <v>#DIV/0!</v>
      </c>
      <c r="G538" s="10" t="e">
        <f t="shared" si="82"/>
        <v>#DIV/0!</v>
      </c>
      <c r="H538" s="10" t="e">
        <f t="shared" si="82"/>
        <v>#DIV/0!</v>
      </c>
      <c r="I538" s="10" t="e">
        <f t="shared" si="82"/>
        <v>#DIV/0!</v>
      </c>
      <c r="J538" s="10" t="e">
        <f t="shared" si="82"/>
        <v>#DIV/0!</v>
      </c>
      <c r="K538" s="10" t="e">
        <f t="shared" si="82"/>
        <v>#DIV/0!</v>
      </c>
      <c r="L538" s="10" t="e">
        <f t="shared" si="82"/>
        <v>#DIV/0!</v>
      </c>
      <c r="M538" s="10" t="e">
        <f t="shared" si="82"/>
        <v>#DIV/0!</v>
      </c>
      <c r="N538" s="10" t="e">
        <f t="shared" si="82"/>
        <v>#VALUE!</v>
      </c>
      <c r="O538" s="10" t="e">
        <f t="shared" si="82"/>
        <v>#VALUE!</v>
      </c>
      <c r="P538" s="6"/>
      <c r="Q538" s="11" t="s">
        <v>30</v>
      </c>
    </row>
    <row r="539" spans="1:17" x14ac:dyDescent="0.3">
      <c r="B539" s="205" t="s">
        <v>889</v>
      </c>
      <c r="C539" s="205"/>
      <c r="D539" s="205"/>
      <c r="E539" s="205"/>
      <c r="F539" s="205"/>
      <c r="G539" s="205"/>
      <c r="H539" s="205"/>
      <c r="I539" s="205"/>
      <c r="J539" s="205"/>
      <c r="K539" s="205"/>
      <c r="L539" s="205"/>
      <c r="M539" s="205"/>
      <c r="N539" s="205"/>
      <c r="O539" s="205"/>
      <c r="P539" s="6"/>
      <c r="Q539" s="3"/>
    </row>
    <row r="540" spans="1:17" x14ac:dyDescent="0.3">
      <c r="B540" s="16" t="str">
        <f t="shared" ref="B540:O543" si="83">IFERROR(VLOOKUP($B$539,$127:$213,MATCH($Q540&amp;"/"&amp;B$347,$125:$125,0),FALSE),"")</f>
        <v/>
      </c>
      <c r="C540" s="16" t="str">
        <f t="shared" si="83"/>
        <v/>
      </c>
      <c r="D540" s="16" t="str">
        <f t="shared" si="83"/>
        <v/>
      </c>
      <c r="E540" s="16" t="str">
        <f t="shared" si="83"/>
        <v/>
      </c>
      <c r="F540" s="16" t="str">
        <f t="shared" si="83"/>
        <v/>
      </c>
      <c r="G540" s="16" t="str">
        <f t="shared" si="83"/>
        <v/>
      </c>
      <c r="H540" s="16" t="str">
        <f t="shared" si="83"/>
        <v/>
      </c>
      <c r="I540" s="16" t="str">
        <f t="shared" si="83"/>
        <v/>
      </c>
      <c r="J540" s="16" t="str">
        <f t="shared" si="83"/>
        <v/>
      </c>
      <c r="K540" s="16" t="str">
        <f t="shared" si="83"/>
        <v/>
      </c>
      <c r="L540" s="16" t="str">
        <f t="shared" si="83"/>
        <v/>
      </c>
      <c r="M540" s="16" t="str">
        <f t="shared" si="83"/>
        <v/>
      </c>
      <c r="N540" s="16" t="str">
        <f t="shared" si="83"/>
        <v/>
      </c>
      <c r="O540" s="16">
        <f t="shared" si="83"/>
        <v>152266</v>
      </c>
      <c r="P540" s="6"/>
      <c r="Q540" s="9" t="s">
        <v>12</v>
      </c>
    </row>
    <row r="541" spans="1:17" x14ac:dyDescent="0.3">
      <c r="B541" s="7" t="str">
        <f t="shared" si="83"/>
        <v/>
      </c>
      <c r="C541" s="7" t="str">
        <f t="shared" si="83"/>
        <v/>
      </c>
      <c r="D541" s="7" t="str">
        <f t="shared" si="83"/>
        <v/>
      </c>
      <c r="E541" s="7" t="str">
        <f t="shared" si="83"/>
        <v/>
      </c>
      <c r="F541" s="7" t="str">
        <f t="shared" si="83"/>
        <v/>
      </c>
      <c r="G541" s="7" t="str">
        <f t="shared" si="83"/>
        <v/>
      </c>
      <c r="H541" s="7" t="str">
        <f t="shared" si="83"/>
        <v/>
      </c>
      <c r="I541" s="7" t="str">
        <f t="shared" si="83"/>
        <v/>
      </c>
      <c r="J541" s="7" t="str">
        <f t="shared" si="83"/>
        <v/>
      </c>
      <c r="K541" s="7" t="str">
        <f t="shared" si="83"/>
        <v/>
      </c>
      <c r="L541" s="7" t="str">
        <f t="shared" si="83"/>
        <v/>
      </c>
      <c r="M541" s="7" t="str">
        <f t="shared" si="83"/>
        <v/>
      </c>
      <c r="N541" s="7" t="str">
        <f t="shared" si="83"/>
        <v/>
      </c>
      <c r="O541" s="7">
        <f t="shared" si="83"/>
        <v>286293</v>
      </c>
      <c r="P541" s="6"/>
      <c r="Q541" s="9" t="s">
        <v>13</v>
      </c>
    </row>
    <row r="542" spans="1:17" x14ac:dyDescent="0.3">
      <c r="B542" s="7" t="str">
        <f t="shared" si="83"/>
        <v/>
      </c>
      <c r="C542" s="7" t="str">
        <f t="shared" si="83"/>
        <v/>
      </c>
      <c r="D542" s="7" t="str">
        <f t="shared" si="83"/>
        <v/>
      </c>
      <c r="E542" s="7" t="str">
        <f t="shared" si="83"/>
        <v/>
      </c>
      <c r="F542" s="7" t="str">
        <f t="shared" si="83"/>
        <v/>
      </c>
      <c r="G542" s="7" t="str">
        <f t="shared" si="83"/>
        <v/>
      </c>
      <c r="H542" s="7" t="str">
        <f t="shared" si="83"/>
        <v/>
      </c>
      <c r="I542" s="7" t="str">
        <f t="shared" si="83"/>
        <v/>
      </c>
      <c r="J542" s="7" t="str">
        <f t="shared" si="83"/>
        <v/>
      </c>
      <c r="K542" s="7" t="str">
        <f t="shared" si="83"/>
        <v/>
      </c>
      <c r="L542" s="7" t="str">
        <f t="shared" si="83"/>
        <v/>
      </c>
      <c r="M542" s="7" t="str">
        <f t="shared" si="83"/>
        <v/>
      </c>
      <c r="N542" s="7" t="str">
        <f t="shared" si="83"/>
        <v/>
      </c>
      <c r="O542" s="7">
        <f t="shared" si="83"/>
        <v>297411</v>
      </c>
      <c r="P542" s="6"/>
      <c r="Q542" s="9" t="s">
        <v>14</v>
      </c>
    </row>
    <row r="543" spans="1:17" x14ac:dyDescent="0.3">
      <c r="B543" s="18" t="str">
        <f t="shared" si="83"/>
        <v/>
      </c>
      <c r="C543" s="18" t="str">
        <f t="shared" si="83"/>
        <v/>
      </c>
      <c r="D543" s="18" t="str">
        <f t="shared" si="83"/>
        <v/>
      </c>
      <c r="E543" s="18" t="str">
        <f t="shared" si="83"/>
        <v/>
      </c>
      <c r="F543" s="18" t="str">
        <f t="shared" si="83"/>
        <v/>
      </c>
      <c r="G543" s="18" t="str">
        <f t="shared" si="83"/>
        <v/>
      </c>
      <c r="H543" s="18" t="str">
        <f t="shared" si="83"/>
        <v/>
      </c>
      <c r="I543" s="18" t="str">
        <f t="shared" si="83"/>
        <v/>
      </c>
      <c r="J543" s="18" t="str">
        <f t="shared" si="83"/>
        <v/>
      </c>
      <c r="K543" s="18" t="str">
        <f t="shared" si="83"/>
        <v/>
      </c>
      <c r="L543" s="18" t="str">
        <f t="shared" si="83"/>
        <v/>
      </c>
      <c r="M543" s="18" t="str">
        <f t="shared" si="83"/>
        <v/>
      </c>
      <c r="N543" s="18">
        <f t="shared" si="83"/>
        <v>255889</v>
      </c>
      <c r="O543" s="18">
        <f t="shared" si="83"/>
        <v>231110</v>
      </c>
      <c r="P543" s="6"/>
      <c r="Q543" s="9" t="s">
        <v>19</v>
      </c>
    </row>
    <row r="544" spans="1:17" x14ac:dyDescent="0.3">
      <c r="B544" s="18">
        <f>SUM(B540:B543)</f>
        <v>0</v>
      </c>
      <c r="C544" s="18">
        <f t="shared" ref="C544:M544" si="84">SUM(C540:C543)</f>
        <v>0</v>
      </c>
      <c r="D544" s="18">
        <f t="shared" si="84"/>
        <v>0</v>
      </c>
      <c r="E544" s="18">
        <f t="shared" si="84"/>
        <v>0</v>
      </c>
      <c r="F544" s="18">
        <f t="shared" si="84"/>
        <v>0</v>
      </c>
      <c r="G544" s="18">
        <f t="shared" si="84"/>
        <v>0</v>
      </c>
      <c r="H544" s="18">
        <f t="shared" si="84"/>
        <v>0</v>
      </c>
      <c r="I544" s="18">
        <f t="shared" si="84"/>
        <v>0</v>
      </c>
      <c r="J544" s="18">
        <f t="shared" si="84"/>
        <v>0</v>
      </c>
      <c r="K544" s="18">
        <f t="shared" si="84"/>
        <v>0</v>
      </c>
      <c r="L544" s="18">
        <f t="shared" si="84"/>
        <v>0</v>
      </c>
      <c r="M544" s="18">
        <f t="shared" si="84"/>
        <v>0</v>
      </c>
      <c r="N544" s="18" t="e">
        <f>IF(N541="",N540*4,IF(N542="",(N541+N540)*2,IF(N543="",((N542+N541+N540)/3)*4,SUM(N540:N543))))</f>
        <v>#VALUE!</v>
      </c>
      <c r="O544" s="18">
        <f>IF(O541="",O540*4,IF(O542="",(O541+O540)*2,IF(O543="",((O542+O541+O540)/3)*4,SUM(O540:O543))))</f>
        <v>967080</v>
      </c>
      <c r="P544" s="6"/>
      <c r="Q544" s="9" t="s">
        <v>15</v>
      </c>
    </row>
    <row r="545" spans="1:17" x14ac:dyDescent="0.3">
      <c r="B545" s="10" t="e">
        <f t="shared" ref="B545:M545" si="85">+B544/B$537</f>
        <v>#DIV/0!</v>
      </c>
      <c r="C545" s="10" t="e">
        <f t="shared" si="85"/>
        <v>#DIV/0!</v>
      </c>
      <c r="D545" s="10" t="e">
        <f t="shared" si="85"/>
        <v>#DIV/0!</v>
      </c>
      <c r="E545" s="10" t="e">
        <f t="shared" si="85"/>
        <v>#DIV/0!</v>
      </c>
      <c r="F545" s="10" t="e">
        <f t="shared" si="85"/>
        <v>#DIV/0!</v>
      </c>
      <c r="G545" s="10" t="e">
        <f t="shared" si="85"/>
        <v>#DIV/0!</v>
      </c>
      <c r="H545" s="10" t="e">
        <f t="shared" si="85"/>
        <v>#DIV/0!</v>
      </c>
      <c r="I545" s="10" t="e">
        <f t="shared" si="85"/>
        <v>#DIV/0!</v>
      </c>
      <c r="J545" s="10" t="e">
        <f t="shared" si="85"/>
        <v>#DIV/0!</v>
      </c>
      <c r="K545" s="10" t="e">
        <f t="shared" si="85"/>
        <v>#DIV/0!</v>
      </c>
      <c r="L545" s="10" t="e">
        <f t="shared" si="85"/>
        <v>#DIV/0!</v>
      </c>
      <c r="M545" s="10" t="e">
        <f t="shared" si="85"/>
        <v>#DIV/0!</v>
      </c>
      <c r="N545" s="10" t="e">
        <f>+N544/N$537</f>
        <v>#VALUE!</v>
      </c>
      <c r="O545" s="10" t="e">
        <f>+O544/O$537</f>
        <v>#VALUE!</v>
      </c>
      <c r="P545" s="6"/>
      <c r="Q545" s="11" t="s">
        <v>31</v>
      </c>
    </row>
    <row r="546" spans="1:17" x14ac:dyDescent="0.3">
      <c r="B546" s="202" t="s">
        <v>890</v>
      </c>
      <c r="C546" s="202"/>
      <c r="D546" s="202"/>
      <c r="E546" s="202"/>
      <c r="F546" s="202"/>
      <c r="G546" s="202"/>
      <c r="H546" s="202"/>
      <c r="I546" s="202"/>
      <c r="J546" s="202"/>
      <c r="K546" s="202"/>
      <c r="L546" s="202"/>
      <c r="M546" s="202"/>
      <c r="N546" s="202"/>
      <c r="O546" s="202"/>
      <c r="P546" s="6"/>
      <c r="Q546" s="3"/>
    </row>
    <row r="547" spans="1:17" x14ac:dyDescent="0.3">
      <c r="B547" s="16" t="str">
        <f t="shared" ref="B547:O550" si="86">IFERROR(VLOOKUP($B$546,$127:$213,MATCH($Q547&amp;"/"&amp;B$347,$125:$125,0),FALSE),"")</f>
        <v/>
      </c>
      <c r="C547" s="16" t="str">
        <f t="shared" si="86"/>
        <v/>
      </c>
      <c r="D547" s="16" t="str">
        <f t="shared" si="86"/>
        <v/>
      </c>
      <c r="E547" s="16" t="str">
        <f t="shared" si="86"/>
        <v/>
      </c>
      <c r="F547" s="16" t="str">
        <f t="shared" si="86"/>
        <v/>
      </c>
      <c r="G547" s="16" t="str">
        <f t="shared" si="86"/>
        <v/>
      </c>
      <c r="H547" s="16" t="str">
        <f t="shared" si="86"/>
        <v/>
      </c>
      <c r="I547" s="16" t="str">
        <f t="shared" si="86"/>
        <v/>
      </c>
      <c r="J547" s="16" t="str">
        <f t="shared" si="86"/>
        <v/>
      </c>
      <c r="K547" s="16" t="str">
        <f t="shared" si="86"/>
        <v/>
      </c>
      <c r="L547" s="16" t="str">
        <f t="shared" si="86"/>
        <v/>
      </c>
      <c r="M547" s="16" t="str">
        <f t="shared" si="86"/>
        <v/>
      </c>
      <c r="N547" s="16" t="str">
        <f t="shared" si="86"/>
        <v/>
      </c>
      <c r="O547" s="16">
        <f t="shared" si="86"/>
        <v>530095</v>
      </c>
      <c r="P547" s="6"/>
      <c r="Q547" s="9" t="s">
        <v>12</v>
      </c>
    </row>
    <row r="548" spans="1:17" x14ac:dyDescent="0.3">
      <c r="B548" s="7" t="str">
        <f t="shared" si="86"/>
        <v/>
      </c>
      <c r="C548" s="7" t="str">
        <f t="shared" si="86"/>
        <v/>
      </c>
      <c r="D548" s="7" t="str">
        <f t="shared" si="86"/>
        <v/>
      </c>
      <c r="E548" s="7" t="str">
        <f t="shared" si="86"/>
        <v/>
      </c>
      <c r="F548" s="7" t="str">
        <f t="shared" si="86"/>
        <v/>
      </c>
      <c r="G548" s="7" t="str">
        <f t="shared" si="86"/>
        <v/>
      </c>
      <c r="H548" s="7" t="str">
        <f t="shared" si="86"/>
        <v/>
      </c>
      <c r="I548" s="7" t="str">
        <f t="shared" si="86"/>
        <v/>
      </c>
      <c r="J548" s="7" t="str">
        <f t="shared" si="86"/>
        <v/>
      </c>
      <c r="K548" s="7" t="str">
        <f t="shared" si="86"/>
        <v/>
      </c>
      <c r="L548" s="7" t="str">
        <f t="shared" si="86"/>
        <v/>
      </c>
      <c r="M548" s="7" t="str">
        <f t="shared" si="86"/>
        <v/>
      </c>
      <c r="N548" s="7" t="str">
        <f t="shared" si="86"/>
        <v/>
      </c>
      <c r="O548" s="7">
        <f t="shared" si="86"/>
        <v>966485</v>
      </c>
      <c r="P548" s="6"/>
      <c r="Q548" s="9" t="s">
        <v>13</v>
      </c>
    </row>
    <row r="549" spans="1:17" x14ac:dyDescent="0.3">
      <c r="B549" s="7" t="str">
        <f t="shared" si="86"/>
        <v/>
      </c>
      <c r="C549" s="7" t="str">
        <f t="shared" si="86"/>
        <v/>
      </c>
      <c r="D549" s="7" t="str">
        <f t="shared" si="86"/>
        <v/>
      </c>
      <c r="E549" s="7" t="str">
        <f t="shared" si="86"/>
        <v/>
      </c>
      <c r="F549" s="7" t="str">
        <f t="shared" si="86"/>
        <v/>
      </c>
      <c r="G549" s="7" t="str">
        <f t="shared" si="86"/>
        <v/>
      </c>
      <c r="H549" s="7" t="str">
        <f t="shared" si="86"/>
        <v/>
      </c>
      <c r="I549" s="7" t="str">
        <f t="shared" si="86"/>
        <v/>
      </c>
      <c r="J549" s="7" t="str">
        <f t="shared" si="86"/>
        <v/>
      </c>
      <c r="K549" s="7" t="str">
        <f t="shared" si="86"/>
        <v/>
      </c>
      <c r="L549" s="7" t="str">
        <f t="shared" si="86"/>
        <v/>
      </c>
      <c r="M549" s="7" t="str">
        <f t="shared" si="86"/>
        <v/>
      </c>
      <c r="N549" s="7" t="str">
        <f t="shared" si="86"/>
        <v/>
      </c>
      <c r="O549" s="7">
        <f t="shared" si="86"/>
        <v>1009454</v>
      </c>
      <c r="P549" s="6"/>
      <c r="Q549" s="9" t="s">
        <v>14</v>
      </c>
    </row>
    <row r="550" spans="1:17" x14ac:dyDescent="0.3">
      <c r="B550" s="7" t="str">
        <f t="shared" si="86"/>
        <v/>
      </c>
      <c r="C550" s="18" t="str">
        <f t="shared" si="86"/>
        <v/>
      </c>
      <c r="D550" s="18" t="str">
        <f t="shared" si="86"/>
        <v/>
      </c>
      <c r="E550" s="18" t="str">
        <f t="shared" si="86"/>
        <v/>
      </c>
      <c r="F550" s="18" t="str">
        <f t="shared" si="86"/>
        <v/>
      </c>
      <c r="G550" s="18" t="str">
        <f t="shared" si="86"/>
        <v/>
      </c>
      <c r="H550" s="18" t="str">
        <f t="shared" si="86"/>
        <v/>
      </c>
      <c r="I550" s="18" t="str">
        <f t="shared" si="86"/>
        <v/>
      </c>
      <c r="J550" s="18" t="str">
        <f t="shared" si="86"/>
        <v/>
      </c>
      <c r="K550" s="18" t="str">
        <f t="shared" si="86"/>
        <v/>
      </c>
      <c r="L550" s="18" t="str">
        <f t="shared" si="86"/>
        <v/>
      </c>
      <c r="M550" s="18" t="str">
        <f t="shared" si="86"/>
        <v/>
      </c>
      <c r="N550" s="18">
        <f t="shared" si="86"/>
        <v>993839.25</v>
      </c>
      <c r="O550" s="18">
        <f t="shared" si="86"/>
        <v>1183609</v>
      </c>
      <c r="P550" s="6"/>
      <c r="Q550" s="9" t="s">
        <v>19</v>
      </c>
    </row>
    <row r="551" spans="1:17" x14ac:dyDescent="0.3">
      <c r="B551" s="26">
        <f>SUM(B547:B550)</f>
        <v>0</v>
      </c>
      <c r="C551" s="18">
        <f t="shared" ref="C551:M551" si="87">SUM(C547:C550)</f>
        <v>0</v>
      </c>
      <c r="D551" s="18">
        <f t="shared" si="87"/>
        <v>0</v>
      </c>
      <c r="E551" s="18">
        <f t="shared" si="87"/>
        <v>0</v>
      </c>
      <c r="F551" s="18">
        <f t="shared" si="87"/>
        <v>0</v>
      </c>
      <c r="G551" s="18">
        <f t="shared" si="87"/>
        <v>0</v>
      </c>
      <c r="H551" s="18">
        <f t="shared" si="87"/>
        <v>0</v>
      </c>
      <c r="I551" s="18">
        <f t="shared" si="87"/>
        <v>0</v>
      </c>
      <c r="J551" s="18">
        <f t="shared" si="87"/>
        <v>0</v>
      </c>
      <c r="K551" s="18">
        <f t="shared" si="87"/>
        <v>0</v>
      </c>
      <c r="L551" s="18">
        <f t="shared" si="87"/>
        <v>0</v>
      </c>
      <c r="M551" s="18">
        <f t="shared" si="87"/>
        <v>0</v>
      </c>
      <c r="N551" s="18" t="e">
        <f>IF(N548="",N547*4,IF(N549="",(N548+N547)*2,IF(N550="",((N549+N548+N547)/3)*4,SUM(N547:N550))))</f>
        <v>#VALUE!</v>
      </c>
      <c r="O551" s="18">
        <f>IF(O548="",O547*4,IF(O549="",(O548+O547)*2,IF(O550="",((O549+O548+O547)/3)*4,SUM(O547:O550))))</f>
        <v>3689643</v>
      </c>
      <c r="P551" s="6"/>
      <c r="Q551" s="9" t="s">
        <v>15</v>
      </c>
    </row>
    <row r="552" spans="1:17" x14ac:dyDescent="0.3">
      <c r="B552" s="10" t="e">
        <f t="shared" ref="B552:O552" si="88">+B551/(B$446+B$454)</f>
        <v>#DIV/0!</v>
      </c>
      <c r="C552" s="10" t="e">
        <f t="shared" si="88"/>
        <v>#DIV/0!</v>
      </c>
      <c r="D552" s="10" t="e">
        <f t="shared" si="88"/>
        <v>#DIV/0!</v>
      </c>
      <c r="E552" s="10" t="e">
        <f t="shared" si="88"/>
        <v>#DIV/0!</v>
      </c>
      <c r="F552" s="10" t="e">
        <f t="shared" si="88"/>
        <v>#DIV/0!</v>
      </c>
      <c r="G552" s="10" t="e">
        <f t="shared" si="88"/>
        <v>#DIV/0!</v>
      </c>
      <c r="H552" s="10" t="e">
        <f t="shared" si="88"/>
        <v>#DIV/0!</v>
      </c>
      <c r="I552" s="10" t="e">
        <f t="shared" si="88"/>
        <v>#DIV/0!</v>
      </c>
      <c r="J552" s="10" t="e">
        <f t="shared" si="88"/>
        <v>#DIV/0!</v>
      </c>
      <c r="K552" s="10" t="e">
        <f t="shared" si="88"/>
        <v>#DIV/0!</v>
      </c>
      <c r="L552" s="10" t="e">
        <f t="shared" si="88"/>
        <v>#DIV/0!</v>
      </c>
      <c r="M552" s="10" t="e">
        <f t="shared" si="88"/>
        <v>#DIV/0!</v>
      </c>
      <c r="N552" s="10" t="e">
        <f t="shared" si="88"/>
        <v>#VALUE!</v>
      </c>
      <c r="O552" s="10" t="e">
        <f t="shared" si="88"/>
        <v>#VALUE!</v>
      </c>
      <c r="P552" s="6"/>
      <c r="Q552" s="11" t="s">
        <v>32</v>
      </c>
    </row>
    <row r="553" spans="1:17" s="87" customFormat="1" x14ac:dyDescent="0.3">
      <c r="A553" s="86"/>
      <c r="B553" s="19"/>
      <c r="C553" s="12" t="e">
        <f t="shared" ref="C553:M553" si="89">C551/B551-1</f>
        <v>#DIV/0!</v>
      </c>
      <c r="D553" s="12" t="e">
        <f t="shared" si="89"/>
        <v>#DIV/0!</v>
      </c>
      <c r="E553" s="12" t="e">
        <f t="shared" si="89"/>
        <v>#DIV/0!</v>
      </c>
      <c r="F553" s="12" t="e">
        <f t="shared" si="89"/>
        <v>#DIV/0!</v>
      </c>
      <c r="G553" s="12" t="e">
        <f t="shared" si="89"/>
        <v>#DIV/0!</v>
      </c>
      <c r="H553" s="12" t="e">
        <f t="shared" si="89"/>
        <v>#DIV/0!</v>
      </c>
      <c r="I553" s="12" t="e">
        <f t="shared" si="89"/>
        <v>#DIV/0!</v>
      </c>
      <c r="J553" s="12" t="e">
        <f t="shared" si="89"/>
        <v>#DIV/0!</v>
      </c>
      <c r="K553" s="12" t="e">
        <f t="shared" si="89"/>
        <v>#DIV/0!</v>
      </c>
      <c r="L553" s="12" t="e">
        <f t="shared" si="89"/>
        <v>#DIV/0!</v>
      </c>
      <c r="M553" s="12" t="e">
        <f t="shared" si="89"/>
        <v>#DIV/0!</v>
      </c>
      <c r="N553" s="12" t="e">
        <f>N551/M551-1</f>
        <v>#VALUE!</v>
      </c>
      <c r="O553" s="12" t="e">
        <f>O551/N551-1</f>
        <v>#VALUE!</v>
      </c>
      <c r="P553" s="17"/>
      <c r="Q553" s="14" t="s">
        <v>20</v>
      </c>
    </row>
    <row r="554" spans="1:17" x14ac:dyDescent="0.3">
      <c r="B554" s="186" t="s">
        <v>9</v>
      </c>
      <c r="C554" s="186"/>
      <c r="D554" s="186"/>
      <c r="E554" s="186"/>
      <c r="F554" s="186"/>
      <c r="G554" s="186"/>
      <c r="H554" s="186"/>
      <c r="I554" s="186"/>
      <c r="J554" s="186"/>
      <c r="K554" s="186"/>
      <c r="L554" s="186"/>
      <c r="M554" s="186"/>
      <c r="N554" s="186"/>
      <c r="O554" s="186"/>
    </row>
    <row r="555" spans="1:17" x14ac:dyDescent="0.3">
      <c r="B555" s="187" t="s">
        <v>891</v>
      </c>
      <c r="C555" s="187"/>
      <c r="D555" s="187"/>
      <c r="E555" s="187"/>
      <c r="F555" s="187"/>
      <c r="G555" s="187"/>
      <c r="H555" s="187"/>
      <c r="I555" s="187"/>
      <c r="J555" s="187"/>
      <c r="K555" s="187"/>
      <c r="L555" s="187"/>
      <c r="M555" s="187"/>
      <c r="N555" s="187"/>
      <c r="O555" s="187"/>
    </row>
    <row r="556" spans="1:17" x14ac:dyDescent="0.3">
      <c r="B556" s="7" t="str">
        <f t="shared" ref="B556:O559" si="90">IFERROR(VLOOKUP($B$555,$218:$342,MATCH($Q556&amp;"/"&amp;B$347,$216:$216,0),FALSE),"")</f>
        <v/>
      </c>
      <c r="C556" s="7" t="str">
        <f t="shared" si="90"/>
        <v/>
      </c>
      <c r="D556" s="7" t="str">
        <f t="shared" si="90"/>
        <v/>
      </c>
      <c r="E556" s="7" t="str">
        <f t="shared" si="90"/>
        <v/>
      </c>
      <c r="F556" s="7" t="str">
        <f t="shared" si="90"/>
        <v/>
      </c>
      <c r="G556" s="7" t="str">
        <f t="shared" si="90"/>
        <v/>
      </c>
      <c r="H556" s="7" t="str">
        <f t="shared" si="90"/>
        <v/>
      </c>
      <c r="I556" s="7" t="str">
        <f t="shared" si="90"/>
        <v/>
      </c>
      <c r="J556" s="7" t="str">
        <f t="shared" si="90"/>
        <v/>
      </c>
      <c r="K556" s="7" t="str">
        <f t="shared" si="90"/>
        <v/>
      </c>
      <c r="L556" s="7" t="str">
        <f t="shared" si="90"/>
        <v/>
      </c>
      <c r="M556" s="7" t="str">
        <f t="shared" si="90"/>
        <v/>
      </c>
      <c r="N556" s="8" t="str">
        <f t="shared" si="90"/>
        <v/>
      </c>
      <c r="O556" s="8">
        <f t="shared" si="90"/>
        <v>292926</v>
      </c>
      <c r="P556" s="6"/>
      <c r="Q556" s="9" t="s">
        <v>12</v>
      </c>
    </row>
    <row r="557" spans="1:17" x14ac:dyDescent="0.3">
      <c r="B557" s="7" t="str">
        <f t="shared" si="90"/>
        <v/>
      </c>
      <c r="C557" s="7" t="str">
        <f t="shared" si="90"/>
        <v/>
      </c>
      <c r="D557" s="7" t="str">
        <f t="shared" si="90"/>
        <v/>
      </c>
      <c r="E557" s="7" t="str">
        <f t="shared" si="90"/>
        <v/>
      </c>
      <c r="F557" s="7" t="str">
        <f t="shared" si="90"/>
        <v/>
      </c>
      <c r="G557" s="7" t="str">
        <f t="shared" si="90"/>
        <v/>
      </c>
      <c r="H557" s="7" t="str">
        <f t="shared" si="90"/>
        <v/>
      </c>
      <c r="I557" s="7" t="str">
        <f t="shared" si="90"/>
        <v/>
      </c>
      <c r="J557" s="7" t="str">
        <f t="shared" si="90"/>
        <v/>
      </c>
      <c r="K557" s="7" t="str">
        <f t="shared" si="90"/>
        <v/>
      </c>
      <c r="L557" s="7" t="str">
        <f t="shared" si="90"/>
        <v/>
      </c>
      <c r="M557" s="7" t="str">
        <f t="shared" si="90"/>
        <v/>
      </c>
      <c r="N557" s="8" t="str">
        <f t="shared" si="90"/>
        <v/>
      </c>
      <c r="O557" s="8">
        <f t="shared" si="90"/>
        <v>524126</v>
      </c>
      <c r="P557" s="6"/>
      <c r="Q557" s="9" t="s">
        <v>13</v>
      </c>
    </row>
    <row r="558" spans="1:17" x14ac:dyDescent="0.3">
      <c r="B558" s="7" t="str">
        <f t="shared" si="90"/>
        <v/>
      </c>
      <c r="C558" s="7" t="str">
        <f t="shared" si="90"/>
        <v/>
      </c>
      <c r="D558" s="7" t="str">
        <f t="shared" si="90"/>
        <v/>
      </c>
      <c r="E558" s="7" t="str">
        <f t="shared" si="90"/>
        <v/>
      </c>
      <c r="F558" s="7" t="str">
        <f t="shared" si="90"/>
        <v/>
      </c>
      <c r="G558" s="7" t="str">
        <f t="shared" si="90"/>
        <v/>
      </c>
      <c r="H558" s="7" t="str">
        <f t="shared" si="90"/>
        <v/>
      </c>
      <c r="I558" s="7" t="str">
        <f t="shared" si="90"/>
        <v/>
      </c>
      <c r="J558" s="7" t="str">
        <f t="shared" si="90"/>
        <v/>
      </c>
      <c r="K558" s="7" t="str">
        <f t="shared" si="90"/>
        <v/>
      </c>
      <c r="L558" s="7" t="str">
        <f t="shared" si="90"/>
        <v/>
      </c>
      <c r="M558" s="7" t="str">
        <f t="shared" si="90"/>
        <v/>
      </c>
      <c r="N558" s="8" t="str">
        <f t="shared" si="90"/>
        <v/>
      </c>
      <c r="O558" s="8">
        <f t="shared" si="90"/>
        <v>796584</v>
      </c>
      <c r="P558" s="6"/>
      <c r="Q558" s="9" t="s">
        <v>14</v>
      </c>
    </row>
    <row r="559" spans="1:17" x14ac:dyDescent="0.3">
      <c r="B559" s="7" t="str">
        <f t="shared" si="90"/>
        <v/>
      </c>
      <c r="C559" s="7" t="str">
        <f t="shared" si="90"/>
        <v/>
      </c>
      <c r="D559" s="7" t="str">
        <f t="shared" si="90"/>
        <v/>
      </c>
      <c r="E559" s="7" t="str">
        <f t="shared" si="90"/>
        <v/>
      </c>
      <c r="F559" s="7" t="str">
        <f t="shared" si="90"/>
        <v/>
      </c>
      <c r="G559" s="7" t="str">
        <f t="shared" si="90"/>
        <v/>
      </c>
      <c r="H559" s="7" t="str">
        <f t="shared" si="90"/>
        <v/>
      </c>
      <c r="I559" s="7" t="str">
        <f t="shared" si="90"/>
        <v/>
      </c>
      <c r="J559" s="7" t="str">
        <f t="shared" si="90"/>
        <v/>
      </c>
      <c r="K559" s="7" t="str">
        <f t="shared" si="90"/>
        <v/>
      </c>
      <c r="L559" s="7" t="str">
        <f t="shared" si="90"/>
        <v/>
      </c>
      <c r="M559" s="7" t="str">
        <f t="shared" si="90"/>
        <v/>
      </c>
      <c r="N559" s="8">
        <f>IFERROR(VLOOKUP($B$555,$218:$342,MATCH($Q559&amp;"/"&amp;N$347,$216:$216,0),FALSE),IFERROR((VLOOKUP($B$555,$218:$342,MATCH($Q558&amp;"/"&amp;N$347,$216:$216,0),FALSE)/3)*4,IFERROR(VLOOKUP($B$555,$218:$342,MATCH($Q557&amp;"/"&amp;N$347,$216:$216,0),FALSE)*2,IFERROR(VLOOKUP($B$555,$218:$342,MATCH($Q556&amp;"/"&amp;N$347,$216:$216,0),FALSE)*4,""))))</f>
        <v>548570</v>
      </c>
      <c r="O559" s="8">
        <f>IFERROR(VLOOKUP($B$555,$218:$342,MATCH($Q559&amp;"/"&amp;O$347,$216:$216,0),FALSE),IFERROR((VLOOKUP($B$555,$218:$342,MATCH($Q558&amp;"/"&amp;O$347,$216:$216,0),FALSE)/3)*4,IFERROR(VLOOKUP($B$555,$218:$342,MATCH($Q557&amp;"/"&amp;O$347,$216:$216,0),FALSE)*2,IFERROR(VLOOKUP($B$555,$218:$342,MATCH($Q556&amp;"/"&amp;O$347,$216:$216,0),FALSE)*4,""))))</f>
        <v>1122870</v>
      </c>
      <c r="P559" s="6"/>
      <c r="Q559" s="9" t="s">
        <v>15</v>
      </c>
    </row>
    <row r="560" spans="1:17" x14ac:dyDescent="0.3">
      <c r="B560" s="12" t="e">
        <f t="shared" ref="B560:O560" si="91">B559/(B$446+B454)</f>
        <v>#VALUE!</v>
      </c>
      <c r="C560" s="12" t="e">
        <f t="shared" si="91"/>
        <v>#VALUE!</v>
      </c>
      <c r="D560" s="12" t="e">
        <f t="shared" si="91"/>
        <v>#VALUE!</v>
      </c>
      <c r="E560" s="12" t="e">
        <f t="shared" si="91"/>
        <v>#VALUE!</v>
      </c>
      <c r="F560" s="12" t="e">
        <f t="shared" si="91"/>
        <v>#VALUE!</v>
      </c>
      <c r="G560" s="12" t="e">
        <f t="shared" si="91"/>
        <v>#VALUE!</v>
      </c>
      <c r="H560" s="12" t="e">
        <f t="shared" si="91"/>
        <v>#VALUE!</v>
      </c>
      <c r="I560" s="12" t="e">
        <f t="shared" si="91"/>
        <v>#VALUE!</v>
      </c>
      <c r="J560" s="12" t="e">
        <f t="shared" si="91"/>
        <v>#VALUE!</v>
      </c>
      <c r="K560" s="12" t="e">
        <f t="shared" si="91"/>
        <v>#VALUE!</v>
      </c>
      <c r="L560" s="12" t="e">
        <f t="shared" si="91"/>
        <v>#VALUE!</v>
      </c>
      <c r="M560" s="12" t="e">
        <f t="shared" si="91"/>
        <v>#VALUE!</v>
      </c>
      <c r="N560" s="12" t="e">
        <f t="shared" si="91"/>
        <v>#VALUE!</v>
      </c>
      <c r="O560" s="12" t="e">
        <f t="shared" si="91"/>
        <v>#VALUE!</v>
      </c>
      <c r="P560" s="6"/>
      <c r="Q560" s="11" t="s">
        <v>2552</v>
      </c>
    </row>
    <row r="561" spans="2:17" x14ac:dyDescent="0.3">
      <c r="B561" s="186" t="s">
        <v>893</v>
      </c>
      <c r="C561" s="186"/>
      <c r="D561" s="186"/>
      <c r="E561" s="186"/>
      <c r="F561" s="186"/>
      <c r="G561" s="186"/>
      <c r="H561" s="186"/>
      <c r="I561" s="186"/>
      <c r="J561" s="186"/>
      <c r="K561" s="186"/>
      <c r="L561" s="186"/>
      <c r="M561" s="186"/>
      <c r="N561" s="186"/>
      <c r="O561" s="186"/>
    </row>
    <row r="562" spans="2:17" x14ac:dyDescent="0.3">
      <c r="B562" s="7" t="str">
        <f t="shared" ref="B562:O565" si="92">IFERROR(VLOOKUP($B$561,$218:$342,MATCH($Q562&amp;"/"&amp;B$347,$216:$216,0),FALSE),"")</f>
        <v/>
      </c>
      <c r="C562" s="7" t="str">
        <f t="shared" si="92"/>
        <v/>
      </c>
      <c r="D562" s="7" t="str">
        <f t="shared" si="92"/>
        <v/>
      </c>
      <c r="E562" s="7" t="str">
        <f t="shared" si="92"/>
        <v/>
      </c>
      <c r="F562" s="7" t="str">
        <f t="shared" si="92"/>
        <v/>
      </c>
      <c r="G562" s="7" t="str">
        <f t="shared" si="92"/>
        <v/>
      </c>
      <c r="H562" s="7" t="str">
        <f t="shared" si="92"/>
        <v/>
      </c>
      <c r="I562" s="7" t="str">
        <f t="shared" si="92"/>
        <v/>
      </c>
      <c r="J562" s="7" t="str">
        <f t="shared" si="92"/>
        <v/>
      </c>
      <c r="K562" s="7" t="str">
        <f t="shared" si="92"/>
        <v/>
      </c>
      <c r="L562" s="7" t="str">
        <f t="shared" si="92"/>
        <v/>
      </c>
      <c r="M562" s="7" t="str">
        <f t="shared" si="92"/>
        <v/>
      </c>
      <c r="N562" s="8" t="str">
        <f t="shared" si="92"/>
        <v/>
      </c>
      <c r="O562" s="8">
        <f t="shared" si="92"/>
        <v>3427511</v>
      </c>
      <c r="P562" s="6"/>
      <c r="Q562" s="9" t="s">
        <v>12</v>
      </c>
    </row>
    <row r="563" spans="2:17" x14ac:dyDescent="0.3">
      <c r="B563" s="7" t="str">
        <f t="shared" si="92"/>
        <v/>
      </c>
      <c r="C563" s="7" t="str">
        <f t="shared" si="92"/>
        <v/>
      </c>
      <c r="D563" s="7" t="str">
        <f t="shared" si="92"/>
        <v/>
      </c>
      <c r="E563" s="7" t="str">
        <f t="shared" si="92"/>
        <v/>
      </c>
      <c r="F563" s="7" t="str">
        <f t="shared" si="92"/>
        <v/>
      </c>
      <c r="G563" s="7" t="str">
        <f t="shared" si="92"/>
        <v/>
      </c>
      <c r="H563" s="7" t="str">
        <f t="shared" si="92"/>
        <v/>
      </c>
      <c r="I563" s="7" t="str">
        <f t="shared" si="92"/>
        <v/>
      </c>
      <c r="J563" s="7" t="str">
        <f t="shared" si="92"/>
        <v/>
      </c>
      <c r="K563" s="7" t="str">
        <f t="shared" si="92"/>
        <v/>
      </c>
      <c r="L563" s="7" t="str">
        <f t="shared" si="92"/>
        <v/>
      </c>
      <c r="M563" s="7" t="str">
        <f t="shared" si="92"/>
        <v/>
      </c>
      <c r="N563" s="8" t="str">
        <f t="shared" si="92"/>
        <v/>
      </c>
      <c r="O563" s="8">
        <f t="shared" si="92"/>
        <v>4990077</v>
      </c>
      <c r="P563" s="6"/>
      <c r="Q563" s="9" t="s">
        <v>13</v>
      </c>
    </row>
    <row r="564" spans="2:17" x14ac:dyDescent="0.3">
      <c r="B564" s="7" t="str">
        <f t="shared" si="92"/>
        <v/>
      </c>
      <c r="C564" s="7" t="str">
        <f t="shared" si="92"/>
        <v/>
      </c>
      <c r="D564" s="7" t="str">
        <f t="shared" si="92"/>
        <v/>
      </c>
      <c r="E564" s="7" t="str">
        <f t="shared" si="92"/>
        <v/>
      </c>
      <c r="F564" s="7" t="str">
        <f t="shared" si="92"/>
        <v/>
      </c>
      <c r="G564" s="7" t="str">
        <f t="shared" si="92"/>
        <v/>
      </c>
      <c r="H564" s="7" t="str">
        <f t="shared" si="92"/>
        <v/>
      </c>
      <c r="I564" s="7" t="str">
        <f t="shared" si="92"/>
        <v/>
      </c>
      <c r="J564" s="7" t="str">
        <f t="shared" si="92"/>
        <v/>
      </c>
      <c r="K564" s="7" t="str">
        <f t="shared" si="92"/>
        <v/>
      </c>
      <c r="L564" s="7" t="str">
        <f t="shared" si="92"/>
        <v/>
      </c>
      <c r="M564" s="7" t="str">
        <f t="shared" si="92"/>
        <v/>
      </c>
      <c r="N564" s="8" t="str">
        <f t="shared" si="92"/>
        <v/>
      </c>
      <c r="O564" s="8">
        <f t="shared" si="92"/>
        <v>5498845</v>
      </c>
      <c r="P564" s="6"/>
      <c r="Q564" s="9" t="s">
        <v>14</v>
      </c>
    </row>
    <row r="565" spans="2:17" x14ac:dyDescent="0.3">
      <c r="B565" s="7" t="str">
        <f t="shared" si="92"/>
        <v/>
      </c>
      <c r="C565" s="7" t="str">
        <f t="shared" si="92"/>
        <v/>
      </c>
      <c r="D565" s="7" t="str">
        <f t="shared" si="92"/>
        <v/>
      </c>
      <c r="E565" s="7" t="str">
        <f t="shared" si="92"/>
        <v/>
      </c>
      <c r="F565" s="7" t="str">
        <f t="shared" si="92"/>
        <v/>
      </c>
      <c r="G565" s="7" t="str">
        <f t="shared" si="92"/>
        <v/>
      </c>
      <c r="H565" s="7" t="str">
        <f t="shared" si="92"/>
        <v/>
      </c>
      <c r="I565" s="7" t="str">
        <f t="shared" si="92"/>
        <v/>
      </c>
      <c r="J565" s="7" t="str">
        <f t="shared" si="92"/>
        <v/>
      </c>
      <c r="K565" s="7" t="str">
        <f t="shared" si="92"/>
        <v/>
      </c>
      <c r="L565" s="7" t="str">
        <f t="shared" si="92"/>
        <v/>
      </c>
      <c r="M565" s="7" t="str">
        <f t="shared" si="92"/>
        <v/>
      </c>
      <c r="N565" s="8">
        <f t="shared" si="92"/>
        <v>-2578695</v>
      </c>
      <c r="O565" s="8">
        <f t="shared" si="92"/>
        <v>7896612</v>
      </c>
      <c r="P565" s="6"/>
      <c r="Q565" s="9" t="s">
        <v>15</v>
      </c>
    </row>
    <row r="566" spans="2:17" x14ac:dyDescent="0.3">
      <c r="B566" s="157" t="e">
        <f t="shared" ref="B566:M566" si="93">B565/B$551</f>
        <v>#VALUE!</v>
      </c>
      <c r="C566" s="157" t="e">
        <f t="shared" si="93"/>
        <v>#VALUE!</v>
      </c>
      <c r="D566" s="157" t="e">
        <f t="shared" si="93"/>
        <v>#VALUE!</v>
      </c>
      <c r="E566" s="157" t="e">
        <f t="shared" si="93"/>
        <v>#VALUE!</v>
      </c>
      <c r="F566" s="157" t="e">
        <f t="shared" si="93"/>
        <v>#VALUE!</v>
      </c>
      <c r="G566" s="157" t="e">
        <f t="shared" si="93"/>
        <v>#VALUE!</v>
      </c>
      <c r="H566" s="157" t="e">
        <f t="shared" si="93"/>
        <v>#VALUE!</v>
      </c>
      <c r="I566" s="157" t="e">
        <f t="shared" si="93"/>
        <v>#VALUE!</v>
      </c>
      <c r="J566" s="157" t="e">
        <f t="shared" si="93"/>
        <v>#VALUE!</v>
      </c>
      <c r="K566" s="157" t="e">
        <f t="shared" si="93"/>
        <v>#VALUE!</v>
      </c>
      <c r="L566" s="157" t="e">
        <f t="shared" si="93"/>
        <v>#VALUE!</v>
      </c>
      <c r="M566" s="157" t="e">
        <f t="shared" si="93"/>
        <v>#VALUE!</v>
      </c>
      <c r="N566" s="157" t="e">
        <f>IFERROR(N565/N$551,IFERROR(N564/N$551,IFERROR(N563/N$551,N562/N$551)))</f>
        <v>#VALUE!</v>
      </c>
      <c r="O566" s="157">
        <f>IFERROR(O565/O$551,IFERROR(O564/O$551,IFERROR(O563/O$551,O562/O$551)))</f>
        <v>2.140210313030285</v>
      </c>
      <c r="P566" s="6"/>
      <c r="Q566" s="11" t="s">
        <v>33</v>
      </c>
    </row>
    <row r="567" spans="2:17" x14ac:dyDescent="0.3">
      <c r="B567" s="202" t="s">
        <v>34</v>
      </c>
      <c r="C567" s="202"/>
      <c r="D567" s="202"/>
      <c r="E567" s="202"/>
      <c r="F567" s="202"/>
      <c r="G567" s="202"/>
      <c r="H567" s="202"/>
      <c r="I567" s="202"/>
      <c r="J567" s="202"/>
      <c r="K567" s="202"/>
      <c r="L567" s="202"/>
      <c r="M567" s="202"/>
      <c r="N567" s="202"/>
      <c r="O567" s="202"/>
    </row>
    <row r="568" spans="2:17" x14ac:dyDescent="0.3">
      <c r="B568" s="7" t="str">
        <f>IFERROR(B562+B574,"")</f>
        <v/>
      </c>
      <c r="C568" s="7" t="str">
        <f t="shared" ref="C568:O571" si="94">IFERROR(C562+C574,"")</f>
        <v/>
      </c>
      <c r="D568" s="7" t="str">
        <f t="shared" si="94"/>
        <v/>
      </c>
      <c r="E568" s="7" t="str">
        <f t="shared" si="94"/>
        <v/>
      </c>
      <c r="F568" s="7" t="str">
        <f t="shared" si="94"/>
        <v/>
      </c>
      <c r="G568" s="7" t="str">
        <f t="shared" si="94"/>
        <v/>
      </c>
      <c r="H568" s="7" t="str">
        <f t="shared" si="94"/>
        <v/>
      </c>
      <c r="I568" s="7" t="str">
        <f t="shared" si="94"/>
        <v/>
      </c>
      <c r="J568" s="7" t="str">
        <f t="shared" si="94"/>
        <v/>
      </c>
      <c r="K568" s="7" t="str">
        <f t="shared" si="94"/>
        <v/>
      </c>
      <c r="L568" s="7" t="str">
        <f t="shared" si="94"/>
        <v/>
      </c>
      <c r="M568" s="7" t="str">
        <f t="shared" si="94"/>
        <v/>
      </c>
      <c r="N568" s="8" t="str">
        <f t="shared" si="94"/>
        <v/>
      </c>
      <c r="O568" s="8">
        <f t="shared" si="94"/>
        <v>3287825</v>
      </c>
      <c r="P568" s="6"/>
      <c r="Q568" s="9" t="s">
        <v>12</v>
      </c>
    </row>
    <row r="569" spans="2:17" x14ac:dyDescent="0.3">
      <c r="B569" s="7" t="str">
        <f t="shared" ref="B569:N571" si="95">IFERROR(B563+B575,"")</f>
        <v/>
      </c>
      <c r="C569" s="7" t="str">
        <f t="shared" si="95"/>
        <v/>
      </c>
      <c r="D569" s="7" t="str">
        <f t="shared" si="95"/>
        <v/>
      </c>
      <c r="E569" s="7" t="str">
        <f t="shared" si="95"/>
        <v/>
      </c>
      <c r="F569" s="7" t="str">
        <f t="shared" si="95"/>
        <v/>
      </c>
      <c r="G569" s="7" t="str">
        <f t="shared" si="95"/>
        <v/>
      </c>
      <c r="H569" s="7" t="str">
        <f t="shared" si="95"/>
        <v/>
      </c>
      <c r="I569" s="7" t="str">
        <f t="shared" si="95"/>
        <v/>
      </c>
      <c r="J569" s="7" t="str">
        <f t="shared" si="95"/>
        <v/>
      </c>
      <c r="K569" s="7" t="str">
        <f t="shared" si="95"/>
        <v/>
      </c>
      <c r="L569" s="7" t="str">
        <f t="shared" si="95"/>
        <v/>
      </c>
      <c r="M569" s="7" t="str">
        <f t="shared" si="95"/>
        <v/>
      </c>
      <c r="N569" s="8" t="str">
        <f t="shared" si="95"/>
        <v/>
      </c>
      <c r="O569" s="8">
        <f t="shared" si="94"/>
        <v>4714982</v>
      </c>
      <c r="P569" s="6"/>
      <c r="Q569" s="9" t="s">
        <v>13</v>
      </c>
    </row>
    <row r="570" spans="2:17" x14ac:dyDescent="0.3">
      <c r="B570" s="7" t="str">
        <f t="shared" si="95"/>
        <v/>
      </c>
      <c r="C570" s="7" t="str">
        <f t="shared" si="95"/>
        <v/>
      </c>
      <c r="D570" s="7" t="str">
        <f t="shared" si="95"/>
        <v/>
      </c>
      <c r="E570" s="7" t="str">
        <f t="shared" si="95"/>
        <v/>
      </c>
      <c r="F570" s="7" t="str">
        <f t="shared" si="95"/>
        <v/>
      </c>
      <c r="G570" s="7" t="str">
        <f t="shared" si="95"/>
        <v/>
      </c>
      <c r="H570" s="7" t="str">
        <f t="shared" si="95"/>
        <v/>
      </c>
      <c r="I570" s="7" t="str">
        <f t="shared" si="95"/>
        <v/>
      </c>
      <c r="J570" s="7" t="str">
        <f t="shared" si="95"/>
        <v/>
      </c>
      <c r="K570" s="7" t="str">
        <f t="shared" si="95"/>
        <v/>
      </c>
      <c r="L570" s="7" t="str">
        <f t="shared" si="95"/>
        <v/>
      </c>
      <c r="M570" s="7" t="str">
        <f t="shared" si="95"/>
        <v/>
      </c>
      <c r="N570" s="8" t="str">
        <f t="shared" si="95"/>
        <v/>
      </c>
      <c r="O570" s="8">
        <f t="shared" si="94"/>
        <v>5119314</v>
      </c>
      <c r="P570" s="6"/>
      <c r="Q570" s="9" t="s">
        <v>14</v>
      </c>
    </row>
    <row r="571" spans="2:17" x14ac:dyDescent="0.3">
      <c r="B571" s="7" t="str">
        <f t="shared" si="95"/>
        <v/>
      </c>
      <c r="C571" s="7" t="str">
        <f t="shared" si="95"/>
        <v/>
      </c>
      <c r="D571" s="7" t="str">
        <f t="shared" si="95"/>
        <v/>
      </c>
      <c r="E571" s="7" t="str">
        <f t="shared" si="95"/>
        <v/>
      </c>
      <c r="F571" s="7" t="str">
        <f t="shared" si="95"/>
        <v/>
      </c>
      <c r="G571" s="7" t="str">
        <f t="shared" si="95"/>
        <v/>
      </c>
      <c r="H571" s="7" t="str">
        <f t="shared" si="95"/>
        <v/>
      </c>
      <c r="I571" s="7" t="str">
        <f t="shared" si="95"/>
        <v/>
      </c>
      <c r="J571" s="7" t="str">
        <f t="shared" si="95"/>
        <v/>
      </c>
      <c r="K571" s="7" t="str">
        <f t="shared" si="95"/>
        <v/>
      </c>
      <c r="L571" s="7" t="str">
        <f t="shared" si="95"/>
        <v/>
      </c>
      <c r="M571" s="7" t="str">
        <f t="shared" si="95"/>
        <v/>
      </c>
      <c r="N571" s="7">
        <f t="shared" si="95"/>
        <v>-3226094</v>
      </c>
      <c r="O571" s="7">
        <f t="shared" si="94"/>
        <v>7358378</v>
      </c>
      <c r="P571" s="6"/>
      <c r="Q571" s="9" t="s">
        <v>15</v>
      </c>
    </row>
    <row r="572" spans="2:17" x14ac:dyDescent="0.3">
      <c r="B572" s="210" t="s">
        <v>10</v>
      </c>
      <c r="C572" s="210"/>
      <c r="D572" s="210"/>
      <c r="E572" s="210"/>
      <c r="F572" s="210"/>
      <c r="G572" s="210"/>
      <c r="H572" s="210"/>
      <c r="I572" s="210"/>
      <c r="J572" s="210"/>
      <c r="K572" s="210"/>
      <c r="L572" s="210"/>
      <c r="M572" s="210"/>
      <c r="N572" s="210"/>
      <c r="O572" s="210"/>
      <c r="P572" s="6"/>
      <c r="Q572" s="9"/>
    </row>
    <row r="573" spans="2:17" x14ac:dyDescent="0.3">
      <c r="B573" s="204" t="s">
        <v>894</v>
      </c>
      <c r="C573" s="204"/>
      <c r="D573" s="204"/>
      <c r="E573" s="204"/>
      <c r="F573" s="204"/>
      <c r="G573" s="204"/>
      <c r="H573" s="204"/>
      <c r="I573" s="204"/>
      <c r="J573" s="204"/>
      <c r="K573" s="204"/>
      <c r="L573" s="204"/>
      <c r="M573" s="204"/>
      <c r="N573" s="204"/>
      <c r="O573" s="204"/>
    </row>
    <row r="574" spans="2:17" x14ac:dyDescent="0.3">
      <c r="B574" s="7" t="str">
        <f t="shared" ref="B574:O577" si="96">IFERROR(VLOOKUP($B$573,$218:$342,MATCH($Q574&amp;"/"&amp;B$347,$216:$216,0),FALSE),"")</f>
        <v/>
      </c>
      <c r="C574" s="7" t="str">
        <f t="shared" si="96"/>
        <v/>
      </c>
      <c r="D574" s="7" t="str">
        <f t="shared" si="96"/>
        <v/>
      </c>
      <c r="E574" s="7" t="str">
        <f t="shared" si="96"/>
        <v/>
      </c>
      <c r="F574" s="7" t="str">
        <f t="shared" si="96"/>
        <v/>
      </c>
      <c r="G574" s="7" t="str">
        <f t="shared" si="96"/>
        <v/>
      </c>
      <c r="H574" s="7" t="str">
        <f t="shared" si="96"/>
        <v/>
      </c>
      <c r="I574" s="7" t="str">
        <f t="shared" si="96"/>
        <v/>
      </c>
      <c r="J574" s="7" t="str">
        <f t="shared" si="96"/>
        <v/>
      </c>
      <c r="K574" s="7" t="str">
        <f t="shared" si="96"/>
        <v/>
      </c>
      <c r="L574" s="7" t="str">
        <f t="shared" si="96"/>
        <v/>
      </c>
      <c r="M574" s="7" t="str">
        <f t="shared" si="96"/>
        <v/>
      </c>
      <c r="N574" s="8" t="str">
        <f t="shared" si="96"/>
        <v/>
      </c>
      <c r="O574" s="8">
        <f t="shared" si="96"/>
        <v>-139686</v>
      </c>
      <c r="P574" s="6"/>
      <c r="Q574" s="9" t="s">
        <v>12</v>
      </c>
    </row>
    <row r="575" spans="2:17" x14ac:dyDescent="0.3">
      <c r="B575" s="7" t="str">
        <f t="shared" si="96"/>
        <v/>
      </c>
      <c r="C575" s="7" t="str">
        <f t="shared" si="96"/>
        <v/>
      </c>
      <c r="D575" s="7" t="str">
        <f t="shared" si="96"/>
        <v/>
      </c>
      <c r="E575" s="7" t="str">
        <f t="shared" si="96"/>
        <v/>
      </c>
      <c r="F575" s="7" t="str">
        <f t="shared" si="96"/>
        <v/>
      </c>
      <c r="G575" s="7" t="str">
        <f t="shared" si="96"/>
        <v/>
      </c>
      <c r="H575" s="7" t="str">
        <f t="shared" si="96"/>
        <v/>
      </c>
      <c r="I575" s="7" t="str">
        <f t="shared" si="96"/>
        <v/>
      </c>
      <c r="J575" s="7" t="str">
        <f t="shared" si="96"/>
        <v/>
      </c>
      <c r="K575" s="7" t="str">
        <f t="shared" si="96"/>
        <v/>
      </c>
      <c r="L575" s="7" t="str">
        <f t="shared" si="96"/>
        <v/>
      </c>
      <c r="M575" s="7" t="str">
        <f t="shared" si="96"/>
        <v/>
      </c>
      <c r="N575" s="8" t="str">
        <f t="shared" si="96"/>
        <v/>
      </c>
      <c r="O575" s="8">
        <f t="shared" si="96"/>
        <v>-275095</v>
      </c>
      <c r="P575" s="6"/>
      <c r="Q575" s="9" t="s">
        <v>13</v>
      </c>
    </row>
    <row r="576" spans="2:17" x14ac:dyDescent="0.3">
      <c r="B576" s="7" t="str">
        <f t="shared" si="96"/>
        <v/>
      </c>
      <c r="C576" s="7" t="str">
        <f t="shared" si="96"/>
        <v/>
      </c>
      <c r="D576" s="7" t="str">
        <f t="shared" si="96"/>
        <v/>
      </c>
      <c r="E576" s="7" t="str">
        <f t="shared" si="96"/>
        <v/>
      </c>
      <c r="F576" s="7" t="str">
        <f t="shared" si="96"/>
        <v/>
      </c>
      <c r="G576" s="7" t="str">
        <f t="shared" si="96"/>
        <v/>
      </c>
      <c r="H576" s="7" t="str">
        <f t="shared" si="96"/>
        <v/>
      </c>
      <c r="I576" s="7" t="str">
        <f t="shared" si="96"/>
        <v/>
      </c>
      <c r="J576" s="7" t="str">
        <f t="shared" si="96"/>
        <v/>
      </c>
      <c r="K576" s="7" t="str">
        <f t="shared" si="96"/>
        <v/>
      </c>
      <c r="L576" s="7" t="str">
        <f t="shared" si="96"/>
        <v/>
      </c>
      <c r="M576" s="7" t="str">
        <f t="shared" si="96"/>
        <v/>
      </c>
      <c r="N576" s="8" t="str">
        <f t="shared" si="96"/>
        <v/>
      </c>
      <c r="O576" s="8">
        <f t="shared" si="96"/>
        <v>-379531</v>
      </c>
      <c r="P576" s="6"/>
      <c r="Q576" s="9" t="s">
        <v>14</v>
      </c>
    </row>
    <row r="577" spans="2:17" x14ac:dyDescent="0.3">
      <c r="B577" s="7" t="str">
        <f t="shared" si="96"/>
        <v/>
      </c>
      <c r="C577" s="7" t="str">
        <f t="shared" si="96"/>
        <v/>
      </c>
      <c r="D577" s="7" t="str">
        <f t="shared" si="96"/>
        <v/>
      </c>
      <c r="E577" s="7" t="str">
        <f t="shared" si="96"/>
        <v/>
      </c>
      <c r="F577" s="7" t="str">
        <f t="shared" si="96"/>
        <v/>
      </c>
      <c r="G577" s="7" t="str">
        <f t="shared" si="96"/>
        <v/>
      </c>
      <c r="H577" s="7" t="str">
        <f t="shared" si="96"/>
        <v/>
      </c>
      <c r="I577" s="7" t="str">
        <f t="shared" si="96"/>
        <v/>
      </c>
      <c r="J577" s="7" t="str">
        <f t="shared" si="96"/>
        <v/>
      </c>
      <c r="K577" s="7" t="str">
        <f t="shared" si="96"/>
        <v/>
      </c>
      <c r="L577" s="7" t="str">
        <f t="shared" si="96"/>
        <v/>
      </c>
      <c r="M577" s="7" t="str">
        <f t="shared" si="96"/>
        <v/>
      </c>
      <c r="N577" s="8">
        <f t="shared" si="96"/>
        <v>-647399</v>
      </c>
      <c r="O577" s="8">
        <f t="shared" si="96"/>
        <v>-538234</v>
      </c>
      <c r="P577" s="6"/>
      <c r="Q577" s="9" t="s">
        <v>15</v>
      </c>
    </row>
    <row r="578" spans="2:17" x14ac:dyDescent="0.3">
      <c r="B578" s="205" t="s">
        <v>895</v>
      </c>
      <c r="C578" s="205"/>
      <c r="D578" s="205"/>
      <c r="E578" s="205"/>
      <c r="F578" s="205"/>
      <c r="G578" s="205"/>
      <c r="H578" s="205"/>
      <c r="I578" s="205"/>
      <c r="J578" s="205"/>
      <c r="K578" s="205"/>
      <c r="L578" s="205"/>
      <c r="M578" s="205"/>
      <c r="N578" s="205"/>
      <c r="O578" s="205"/>
    </row>
    <row r="579" spans="2:17" x14ac:dyDescent="0.3">
      <c r="B579" s="7" t="str">
        <f t="shared" ref="B579:O582" si="97">IFERROR(VLOOKUP($B$578,$218:$342,MATCH($Q579&amp;"/"&amp;B$347,$216:$216,0),FALSE),"")</f>
        <v/>
      </c>
      <c r="C579" s="7" t="str">
        <f t="shared" si="97"/>
        <v/>
      </c>
      <c r="D579" s="7" t="str">
        <f t="shared" si="97"/>
        <v/>
      </c>
      <c r="E579" s="7" t="str">
        <f t="shared" si="97"/>
        <v/>
      </c>
      <c r="F579" s="7" t="str">
        <f t="shared" si="97"/>
        <v/>
      </c>
      <c r="G579" s="7" t="str">
        <f t="shared" si="97"/>
        <v/>
      </c>
      <c r="H579" s="7" t="str">
        <f t="shared" si="97"/>
        <v/>
      </c>
      <c r="I579" s="7" t="str">
        <f t="shared" si="97"/>
        <v/>
      </c>
      <c r="J579" s="7" t="str">
        <f t="shared" si="97"/>
        <v/>
      </c>
      <c r="K579" s="7" t="str">
        <f t="shared" si="97"/>
        <v/>
      </c>
      <c r="L579" s="7" t="str">
        <f t="shared" si="97"/>
        <v/>
      </c>
      <c r="M579" s="7" t="str">
        <f t="shared" si="97"/>
        <v/>
      </c>
      <c r="N579" s="8" t="str">
        <f t="shared" si="97"/>
        <v/>
      </c>
      <c r="O579" s="8">
        <f t="shared" si="97"/>
        <v>-138963</v>
      </c>
      <c r="P579" s="6"/>
      <c r="Q579" s="9" t="s">
        <v>12</v>
      </c>
    </row>
    <row r="580" spans="2:17" x14ac:dyDescent="0.3">
      <c r="B580" s="7" t="str">
        <f t="shared" si="97"/>
        <v/>
      </c>
      <c r="C580" s="7" t="str">
        <f t="shared" si="97"/>
        <v/>
      </c>
      <c r="D580" s="7" t="str">
        <f t="shared" si="97"/>
        <v/>
      </c>
      <c r="E580" s="7" t="str">
        <f t="shared" si="97"/>
        <v/>
      </c>
      <c r="F580" s="7" t="str">
        <f t="shared" si="97"/>
        <v/>
      </c>
      <c r="G580" s="7" t="str">
        <f t="shared" si="97"/>
        <v/>
      </c>
      <c r="H580" s="7" t="str">
        <f t="shared" si="97"/>
        <v/>
      </c>
      <c r="I580" s="7" t="str">
        <f t="shared" si="97"/>
        <v/>
      </c>
      <c r="J580" s="7" t="str">
        <f t="shared" si="97"/>
        <v/>
      </c>
      <c r="K580" s="7" t="str">
        <f t="shared" si="97"/>
        <v/>
      </c>
      <c r="L580" s="7" t="str">
        <f t="shared" si="97"/>
        <v/>
      </c>
      <c r="M580" s="7" t="str">
        <f t="shared" si="97"/>
        <v/>
      </c>
      <c r="N580" s="8" t="str">
        <f t="shared" si="97"/>
        <v/>
      </c>
      <c r="O580" s="8">
        <f t="shared" si="97"/>
        <v>-273641</v>
      </c>
      <c r="P580" s="6"/>
      <c r="Q580" s="9" t="s">
        <v>13</v>
      </c>
    </row>
    <row r="581" spans="2:17" x14ac:dyDescent="0.3">
      <c r="B581" s="7" t="str">
        <f t="shared" si="97"/>
        <v/>
      </c>
      <c r="C581" s="7" t="str">
        <f t="shared" si="97"/>
        <v/>
      </c>
      <c r="D581" s="7" t="str">
        <f t="shared" si="97"/>
        <v/>
      </c>
      <c r="E581" s="7" t="str">
        <f t="shared" si="97"/>
        <v/>
      </c>
      <c r="F581" s="7" t="str">
        <f t="shared" si="97"/>
        <v/>
      </c>
      <c r="G581" s="7" t="str">
        <f t="shared" si="97"/>
        <v/>
      </c>
      <c r="H581" s="7" t="str">
        <f t="shared" si="97"/>
        <v/>
      </c>
      <c r="I581" s="7" t="str">
        <f t="shared" si="97"/>
        <v/>
      </c>
      <c r="J581" s="7" t="str">
        <f t="shared" si="97"/>
        <v/>
      </c>
      <c r="K581" s="7" t="str">
        <f t="shared" si="97"/>
        <v/>
      </c>
      <c r="L581" s="7" t="str">
        <f t="shared" si="97"/>
        <v/>
      </c>
      <c r="M581" s="7" t="str">
        <f t="shared" si="97"/>
        <v/>
      </c>
      <c r="N581" s="8" t="str">
        <f t="shared" si="97"/>
        <v/>
      </c>
      <c r="O581" s="8">
        <f t="shared" si="97"/>
        <v>-377950</v>
      </c>
      <c r="P581" s="6"/>
      <c r="Q581" s="9" t="s">
        <v>14</v>
      </c>
    </row>
    <row r="582" spans="2:17" x14ac:dyDescent="0.3">
      <c r="B582" s="7" t="str">
        <f t="shared" si="97"/>
        <v/>
      </c>
      <c r="C582" s="7" t="str">
        <f t="shared" si="97"/>
        <v/>
      </c>
      <c r="D582" s="7" t="str">
        <f t="shared" si="97"/>
        <v/>
      </c>
      <c r="E582" s="7" t="str">
        <f t="shared" si="97"/>
        <v/>
      </c>
      <c r="F582" s="7" t="str">
        <f t="shared" si="97"/>
        <v/>
      </c>
      <c r="G582" s="7" t="str">
        <f t="shared" si="97"/>
        <v/>
      </c>
      <c r="H582" s="7" t="str">
        <f t="shared" si="97"/>
        <v/>
      </c>
      <c r="I582" s="7" t="str">
        <f t="shared" si="97"/>
        <v/>
      </c>
      <c r="J582" s="7" t="str">
        <f t="shared" si="97"/>
        <v/>
      </c>
      <c r="K582" s="7" t="str">
        <f t="shared" si="97"/>
        <v/>
      </c>
      <c r="L582" s="7" t="str">
        <f t="shared" si="97"/>
        <v/>
      </c>
      <c r="M582" s="7" t="str">
        <f t="shared" si="97"/>
        <v/>
      </c>
      <c r="N582" s="8">
        <f t="shared" si="97"/>
        <v>-645814</v>
      </c>
      <c r="O582" s="8">
        <f t="shared" si="97"/>
        <v>-535721</v>
      </c>
      <c r="P582" s="6"/>
      <c r="Q582" s="9" t="s">
        <v>15</v>
      </c>
    </row>
    <row r="583" spans="2:17" x14ac:dyDescent="0.3">
      <c r="B583" s="202" t="s">
        <v>896</v>
      </c>
      <c r="C583" s="202"/>
      <c r="D583" s="202"/>
      <c r="E583" s="202"/>
      <c r="F583" s="202"/>
      <c r="G583" s="202"/>
      <c r="H583" s="202"/>
      <c r="I583" s="202"/>
      <c r="J583" s="202"/>
      <c r="K583" s="202"/>
      <c r="L583" s="202"/>
      <c r="M583" s="202"/>
      <c r="N583" s="202"/>
      <c r="O583" s="202"/>
    </row>
    <row r="584" spans="2:17" x14ac:dyDescent="0.3">
      <c r="B584" s="7" t="str">
        <f t="shared" ref="B584:O587" si="98">IFERROR(VLOOKUP($B$583,$218:$342,MATCH($Q584&amp;"/"&amp;B$347,$216:$216,0),FALSE),"")</f>
        <v/>
      </c>
      <c r="C584" s="7" t="str">
        <f t="shared" si="98"/>
        <v/>
      </c>
      <c r="D584" s="7" t="str">
        <f t="shared" si="98"/>
        <v/>
      </c>
      <c r="E584" s="7" t="str">
        <f t="shared" si="98"/>
        <v/>
      </c>
      <c r="F584" s="7" t="str">
        <f t="shared" si="98"/>
        <v/>
      </c>
      <c r="G584" s="7" t="str">
        <f t="shared" si="98"/>
        <v/>
      </c>
      <c r="H584" s="7" t="str">
        <f t="shared" si="98"/>
        <v/>
      </c>
      <c r="I584" s="7" t="str">
        <f t="shared" si="98"/>
        <v/>
      </c>
      <c r="J584" s="7" t="str">
        <f t="shared" si="98"/>
        <v/>
      </c>
      <c r="K584" s="7" t="str">
        <f t="shared" si="98"/>
        <v/>
      </c>
      <c r="L584" s="7" t="str">
        <f t="shared" si="98"/>
        <v/>
      </c>
      <c r="M584" s="7" t="str">
        <f t="shared" si="98"/>
        <v/>
      </c>
      <c r="N584" s="7" t="str">
        <f t="shared" si="98"/>
        <v/>
      </c>
      <c r="O584" s="7">
        <f t="shared" si="98"/>
        <v>-3742158</v>
      </c>
      <c r="P584" s="6"/>
      <c r="Q584" s="9" t="s">
        <v>12</v>
      </c>
    </row>
    <row r="585" spans="2:17" x14ac:dyDescent="0.3">
      <c r="B585" s="7" t="str">
        <f t="shared" si="98"/>
        <v/>
      </c>
      <c r="C585" s="7" t="str">
        <f t="shared" si="98"/>
        <v/>
      </c>
      <c r="D585" s="7" t="str">
        <f t="shared" si="98"/>
        <v/>
      </c>
      <c r="E585" s="7" t="str">
        <f t="shared" si="98"/>
        <v/>
      </c>
      <c r="F585" s="7" t="str">
        <f t="shared" si="98"/>
        <v/>
      </c>
      <c r="G585" s="7" t="str">
        <f t="shared" si="98"/>
        <v/>
      </c>
      <c r="H585" s="7" t="str">
        <f t="shared" si="98"/>
        <v/>
      </c>
      <c r="I585" s="7" t="str">
        <f t="shared" si="98"/>
        <v/>
      </c>
      <c r="J585" s="7" t="str">
        <f t="shared" si="98"/>
        <v/>
      </c>
      <c r="K585" s="7" t="str">
        <f t="shared" si="98"/>
        <v/>
      </c>
      <c r="L585" s="7" t="str">
        <f t="shared" si="98"/>
        <v/>
      </c>
      <c r="M585" s="7" t="str">
        <f t="shared" si="98"/>
        <v/>
      </c>
      <c r="N585" s="7" t="str">
        <f t="shared" si="98"/>
        <v/>
      </c>
      <c r="O585" s="7">
        <f t="shared" si="98"/>
        <v>-4952007</v>
      </c>
      <c r="P585" s="6"/>
      <c r="Q585" s="9" t="s">
        <v>13</v>
      </c>
    </row>
    <row r="586" spans="2:17" x14ac:dyDescent="0.3">
      <c r="B586" s="7" t="str">
        <f t="shared" si="98"/>
        <v/>
      </c>
      <c r="C586" s="7" t="str">
        <f t="shared" si="98"/>
        <v/>
      </c>
      <c r="D586" s="7" t="str">
        <f t="shared" si="98"/>
        <v/>
      </c>
      <c r="E586" s="7" t="str">
        <f t="shared" si="98"/>
        <v/>
      </c>
      <c r="F586" s="7" t="str">
        <f t="shared" si="98"/>
        <v/>
      </c>
      <c r="G586" s="7" t="str">
        <f t="shared" si="98"/>
        <v/>
      </c>
      <c r="H586" s="7" t="str">
        <f t="shared" si="98"/>
        <v/>
      </c>
      <c r="I586" s="7" t="str">
        <f t="shared" si="98"/>
        <v/>
      </c>
      <c r="J586" s="7" t="str">
        <f t="shared" si="98"/>
        <v/>
      </c>
      <c r="K586" s="7" t="str">
        <f t="shared" si="98"/>
        <v/>
      </c>
      <c r="L586" s="7" t="str">
        <f t="shared" si="98"/>
        <v/>
      </c>
      <c r="M586" s="7" t="str">
        <f t="shared" si="98"/>
        <v/>
      </c>
      <c r="N586" s="7" t="str">
        <f t="shared" si="98"/>
        <v/>
      </c>
      <c r="O586" s="7">
        <f t="shared" si="98"/>
        <v>-5848165</v>
      </c>
      <c r="P586" s="6"/>
      <c r="Q586" s="9" t="s">
        <v>14</v>
      </c>
    </row>
    <row r="587" spans="2:17" x14ac:dyDescent="0.3">
      <c r="B587" s="7" t="str">
        <f t="shared" si="98"/>
        <v/>
      </c>
      <c r="C587" s="7" t="str">
        <f t="shared" si="98"/>
        <v/>
      </c>
      <c r="D587" s="7" t="str">
        <f t="shared" si="98"/>
        <v/>
      </c>
      <c r="E587" s="7" t="str">
        <f t="shared" si="98"/>
        <v/>
      </c>
      <c r="F587" s="7" t="str">
        <f t="shared" si="98"/>
        <v/>
      </c>
      <c r="G587" s="7" t="str">
        <f t="shared" si="98"/>
        <v/>
      </c>
      <c r="H587" s="7" t="str">
        <f t="shared" si="98"/>
        <v/>
      </c>
      <c r="I587" s="7" t="str">
        <f t="shared" si="98"/>
        <v/>
      </c>
      <c r="J587" s="7" t="str">
        <f t="shared" si="98"/>
        <v/>
      </c>
      <c r="K587" s="7" t="str">
        <f t="shared" si="98"/>
        <v/>
      </c>
      <c r="L587" s="7" t="str">
        <f t="shared" si="98"/>
        <v/>
      </c>
      <c r="M587" s="7" t="str">
        <f t="shared" si="98"/>
        <v/>
      </c>
      <c r="N587" s="7">
        <f t="shared" si="98"/>
        <v>4167842</v>
      </c>
      <c r="O587" s="7">
        <f t="shared" si="98"/>
        <v>-7263775</v>
      </c>
      <c r="P587" s="6"/>
      <c r="Q587" s="9" t="s">
        <v>15</v>
      </c>
    </row>
    <row r="588" spans="2:17" x14ac:dyDescent="0.3">
      <c r="B588" s="213" t="s">
        <v>897</v>
      </c>
      <c r="C588" s="213"/>
      <c r="D588" s="213"/>
      <c r="E588" s="213"/>
      <c r="F588" s="213"/>
      <c r="G588" s="213"/>
      <c r="H588" s="213"/>
      <c r="I588" s="213"/>
      <c r="J588" s="213"/>
      <c r="K588" s="213"/>
      <c r="L588" s="213"/>
      <c r="M588" s="213"/>
      <c r="N588" s="213"/>
      <c r="O588" s="213"/>
    </row>
    <row r="589" spans="2:17" x14ac:dyDescent="0.3">
      <c r="B589" s="7" t="str">
        <f t="shared" ref="B589:O592" si="99">IFERROR(VLOOKUP($B$588,$218:$342,MATCH($Q589&amp;"/"&amp;B$347,$216:$216,0),FALSE),"")</f>
        <v/>
      </c>
      <c r="C589" s="7" t="str">
        <f t="shared" si="99"/>
        <v/>
      </c>
      <c r="D589" s="7" t="str">
        <f t="shared" si="99"/>
        <v/>
      </c>
      <c r="E589" s="7" t="str">
        <f t="shared" si="99"/>
        <v/>
      </c>
      <c r="F589" s="7" t="str">
        <f t="shared" si="99"/>
        <v/>
      </c>
      <c r="G589" s="7" t="str">
        <f t="shared" si="99"/>
        <v/>
      </c>
      <c r="H589" s="7" t="str">
        <f t="shared" si="99"/>
        <v/>
      </c>
      <c r="I589" s="7" t="str">
        <f t="shared" si="99"/>
        <v/>
      </c>
      <c r="J589" s="7" t="str">
        <f t="shared" si="99"/>
        <v/>
      </c>
      <c r="K589" s="7" t="str">
        <f t="shared" si="99"/>
        <v/>
      </c>
      <c r="L589" s="7" t="str">
        <f t="shared" si="99"/>
        <v/>
      </c>
      <c r="M589" s="7" t="str">
        <f t="shared" si="99"/>
        <v/>
      </c>
      <c r="N589" s="8" t="str">
        <f t="shared" si="99"/>
        <v/>
      </c>
      <c r="O589" s="8">
        <f t="shared" si="99"/>
        <v>-453610</v>
      </c>
      <c r="P589" s="6"/>
      <c r="Q589" s="9" t="s">
        <v>12</v>
      </c>
    </row>
    <row r="590" spans="2:17" x14ac:dyDescent="0.3">
      <c r="B590" s="7" t="str">
        <f t="shared" si="99"/>
        <v/>
      </c>
      <c r="C590" s="7" t="str">
        <f t="shared" si="99"/>
        <v/>
      </c>
      <c r="D590" s="7" t="str">
        <f t="shared" si="99"/>
        <v/>
      </c>
      <c r="E590" s="7" t="str">
        <f t="shared" si="99"/>
        <v/>
      </c>
      <c r="F590" s="7" t="str">
        <f t="shared" si="99"/>
        <v/>
      </c>
      <c r="G590" s="7" t="str">
        <f t="shared" si="99"/>
        <v/>
      </c>
      <c r="H590" s="7" t="str">
        <f t="shared" si="99"/>
        <v/>
      </c>
      <c r="I590" s="7" t="str">
        <f t="shared" si="99"/>
        <v/>
      </c>
      <c r="J590" s="7" t="str">
        <f t="shared" si="99"/>
        <v/>
      </c>
      <c r="K590" s="7" t="str">
        <f t="shared" si="99"/>
        <v/>
      </c>
      <c r="L590" s="7" t="str">
        <f t="shared" si="99"/>
        <v/>
      </c>
      <c r="M590" s="7" t="str">
        <f t="shared" si="99"/>
        <v/>
      </c>
      <c r="N590" s="8" t="str">
        <f t="shared" si="99"/>
        <v/>
      </c>
      <c r="O590" s="8">
        <f t="shared" si="99"/>
        <v>-235571</v>
      </c>
      <c r="P590" s="6"/>
      <c r="Q590" s="9" t="s">
        <v>13</v>
      </c>
    </row>
    <row r="591" spans="2:17" x14ac:dyDescent="0.3">
      <c r="B591" s="7" t="str">
        <f t="shared" si="99"/>
        <v/>
      </c>
      <c r="C591" s="7" t="str">
        <f t="shared" si="99"/>
        <v/>
      </c>
      <c r="D591" s="7" t="str">
        <f t="shared" si="99"/>
        <v/>
      </c>
      <c r="E591" s="7" t="str">
        <f t="shared" si="99"/>
        <v/>
      </c>
      <c r="F591" s="7" t="str">
        <f t="shared" si="99"/>
        <v/>
      </c>
      <c r="G591" s="7" t="str">
        <f t="shared" si="99"/>
        <v/>
      </c>
      <c r="H591" s="7" t="str">
        <f t="shared" si="99"/>
        <v/>
      </c>
      <c r="I591" s="7" t="str">
        <f t="shared" si="99"/>
        <v/>
      </c>
      <c r="J591" s="7" t="str">
        <f t="shared" si="99"/>
        <v/>
      </c>
      <c r="K591" s="7" t="str">
        <f t="shared" si="99"/>
        <v/>
      </c>
      <c r="L591" s="7" t="str">
        <f t="shared" si="99"/>
        <v/>
      </c>
      <c r="M591" s="7" t="str">
        <f t="shared" si="99"/>
        <v/>
      </c>
      <c r="N591" s="8" t="str">
        <f t="shared" si="99"/>
        <v/>
      </c>
      <c r="O591" s="8">
        <f t="shared" si="99"/>
        <v>-727270</v>
      </c>
      <c r="P591" s="6"/>
      <c r="Q591" s="9" t="s">
        <v>14</v>
      </c>
    </row>
    <row r="592" spans="2:17" x14ac:dyDescent="0.3">
      <c r="B592" s="7" t="str">
        <f t="shared" si="99"/>
        <v/>
      </c>
      <c r="C592" s="7" t="str">
        <f t="shared" si="99"/>
        <v/>
      </c>
      <c r="D592" s="7" t="str">
        <f t="shared" si="99"/>
        <v/>
      </c>
      <c r="E592" s="7" t="str">
        <f t="shared" si="99"/>
        <v/>
      </c>
      <c r="F592" s="7" t="str">
        <f t="shared" si="99"/>
        <v/>
      </c>
      <c r="G592" s="7" t="str">
        <f t="shared" si="99"/>
        <v/>
      </c>
      <c r="H592" s="7" t="str">
        <f t="shared" si="99"/>
        <v/>
      </c>
      <c r="I592" s="7" t="str">
        <f t="shared" si="99"/>
        <v/>
      </c>
      <c r="J592" s="7" t="str">
        <f t="shared" si="99"/>
        <v/>
      </c>
      <c r="K592" s="7" t="str">
        <f t="shared" si="99"/>
        <v/>
      </c>
      <c r="L592" s="7" t="str">
        <f t="shared" si="99"/>
        <v/>
      </c>
      <c r="M592" s="7" t="str">
        <f t="shared" si="99"/>
        <v/>
      </c>
      <c r="N592" s="8">
        <f t="shared" si="99"/>
        <v>943333</v>
      </c>
      <c r="O592" s="8">
        <f t="shared" si="99"/>
        <v>97116</v>
      </c>
      <c r="P592" s="6"/>
      <c r="Q592" s="9" t="s">
        <v>15</v>
      </c>
    </row>
    <row r="593" spans="2:17" x14ac:dyDescent="0.3">
      <c r="B593" s="214" t="s">
        <v>35</v>
      </c>
      <c r="C593" s="214"/>
      <c r="D593" s="214"/>
      <c r="E593" s="214"/>
      <c r="F593" s="214"/>
      <c r="G593" s="214"/>
      <c r="H593" s="214"/>
      <c r="I593" s="214"/>
      <c r="J593" s="214"/>
      <c r="K593" s="214"/>
      <c r="L593" s="214"/>
      <c r="M593" s="214"/>
      <c r="N593" s="214"/>
      <c r="O593" s="214"/>
      <c r="P593" s="28"/>
      <c r="Q593" s="89"/>
    </row>
    <row r="594" spans="2:17" x14ac:dyDescent="0.3">
      <c r="B594" s="212" t="s">
        <v>36</v>
      </c>
      <c r="C594" s="212"/>
      <c r="D594" s="212"/>
      <c r="E594" s="212"/>
      <c r="F594" s="212"/>
      <c r="G594" s="212"/>
      <c r="H594" s="212"/>
      <c r="I594" s="212"/>
      <c r="J594" s="212"/>
      <c r="K594" s="212"/>
      <c r="L594" s="212"/>
      <c r="M594" s="212"/>
      <c r="N594" s="212"/>
      <c r="O594" s="212"/>
      <c r="P594" s="28"/>
      <c r="Q594" s="89"/>
    </row>
    <row r="595" spans="2:17" x14ac:dyDescent="0.3">
      <c r="B595" s="158" t="e">
        <f t="shared" ref="B595:N595" si="100">B551/B401</f>
        <v>#VALUE!</v>
      </c>
      <c r="C595" s="158" t="e">
        <f t="shared" si="100"/>
        <v>#VALUE!</v>
      </c>
      <c r="D595" s="158" t="e">
        <f t="shared" si="100"/>
        <v>#VALUE!</v>
      </c>
      <c r="E595" s="158" t="e">
        <f t="shared" si="100"/>
        <v>#VALUE!</v>
      </c>
      <c r="F595" s="158" t="e">
        <f t="shared" si="100"/>
        <v>#VALUE!</v>
      </c>
      <c r="G595" s="158" t="e">
        <f t="shared" si="100"/>
        <v>#VALUE!</v>
      </c>
      <c r="H595" s="158" t="e">
        <f t="shared" si="100"/>
        <v>#VALUE!</v>
      </c>
      <c r="I595" s="158" t="e">
        <f t="shared" si="100"/>
        <v>#VALUE!</v>
      </c>
      <c r="J595" s="158" t="e">
        <f t="shared" si="100"/>
        <v>#VALUE!</v>
      </c>
      <c r="K595" s="158" t="e">
        <f t="shared" si="100"/>
        <v>#VALUE!</v>
      </c>
      <c r="L595" s="158" t="e">
        <f t="shared" si="100"/>
        <v>#VALUE!</v>
      </c>
      <c r="M595" s="158" t="e">
        <f t="shared" si="100"/>
        <v>#VALUE!</v>
      </c>
      <c r="N595" s="158" t="e">
        <f t="shared" si="100"/>
        <v>#VALUE!</v>
      </c>
      <c r="O595" s="158">
        <f>O551/O401</f>
        <v>4.2221149413912598E-2</v>
      </c>
      <c r="P595" s="6"/>
      <c r="Q595" s="89" t="s">
        <v>37</v>
      </c>
    </row>
    <row r="596" spans="2:17" x14ac:dyDescent="0.3">
      <c r="B596" s="29" t="e">
        <f t="shared" ref="B596:N596" si="101">B551/B438</f>
        <v>#VALUE!</v>
      </c>
      <c r="C596" s="29" t="e">
        <f t="shared" si="101"/>
        <v>#VALUE!</v>
      </c>
      <c r="D596" s="29" t="e">
        <f t="shared" si="101"/>
        <v>#VALUE!</v>
      </c>
      <c r="E596" s="29" t="e">
        <f t="shared" si="101"/>
        <v>#VALUE!</v>
      </c>
      <c r="F596" s="29" t="e">
        <f t="shared" si="101"/>
        <v>#VALUE!</v>
      </c>
      <c r="G596" s="29" t="e">
        <f t="shared" si="101"/>
        <v>#VALUE!</v>
      </c>
      <c r="H596" s="29" t="e">
        <f t="shared" si="101"/>
        <v>#VALUE!</v>
      </c>
      <c r="I596" s="29" t="e">
        <f t="shared" si="101"/>
        <v>#VALUE!</v>
      </c>
      <c r="J596" s="29" t="e">
        <f t="shared" si="101"/>
        <v>#VALUE!</v>
      </c>
      <c r="K596" s="29" t="e">
        <f t="shared" si="101"/>
        <v>#VALUE!</v>
      </c>
      <c r="L596" s="29" t="e">
        <f t="shared" si="101"/>
        <v>#VALUE!</v>
      </c>
      <c r="M596" s="29" t="e">
        <f t="shared" si="101"/>
        <v>#VALUE!</v>
      </c>
      <c r="N596" s="29" t="e">
        <f t="shared" si="101"/>
        <v>#VALUE!</v>
      </c>
      <c r="O596" s="29">
        <f>O551/O438</f>
        <v>0.21630263631594285</v>
      </c>
      <c r="P596" s="6"/>
      <c r="Q596" s="89" t="s">
        <v>39</v>
      </c>
    </row>
    <row r="597" spans="2:17" x14ac:dyDescent="0.3">
      <c r="B597" s="212" t="s">
        <v>898</v>
      </c>
      <c r="C597" s="212"/>
      <c r="D597" s="212"/>
      <c r="E597" s="212"/>
      <c r="F597" s="212"/>
      <c r="G597" s="212"/>
      <c r="H597" s="212"/>
      <c r="I597" s="212"/>
      <c r="J597" s="212"/>
      <c r="K597" s="212"/>
      <c r="L597" s="212"/>
      <c r="M597" s="212"/>
      <c r="N597" s="212"/>
      <c r="O597" s="212"/>
      <c r="P597" s="28"/>
      <c r="Q597" s="89"/>
    </row>
    <row r="598" spans="2:17" x14ac:dyDescent="0.3">
      <c r="B598" s="159" t="e">
        <f t="shared" ref="B598:N598" si="102">B419/B438</f>
        <v>#VALUE!</v>
      </c>
      <c r="C598" s="159" t="e">
        <f t="shared" si="102"/>
        <v>#VALUE!</v>
      </c>
      <c r="D598" s="159" t="e">
        <f t="shared" si="102"/>
        <v>#VALUE!</v>
      </c>
      <c r="E598" s="159" t="e">
        <f t="shared" si="102"/>
        <v>#VALUE!</v>
      </c>
      <c r="F598" s="159" t="e">
        <f t="shared" si="102"/>
        <v>#VALUE!</v>
      </c>
      <c r="G598" s="159" t="e">
        <f t="shared" si="102"/>
        <v>#VALUE!</v>
      </c>
      <c r="H598" s="159" t="e">
        <f t="shared" si="102"/>
        <v>#VALUE!</v>
      </c>
      <c r="I598" s="159" t="e">
        <f t="shared" si="102"/>
        <v>#VALUE!</v>
      </c>
      <c r="J598" s="159" t="e">
        <f t="shared" si="102"/>
        <v>#VALUE!</v>
      </c>
      <c r="K598" s="159" t="e">
        <f t="shared" si="102"/>
        <v>#VALUE!</v>
      </c>
      <c r="L598" s="159" t="e">
        <f t="shared" si="102"/>
        <v>#VALUE!</v>
      </c>
      <c r="M598" s="159" t="e">
        <f t="shared" si="102"/>
        <v>#VALUE!</v>
      </c>
      <c r="N598" s="159">
        <f t="shared" si="102"/>
        <v>3.3453761867172958</v>
      </c>
      <c r="O598" s="159">
        <f>O419/O438</f>
        <v>3.6763379128856211</v>
      </c>
      <c r="P598" s="6"/>
      <c r="Q598" s="89" t="s">
        <v>40</v>
      </c>
    </row>
    <row r="599" spans="2:17" x14ac:dyDescent="0.3">
      <c r="B599" s="13" t="e">
        <f t="shared" ref="B599:N599" si="103">B419/B551</f>
        <v>#VALUE!</v>
      </c>
      <c r="C599" s="13" t="e">
        <f t="shared" si="103"/>
        <v>#VALUE!</v>
      </c>
      <c r="D599" s="13" t="e">
        <f t="shared" si="103"/>
        <v>#VALUE!</v>
      </c>
      <c r="E599" s="13" t="e">
        <f t="shared" si="103"/>
        <v>#VALUE!</v>
      </c>
      <c r="F599" s="13" t="e">
        <f t="shared" si="103"/>
        <v>#VALUE!</v>
      </c>
      <c r="G599" s="13" t="e">
        <f t="shared" si="103"/>
        <v>#VALUE!</v>
      </c>
      <c r="H599" s="13" t="e">
        <f t="shared" si="103"/>
        <v>#VALUE!</v>
      </c>
      <c r="I599" s="13" t="e">
        <f t="shared" si="103"/>
        <v>#VALUE!</v>
      </c>
      <c r="J599" s="13" t="e">
        <f t="shared" si="103"/>
        <v>#VALUE!</v>
      </c>
      <c r="K599" s="13" t="e">
        <f t="shared" si="103"/>
        <v>#VALUE!</v>
      </c>
      <c r="L599" s="13" t="e">
        <f t="shared" si="103"/>
        <v>#VALUE!</v>
      </c>
      <c r="M599" s="13" t="e">
        <f t="shared" si="103"/>
        <v>#VALUE!</v>
      </c>
      <c r="N599" s="13" t="e">
        <f t="shared" si="103"/>
        <v>#VALUE!</v>
      </c>
      <c r="O599" s="13">
        <f>O419/O551</f>
        <v>16.996269557786484</v>
      </c>
      <c r="P599" s="6"/>
      <c r="Q599" s="89" t="s">
        <v>41</v>
      </c>
    </row>
    <row r="600" spans="2:17" x14ac:dyDescent="0.3">
      <c r="B600" s="212" t="s">
        <v>42</v>
      </c>
      <c r="C600" s="212"/>
      <c r="D600" s="212"/>
      <c r="E600" s="212"/>
      <c r="F600" s="212"/>
      <c r="G600" s="212"/>
      <c r="H600" s="212"/>
      <c r="I600" s="212"/>
      <c r="J600" s="212"/>
      <c r="K600" s="212"/>
      <c r="L600" s="212"/>
      <c r="M600" s="212"/>
      <c r="N600" s="212"/>
      <c r="O600" s="212"/>
      <c r="P600" s="28"/>
      <c r="Q600" s="89"/>
    </row>
    <row r="601" spans="2:17" x14ac:dyDescent="0.3">
      <c r="B601" s="160">
        <v>250000</v>
      </c>
      <c r="C601" s="160">
        <v>250000</v>
      </c>
      <c r="D601" s="160">
        <v>250000</v>
      </c>
      <c r="E601" s="160">
        <v>250000</v>
      </c>
      <c r="F601" s="160">
        <v>250000</v>
      </c>
      <c r="G601" s="160">
        <v>250000</v>
      </c>
      <c r="H601" s="160">
        <v>250000</v>
      </c>
      <c r="I601" s="160">
        <v>250000</v>
      </c>
      <c r="J601" s="160">
        <v>250000</v>
      </c>
      <c r="K601" s="160">
        <v>250000</v>
      </c>
      <c r="L601" s="160">
        <v>250000</v>
      </c>
      <c r="M601" s="160">
        <v>250000</v>
      </c>
      <c r="N601" s="160">
        <v>250000</v>
      </c>
      <c r="O601" s="160">
        <v>250000</v>
      </c>
      <c r="P601" s="30"/>
      <c r="Q601" s="90" t="s">
        <v>43</v>
      </c>
    </row>
    <row r="602" spans="2:17" x14ac:dyDescent="0.3">
      <c r="B602" s="13" t="e">
        <f t="shared" ref="B602:O602" si="104">B438/B601</f>
        <v>#VALUE!</v>
      </c>
      <c r="C602" s="13" t="e">
        <f t="shared" si="104"/>
        <v>#VALUE!</v>
      </c>
      <c r="D602" s="13" t="e">
        <f t="shared" si="104"/>
        <v>#VALUE!</v>
      </c>
      <c r="E602" s="13" t="e">
        <f t="shared" si="104"/>
        <v>#VALUE!</v>
      </c>
      <c r="F602" s="13" t="e">
        <f t="shared" si="104"/>
        <v>#VALUE!</v>
      </c>
      <c r="G602" s="13" t="e">
        <f t="shared" si="104"/>
        <v>#VALUE!</v>
      </c>
      <c r="H602" s="13" t="e">
        <f t="shared" si="104"/>
        <v>#VALUE!</v>
      </c>
      <c r="I602" s="13" t="e">
        <f t="shared" si="104"/>
        <v>#VALUE!</v>
      </c>
      <c r="J602" s="13" t="e">
        <f t="shared" si="104"/>
        <v>#VALUE!</v>
      </c>
      <c r="K602" s="13" t="e">
        <f t="shared" si="104"/>
        <v>#VALUE!</v>
      </c>
      <c r="L602" s="13" t="e">
        <f t="shared" si="104"/>
        <v>#VALUE!</v>
      </c>
      <c r="M602" s="13" t="e">
        <f t="shared" si="104"/>
        <v>#VALUE!</v>
      </c>
      <c r="N602" s="13">
        <f t="shared" si="104"/>
        <v>82.911912000000001</v>
      </c>
      <c r="O602" s="13">
        <f t="shared" si="104"/>
        <v>68.231123999999994</v>
      </c>
      <c r="P602" s="6"/>
      <c r="Q602" s="90" t="s">
        <v>44</v>
      </c>
    </row>
    <row r="603" spans="2:17" x14ac:dyDescent="0.3">
      <c r="B603" s="13">
        <f t="shared" ref="B603:O603" si="105">B551/B601</f>
        <v>0</v>
      </c>
      <c r="C603" s="13">
        <f t="shared" si="105"/>
        <v>0</v>
      </c>
      <c r="D603" s="13">
        <f t="shared" si="105"/>
        <v>0</v>
      </c>
      <c r="E603" s="13">
        <f t="shared" si="105"/>
        <v>0</v>
      </c>
      <c r="F603" s="13">
        <f t="shared" si="105"/>
        <v>0</v>
      </c>
      <c r="G603" s="13">
        <f t="shared" si="105"/>
        <v>0</v>
      </c>
      <c r="H603" s="13">
        <f t="shared" si="105"/>
        <v>0</v>
      </c>
      <c r="I603" s="13">
        <f t="shared" si="105"/>
        <v>0</v>
      </c>
      <c r="J603" s="13">
        <f t="shared" si="105"/>
        <v>0</v>
      </c>
      <c r="K603" s="13">
        <f t="shared" si="105"/>
        <v>0</v>
      </c>
      <c r="L603" s="13">
        <f t="shared" si="105"/>
        <v>0</v>
      </c>
      <c r="M603" s="13">
        <f t="shared" si="105"/>
        <v>0</v>
      </c>
      <c r="N603" s="13" t="e">
        <f t="shared" si="105"/>
        <v>#VALUE!</v>
      </c>
      <c r="O603" s="13">
        <f t="shared" si="105"/>
        <v>14.758571999999999</v>
      </c>
      <c r="P603" s="6"/>
      <c r="Q603" s="89" t="s">
        <v>45</v>
      </c>
    </row>
    <row r="604" spans="2:17" x14ac:dyDescent="0.3">
      <c r="B604" s="91"/>
      <c r="C604" s="91" t="e">
        <f t="shared" ref="C604:M604" si="106">+C603/B603-1</f>
        <v>#DIV/0!</v>
      </c>
      <c r="D604" s="92" t="e">
        <f t="shared" si="106"/>
        <v>#DIV/0!</v>
      </c>
      <c r="E604" s="91" t="e">
        <f t="shared" si="106"/>
        <v>#DIV/0!</v>
      </c>
      <c r="F604" s="92" t="e">
        <f t="shared" si="106"/>
        <v>#DIV/0!</v>
      </c>
      <c r="G604" s="91" t="e">
        <f t="shared" si="106"/>
        <v>#DIV/0!</v>
      </c>
      <c r="H604" s="92" t="e">
        <f t="shared" si="106"/>
        <v>#DIV/0!</v>
      </c>
      <c r="I604" s="91" t="e">
        <f t="shared" si="106"/>
        <v>#DIV/0!</v>
      </c>
      <c r="J604" s="92" t="e">
        <f t="shared" si="106"/>
        <v>#DIV/0!</v>
      </c>
      <c r="K604" s="91" t="e">
        <f t="shared" si="106"/>
        <v>#DIV/0!</v>
      </c>
      <c r="L604" s="92" t="e">
        <f t="shared" si="106"/>
        <v>#DIV/0!</v>
      </c>
      <c r="M604" s="91" t="e">
        <f t="shared" si="106"/>
        <v>#DIV/0!</v>
      </c>
      <c r="N604" s="93" t="e">
        <f>+N603/M603-1</f>
        <v>#VALUE!</v>
      </c>
      <c r="O604" s="93" t="e">
        <f>+O603/N603-1</f>
        <v>#VALUE!</v>
      </c>
      <c r="P604" s="31"/>
      <c r="Q604" s="94" t="s">
        <v>46</v>
      </c>
    </row>
    <row r="605" spans="2:17" x14ac:dyDescent="0.3">
      <c r="B605" s="140">
        <v>2.0499999999999998</v>
      </c>
      <c r="C605" s="140">
        <v>2.1</v>
      </c>
      <c r="D605" s="140">
        <v>2.1</v>
      </c>
      <c r="E605" s="140">
        <v>2.1</v>
      </c>
      <c r="F605" s="140">
        <v>2.2000000000000002</v>
      </c>
      <c r="G605" s="140">
        <v>3.45</v>
      </c>
      <c r="H605" s="140">
        <v>3.45</v>
      </c>
      <c r="I605" s="140">
        <v>3.45</v>
      </c>
      <c r="J605" s="140">
        <v>3.45</v>
      </c>
      <c r="K605" s="140">
        <v>3.45</v>
      </c>
      <c r="L605" s="140">
        <v>4.5999999999999996</v>
      </c>
      <c r="M605" s="140">
        <v>4.8000000000000007</v>
      </c>
      <c r="N605" s="140">
        <v>4.4000000000000004</v>
      </c>
      <c r="O605" s="140">
        <v>2.65</v>
      </c>
      <c r="P605" s="6"/>
      <c r="Q605" s="90" t="s">
        <v>47</v>
      </c>
    </row>
    <row r="606" spans="2:17" x14ac:dyDescent="0.3">
      <c r="B606" s="91">
        <f t="shared" ref="B606:O606" si="107">+B605/B614</f>
        <v>6.1767854027402078E-2</v>
      </c>
      <c r="C606" s="91">
        <f t="shared" si="107"/>
        <v>7.9906895799549169E-2</v>
      </c>
      <c r="D606" s="92">
        <f t="shared" si="107"/>
        <v>6.7432848086842342E-2</v>
      </c>
      <c r="E606" s="91">
        <f t="shared" si="107"/>
        <v>6.5056832146166421E-2</v>
      </c>
      <c r="F606" s="92">
        <f t="shared" si="107"/>
        <v>3.8059540510986103E-2</v>
      </c>
      <c r="G606" s="91">
        <f t="shared" si="107"/>
        <v>3.5340121116140079E-2</v>
      </c>
      <c r="H606" s="92">
        <f t="shared" si="107"/>
        <v>3.4686533485735811E-2</v>
      </c>
      <c r="I606" s="91">
        <f t="shared" si="107"/>
        <v>3.4993055293888096E-2</v>
      </c>
      <c r="J606" s="92">
        <f t="shared" si="107"/>
        <v>3.5687794521047492E-2</v>
      </c>
      <c r="K606" s="91">
        <f t="shared" si="107"/>
        <v>3.3247631958630966E-2</v>
      </c>
      <c r="L606" s="92">
        <f t="shared" si="107"/>
        <v>2.6257881689688678E-2</v>
      </c>
      <c r="M606" s="91">
        <f t="shared" si="107"/>
        <v>2.3875097853421349E-2</v>
      </c>
      <c r="N606" s="93">
        <f t="shared" si="107"/>
        <v>2.8163340170388115E-2</v>
      </c>
      <c r="O606" s="93">
        <f t="shared" si="107"/>
        <v>1.5056818181818182E-2</v>
      </c>
      <c r="P606" s="6"/>
      <c r="Q606" s="94" t="s">
        <v>48</v>
      </c>
    </row>
    <row r="607" spans="2:17" x14ac:dyDescent="0.3">
      <c r="B607" s="95" t="e">
        <f t="shared" ref="B607:M607" si="108">+B605/B603</f>
        <v>#DIV/0!</v>
      </c>
      <c r="C607" s="95" t="e">
        <f t="shared" si="108"/>
        <v>#DIV/0!</v>
      </c>
      <c r="D607" s="96" t="e">
        <f t="shared" si="108"/>
        <v>#DIV/0!</v>
      </c>
      <c r="E607" s="95" t="e">
        <f t="shared" si="108"/>
        <v>#DIV/0!</v>
      </c>
      <c r="F607" s="96" t="e">
        <f t="shared" si="108"/>
        <v>#DIV/0!</v>
      </c>
      <c r="G607" s="95" t="e">
        <f t="shared" si="108"/>
        <v>#DIV/0!</v>
      </c>
      <c r="H607" s="96" t="e">
        <f t="shared" si="108"/>
        <v>#DIV/0!</v>
      </c>
      <c r="I607" s="95" t="e">
        <f t="shared" si="108"/>
        <v>#DIV/0!</v>
      </c>
      <c r="J607" s="96" t="e">
        <f t="shared" si="108"/>
        <v>#DIV/0!</v>
      </c>
      <c r="K607" s="95" t="e">
        <f t="shared" si="108"/>
        <v>#DIV/0!</v>
      </c>
      <c r="L607" s="96" t="e">
        <f t="shared" si="108"/>
        <v>#DIV/0!</v>
      </c>
      <c r="M607" s="95" t="e">
        <f t="shared" si="108"/>
        <v>#DIV/0!</v>
      </c>
      <c r="N607" s="97" t="e">
        <f>+N605/N603</f>
        <v>#VALUE!</v>
      </c>
      <c r="O607" s="97">
        <f>+O605/O603</f>
        <v>0.17955666713554672</v>
      </c>
      <c r="P607" s="28"/>
      <c r="Q607" s="98" t="s">
        <v>49</v>
      </c>
    </row>
    <row r="608" spans="2:17" x14ac:dyDescent="0.3">
      <c r="B608" s="16">
        <f t="shared" ref="B608:O608" si="109">+B614*B601</f>
        <v>8297196.1398017732</v>
      </c>
      <c r="C608" s="16">
        <f t="shared" si="109"/>
        <v>6570146.3527877666</v>
      </c>
      <c r="D608" s="16">
        <f t="shared" si="109"/>
        <v>7785523.1522163646</v>
      </c>
      <c r="E608" s="16">
        <f t="shared" si="109"/>
        <v>8069867.2634483092</v>
      </c>
      <c r="F608" s="16">
        <f t="shared" si="109"/>
        <v>14451041.515891118</v>
      </c>
      <c r="G608" s="16">
        <f t="shared" si="109"/>
        <v>24405688.853343807</v>
      </c>
      <c r="H608" s="16">
        <f t="shared" si="109"/>
        <v>24865557.70569253</v>
      </c>
      <c r="I608" s="16">
        <f t="shared" si="109"/>
        <v>24647747.753270481</v>
      </c>
      <c r="J608" s="16">
        <f t="shared" si="109"/>
        <v>24167926.642015543</v>
      </c>
      <c r="K608" s="16">
        <f t="shared" si="109"/>
        <v>25941697.173295923</v>
      </c>
      <c r="L608" s="16">
        <f t="shared" si="109"/>
        <v>43796373.736103721</v>
      </c>
      <c r="M608" s="16">
        <f t="shared" si="109"/>
        <v>50261574.104000486</v>
      </c>
      <c r="N608" s="16">
        <f t="shared" si="109"/>
        <v>39057867.189935699</v>
      </c>
      <c r="O608" s="16">
        <f t="shared" si="109"/>
        <v>44000000</v>
      </c>
      <c r="P608" s="6"/>
      <c r="Q608" s="89" t="s">
        <v>50</v>
      </c>
    </row>
    <row r="609" spans="1:17" x14ac:dyDescent="0.3">
      <c r="B609" s="32" t="e">
        <f t="shared" ref="B609:O609" si="110">+B614/B$602</f>
        <v>#VALUE!</v>
      </c>
      <c r="C609" s="32" t="e">
        <f t="shared" si="110"/>
        <v>#VALUE!</v>
      </c>
      <c r="D609" s="33" t="e">
        <f t="shared" si="110"/>
        <v>#VALUE!</v>
      </c>
      <c r="E609" s="32" t="e">
        <f t="shared" si="110"/>
        <v>#VALUE!</v>
      </c>
      <c r="F609" s="33" t="e">
        <f t="shared" si="110"/>
        <v>#VALUE!</v>
      </c>
      <c r="G609" s="32" t="e">
        <f t="shared" si="110"/>
        <v>#VALUE!</v>
      </c>
      <c r="H609" s="33" t="e">
        <f t="shared" si="110"/>
        <v>#VALUE!</v>
      </c>
      <c r="I609" s="32" t="e">
        <f t="shared" si="110"/>
        <v>#VALUE!</v>
      </c>
      <c r="J609" s="33" t="e">
        <f t="shared" si="110"/>
        <v>#VALUE!</v>
      </c>
      <c r="K609" s="32" t="e">
        <f t="shared" si="110"/>
        <v>#VALUE!</v>
      </c>
      <c r="L609" s="33" t="e">
        <f t="shared" si="110"/>
        <v>#VALUE!</v>
      </c>
      <c r="M609" s="32" t="e">
        <f t="shared" si="110"/>
        <v>#VALUE!</v>
      </c>
      <c r="N609" s="34">
        <f t="shared" si="110"/>
        <v>1.8843066694655743</v>
      </c>
      <c r="O609" s="34">
        <f t="shared" si="110"/>
        <v>2.5794679859003935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11">+B614/B$603</f>
        <v>#DIV/0!</v>
      </c>
      <c r="C610" s="32" t="e">
        <f t="shared" si="111"/>
        <v>#DIV/0!</v>
      </c>
      <c r="D610" s="33" t="e">
        <f t="shared" si="111"/>
        <v>#DIV/0!</v>
      </c>
      <c r="E610" s="32" t="e">
        <f t="shared" si="111"/>
        <v>#DIV/0!</v>
      </c>
      <c r="F610" s="33" t="e">
        <f t="shared" si="111"/>
        <v>#DIV/0!</v>
      </c>
      <c r="G610" s="32" t="e">
        <f t="shared" si="111"/>
        <v>#DIV/0!</v>
      </c>
      <c r="H610" s="33" t="e">
        <f t="shared" si="111"/>
        <v>#DIV/0!</v>
      </c>
      <c r="I610" s="32" t="e">
        <f t="shared" si="111"/>
        <v>#DIV/0!</v>
      </c>
      <c r="J610" s="33" t="e">
        <f t="shared" si="111"/>
        <v>#DIV/0!</v>
      </c>
      <c r="K610" s="32" t="e">
        <f t="shared" si="111"/>
        <v>#DIV/0!</v>
      </c>
      <c r="L610" s="33" t="e">
        <f t="shared" si="111"/>
        <v>#DIV/0!</v>
      </c>
      <c r="M610" s="32" t="e">
        <f t="shared" si="111"/>
        <v>#DIV/0!</v>
      </c>
      <c r="N610" s="34" t="e">
        <f t="shared" si="111"/>
        <v>#VALUE!</v>
      </c>
      <c r="O610" s="34">
        <f t="shared" si="111"/>
        <v>11.925272987115557</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112">B608/B446</f>
        <v>#DIV/0!</v>
      </c>
      <c r="C611" s="32" t="e">
        <f t="shared" si="112"/>
        <v>#DIV/0!</v>
      </c>
      <c r="D611" s="33" t="e">
        <f t="shared" si="112"/>
        <v>#DIV/0!</v>
      </c>
      <c r="E611" s="32" t="e">
        <f t="shared" si="112"/>
        <v>#DIV/0!</v>
      </c>
      <c r="F611" s="33" t="e">
        <f t="shared" si="112"/>
        <v>#DIV/0!</v>
      </c>
      <c r="G611" s="32" t="e">
        <f t="shared" si="112"/>
        <v>#DIV/0!</v>
      </c>
      <c r="H611" s="33" t="e">
        <f t="shared" si="112"/>
        <v>#DIV/0!</v>
      </c>
      <c r="I611" s="32" t="e">
        <f t="shared" si="112"/>
        <v>#DIV/0!</v>
      </c>
      <c r="J611" s="33" t="e">
        <f t="shared" si="112"/>
        <v>#DIV/0!</v>
      </c>
      <c r="K611" s="32" t="e">
        <f t="shared" si="112"/>
        <v>#DIV/0!</v>
      </c>
      <c r="L611" s="33" t="e">
        <f t="shared" si="112"/>
        <v>#DIV/0!</v>
      </c>
      <c r="M611" s="32" t="e">
        <f t="shared" si="112"/>
        <v>#DIV/0!</v>
      </c>
      <c r="N611" s="34" t="e">
        <f t="shared" si="112"/>
        <v>#VALUE!</v>
      </c>
      <c r="O611" s="34">
        <f t="shared" si="112"/>
        <v>2.3672433773676467</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v>45.25</v>
      </c>
      <c r="C612" s="144">
        <v>35</v>
      </c>
      <c r="D612" s="144">
        <v>33.75</v>
      </c>
      <c r="E612" s="144">
        <v>39</v>
      </c>
      <c r="F612" s="144">
        <v>99</v>
      </c>
      <c r="G612" s="144">
        <v>123</v>
      </c>
      <c r="H612" s="144">
        <v>120</v>
      </c>
      <c r="I612" s="144">
        <v>119.5</v>
      </c>
      <c r="J612" s="144">
        <v>105.5</v>
      </c>
      <c r="K612" s="144">
        <v>117</v>
      </c>
      <c r="L612" s="144">
        <v>217</v>
      </c>
      <c r="M612" s="144">
        <v>238</v>
      </c>
      <c r="N612" s="145">
        <v>276</v>
      </c>
      <c r="O612" s="145">
        <v>244</v>
      </c>
      <c r="P612" s="31"/>
      <c r="Q612" s="37" t="s">
        <v>55</v>
      </c>
    </row>
    <row r="613" spans="1:17" s="71" customFormat="1" ht="14.25" x14ac:dyDescent="0.2">
      <c r="A613" s="100"/>
      <c r="B613" s="146">
        <v>19.100000000000001</v>
      </c>
      <c r="C613" s="146">
        <v>19.899999999999999</v>
      </c>
      <c r="D613" s="146">
        <v>28</v>
      </c>
      <c r="E613" s="146">
        <v>27.75</v>
      </c>
      <c r="F613" s="146">
        <v>27.25</v>
      </c>
      <c r="G613" s="146">
        <v>63.75</v>
      </c>
      <c r="H613" s="146">
        <v>86.75</v>
      </c>
      <c r="I613" s="146">
        <v>80.25</v>
      </c>
      <c r="J613" s="146">
        <v>88.25</v>
      </c>
      <c r="K613" s="146">
        <v>96</v>
      </c>
      <c r="L613" s="146">
        <v>103</v>
      </c>
      <c r="M613" s="146">
        <v>160.5</v>
      </c>
      <c r="N613" s="147">
        <v>88</v>
      </c>
      <c r="O613" s="147">
        <v>185</v>
      </c>
      <c r="P613" s="38"/>
      <c r="Q613" s="39" t="s">
        <v>56</v>
      </c>
    </row>
    <row r="614" spans="1:17" s="3" customFormat="1" ht="14.25" x14ac:dyDescent="0.2">
      <c r="A614" s="101"/>
      <c r="B614" s="149">
        <v>33.188784559207093</v>
      </c>
      <c r="C614" s="149">
        <v>26.280585411151066</v>
      </c>
      <c r="D614" s="149">
        <v>31.142092608865457</v>
      </c>
      <c r="E614" s="149">
        <v>32.279469053793235</v>
      </c>
      <c r="F614" s="149">
        <v>57.804166063564473</v>
      </c>
      <c r="G614" s="149">
        <v>97.622755413375231</v>
      </c>
      <c r="H614" s="149">
        <v>99.462230822770124</v>
      </c>
      <c r="I614" s="149">
        <v>98.590991013081918</v>
      </c>
      <c r="J614" s="149">
        <v>96.671706568062177</v>
      </c>
      <c r="K614" s="149">
        <v>103.76678869318368</v>
      </c>
      <c r="L614" s="149">
        <v>175.18549494441487</v>
      </c>
      <c r="M614" s="149">
        <v>201.04629641600195</v>
      </c>
      <c r="N614" s="150">
        <v>156.2314687597428</v>
      </c>
      <c r="O614" s="152">
        <f>VLOOKUP($P614,Price!$A:$E,5,FALSE)</f>
        <v>176</v>
      </c>
      <c r="P614" s="153" t="s">
        <v>780</v>
      </c>
      <c r="Q614" s="36" t="s">
        <v>57</v>
      </c>
    </row>
    <row r="615" spans="1:17" x14ac:dyDescent="0.3">
      <c r="B615" s="182" t="s">
        <v>64</v>
      </c>
      <c r="C615" s="183"/>
      <c r="D615" s="183"/>
      <c r="E615" s="183"/>
      <c r="F615" s="183"/>
      <c r="G615" s="183"/>
      <c r="H615" s="183"/>
      <c r="I615" s="183"/>
      <c r="J615" s="183"/>
      <c r="K615" s="183"/>
      <c r="L615" s="183"/>
      <c r="M615" s="183"/>
      <c r="N615" s="183"/>
      <c r="O615" s="128"/>
      <c r="P615" s="28"/>
      <c r="Q615" s="89"/>
    </row>
    <row r="616" spans="1:17" x14ac:dyDescent="0.3">
      <c r="B616" s="102"/>
      <c r="C616" s="103" t="e">
        <f t="shared" ref="C616:O616" si="113">+C610/C604/100</f>
        <v>#DIV/0!</v>
      </c>
      <c r="D616" s="102" t="e">
        <f t="shared" si="113"/>
        <v>#DIV/0!</v>
      </c>
      <c r="E616" s="103" t="e">
        <f t="shared" si="113"/>
        <v>#DIV/0!</v>
      </c>
      <c r="F616" s="102" t="e">
        <f t="shared" si="113"/>
        <v>#DIV/0!</v>
      </c>
      <c r="G616" s="103" t="e">
        <f t="shared" si="113"/>
        <v>#DIV/0!</v>
      </c>
      <c r="H616" s="102" t="e">
        <f t="shared" si="113"/>
        <v>#DIV/0!</v>
      </c>
      <c r="I616" s="103" t="e">
        <f t="shared" si="113"/>
        <v>#DIV/0!</v>
      </c>
      <c r="J616" s="102" t="e">
        <f t="shared" si="113"/>
        <v>#DIV/0!</v>
      </c>
      <c r="K616" s="103" t="e">
        <f t="shared" si="113"/>
        <v>#DIV/0!</v>
      </c>
      <c r="L616" s="102" t="e">
        <f t="shared" si="113"/>
        <v>#DIV/0!</v>
      </c>
      <c r="M616" s="103" t="e">
        <f t="shared" si="113"/>
        <v>#DIV/0!</v>
      </c>
      <c r="N616" s="104" t="e">
        <f t="shared" si="113"/>
        <v>#VALUE!</v>
      </c>
      <c r="O616" s="104" t="e">
        <f t="shared" si="113"/>
        <v>#VALUE!</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260</v>
      </c>
      <c r="P617" s="30"/>
      <c r="Q617" s="90" t="s">
        <v>66</v>
      </c>
    </row>
    <row r="618" spans="1:17" x14ac:dyDescent="0.3">
      <c r="B618" s="48" t="e">
        <f t="shared" ref="B618:O620" si="114">($P609-B609)/$P609</f>
        <v>#DIV/0!</v>
      </c>
      <c r="C618" s="49" t="e">
        <f t="shared" si="114"/>
        <v>#DIV/0!</v>
      </c>
      <c r="D618" s="48" t="e">
        <f t="shared" si="114"/>
        <v>#DIV/0!</v>
      </c>
      <c r="E618" s="49" t="e">
        <f t="shared" si="114"/>
        <v>#DIV/0!</v>
      </c>
      <c r="F618" s="48" t="e">
        <f t="shared" si="114"/>
        <v>#DIV/0!</v>
      </c>
      <c r="G618" s="49" t="e">
        <f t="shared" si="114"/>
        <v>#DIV/0!</v>
      </c>
      <c r="H618" s="48" t="e">
        <f t="shared" si="114"/>
        <v>#DIV/0!</v>
      </c>
      <c r="I618" s="49" t="e">
        <f t="shared" si="114"/>
        <v>#DIV/0!</v>
      </c>
      <c r="J618" s="48" t="e">
        <f t="shared" si="114"/>
        <v>#DIV/0!</v>
      </c>
      <c r="K618" s="49" t="e">
        <f t="shared" si="114"/>
        <v>#DIV/0!</v>
      </c>
      <c r="L618" s="48" t="e">
        <f t="shared" si="114"/>
        <v>#DIV/0!</v>
      </c>
      <c r="M618" s="49" t="e">
        <f t="shared" si="114"/>
        <v>#DIV/0!</v>
      </c>
      <c r="N618" s="50" t="e">
        <f t="shared" si="114"/>
        <v>#DIV/0!</v>
      </c>
      <c r="O618" s="50" t="e">
        <f t="shared" si="114"/>
        <v>#DIV/0!</v>
      </c>
      <c r="P618" s="31"/>
      <c r="Q618" s="51" t="s">
        <v>67</v>
      </c>
    </row>
    <row r="619" spans="1:17" x14ac:dyDescent="0.3">
      <c r="B619" s="48" t="e">
        <f t="shared" si="114"/>
        <v>#VALUE!</v>
      </c>
      <c r="C619" s="49" t="e">
        <f t="shared" si="114"/>
        <v>#VALUE!</v>
      </c>
      <c r="D619" s="48" t="e">
        <f t="shared" si="114"/>
        <v>#VALUE!</v>
      </c>
      <c r="E619" s="49" t="e">
        <f t="shared" si="114"/>
        <v>#VALUE!</v>
      </c>
      <c r="F619" s="48" t="e">
        <f t="shared" si="114"/>
        <v>#VALUE!</v>
      </c>
      <c r="G619" s="49" t="e">
        <f t="shared" si="114"/>
        <v>#VALUE!</v>
      </c>
      <c r="H619" s="48" t="e">
        <f t="shared" si="114"/>
        <v>#VALUE!</v>
      </c>
      <c r="I619" s="49" t="e">
        <f t="shared" si="114"/>
        <v>#VALUE!</v>
      </c>
      <c r="J619" s="48" t="e">
        <f t="shared" si="114"/>
        <v>#VALUE!</v>
      </c>
      <c r="K619" s="49" t="e">
        <f t="shared" si="114"/>
        <v>#VALUE!</v>
      </c>
      <c r="L619" s="48" t="e">
        <f t="shared" si="114"/>
        <v>#VALUE!</v>
      </c>
      <c r="M619" s="49" t="e">
        <f t="shared" si="114"/>
        <v>#VALUE!</v>
      </c>
      <c r="N619" s="50" t="e">
        <f t="shared" si="114"/>
        <v>#VALUE!</v>
      </c>
      <c r="O619" s="50" t="e">
        <f t="shared" si="114"/>
        <v>#VALUE!</v>
      </c>
      <c r="P619" s="31"/>
      <c r="Q619" s="51" t="s">
        <v>68</v>
      </c>
    </row>
    <row r="620" spans="1:17" x14ac:dyDescent="0.3">
      <c r="B620" s="48" t="e">
        <f t="shared" si="114"/>
        <v>#VALUE!</v>
      </c>
      <c r="C620" s="49" t="e">
        <f t="shared" si="114"/>
        <v>#VALUE!</v>
      </c>
      <c r="D620" s="48" t="e">
        <f t="shared" si="114"/>
        <v>#VALUE!</v>
      </c>
      <c r="E620" s="49" t="e">
        <f t="shared" si="114"/>
        <v>#VALUE!</v>
      </c>
      <c r="F620" s="48" t="e">
        <f t="shared" si="114"/>
        <v>#VALUE!</v>
      </c>
      <c r="G620" s="49" t="e">
        <f t="shared" si="114"/>
        <v>#VALUE!</v>
      </c>
      <c r="H620" s="48" t="e">
        <f t="shared" si="114"/>
        <v>#VALUE!</v>
      </c>
      <c r="I620" s="49" t="e">
        <f t="shared" si="114"/>
        <v>#VALUE!</v>
      </c>
      <c r="J620" s="48" t="e">
        <f t="shared" si="114"/>
        <v>#VALUE!</v>
      </c>
      <c r="K620" s="49" t="e">
        <f t="shared" si="114"/>
        <v>#VALUE!</v>
      </c>
      <c r="L620" s="48" t="e">
        <f t="shared" si="114"/>
        <v>#VALUE!</v>
      </c>
      <c r="M620" s="49" t="e">
        <f t="shared" si="114"/>
        <v>#VALUE!</v>
      </c>
      <c r="N620" s="50" t="e">
        <f t="shared" si="114"/>
        <v>#VALUE!</v>
      </c>
      <c r="O620" s="50" t="e">
        <f t="shared" si="114"/>
        <v>#VALUE!</v>
      </c>
      <c r="P620" s="31"/>
      <c r="Q620" s="51" t="s">
        <v>70</v>
      </c>
    </row>
    <row r="621" spans="1:17" x14ac:dyDescent="0.3">
      <c r="B621" s="105"/>
      <c r="D621" s="105"/>
      <c r="F621" s="105"/>
      <c r="H621" s="105"/>
      <c r="I621" s="96"/>
      <c r="J621" s="95"/>
      <c r="K621" s="96"/>
      <c r="L621" s="95"/>
      <c r="M621" s="96"/>
      <c r="N621" s="97">
        <f>N617/N614-1</f>
        <v>-1</v>
      </c>
      <c r="O621" s="97">
        <f>O617/O614-1</f>
        <v>0.47727272727272729</v>
      </c>
      <c r="P621" s="28"/>
      <c r="Q621" s="98" t="s">
        <v>71</v>
      </c>
    </row>
    <row r="622" spans="1:17" x14ac:dyDescent="0.3">
      <c r="B622" s="109" t="e">
        <f t="shared" ref="B622:N622" si="115">AVERAGE(B618:B621)</f>
        <v>#DIV/0!</v>
      </c>
      <c r="C622" s="110" t="e">
        <f t="shared" si="115"/>
        <v>#DIV/0!</v>
      </c>
      <c r="D622" s="109" t="e">
        <f t="shared" si="115"/>
        <v>#DIV/0!</v>
      </c>
      <c r="E622" s="110" t="e">
        <f t="shared" si="115"/>
        <v>#DIV/0!</v>
      </c>
      <c r="F622" s="109" t="e">
        <f t="shared" si="115"/>
        <v>#DIV/0!</v>
      </c>
      <c r="G622" s="110" t="e">
        <f t="shared" si="115"/>
        <v>#DIV/0!</v>
      </c>
      <c r="H622" s="109" t="e">
        <f t="shared" si="115"/>
        <v>#DIV/0!</v>
      </c>
      <c r="I622" s="110" t="e">
        <f t="shared" si="115"/>
        <v>#DIV/0!</v>
      </c>
      <c r="J622" s="52" t="e">
        <f t="shared" si="115"/>
        <v>#DIV/0!</v>
      </c>
      <c r="K622" s="53" t="e">
        <f t="shared" si="115"/>
        <v>#DIV/0!</v>
      </c>
      <c r="L622" s="52" t="e">
        <f t="shared" si="115"/>
        <v>#DIV/0!</v>
      </c>
      <c r="M622" s="53" t="e">
        <f t="shared" si="115"/>
        <v>#DIV/0!</v>
      </c>
      <c r="N622" s="54" t="e">
        <f t="shared" si="115"/>
        <v>#DIV/0!</v>
      </c>
      <c r="O622" s="54" t="e">
        <f>AVERAGE(O618:O621)</f>
        <v>#DIV/0!</v>
      </c>
      <c r="P622" s="31"/>
      <c r="Q622" s="51" t="s">
        <v>72</v>
      </c>
    </row>
    <row r="623" spans="1:17" x14ac:dyDescent="0.3">
      <c r="B623" s="184" t="s">
        <v>73</v>
      </c>
      <c r="C623" s="185"/>
      <c r="D623" s="185"/>
      <c r="E623" s="185"/>
      <c r="F623" s="185"/>
      <c r="G623" s="185"/>
      <c r="H623" s="185"/>
      <c r="I623" s="185"/>
      <c r="J623" s="185"/>
      <c r="K623" s="185"/>
      <c r="L623" s="185"/>
      <c r="M623" s="185"/>
      <c r="N623" s="185"/>
      <c r="O623" s="129"/>
      <c r="P623" s="28"/>
      <c r="Q623" s="89"/>
    </row>
    <row r="624" spans="1:17" s="3" customFormat="1" ht="14.25" x14ac:dyDescent="0.2">
      <c r="B624" s="55"/>
      <c r="C624" s="56">
        <f>+B$605+B624</f>
        <v>2.0499999999999998</v>
      </c>
      <c r="D624" s="56">
        <f t="shared" ref="D624:O624" si="116">+C$605+C624</f>
        <v>4.1500000000000004</v>
      </c>
      <c r="E624" s="56">
        <f t="shared" si="116"/>
        <v>6.25</v>
      </c>
      <c r="F624" s="56">
        <f t="shared" si="116"/>
        <v>8.35</v>
      </c>
      <c r="G624" s="56">
        <f t="shared" si="116"/>
        <v>10.55</v>
      </c>
      <c r="H624" s="56">
        <f t="shared" si="116"/>
        <v>14</v>
      </c>
      <c r="I624" s="56">
        <f t="shared" si="116"/>
        <v>17.45</v>
      </c>
      <c r="J624" s="56">
        <f t="shared" si="116"/>
        <v>20.9</v>
      </c>
      <c r="K624" s="56">
        <f t="shared" si="116"/>
        <v>24.349999999999998</v>
      </c>
      <c r="L624" s="56">
        <f t="shared" si="116"/>
        <v>27.799999999999997</v>
      </c>
      <c r="M624" s="56">
        <f t="shared" si="116"/>
        <v>32.4</v>
      </c>
      <c r="N624" s="57">
        <f t="shared" si="116"/>
        <v>37.200000000000003</v>
      </c>
      <c r="O624" s="57">
        <f t="shared" si="116"/>
        <v>41.6</v>
      </c>
      <c r="P624" s="31"/>
      <c r="Q624" s="36" t="s">
        <v>74</v>
      </c>
    </row>
    <row r="625" spans="1:17" s="3" customFormat="1" ht="14.25" x14ac:dyDescent="0.2">
      <c r="B625" s="58">
        <f>+B$614+B624</f>
        <v>33.188784559207093</v>
      </c>
      <c r="C625" s="59">
        <f t="shared" ref="C625:O625" si="117">+C$614+C624</f>
        <v>28.330585411151066</v>
      </c>
      <c r="D625" s="59">
        <f t="shared" si="117"/>
        <v>35.29209260886546</v>
      </c>
      <c r="E625" s="59">
        <f t="shared" si="117"/>
        <v>38.529469053793235</v>
      </c>
      <c r="F625" s="59">
        <f t="shared" si="117"/>
        <v>66.154166063564475</v>
      </c>
      <c r="G625" s="59">
        <f t="shared" si="117"/>
        <v>108.17275541337523</v>
      </c>
      <c r="H625" s="59">
        <f t="shared" si="117"/>
        <v>113.46223082277012</v>
      </c>
      <c r="I625" s="59">
        <f t="shared" si="117"/>
        <v>116.04099101308192</v>
      </c>
      <c r="J625" s="59">
        <f t="shared" si="117"/>
        <v>117.57170656806218</v>
      </c>
      <c r="K625" s="59">
        <f t="shared" si="117"/>
        <v>128.11678869318368</v>
      </c>
      <c r="L625" s="59">
        <f t="shared" si="117"/>
        <v>202.98549494441488</v>
      </c>
      <c r="M625" s="59">
        <f t="shared" si="117"/>
        <v>233.44629641600196</v>
      </c>
      <c r="N625" s="60">
        <f t="shared" si="117"/>
        <v>193.43146875974281</v>
      </c>
      <c r="O625" s="60">
        <f t="shared" si="117"/>
        <v>217.6</v>
      </c>
      <c r="P625" s="31"/>
      <c r="Q625" s="36" t="s">
        <v>75</v>
      </c>
    </row>
    <row r="626" spans="1:17" s="3" customFormat="1" ht="14.25" x14ac:dyDescent="0.2">
      <c r="B626" s="72"/>
      <c r="I626" s="61"/>
      <c r="J626" s="61"/>
      <c r="K626" s="61"/>
      <c r="L626" s="61"/>
      <c r="M626" s="61"/>
      <c r="N626" s="62">
        <f>+N625/B625-1</f>
        <v>4.8282179154428198</v>
      </c>
      <c r="O626" s="62">
        <f>+O625/C625-1</f>
        <v>6.6807449208003833</v>
      </c>
      <c r="P626" s="31"/>
      <c r="Q626" s="63" t="s">
        <v>76</v>
      </c>
    </row>
    <row r="627" spans="1:17" s="70" customFormat="1" ht="14.25" x14ac:dyDescent="0.2">
      <c r="A627" s="64"/>
      <c r="B627" s="65"/>
      <c r="C627" s="66">
        <f>RATE(C$347-$B$347,,-$B625,C625)</f>
        <v>-0.14638074917715799</v>
      </c>
      <c r="D627" s="66">
        <f t="shared" ref="D627:O627" si="118">RATE(D$347-$B$347,,-$B625,D625)</f>
        <v>3.1200300998316034E-2</v>
      </c>
      <c r="E627" s="66">
        <f t="shared" si="118"/>
        <v>5.099477949181544E-2</v>
      </c>
      <c r="F627" s="66">
        <f t="shared" si="118"/>
        <v>0.18820523863375874</v>
      </c>
      <c r="G627" s="66">
        <f t="shared" si="118"/>
        <v>0.26655866047529203</v>
      </c>
      <c r="H627" s="66">
        <f t="shared" si="118"/>
        <v>0.22737327227315257</v>
      </c>
      <c r="I627" s="66">
        <f t="shared" si="118"/>
        <v>0.19580402692555701</v>
      </c>
      <c r="J627" s="66">
        <f t="shared" si="118"/>
        <v>0.17128864825349571</v>
      </c>
      <c r="K627" s="66">
        <f t="shared" si="118"/>
        <v>0.16192851716655934</v>
      </c>
      <c r="L627" s="66">
        <f t="shared" si="118"/>
        <v>0.19852574042759891</v>
      </c>
      <c r="M627" s="66">
        <f t="shared" si="118"/>
        <v>0.19403700238181174</v>
      </c>
      <c r="N627" s="67">
        <f t="shared" si="118"/>
        <v>0.15822957009168145</v>
      </c>
      <c r="O627" s="67">
        <f t="shared" si="118"/>
        <v>0.15563471701845544</v>
      </c>
      <c r="P627" s="68"/>
      <c r="Q627" s="69" t="s">
        <v>77</v>
      </c>
    </row>
    <row r="628" spans="1:17" s="3" customFormat="1" ht="14.25" x14ac:dyDescent="0.2">
      <c r="B628" s="55"/>
      <c r="C628" s="56"/>
      <c r="D628" s="56">
        <f t="shared" ref="D628:O628" si="119">+C$605+C628</f>
        <v>2.1</v>
      </c>
      <c r="E628" s="56">
        <f t="shared" si="119"/>
        <v>4.2</v>
      </c>
      <c r="F628" s="56">
        <f t="shared" si="119"/>
        <v>6.3000000000000007</v>
      </c>
      <c r="G628" s="56">
        <f t="shared" si="119"/>
        <v>8.5</v>
      </c>
      <c r="H628" s="56">
        <f t="shared" si="119"/>
        <v>11.95</v>
      </c>
      <c r="I628" s="56">
        <f t="shared" si="119"/>
        <v>15.399999999999999</v>
      </c>
      <c r="J628" s="56">
        <f t="shared" si="119"/>
        <v>18.849999999999998</v>
      </c>
      <c r="K628" s="56">
        <f t="shared" si="119"/>
        <v>22.299999999999997</v>
      </c>
      <c r="L628" s="56">
        <f t="shared" si="119"/>
        <v>25.749999999999996</v>
      </c>
      <c r="M628" s="56">
        <f t="shared" si="119"/>
        <v>30.349999999999994</v>
      </c>
      <c r="N628" s="57">
        <f t="shared" si="119"/>
        <v>35.149999999999991</v>
      </c>
      <c r="O628" s="57">
        <f t="shared" si="119"/>
        <v>39.54999999999999</v>
      </c>
      <c r="P628" s="31"/>
      <c r="Q628" s="36" t="s">
        <v>74</v>
      </c>
    </row>
    <row r="629" spans="1:17" s="3" customFormat="1" ht="14.25" x14ac:dyDescent="0.2">
      <c r="B629" s="58"/>
      <c r="C629" s="59">
        <f t="shared" ref="C629:O629" si="120">+C$614+C628</f>
        <v>26.280585411151066</v>
      </c>
      <c r="D629" s="59">
        <f t="shared" si="120"/>
        <v>33.242092608865455</v>
      </c>
      <c r="E629" s="59">
        <f t="shared" si="120"/>
        <v>36.479469053793238</v>
      </c>
      <c r="F629" s="59">
        <f t="shared" si="120"/>
        <v>64.104166063564477</v>
      </c>
      <c r="G629" s="59">
        <f t="shared" si="120"/>
        <v>106.12275541337523</v>
      </c>
      <c r="H629" s="59">
        <f t="shared" si="120"/>
        <v>111.41223082277013</v>
      </c>
      <c r="I629" s="59">
        <f t="shared" si="120"/>
        <v>113.99099101308192</v>
      </c>
      <c r="J629" s="59">
        <f t="shared" si="120"/>
        <v>115.52170656806217</v>
      </c>
      <c r="K629" s="59">
        <f t="shared" si="120"/>
        <v>126.06678869318368</v>
      </c>
      <c r="L629" s="59">
        <f t="shared" si="120"/>
        <v>200.93549494441487</v>
      </c>
      <c r="M629" s="59">
        <f t="shared" si="120"/>
        <v>231.39629641600195</v>
      </c>
      <c r="N629" s="60">
        <f t="shared" si="120"/>
        <v>191.3814687597428</v>
      </c>
      <c r="O629" s="60">
        <f t="shared" si="120"/>
        <v>215.54999999999998</v>
      </c>
      <c r="P629" s="31"/>
      <c r="Q629" s="36" t="s">
        <v>75</v>
      </c>
    </row>
    <row r="630" spans="1:17" s="3" customFormat="1" ht="14.25" x14ac:dyDescent="0.2">
      <c r="B630" s="72"/>
      <c r="I630" s="61"/>
      <c r="J630" s="61"/>
      <c r="K630" s="61"/>
      <c r="L630" s="61"/>
      <c r="M630" s="61"/>
      <c r="N630" s="62">
        <f>+N629/C629-1</f>
        <v>6.2822376581664008</v>
      </c>
      <c r="O630" s="62">
        <f>+O629/D629-1</f>
        <v>5.4842488268176641</v>
      </c>
      <c r="P630" s="31"/>
      <c r="Q630" s="63" t="s">
        <v>76</v>
      </c>
    </row>
    <row r="631" spans="1:17" s="70" customFormat="1" ht="14.25" x14ac:dyDescent="0.2">
      <c r="A631" s="64"/>
      <c r="B631" s="65"/>
      <c r="C631" s="66"/>
      <c r="D631" s="66">
        <f>RATE(D$347-$C$347,,-$C629,D629)</f>
        <v>0.26489163345503591</v>
      </c>
      <c r="E631" s="66">
        <f t="shared" ref="E631:O631" si="121">RATE(E$347-$C$347,,-$C629,E629)</f>
        <v>0.17816668165585495</v>
      </c>
      <c r="F631" s="66">
        <f t="shared" si="121"/>
        <v>0.34611988550557865</v>
      </c>
      <c r="G631" s="66">
        <f t="shared" si="121"/>
        <v>0.41756626904944705</v>
      </c>
      <c r="H631" s="66">
        <f t="shared" si="121"/>
        <v>0.33493330102501651</v>
      </c>
      <c r="I631" s="66">
        <f t="shared" si="121"/>
        <v>0.27704416101579715</v>
      </c>
      <c r="J631" s="66">
        <f t="shared" si="121"/>
        <v>0.23555255461849156</v>
      </c>
      <c r="K631" s="66">
        <f t="shared" si="121"/>
        <v>0.21652407177589469</v>
      </c>
      <c r="L631" s="66">
        <f t="shared" si="121"/>
        <v>0.25359704123640986</v>
      </c>
      <c r="M631" s="66">
        <f t="shared" si="121"/>
        <v>0.24300288561985442</v>
      </c>
      <c r="N631" s="67">
        <f t="shared" si="121"/>
        <v>0.19780939038557876</v>
      </c>
      <c r="O631" s="67">
        <f t="shared" si="121"/>
        <v>0.19167935622087967</v>
      </c>
      <c r="P631" s="68"/>
      <c r="Q631" s="69" t="s">
        <v>77</v>
      </c>
    </row>
    <row r="632" spans="1:17" s="3" customFormat="1" ht="14.25" x14ac:dyDescent="0.2">
      <c r="B632" s="55"/>
      <c r="C632" s="56"/>
      <c r="D632" s="56"/>
      <c r="E632" s="56">
        <f t="shared" ref="E632:O632" si="122">+D$605+D632</f>
        <v>2.1</v>
      </c>
      <c r="F632" s="56">
        <f t="shared" si="122"/>
        <v>4.2</v>
      </c>
      <c r="G632" s="56">
        <f t="shared" si="122"/>
        <v>6.4</v>
      </c>
      <c r="H632" s="56">
        <f t="shared" si="122"/>
        <v>9.8500000000000014</v>
      </c>
      <c r="I632" s="56">
        <f t="shared" si="122"/>
        <v>13.3</v>
      </c>
      <c r="J632" s="56">
        <f t="shared" si="122"/>
        <v>16.75</v>
      </c>
      <c r="K632" s="56">
        <f t="shared" si="122"/>
        <v>20.2</v>
      </c>
      <c r="L632" s="56">
        <f t="shared" si="122"/>
        <v>23.65</v>
      </c>
      <c r="M632" s="56">
        <f t="shared" si="122"/>
        <v>28.25</v>
      </c>
      <c r="N632" s="57">
        <f t="shared" si="122"/>
        <v>33.049999999999997</v>
      </c>
      <c r="O632" s="57">
        <f t="shared" si="122"/>
        <v>37.449999999999996</v>
      </c>
      <c r="P632" s="31"/>
      <c r="Q632" s="36" t="s">
        <v>74</v>
      </c>
    </row>
    <row r="633" spans="1:17" s="3" customFormat="1" ht="14.25" x14ac:dyDescent="0.2">
      <c r="B633" s="58"/>
      <c r="C633" s="59"/>
      <c r="D633" s="59">
        <f t="shared" ref="D633:O633" si="123">+D$614+D632</f>
        <v>31.142092608865457</v>
      </c>
      <c r="E633" s="59">
        <f t="shared" si="123"/>
        <v>34.379469053793237</v>
      </c>
      <c r="F633" s="59">
        <f t="shared" si="123"/>
        <v>62.004166063564476</v>
      </c>
      <c r="G633" s="59">
        <f t="shared" si="123"/>
        <v>104.02275541337524</v>
      </c>
      <c r="H633" s="59">
        <f t="shared" si="123"/>
        <v>109.31223082277012</v>
      </c>
      <c r="I633" s="59">
        <f t="shared" si="123"/>
        <v>111.89099101308192</v>
      </c>
      <c r="J633" s="59">
        <f t="shared" si="123"/>
        <v>113.42170656806218</v>
      </c>
      <c r="K633" s="59">
        <f t="shared" si="123"/>
        <v>123.96678869318369</v>
      </c>
      <c r="L633" s="59">
        <f t="shared" si="123"/>
        <v>198.83549494441488</v>
      </c>
      <c r="M633" s="59">
        <f t="shared" si="123"/>
        <v>229.29629641600195</v>
      </c>
      <c r="N633" s="60">
        <f t="shared" si="123"/>
        <v>189.28146875974278</v>
      </c>
      <c r="O633" s="60">
        <f t="shared" si="123"/>
        <v>213.45</v>
      </c>
      <c r="P633" s="31"/>
      <c r="Q633" s="36" t="s">
        <v>75</v>
      </c>
    </row>
    <row r="634" spans="1:17" s="3" customFormat="1" ht="14.25" x14ac:dyDescent="0.2">
      <c r="B634" s="72"/>
      <c r="I634" s="61"/>
      <c r="J634" s="61"/>
      <c r="K634" s="61"/>
      <c r="L634" s="61"/>
      <c r="M634" s="61"/>
      <c r="N634" s="62">
        <f>+N633/D633-1</f>
        <v>5.0779945373952993</v>
      </c>
      <c r="O634" s="62">
        <f>+O633/E633-1</f>
        <v>5.2086473664272344</v>
      </c>
      <c r="P634" s="31"/>
      <c r="Q634" s="63" t="s">
        <v>76</v>
      </c>
    </row>
    <row r="635" spans="1:17" s="70" customFormat="1" ht="14.25" x14ac:dyDescent="0.2">
      <c r="A635" s="64"/>
      <c r="B635" s="65"/>
      <c r="C635" s="66"/>
      <c r="D635" s="66"/>
      <c r="E635" s="66">
        <f>RATE(E$347-$D$347,,-$D633,E633)</f>
        <v>0.10395500667177945</v>
      </c>
      <c r="F635" s="66">
        <f t="shared" ref="F635:O635" si="124">RATE(F$347-$D$347,,-$D633,F633)</f>
        <v>0.41103094882120872</v>
      </c>
      <c r="G635" s="66">
        <f t="shared" si="124"/>
        <v>0.49483590413004064</v>
      </c>
      <c r="H635" s="66">
        <f t="shared" si="124"/>
        <v>0.36876925427775109</v>
      </c>
      <c r="I635" s="66">
        <f t="shared" si="124"/>
        <v>0.29148529528833583</v>
      </c>
      <c r="J635" s="66">
        <f t="shared" si="124"/>
        <v>0.24038945153426067</v>
      </c>
      <c r="K635" s="66">
        <f t="shared" si="124"/>
        <v>0.2181709056407736</v>
      </c>
      <c r="L635" s="66">
        <f t="shared" si="124"/>
        <v>0.26079148003653435</v>
      </c>
      <c r="M635" s="66">
        <f t="shared" si="124"/>
        <v>0.2483570129365163</v>
      </c>
      <c r="N635" s="67">
        <f t="shared" si="124"/>
        <v>0.19777716862384132</v>
      </c>
      <c r="O635" s="67">
        <f t="shared" si="124"/>
        <v>0.19122913307611075</v>
      </c>
      <c r="P635" s="68"/>
      <c r="Q635" s="69" t="s">
        <v>77</v>
      </c>
    </row>
    <row r="636" spans="1:17" s="3" customFormat="1" ht="14.25" x14ac:dyDescent="0.2">
      <c r="B636" s="55"/>
      <c r="C636" s="56"/>
      <c r="D636" s="56"/>
      <c r="E636" s="56"/>
      <c r="F636" s="56">
        <f t="shared" ref="F636:O636" si="125">+E$605+E636</f>
        <v>2.1</v>
      </c>
      <c r="G636" s="56">
        <f t="shared" si="125"/>
        <v>4.3000000000000007</v>
      </c>
      <c r="H636" s="56">
        <f t="shared" si="125"/>
        <v>7.7500000000000009</v>
      </c>
      <c r="I636" s="56">
        <f t="shared" si="125"/>
        <v>11.200000000000001</v>
      </c>
      <c r="J636" s="56">
        <f t="shared" si="125"/>
        <v>14.650000000000002</v>
      </c>
      <c r="K636" s="56">
        <f t="shared" si="125"/>
        <v>18.100000000000001</v>
      </c>
      <c r="L636" s="56">
        <f t="shared" si="125"/>
        <v>21.55</v>
      </c>
      <c r="M636" s="56">
        <f t="shared" si="125"/>
        <v>26.15</v>
      </c>
      <c r="N636" s="57">
        <f t="shared" si="125"/>
        <v>30.95</v>
      </c>
      <c r="O636" s="57">
        <f t="shared" si="125"/>
        <v>35.35</v>
      </c>
      <c r="P636" s="31"/>
      <c r="Q636" s="36" t="s">
        <v>74</v>
      </c>
    </row>
    <row r="637" spans="1:17" s="3" customFormat="1" ht="14.25" x14ac:dyDescent="0.2">
      <c r="B637" s="58"/>
      <c r="C637" s="59"/>
      <c r="D637" s="59"/>
      <c r="E637" s="59">
        <f t="shared" ref="E637:O637" si="126">+E$614+E636</f>
        <v>32.279469053793235</v>
      </c>
      <c r="F637" s="59">
        <f t="shared" si="126"/>
        <v>59.904166063564475</v>
      </c>
      <c r="G637" s="59">
        <f t="shared" si="126"/>
        <v>101.92275541337523</v>
      </c>
      <c r="H637" s="59">
        <f t="shared" si="126"/>
        <v>107.21223082277012</v>
      </c>
      <c r="I637" s="59">
        <f t="shared" si="126"/>
        <v>109.79099101308192</v>
      </c>
      <c r="J637" s="59">
        <f t="shared" si="126"/>
        <v>111.32170656806218</v>
      </c>
      <c r="K637" s="59">
        <f t="shared" si="126"/>
        <v>121.86678869318368</v>
      </c>
      <c r="L637" s="59">
        <f t="shared" si="126"/>
        <v>196.73549494441488</v>
      </c>
      <c r="M637" s="59">
        <f t="shared" si="126"/>
        <v>227.19629641600196</v>
      </c>
      <c r="N637" s="60">
        <f t="shared" si="126"/>
        <v>187.18146875974278</v>
      </c>
      <c r="O637" s="60">
        <f t="shared" si="126"/>
        <v>211.35</v>
      </c>
      <c r="P637" s="31"/>
      <c r="Q637" s="36" t="s">
        <v>75</v>
      </c>
    </row>
    <row r="638" spans="1:17" s="3" customFormat="1" ht="14.25" x14ac:dyDescent="0.2">
      <c r="B638" s="72"/>
      <c r="I638" s="61"/>
      <c r="J638" s="61"/>
      <c r="K638" s="61"/>
      <c r="L638" s="61"/>
      <c r="M638" s="61"/>
      <c r="N638" s="62">
        <f>+N637/E637-1</f>
        <v>4.7987778066549911</v>
      </c>
      <c r="O638" s="62">
        <f>+O637/F637-1</f>
        <v>2.5281352514904545</v>
      </c>
      <c r="P638" s="31"/>
      <c r="Q638" s="63" t="s">
        <v>76</v>
      </c>
    </row>
    <row r="639" spans="1:17" s="70" customFormat="1" ht="14.25" x14ac:dyDescent="0.2">
      <c r="A639" s="64"/>
      <c r="B639" s="65"/>
      <c r="C639" s="66"/>
      <c r="D639" s="66"/>
      <c r="E639" s="66"/>
      <c r="F639" s="66">
        <f>RATE(F$347-$E$347,,-$E637,F637)</f>
        <v>0.85579775069209196</v>
      </c>
      <c r="G639" s="66">
        <f t="shared" ref="G639:O639" si="127">RATE(G$347-$E$347,,-$E637,G637)</f>
        <v>0.77693845738500722</v>
      </c>
      <c r="H639" s="66">
        <f t="shared" si="127"/>
        <v>0.49201314714466671</v>
      </c>
      <c r="I639" s="66">
        <f t="shared" si="127"/>
        <v>0.35803224099452013</v>
      </c>
      <c r="J639" s="66">
        <f t="shared" si="127"/>
        <v>0.28094562453335686</v>
      </c>
      <c r="K639" s="66">
        <f t="shared" si="127"/>
        <v>0.24784266570186972</v>
      </c>
      <c r="L639" s="66">
        <f t="shared" si="127"/>
        <v>0.2946030323774691</v>
      </c>
      <c r="M639" s="66">
        <f t="shared" si="127"/>
        <v>0.27624589473077299</v>
      </c>
      <c r="N639" s="67">
        <f t="shared" si="127"/>
        <v>0.21566849880367278</v>
      </c>
      <c r="O639" s="67">
        <f t="shared" si="127"/>
        <v>0.20672299037942399</v>
      </c>
      <c r="P639" s="68"/>
      <c r="Q639" s="69" t="s">
        <v>77</v>
      </c>
    </row>
    <row r="640" spans="1:17" s="3" customFormat="1" ht="14.25" x14ac:dyDescent="0.2">
      <c r="B640" s="55"/>
      <c r="C640" s="56"/>
      <c r="D640" s="56"/>
      <c r="E640" s="56"/>
      <c r="F640" s="56"/>
      <c r="G640" s="56">
        <f t="shared" ref="G640:O640" si="128">+F$605+F640</f>
        <v>2.2000000000000002</v>
      </c>
      <c r="H640" s="56">
        <f t="shared" si="128"/>
        <v>5.65</v>
      </c>
      <c r="I640" s="56">
        <f t="shared" si="128"/>
        <v>9.1000000000000014</v>
      </c>
      <c r="J640" s="56">
        <f t="shared" si="128"/>
        <v>12.55</v>
      </c>
      <c r="K640" s="56">
        <f t="shared" si="128"/>
        <v>16</v>
      </c>
      <c r="L640" s="56">
        <f t="shared" si="128"/>
        <v>19.45</v>
      </c>
      <c r="M640" s="56">
        <f t="shared" si="128"/>
        <v>24.049999999999997</v>
      </c>
      <c r="N640" s="57">
        <f t="shared" si="128"/>
        <v>28.849999999999998</v>
      </c>
      <c r="O640" s="57">
        <f t="shared" si="128"/>
        <v>33.25</v>
      </c>
      <c r="P640" s="31"/>
      <c r="Q640" s="36" t="s">
        <v>74</v>
      </c>
    </row>
    <row r="641" spans="1:17" s="3" customFormat="1" ht="14.25" x14ac:dyDescent="0.2">
      <c r="B641" s="58"/>
      <c r="C641" s="59"/>
      <c r="D641" s="59"/>
      <c r="E641" s="59"/>
      <c r="F641" s="59">
        <f t="shared" ref="F641:O641" si="129">+F$614+F640</f>
        <v>57.804166063564473</v>
      </c>
      <c r="G641" s="59">
        <f t="shared" si="129"/>
        <v>99.822755413375234</v>
      </c>
      <c r="H641" s="59">
        <f t="shared" si="129"/>
        <v>105.11223082277013</v>
      </c>
      <c r="I641" s="59">
        <f t="shared" si="129"/>
        <v>107.69099101308191</v>
      </c>
      <c r="J641" s="59">
        <f t="shared" si="129"/>
        <v>109.22170656806217</v>
      </c>
      <c r="K641" s="59">
        <f t="shared" si="129"/>
        <v>119.76678869318368</v>
      </c>
      <c r="L641" s="59">
        <f t="shared" si="129"/>
        <v>194.63549494441486</v>
      </c>
      <c r="M641" s="59">
        <f t="shared" si="129"/>
        <v>225.09629641600196</v>
      </c>
      <c r="N641" s="60">
        <f t="shared" si="129"/>
        <v>185.08146875974279</v>
      </c>
      <c r="O641" s="60">
        <f t="shared" si="129"/>
        <v>209.25</v>
      </c>
      <c r="P641" s="31"/>
      <c r="Q641" s="36" t="s">
        <v>75</v>
      </c>
    </row>
    <row r="642" spans="1:17" s="3" customFormat="1" ht="14.25" x14ac:dyDescent="0.2">
      <c r="B642" s="72"/>
      <c r="I642" s="61"/>
      <c r="J642" s="61"/>
      <c r="K642" s="61"/>
      <c r="L642" s="61"/>
      <c r="M642" s="61"/>
      <c r="N642" s="62">
        <f>+N641/F641-1</f>
        <v>2.2018707536791995</v>
      </c>
      <c r="O642" s="62">
        <f>+O641/G641-1</f>
        <v>1.0962154283707806</v>
      </c>
      <c r="P642" s="31"/>
      <c r="Q642" s="63" t="s">
        <v>76</v>
      </c>
    </row>
    <row r="643" spans="1:17" s="70" customFormat="1" ht="14.25" x14ac:dyDescent="0.2">
      <c r="A643" s="64"/>
      <c r="B643" s="65"/>
      <c r="C643" s="66"/>
      <c r="D643" s="66"/>
      <c r="E643" s="66"/>
      <c r="F643" s="66"/>
      <c r="G643" s="66">
        <f>RATE(G$347-$F$347,,-$F641,G641)</f>
        <v>0.72691281980618694</v>
      </c>
      <c r="H643" s="66">
        <f t="shared" ref="H643:O643" si="130">RATE(H$347-$F$347,,-$F641,H641)</f>
        <v>0.34848790859805318</v>
      </c>
      <c r="I643" s="66">
        <f t="shared" si="130"/>
        <v>0.23047674742269961</v>
      </c>
      <c r="J643" s="66">
        <f t="shared" si="130"/>
        <v>0.1724314359618499</v>
      </c>
      <c r="K643" s="66">
        <f t="shared" si="130"/>
        <v>0.15684574353008587</v>
      </c>
      <c r="L643" s="66">
        <f t="shared" si="130"/>
        <v>0.22426983968539596</v>
      </c>
      <c r="M643" s="66">
        <f t="shared" si="130"/>
        <v>0.21435082660808941</v>
      </c>
      <c r="N643" s="67">
        <f t="shared" si="130"/>
        <v>0.15657945832687745</v>
      </c>
      <c r="O643" s="67">
        <f t="shared" si="130"/>
        <v>0.15366171554995886</v>
      </c>
      <c r="P643" s="68"/>
      <c r="Q643" s="69" t="s">
        <v>77</v>
      </c>
    </row>
    <row r="644" spans="1:17" s="3" customFormat="1" ht="14.25" x14ac:dyDescent="0.2">
      <c r="B644" s="55"/>
      <c r="C644" s="56"/>
      <c r="D644" s="56"/>
      <c r="E644" s="56"/>
      <c r="F644" s="56"/>
      <c r="G644" s="56"/>
      <c r="H644" s="56">
        <f t="shared" ref="H644:O644" si="131">+G$605+G644</f>
        <v>3.45</v>
      </c>
      <c r="I644" s="56">
        <f t="shared" si="131"/>
        <v>6.9</v>
      </c>
      <c r="J644" s="56">
        <f t="shared" si="131"/>
        <v>10.350000000000001</v>
      </c>
      <c r="K644" s="56">
        <f t="shared" si="131"/>
        <v>13.8</v>
      </c>
      <c r="L644" s="56">
        <f t="shared" si="131"/>
        <v>17.25</v>
      </c>
      <c r="M644" s="56">
        <f t="shared" si="131"/>
        <v>21.85</v>
      </c>
      <c r="N644" s="57">
        <f t="shared" si="131"/>
        <v>26.650000000000002</v>
      </c>
      <c r="O644" s="57">
        <f t="shared" si="131"/>
        <v>31.050000000000004</v>
      </c>
      <c r="P644" s="31"/>
      <c r="Q644" s="36" t="s">
        <v>74</v>
      </c>
    </row>
    <row r="645" spans="1:17" s="3" customFormat="1" ht="14.25" x14ac:dyDescent="0.2">
      <c r="B645" s="58"/>
      <c r="C645" s="59"/>
      <c r="D645" s="59"/>
      <c r="E645" s="59"/>
      <c r="F645" s="59"/>
      <c r="G645" s="59">
        <f t="shared" ref="G645:O645" si="132">+G$614+G644</f>
        <v>97.622755413375231</v>
      </c>
      <c r="H645" s="59">
        <f t="shared" si="132"/>
        <v>102.91223082277013</v>
      </c>
      <c r="I645" s="59">
        <f t="shared" si="132"/>
        <v>105.49099101308192</v>
      </c>
      <c r="J645" s="59">
        <f t="shared" si="132"/>
        <v>107.02170656806217</v>
      </c>
      <c r="K645" s="59">
        <f t="shared" si="132"/>
        <v>117.56678869318368</v>
      </c>
      <c r="L645" s="59">
        <f t="shared" si="132"/>
        <v>192.43549494441487</v>
      </c>
      <c r="M645" s="59">
        <f t="shared" si="132"/>
        <v>222.89629641600195</v>
      </c>
      <c r="N645" s="60">
        <f t="shared" si="132"/>
        <v>182.8814687597428</v>
      </c>
      <c r="O645" s="60">
        <f t="shared" si="132"/>
        <v>207.05</v>
      </c>
      <c r="P645" s="31"/>
      <c r="Q645" s="36" t="s">
        <v>75</v>
      </c>
    </row>
    <row r="646" spans="1:17" s="3" customFormat="1" ht="14.25" x14ac:dyDescent="0.2">
      <c r="B646" s="72"/>
      <c r="I646" s="61"/>
      <c r="J646" s="61"/>
      <c r="K646" s="61"/>
      <c r="L646" s="61"/>
      <c r="M646" s="61"/>
      <c r="N646" s="62">
        <f>+N645/G645-1</f>
        <v>0.87334876981649234</v>
      </c>
      <c r="O646" s="62">
        <f>+O645/H645-1</f>
        <v>1.0119085782580139</v>
      </c>
      <c r="P646" s="31"/>
      <c r="Q646" s="63" t="s">
        <v>76</v>
      </c>
    </row>
    <row r="647" spans="1:17" s="70" customFormat="1" ht="14.25" x14ac:dyDescent="0.2">
      <c r="A647" s="64"/>
      <c r="B647" s="65"/>
      <c r="C647" s="66"/>
      <c r="D647" s="66"/>
      <c r="E647" s="66"/>
      <c r="F647" s="66"/>
      <c r="G647" s="66"/>
      <c r="H647" s="66">
        <f>RATE(H$347-$G$347,,-$G645,H645)</f>
        <v>5.4182812060539057E-2</v>
      </c>
      <c r="I647" s="66">
        <f t="shared" ref="I647:O647" si="133">RATE(I$347-$G$347,,-$G645,I645)</f>
        <v>3.95183387233662E-2</v>
      </c>
      <c r="J647" s="66">
        <f t="shared" si="133"/>
        <v>3.1114601308825901E-2</v>
      </c>
      <c r="K647" s="66">
        <f t="shared" si="133"/>
        <v>4.7570834156400975E-2</v>
      </c>
      <c r="L647" s="66">
        <f t="shared" si="133"/>
        <v>0.14537269067138806</v>
      </c>
      <c r="M647" s="66">
        <f t="shared" si="133"/>
        <v>0.14751568855811001</v>
      </c>
      <c r="N647" s="67">
        <f t="shared" si="133"/>
        <v>9.3819143512198042E-2</v>
      </c>
      <c r="O647" s="67">
        <f t="shared" si="133"/>
        <v>9.8539106101967422E-2</v>
      </c>
      <c r="P647" s="68"/>
      <c r="Q647" s="69" t="s">
        <v>77</v>
      </c>
    </row>
    <row r="648" spans="1:17" s="3" customFormat="1" ht="14.25" x14ac:dyDescent="0.2">
      <c r="B648" s="55"/>
      <c r="C648" s="56"/>
      <c r="D648" s="56"/>
      <c r="E648" s="56"/>
      <c r="F648" s="56"/>
      <c r="G648" s="56"/>
      <c r="H648" s="56"/>
      <c r="I648" s="56">
        <f t="shared" ref="I648:O648" si="134">+H$605+H648</f>
        <v>3.45</v>
      </c>
      <c r="J648" s="56">
        <f t="shared" si="134"/>
        <v>6.9</v>
      </c>
      <c r="K648" s="56">
        <f t="shared" si="134"/>
        <v>10.350000000000001</v>
      </c>
      <c r="L648" s="56">
        <f t="shared" si="134"/>
        <v>13.8</v>
      </c>
      <c r="M648" s="56">
        <f t="shared" si="134"/>
        <v>18.399999999999999</v>
      </c>
      <c r="N648" s="57">
        <f t="shared" si="134"/>
        <v>23.2</v>
      </c>
      <c r="O648" s="57">
        <f t="shared" si="134"/>
        <v>27.6</v>
      </c>
      <c r="P648" s="31"/>
      <c r="Q648" s="36" t="s">
        <v>74</v>
      </c>
    </row>
    <row r="649" spans="1:17" s="3" customFormat="1" ht="14.25" x14ac:dyDescent="0.2">
      <c r="B649" s="58"/>
      <c r="C649" s="59"/>
      <c r="D649" s="59"/>
      <c r="E649" s="59"/>
      <c r="F649" s="59"/>
      <c r="G649" s="59"/>
      <c r="H649" s="59">
        <f t="shared" ref="H649:O649" si="135">+H$614+H648</f>
        <v>99.462230822770124</v>
      </c>
      <c r="I649" s="59">
        <f t="shared" si="135"/>
        <v>102.04099101308192</v>
      </c>
      <c r="J649" s="59">
        <f t="shared" si="135"/>
        <v>103.57170656806218</v>
      </c>
      <c r="K649" s="59">
        <f t="shared" si="135"/>
        <v>114.11678869318368</v>
      </c>
      <c r="L649" s="59">
        <f t="shared" si="135"/>
        <v>188.98549494441488</v>
      </c>
      <c r="M649" s="59">
        <f t="shared" si="135"/>
        <v>219.44629641600196</v>
      </c>
      <c r="N649" s="60">
        <f t="shared" si="135"/>
        <v>179.43146875974278</v>
      </c>
      <c r="O649" s="60">
        <f t="shared" si="135"/>
        <v>203.6</v>
      </c>
      <c r="P649" s="31"/>
      <c r="Q649" s="36" t="s">
        <v>75</v>
      </c>
    </row>
    <row r="650" spans="1:17" s="3" customFormat="1" ht="14.25" x14ac:dyDescent="0.2">
      <c r="B650" s="72"/>
      <c r="I650" s="61"/>
      <c r="J650" s="61"/>
      <c r="K650" s="61"/>
      <c r="L650" s="61"/>
      <c r="M650" s="61"/>
      <c r="N650" s="62">
        <f>+N649/H649-1</f>
        <v>0.80401613029842789</v>
      </c>
      <c r="O650" s="62">
        <f>+O649/I649-1</f>
        <v>0.99527658422974286</v>
      </c>
      <c r="P650" s="31"/>
      <c r="Q650" s="63" t="s">
        <v>76</v>
      </c>
    </row>
    <row r="651" spans="1:17" s="70" customFormat="1" ht="14.25" x14ac:dyDescent="0.2">
      <c r="A651" s="64"/>
      <c r="B651" s="65"/>
      <c r="C651" s="66"/>
      <c r="D651" s="66"/>
      <c r="E651" s="66"/>
      <c r="F651" s="66"/>
      <c r="G651" s="66"/>
      <c r="H651" s="66"/>
      <c r="I651" s="66">
        <f t="shared" ref="I651:O651" si="136">RATE(I$347-$H$347,,-$H649,I649)</f>
        <v>2.5927029476212313E-2</v>
      </c>
      <c r="J651" s="66">
        <f t="shared" si="136"/>
        <v>2.0449384957557937E-2</v>
      </c>
      <c r="K651" s="66">
        <f t="shared" si="136"/>
        <v>4.6880512068567144E-2</v>
      </c>
      <c r="L651" s="66">
        <f t="shared" si="136"/>
        <v>0.17406615611337281</v>
      </c>
      <c r="M651" s="66">
        <f t="shared" si="136"/>
        <v>0.17147766254521307</v>
      </c>
      <c r="N651" s="67">
        <f t="shared" si="136"/>
        <v>0.10333332573548532</v>
      </c>
      <c r="O651" s="67">
        <f t="shared" si="136"/>
        <v>0.10775993570957795</v>
      </c>
      <c r="P651" s="68"/>
      <c r="Q651" s="69" t="s">
        <v>77</v>
      </c>
    </row>
    <row r="652" spans="1:17" s="3" customFormat="1" ht="14.25" x14ac:dyDescent="0.2">
      <c r="B652" s="55"/>
      <c r="C652" s="56"/>
      <c r="D652" s="56"/>
      <c r="E652" s="56"/>
      <c r="F652" s="56"/>
      <c r="G652" s="56"/>
      <c r="H652" s="56"/>
      <c r="I652" s="56"/>
      <c r="J652" s="56">
        <f t="shared" ref="J652:O652" si="137">+I$605+I652</f>
        <v>3.45</v>
      </c>
      <c r="K652" s="56">
        <f t="shared" si="137"/>
        <v>6.9</v>
      </c>
      <c r="L652" s="56">
        <f t="shared" si="137"/>
        <v>10.350000000000001</v>
      </c>
      <c r="M652" s="56">
        <f t="shared" si="137"/>
        <v>14.950000000000001</v>
      </c>
      <c r="N652" s="57">
        <f t="shared" si="137"/>
        <v>19.75</v>
      </c>
      <c r="O652" s="57">
        <f t="shared" si="137"/>
        <v>24.15</v>
      </c>
      <c r="P652" s="31"/>
      <c r="Q652" s="36" t="s">
        <v>74</v>
      </c>
    </row>
    <row r="653" spans="1:17" s="3" customFormat="1" ht="14.25" x14ac:dyDescent="0.2">
      <c r="B653" s="58"/>
      <c r="C653" s="59"/>
      <c r="D653" s="59"/>
      <c r="E653" s="59"/>
      <c r="F653" s="59"/>
      <c r="G653" s="59"/>
      <c r="H653" s="59"/>
      <c r="I653" s="59">
        <f t="shared" ref="I653:O653" si="138">+I$614+I652</f>
        <v>98.590991013081918</v>
      </c>
      <c r="J653" s="59">
        <f t="shared" si="138"/>
        <v>100.12170656806218</v>
      </c>
      <c r="K653" s="59">
        <f t="shared" si="138"/>
        <v>110.66678869318369</v>
      </c>
      <c r="L653" s="59">
        <f t="shared" si="138"/>
        <v>185.53549494441486</v>
      </c>
      <c r="M653" s="59">
        <f t="shared" si="138"/>
        <v>215.99629641600194</v>
      </c>
      <c r="N653" s="60">
        <f t="shared" si="138"/>
        <v>175.9814687597428</v>
      </c>
      <c r="O653" s="60">
        <f t="shared" si="138"/>
        <v>200.15</v>
      </c>
      <c r="P653" s="31"/>
      <c r="Q653" s="36" t="s">
        <v>75</v>
      </c>
    </row>
    <row r="654" spans="1:17" s="3" customFormat="1" ht="14.25" x14ac:dyDescent="0.2">
      <c r="B654" s="72"/>
      <c r="I654" s="61"/>
      <c r="J654" s="61"/>
      <c r="K654" s="61"/>
      <c r="L654" s="61"/>
      <c r="M654" s="61"/>
      <c r="N654" s="62">
        <f>+N653/I653-1</f>
        <v>0.78496500493023769</v>
      </c>
      <c r="O654" s="62">
        <f>+O653/J653-1</f>
        <v>0.99906700415597838</v>
      </c>
      <c r="P654" s="31"/>
      <c r="Q654" s="63" t="s">
        <v>76</v>
      </c>
    </row>
    <row r="655" spans="1:17" s="70" customFormat="1" ht="14.25" x14ac:dyDescent="0.2">
      <c r="A655" s="64"/>
      <c r="B655" s="65"/>
      <c r="C655" s="66"/>
      <c r="D655" s="66"/>
      <c r="E655" s="66"/>
      <c r="F655" s="66"/>
      <c r="G655" s="66"/>
      <c r="H655" s="66"/>
      <c r="I655" s="66"/>
      <c r="J655" s="66">
        <f t="shared" ref="J655:O655" si="139">RATE(J$347-$I$347,,-$I653,J653)</f>
        <v>1.5525917117286781E-2</v>
      </c>
      <c r="K655" s="66">
        <f t="shared" si="139"/>
        <v>5.9473352345314617E-2</v>
      </c>
      <c r="L655" s="66">
        <f t="shared" si="139"/>
        <v>0.23461038295481063</v>
      </c>
      <c r="M655" s="66">
        <f t="shared" si="139"/>
        <v>0.2166124827750007</v>
      </c>
      <c r="N655" s="67">
        <f t="shared" si="139"/>
        <v>0.12286085346977942</v>
      </c>
      <c r="O655" s="67">
        <f t="shared" si="139"/>
        <v>0.1252604644788165</v>
      </c>
      <c r="P655" s="68"/>
      <c r="Q655" s="69" t="s">
        <v>77</v>
      </c>
    </row>
    <row r="656" spans="1:17" s="3" customFormat="1" ht="14.25" x14ac:dyDescent="0.2">
      <c r="B656" s="55"/>
      <c r="C656" s="56"/>
      <c r="D656" s="56"/>
      <c r="E656" s="56"/>
      <c r="F656" s="56"/>
      <c r="G656" s="56"/>
      <c r="H656" s="56"/>
      <c r="I656" s="56"/>
      <c r="J656" s="56"/>
      <c r="K656" s="56">
        <f>+J$605+J656</f>
        <v>3.45</v>
      </c>
      <c r="L656" s="56">
        <f>+K$605+K656</f>
        <v>6.9</v>
      </c>
      <c r="M656" s="56">
        <f>+L$605+L656</f>
        <v>11.5</v>
      </c>
      <c r="N656" s="57">
        <f>+M$605+M656</f>
        <v>16.3</v>
      </c>
      <c r="O656" s="57">
        <f>+N$605+N656</f>
        <v>20.700000000000003</v>
      </c>
      <c r="P656" s="31"/>
      <c r="Q656" s="36" t="s">
        <v>74</v>
      </c>
    </row>
    <row r="657" spans="1:17" s="3" customFormat="1" ht="14.25" x14ac:dyDescent="0.2">
      <c r="B657" s="58"/>
      <c r="C657" s="59"/>
      <c r="D657" s="59"/>
      <c r="E657" s="59"/>
      <c r="F657" s="59"/>
      <c r="G657" s="59"/>
      <c r="H657" s="59"/>
      <c r="I657" s="59"/>
      <c r="J657" s="59">
        <f t="shared" ref="J657:O657" si="140">+J$614+J656</f>
        <v>96.671706568062177</v>
      </c>
      <c r="K657" s="59">
        <f t="shared" si="140"/>
        <v>107.21678869318369</v>
      </c>
      <c r="L657" s="59">
        <f t="shared" si="140"/>
        <v>182.08549494441488</v>
      </c>
      <c r="M657" s="59">
        <f t="shared" si="140"/>
        <v>212.54629641600195</v>
      </c>
      <c r="N657" s="60">
        <f t="shared" si="140"/>
        <v>172.53146875974281</v>
      </c>
      <c r="O657" s="60">
        <f t="shared" si="140"/>
        <v>196.7</v>
      </c>
      <c r="P657" s="31"/>
      <c r="Q657" s="36" t="s">
        <v>75</v>
      </c>
    </row>
    <row r="658" spans="1:17" s="3" customFormat="1" ht="14.25" x14ac:dyDescent="0.2">
      <c r="B658" s="72"/>
      <c r="I658" s="61"/>
      <c r="J658" s="61"/>
      <c r="K658" s="61"/>
      <c r="L658" s="61"/>
      <c r="M658" s="61"/>
      <c r="N658" s="62">
        <f>+N657/J657-1</f>
        <v>0.78471524797455805</v>
      </c>
      <c r="O658" s="62">
        <f>+O657/K657-1</f>
        <v>0.83460074114778249</v>
      </c>
      <c r="P658" s="31"/>
      <c r="Q658" s="63" t="s">
        <v>76</v>
      </c>
    </row>
    <row r="659" spans="1:17" s="70" customFormat="1" ht="14.25" x14ac:dyDescent="0.2">
      <c r="A659" s="64"/>
      <c r="B659" s="65"/>
      <c r="C659" s="66"/>
      <c r="D659" s="66"/>
      <c r="E659" s="66"/>
      <c r="F659" s="66"/>
      <c r="G659" s="66"/>
      <c r="H659" s="66"/>
      <c r="I659" s="66"/>
      <c r="J659" s="66"/>
      <c r="K659" s="66">
        <f>RATE(K$347-$J$347,,-$J657,K657)</f>
        <v>0.10908136930113244</v>
      </c>
      <c r="L659" s="66">
        <f>RATE(L$347-$J$347,,-$J657,L657)</f>
        <v>0.37242298470123347</v>
      </c>
      <c r="M659" s="66">
        <f>RATE(M$347-$J$347,,-$J657,M657)</f>
        <v>0.30032342252897254</v>
      </c>
      <c r="N659" s="67">
        <f>RATE(N$347-$J$347,,-$J657,N657)</f>
        <v>0.15582539839337117</v>
      </c>
      <c r="O659" s="67">
        <f>RATE(O$347-$J$347,,-$J657,O657)</f>
        <v>0.152659396259716</v>
      </c>
      <c r="P659" s="68"/>
      <c r="Q659" s="69" t="s">
        <v>77</v>
      </c>
    </row>
    <row r="660" spans="1:17" s="3" customFormat="1" ht="14.25" x14ac:dyDescent="0.2">
      <c r="B660" s="73"/>
      <c r="C660" s="74"/>
      <c r="D660" s="74"/>
      <c r="E660" s="74"/>
      <c r="F660" s="74"/>
      <c r="G660" s="74"/>
      <c r="H660" s="74"/>
      <c r="I660" s="74"/>
      <c r="J660" s="74"/>
      <c r="K660" s="74"/>
      <c r="L660" s="74">
        <f>+K$605+K660</f>
        <v>3.45</v>
      </c>
      <c r="M660" s="74">
        <f>+L$605+L660</f>
        <v>8.0500000000000007</v>
      </c>
      <c r="N660" s="75">
        <f>+M$605+M660</f>
        <v>12.850000000000001</v>
      </c>
      <c r="O660" s="75">
        <f>+N$605+N660</f>
        <v>17.25</v>
      </c>
      <c r="P660" s="31"/>
      <c r="Q660" s="36" t="s">
        <v>74</v>
      </c>
    </row>
    <row r="661" spans="1:17" s="3" customFormat="1" ht="14.25" x14ac:dyDescent="0.2">
      <c r="B661" s="76"/>
      <c r="C661" s="77"/>
      <c r="D661" s="77"/>
      <c r="E661" s="77"/>
      <c r="F661" s="77"/>
      <c r="G661" s="77"/>
      <c r="H661" s="77"/>
      <c r="I661" s="77"/>
      <c r="J661" s="77"/>
      <c r="K661" s="77">
        <f>+K$614+K660</f>
        <v>103.76678869318368</v>
      </c>
      <c r="L661" s="77">
        <f>+L$614+L660</f>
        <v>178.63549494441486</v>
      </c>
      <c r="M661" s="77">
        <f>+M$614+M660</f>
        <v>209.09629641600196</v>
      </c>
      <c r="N661" s="78">
        <f>+N$614+N660</f>
        <v>169.08146875974279</v>
      </c>
      <c r="O661" s="78">
        <f>+O$614+O660</f>
        <v>193.25</v>
      </c>
      <c r="P661" s="31"/>
      <c r="Q661" s="36" t="s">
        <v>75</v>
      </c>
    </row>
    <row r="662" spans="1:17" s="3" customFormat="1" ht="14.25" x14ac:dyDescent="0.2">
      <c r="B662" s="72"/>
      <c r="I662" s="61"/>
      <c r="J662" s="61"/>
      <c r="K662" s="61"/>
      <c r="L662" s="61"/>
      <c r="M662" s="61"/>
      <c r="N662" s="62">
        <f>+N661/K661-1</f>
        <v>0.62943723024599629</v>
      </c>
      <c r="O662" s="62">
        <f>+O661/L661-1</f>
        <v>8.181187652617794E-2</v>
      </c>
      <c r="P662" s="31"/>
      <c r="Q662" s="63" t="s">
        <v>76</v>
      </c>
    </row>
    <row r="663" spans="1:17" s="70" customFormat="1" ht="14.25" x14ac:dyDescent="0.2">
      <c r="A663" s="64"/>
      <c r="B663" s="65"/>
      <c r="C663" s="66"/>
      <c r="D663" s="66"/>
      <c r="E663" s="66"/>
      <c r="F663" s="66"/>
      <c r="G663" s="66"/>
      <c r="H663" s="66"/>
      <c r="I663" s="66"/>
      <c r="J663" s="66"/>
      <c r="K663" s="66"/>
      <c r="L663" s="66">
        <f>RATE(L$347-$K$347,,-$K661,L661)</f>
        <v>0.72150933062602529</v>
      </c>
      <c r="M663" s="66">
        <f>RATE(M$347-$K$347,,-$K661,M661)</f>
        <v>0.41952806070064474</v>
      </c>
      <c r="N663" s="67">
        <f>RATE(N$347-$K$347,,-$K661,N661)</f>
        <v>0.17673646501635285</v>
      </c>
      <c r="O663" s="67">
        <f>RATE(O$347-$K$347,,-$K661,O661)</f>
        <v>0.16819483429588344</v>
      </c>
      <c r="P663" s="68"/>
      <c r="Q663" s="69" t="s">
        <v>77</v>
      </c>
    </row>
    <row r="664" spans="1:17" s="3" customFormat="1" ht="14.25" x14ac:dyDescent="0.2">
      <c r="B664" s="73"/>
      <c r="C664" s="74"/>
      <c r="D664" s="74"/>
      <c r="E664" s="74"/>
      <c r="F664" s="74"/>
      <c r="G664" s="74"/>
      <c r="H664" s="74"/>
      <c r="I664" s="74"/>
      <c r="J664" s="74"/>
      <c r="K664" s="74"/>
      <c r="L664" s="74"/>
      <c r="M664" s="74">
        <f>+L$605+L664</f>
        <v>4.5999999999999996</v>
      </c>
      <c r="N664" s="75">
        <f>+M$605+M664</f>
        <v>9.4</v>
      </c>
      <c r="O664" s="75">
        <f>+N$605+N664</f>
        <v>13.8</v>
      </c>
      <c r="P664" s="31"/>
      <c r="Q664" s="36" t="s">
        <v>74</v>
      </c>
    </row>
    <row r="665" spans="1:17" s="3" customFormat="1" ht="14.25" x14ac:dyDescent="0.2">
      <c r="B665" s="76"/>
      <c r="C665" s="77"/>
      <c r="D665" s="77"/>
      <c r="E665" s="77"/>
      <c r="F665" s="77"/>
      <c r="G665" s="77"/>
      <c r="H665" s="77"/>
      <c r="I665" s="77"/>
      <c r="J665" s="77"/>
      <c r="K665" s="77"/>
      <c r="L665" s="77">
        <f>+L$614+L664</f>
        <v>175.18549494441487</v>
      </c>
      <c r="M665" s="77">
        <f>+M$614+M664</f>
        <v>205.64629641600195</v>
      </c>
      <c r="N665" s="78">
        <f>+N$614+N664</f>
        <v>165.6314687597428</v>
      </c>
      <c r="O665" s="78">
        <f>+O$614+O664</f>
        <v>189.8</v>
      </c>
      <c r="P665" s="31"/>
      <c r="Q665" s="36" t="s">
        <v>75</v>
      </c>
    </row>
    <row r="666" spans="1:17" s="3" customFormat="1" ht="14.25" x14ac:dyDescent="0.2">
      <c r="B666" s="72"/>
      <c r="I666" s="61"/>
      <c r="J666" s="61"/>
      <c r="K666" s="61"/>
      <c r="L666" s="61"/>
      <c r="M666" s="61"/>
      <c r="N666" s="62">
        <f>+N665/L665-1</f>
        <v>-5.4536628090718908E-2</v>
      </c>
      <c r="O666" s="62">
        <f>+O665/M665-1</f>
        <v>-7.7056074882799974E-2</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0.17387741765522352</v>
      </c>
      <c r="N667" s="67">
        <f>RATE(N$347-$L$347,,-$L665,N665)</f>
        <v>-2.7650591654789034E-2</v>
      </c>
      <c r="O667" s="67">
        <f>RATE(O$347-$L$347,,-$L665,O665)</f>
        <v>2.7068369554335326E-2</v>
      </c>
      <c r="P667" s="68"/>
      <c r="Q667" s="69" t="s">
        <v>77</v>
      </c>
    </row>
    <row r="668" spans="1:17" s="3" customFormat="1" ht="14.25" x14ac:dyDescent="0.2">
      <c r="B668" s="73"/>
      <c r="C668" s="74"/>
      <c r="D668" s="74"/>
      <c r="E668" s="74"/>
      <c r="F668" s="74"/>
      <c r="G668" s="74"/>
      <c r="H668" s="74"/>
      <c r="I668" s="74"/>
      <c r="J668" s="74"/>
      <c r="K668" s="74"/>
      <c r="L668" s="74"/>
      <c r="M668" s="74"/>
      <c r="N668" s="75">
        <f>+M$605+M668</f>
        <v>4.8000000000000007</v>
      </c>
      <c r="O668" s="75">
        <f>+N$605+N668</f>
        <v>9.2000000000000011</v>
      </c>
      <c r="P668" s="31"/>
      <c r="Q668" s="36" t="s">
        <v>74</v>
      </c>
    </row>
    <row r="669" spans="1:17" s="3" customFormat="1" ht="14.25" x14ac:dyDescent="0.2">
      <c r="B669" s="76"/>
      <c r="C669" s="77"/>
      <c r="D669" s="77"/>
      <c r="E669" s="77"/>
      <c r="F669" s="77"/>
      <c r="G669" s="77"/>
      <c r="H669" s="77"/>
      <c r="I669" s="77"/>
      <c r="J669" s="77"/>
      <c r="K669" s="77"/>
      <c r="L669" s="77"/>
      <c r="M669" s="77">
        <f>+M$614+M668</f>
        <v>201.04629641600195</v>
      </c>
      <c r="N669" s="78">
        <f>+N$614+N668</f>
        <v>161.03146875974281</v>
      </c>
      <c r="O669" s="78">
        <f>+O$614+O668</f>
        <v>185.2</v>
      </c>
      <c r="P669" s="31"/>
      <c r="Q669" s="36" t="s">
        <v>75</v>
      </c>
    </row>
    <row r="670" spans="1:17" s="3" customFormat="1" ht="14.25" x14ac:dyDescent="0.2">
      <c r="B670" s="72"/>
      <c r="I670" s="61"/>
      <c r="J670" s="61"/>
      <c r="K670" s="61"/>
      <c r="L670" s="61"/>
      <c r="M670" s="61"/>
      <c r="N670" s="62">
        <f>+N669/M669-1</f>
        <v>-0.19903290122520367</v>
      </c>
      <c r="O670" s="62">
        <f>+O669/N669-1</f>
        <v>0.15008576538736262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-0.19903290122520367</v>
      </c>
      <c r="O671" s="67">
        <f>RATE(O$347-$M$347,,-$M669,O669)</f>
        <v>-4.0218327511662856E-2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80:M384 C386:M390 C396:M396 Q439 Q442:Q446 B566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P492:Q499 P490:Q490 P484:Q484 B595:P596">
    <cfRule type="cellIs" dxfId="6242" priority="1208" operator="lessThan">
      <formula>0</formula>
    </cfRule>
  </conditionalFormatting>
  <conditionalFormatting sqref="P546">
    <cfRule type="cellIs" dxfId="6241" priority="1207" operator="lessThan">
      <formula>0</formula>
    </cfRule>
  </conditionalFormatting>
  <conditionalFormatting sqref="B347:N347">
    <cfRule type="cellIs" dxfId="6240" priority="1206" operator="lessThan">
      <formula>0</formula>
    </cfRule>
  </conditionalFormatting>
  <conditionalFormatting sqref="B347:N347">
    <cfRule type="cellIs" dxfId="6239" priority="1205" operator="lessThan">
      <formula>0</formula>
    </cfRule>
  </conditionalFormatting>
  <conditionalFormatting sqref="Q551">
    <cfRule type="cellIs" dxfId="6238" priority="1201" operator="lessThan">
      <formula>0</formula>
    </cfRule>
  </conditionalFormatting>
  <conditionalFormatting sqref="Q485:Q488">
    <cfRule type="cellIs" dxfId="6237" priority="1204" operator="lessThan">
      <formula>0</formula>
    </cfRule>
  </conditionalFormatting>
  <conditionalFormatting sqref="Q489:Q490">
    <cfRule type="cellIs" dxfId="6236" priority="1203" operator="lessThan">
      <formula>0</formula>
    </cfRule>
  </conditionalFormatting>
  <conditionalFormatting sqref="Q489:Q490">
    <cfRule type="cellIs" dxfId="6235" priority="1202" operator="lessThan">
      <formula>0</formula>
    </cfRule>
  </conditionalFormatting>
  <conditionalFormatting sqref="P547:P550">
    <cfRule type="cellIs" dxfId="6234" priority="1199" operator="lessThan">
      <formula>0</formula>
    </cfRule>
  </conditionalFormatting>
  <conditionalFormatting sqref="Q371">
    <cfRule type="cellIs" dxfId="6233" priority="1167" operator="lessThan">
      <formula>0</formula>
    </cfRule>
  </conditionalFormatting>
  <conditionalFormatting sqref="Q551">
    <cfRule type="cellIs" dxfId="6232" priority="1200" operator="lessThan">
      <formula>0</formula>
    </cfRule>
  </conditionalFormatting>
  <conditionalFormatting sqref="Q353">
    <cfRule type="cellIs" dxfId="6230" priority="1187" operator="lessThan">
      <formula>0</formula>
    </cfRule>
  </conditionalFormatting>
  <conditionalFormatting sqref="Q450:Q454">
    <cfRule type="cellIs" dxfId="6229" priority="1198" operator="lessThan">
      <formula>0</formula>
    </cfRule>
  </conditionalFormatting>
  <conditionalFormatting sqref="P348:Q349 Q350:Q352">
    <cfRule type="cellIs" dxfId="6227" priority="1197" operator="lessThan">
      <formula>0</formula>
    </cfRule>
  </conditionalFormatting>
  <conditionalFormatting sqref="P397:Q397 Q398:Q400">
    <cfRule type="cellIs" dxfId="6225" priority="1137" operator="lessThan">
      <formula>0</formula>
    </cfRule>
  </conditionalFormatting>
  <conditionalFormatting sqref="P348:P349">
    <cfRule type="cellIs" dxfId="6224" priority="1196" operator="lessThan">
      <formula>0</formula>
    </cfRule>
  </conditionalFormatting>
  <conditionalFormatting sqref="P350:P353">
    <cfRule type="cellIs" dxfId="6223" priority="1195" operator="lessThan">
      <formula>0</formula>
    </cfRule>
  </conditionalFormatting>
  <conditionalFormatting sqref="Q401">
    <cfRule type="cellIs" dxfId="6222" priority="1134" operator="lessThan">
      <formula>0</formula>
    </cfRule>
  </conditionalFormatting>
  <conditionalFormatting sqref="Q354">
    <cfRule type="cellIs" dxfId="6221" priority="1190" operator="lessThan">
      <formula>0</formula>
    </cfRule>
  </conditionalFormatting>
  <conditionalFormatting sqref="Q408">
    <cfRule type="cellIs" dxfId="6220" priority="1121" operator="lessThan">
      <formula>0</formula>
    </cfRule>
  </conditionalFormatting>
  <conditionalFormatting sqref="P398:P400">
    <cfRule type="cellIs" dxfId="6219" priority="1135" operator="lessThan">
      <formula>0</formula>
    </cfRule>
  </conditionalFormatting>
  <conditionalFormatting sqref="H390">
    <cfRule type="cellIs" dxfId="6217" priority="1115" operator="lessThan">
      <formula>0</formula>
    </cfRule>
  </conditionalFormatting>
  <conditionalFormatting sqref="Q401">
    <cfRule type="cellIs" dxfId="6216" priority="1133" operator="lessThan">
      <formula>0</formula>
    </cfRule>
  </conditionalFormatting>
  <conditionalFormatting sqref="P354">
    <cfRule type="cellIs" dxfId="6213" priority="1189" operator="lessThan">
      <formula>0</formula>
    </cfRule>
  </conditionalFormatting>
  <conditionalFormatting sqref="P421">
    <cfRule type="cellIs" dxfId="6212" priority="1109" operator="lessThan">
      <formula>0</formula>
    </cfRule>
  </conditionalFormatting>
  <conditionalFormatting sqref="Q353">
    <cfRule type="cellIs" dxfId="6211" priority="1186" operator="lessThan">
      <formula>0</formula>
    </cfRule>
  </conditionalFormatting>
  <conditionalFormatting sqref="P355:Q355 Q356:Q358">
    <cfRule type="cellIs" dxfId="6210" priority="1185" operator="lessThan">
      <formula>0</formula>
    </cfRule>
  </conditionalFormatting>
  <conditionalFormatting sqref="P355">
    <cfRule type="cellIs" dxfId="6209" priority="1184" operator="lessThan">
      <formula>0</formula>
    </cfRule>
  </conditionalFormatting>
  <conditionalFormatting sqref="P356:P359">
    <cfRule type="cellIs" dxfId="6208" priority="1183" operator="lessThan">
      <formula>0</formula>
    </cfRule>
  </conditionalFormatting>
  <conditionalFormatting sqref="Q360">
    <cfRule type="cellIs" dxfId="6204" priority="1178" operator="lessThan">
      <formula>0</formula>
    </cfRule>
  </conditionalFormatting>
  <conditionalFormatting sqref="Q359">
    <cfRule type="cellIs" dxfId="6202" priority="1176" operator="lessThan">
      <formula>0</formula>
    </cfRule>
  </conditionalFormatting>
  <conditionalFormatting sqref="Q359">
    <cfRule type="cellIs" dxfId="6201" priority="1175" operator="lessThan">
      <formula>0</formula>
    </cfRule>
  </conditionalFormatting>
  <conditionalFormatting sqref="P367:Q367 Q368:Q370">
    <cfRule type="cellIs" dxfId="6200" priority="1174" operator="lessThan">
      <formula>0</formula>
    </cfRule>
  </conditionalFormatting>
  <conditionalFormatting sqref="P367">
    <cfRule type="cellIs" dxfId="6199" priority="1173" operator="lessThan">
      <formula>0</formula>
    </cfRule>
  </conditionalFormatting>
  <conditionalFormatting sqref="P379">
    <cfRule type="cellIs" dxfId="6196" priority="1164" operator="lessThan">
      <formula>0</formula>
    </cfRule>
  </conditionalFormatting>
  <conditionalFormatting sqref="Q372">
    <cfRule type="cellIs" dxfId="6195" priority="1169" operator="lessThan">
      <formula>0</formula>
    </cfRule>
  </conditionalFormatting>
  <conditionalFormatting sqref="P404:P406">
    <cfRule type="cellIs" dxfId="6193" priority="1122" operator="lessThan">
      <formula>0</formula>
    </cfRule>
  </conditionalFormatting>
  <conditionalFormatting sqref="Q371">
    <cfRule type="cellIs" dxfId="6191" priority="1166" operator="lessThan">
      <formula>0</formula>
    </cfRule>
  </conditionalFormatting>
  <conditionalFormatting sqref="P379:Q379 Q380:Q382">
    <cfRule type="cellIs" dxfId="6190" priority="1165" operator="lessThan">
      <formula>0</formula>
    </cfRule>
  </conditionalFormatting>
  <conditionalFormatting sqref="Q383">
    <cfRule type="cellIs" dxfId="6189" priority="1156" operator="lessThan">
      <formula>0</formula>
    </cfRule>
  </conditionalFormatting>
  <conditionalFormatting sqref="I381 K380:N381 C382:M383">
    <cfRule type="cellIs" dxfId="6188" priority="1163" operator="lessThan">
      <formula>0</formula>
    </cfRule>
  </conditionalFormatting>
  <conditionalFormatting sqref="I380">
    <cfRule type="cellIs" dxfId="6187" priority="1161" operator="lessThan">
      <formula>0</formula>
    </cfRule>
  </conditionalFormatting>
  <conditionalFormatting sqref="C380:J380">
    <cfRule type="cellIs" dxfId="6186" priority="1162" operator="lessThan">
      <formula>0</formula>
    </cfRule>
  </conditionalFormatting>
  <conditionalFormatting sqref="B379">
    <cfRule type="cellIs" dxfId="6185" priority="1160" operator="lessThan">
      <formula>0</formula>
    </cfRule>
  </conditionalFormatting>
  <conditionalFormatting sqref="Q384">
    <cfRule type="cellIs" dxfId="6184" priority="1159" operator="lessThan">
      <formula>0</formula>
    </cfRule>
  </conditionalFormatting>
  <conditionalFormatting sqref="Q429:Q431">
    <cfRule type="cellIs" dxfId="6183" priority="1100" operator="lessThan">
      <formula>0</formula>
    </cfRule>
  </conditionalFormatting>
  <conditionalFormatting sqref="C381:J381">
    <cfRule type="cellIs" dxfId="6182" priority="1158" operator="lessThan">
      <formula>0</formula>
    </cfRule>
  </conditionalFormatting>
  <conditionalFormatting sqref="Q383">
    <cfRule type="cellIs" dxfId="6181" priority="1157" operator="lessThan">
      <formula>0</formula>
    </cfRule>
  </conditionalFormatting>
  <conditionalFormatting sqref="Q389">
    <cfRule type="cellIs" dxfId="6180" priority="1145" operator="lessThan">
      <formula>0</formula>
    </cfRule>
  </conditionalFormatting>
  <conditionalFormatting sqref="P391:Q391 Q392:Q394">
    <cfRule type="cellIs" dxfId="6179" priority="1144" operator="lessThan">
      <formula>0</formula>
    </cfRule>
  </conditionalFormatting>
  <conditionalFormatting sqref="P391">
    <cfRule type="cellIs" dxfId="6178" priority="1143" operator="lessThan">
      <formula>0</formula>
    </cfRule>
  </conditionalFormatting>
  <conditionalFormatting sqref="P392:P394">
    <cfRule type="cellIs" dxfId="6177" priority="1142" operator="lessThan">
      <formula>0</formula>
    </cfRule>
  </conditionalFormatting>
  <conditionalFormatting sqref="Q396">
    <cfRule type="cellIs" dxfId="6176" priority="1140" operator="lessThan">
      <formula>0</formula>
    </cfRule>
  </conditionalFormatting>
  <conditionalFormatting sqref="B391">
    <cfRule type="cellIs" dxfId="6175" priority="1141" operator="lessThan">
      <formula>0</formula>
    </cfRule>
  </conditionalFormatting>
  <conditionalFormatting sqref="Q395">
    <cfRule type="cellIs" dxfId="6174" priority="1139" operator="lessThan">
      <formula>0</formula>
    </cfRule>
  </conditionalFormatting>
  <conditionalFormatting sqref="P385:Q385 Q386:Q388">
    <cfRule type="cellIs" dxfId="6173" priority="1155" operator="lessThan">
      <formula>0</formula>
    </cfRule>
  </conditionalFormatting>
  <conditionalFormatting sqref="P385">
    <cfRule type="cellIs" dxfId="6172" priority="1154" operator="lessThan">
      <formula>0</formula>
    </cfRule>
  </conditionalFormatting>
  <conditionalFormatting sqref="P386:P388">
    <cfRule type="cellIs" dxfId="6171" priority="1153" operator="lessThan">
      <formula>0</formula>
    </cfRule>
  </conditionalFormatting>
  <conditionalFormatting sqref="I387 K386:N387 C388:N388 C389:M389">
    <cfRule type="cellIs" dxfId="6170" priority="1152" operator="lessThan">
      <formula>0</formula>
    </cfRule>
  </conditionalFormatting>
  <conditionalFormatting sqref="Q395">
    <cfRule type="cellIs" dxfId="6169" priority="1138" operator="lessThan">
      <formula>0</formula>
    </cfRule>
  </conditionalFormatting>
  <conditionalFormatting sqref="I386">
    <cfRule type="cellIs" dxfId="6165" priority="1150" operator="lessThan">
      <formula>0</formula>
    </cfRule>
  </conditionalFormatting>
  <conditionalFormatting sqref="C386:J386">
    <cfRule type="cellIs" dxfId="6164" priority="1151" operator="lessThan">
      <formula>0</formula>
    </cfRule>
  </conditionalFormatting>
  <conditionalFormatting sqref="B385">
    <cfRule type="cellIs" dxfId="6163" priority="1149" operator="lessThan">
      <formula>0</formula>
    </cfRule>
  </conditionalFormatting>
  <conditionalFormatting sqref="Q390">
    <cfRule type="cellIs" dxfId="6162" priority="1148" operator="lessThan">
      <formula>0</formula>
    </cfRule>
  </conditionalFormatting>
  <conditionalFormatting sqref="C387:J387">
    <cfRule type="cellIs" dxfId="6161" priority="1147" operator="lessThan">
      <formula>0</formula>
    </cfRule>
  </conditionalFormatting>
  <conditionalFormatting sqref="Q389">
    <cfRule type="cellIs" dxfId="6160" priority="1146" operator="lessThan">
      <formula>0</formula>
    </cfRule>
  </conditionalFormatting>
  <conditionalFormatting sqref="P397">
    <cfRule type="cellIs" dxfId="6159" priority="1136" operator="lessThan">
      <formula>0</formula>
    </cfRule>
  </conditionalFormatting>
  <conditionalFormatting sqref="C396:M396">
    <cfRule type="cellIs" dxfId="6158" priority="1132" operator="lessThan">
      <formula>0</formula>
    </cfRule>
  </conditionalFormatting>
  <conditionalFormatting sqref="C390:M390">
    <cfRule type="cellIs" dxfId="6157" priority="1131" operator="lessThan">
      <formula>0</formula>
    </cfRule>
  </conditionalFormatting>
  <conditionalFormatting sqref="C384:M384">
    <cfRule type="cellIs" dxfId="6156" priority="1130" operator="lessThan">
      <formula>0</formula>
    </cfRule>
  </conditionalFormatting>
  <conditionalFormatting sqref="Q425">
    <cfRule type="cellIs" dxfId="6155" priority="1105" operator="lessThan">
      <formula>0</formula>
    </cfRule>
  </conditionalFormatting>
  <conditionalFormatting sqref="H383">
    <cfRule type="cellIs" dxfId="6154" priority="1112" operator="lessThan">
      <formula>0</formula>
    </cfRule>
  </conditionalFormatting>
  <conditionalFormatting sqref="P422:P424">
    <cfRule type="cellIs" dxfId="6151" priority="1108" operator="lessThan">
      <formula>0</formula>
    </cfRule>
  </conditionalFormatting>
  <conditionalFormatting sqref="B427">
    <cfRule type="cellIs" dxfId="6150" priority="1102" operator="lessThan">
      <formula>0</formula>
    </cfRule>
  </conditionalFormatting>
  <conditionalFormatting sqref="B403">
    <cfRule type="cellIs" dxfId="6149" priority="1118" operator="lessThan">
      <formula>0</formula>
    </cfRule>
  </conditionalFormatting>
  <conditionalFormatting sqref="P421:Q421 Q422:Q424">
    <cfRule type="cellIs" dxfId="6148" priority="1110" operator="lessThan">
      <formula>0</formula>
    </cfRule>
  </conditionalFormatting>
  <conditionalFormatting sqref="Q438">
    <cfRule type="cellIs" dxfId="6147" priority="1093" operator="lessThan">
      <formula>0</formula>
    </cfRule>
  </conditionalFormatting>
  <conditionalFormatting sqref="B397">
    <cfRule type="cellIs" dxfId="6146" priority="1126" operator="lessThan">
      <formula>0</formula>
    </cfRule>
  </conditionalFormatting>
  <conditionalFormatting sqref="B402">
    <cfRule type="cellIs" dxfId="6145" priority="1125" operator="lessThan">
      <formula>0</formula>
    </cfRule>
  </conditionalFormatting>
  <conditionalFormatting sqref="Q407">
    <cfRule type="cellIs" dxfId="6144" priority="1119" operator="lessThan">
      <formula>0</formula>
    </cfRule>
  </conditionalFormatting>
  <conditionalFormatting sqref="P403:Q403 Q404:Q406">
    <cfRule type="cellIs" dxfId="6143" priority="1124" operator="lessThan">
      <formula>0</formula>
    </cfRule>
  </conditionalFormatting>
  <conditionalFormatting sqref="P403">
    <cfRule type="cellIs" dxfId="6142" priority="1123" operator="lessThan">
      <formula>0</formula>
    </cfRule>
  </conditionalFormatting>
  <conditionalFormatting sqref="Q407">
    <cfRule type="cellIs" dxfId="6141" priority="1120" operator="lessThan">
      <formula>0</formula>
    </cfRule>
  </conditionalFormatting>
  <conditionalFormatting sqref="B434">
    <cfRule type="cellIs" dxfId="6140" priority="1091" operator="lessThan">
      <formula>0</formula>
    </cfRule>
  </conditionalFormatting>
  <conditionalFormatting sqref="H384">
    <cfRule type="cellIs" dxfId="6139" priority="1111" operator="lessThan">
      <formula>0</formula>
    </cfRule>
  </conditionalFormatting>
  <conditionalFormatting sqref="Q433">
    <cfRule type="cellIs" dxfId="6138" priority="1092" operator="lessThan">
      <formula>0</formula>
    </cfRule>
  </conditionalFormatting>
  <conditionalFormatting sqref="Q556:Q558">
    <cfRule type="cellIs" dxfId="6137" priority="1090" operator="lessThan">
      <formula>0</formula>
    </cfRule>
  </conditionalFormatting>
  <conditionalFormatting sqref="J558:N558 K556:N557 J559:M559">
    <cfRule type="cellIs" dxfId="6136" priority="1088" operator="lessThan">
      <formula>0</formula>
    </cfRule>
  </conditionalFormatting>
  <conditionalFormatting sqref="Q432">
    <cfRule type="cellIs" dxfId="6135" priority="1097" operator="lessThan">
      <formula>0</formula>
    </cfRule>
  </conditionalFormatting>
  <conditionalFormatting sqref="Q435:Q437">
    <cfRule type="cellIs" dxfId="6134" priority="1096" operator="lessThan">
      <formula>0</formula>
    </cfRule>
  </conditionalFormatting>
  <conditionalFormatting sqref="P429:P431">
    <cfRule type="cellIs" dxfId="6133" priority="1099" operator="lessThan">
      <formula>0</formula>
    </cfRule>
  </conditionalFormatting>
  <conditionalFormatting sqref="Q432">
    <cfRule type="cellIs" dxfId="6132" priority="1098" operator="lessThan">
      <formula>0</formula>
    </cfRule>
  </conditionalFormatting>
  <conditionalFormatting sqref="P556:P558">
    <cfRule type="cellIs" dxfId="6131" priority="1089" operator="lessThan">
      <formula>0</formula>
    </cfRule>
  </conditionalFormatting>
  <conditionalFormatting sqref="H396">
    <cfRule type="cellIs" dxfId="6130" priority="1117" operator="lessThan">
      <formula>0</formula>
    </cfRule>
  </conditionalFormatting>
  <conditionalFormatting sqref="Q438">
    <cfRule type="cellIs" dxfId="6129" priority="1094" operator="lessThan">
      <formula>0</formula>
    </cfRule>
  </conditionalFormatting>
  <conditionalFormatting sqref="Q425">
    <cfRule type="cellIs" dxfId="6128" priority="1106" operator="lessThan">
      <formula>0</formula>
    </cfRule>
  </conditionalFormatting>
  <conditionalFormatting sqref="H389">
    <cfRule type="cellIs" dxfId="6127" priority="1116" operator="lessThan">
      <formula>0</formula>
    </cfRule>
  </conditionalFormatting>
  <conditionalFormatting sqref="B428">
    <cfRule type="cellIs" dxfId="6126" priority="1101" operator="lessThan">
      <formula>0</formula>
    </cfRule>
  </conditionalFormatting>
  <conditionalFormatting sqref="Q559">
    <cfRule type="cellIs" dxfId="6125" priority="1085" operator="lessThan">
      <formula>0</formula>
    </cfRule>
  </conditionalFormatting>
  <conditionalFormatting sqref="Q559">
    <cfRule type="cellIs" dxfId="6124" priority="1084" operator="lessThan">
      <formula>0</formula>
    </cfRule>
  </conditionalFormatting>
  <conditionalFormatting sqref="P435:P437">
    <cfRule type="cellIs" dxfId="6123" priority="1095" operator="lessThan">
      <formula>0</formula>
    </cfRule>
  </conditionalFormatting>
  <conditionalFormatting sqref="P427">
    <cfRule type="cellIs" dxfId="6122" priority="1107" operator="lessThan">
      <formula>0</formula>
    </cfRule>
  </conditionalFormatting>
  <conditionalFormatting sqref="Q426:Q427">
    <cfRule type="cellIs" dxfId="6121" priority="1103" operator="lessThan">
      <formula>0</formula>
    </cfRule>
  </conditionalFormatting>
  <conditionalFormatting sqref="J557">
    <cfRule type="cellIs" dxfId="6120" priority="1086" operator="lessThan">
      <formula>0</formula>
    </cfRule>
  </conditionalFormatting>
  <conditionalFormatting sqref="J562:N562 J564:N565 J563:M563">
    <cfRule type="cellIs" dxfId="6119" priority="1078" operator="lessThan">
      <formula>0</formula>
    </cfRule>
  </conditionalFormatting>
  <conditionalFormatting sqref="B421">
    <cfRule type="cellIs" dxfId="6118" priority="1104" operator="lessThan">
      <formula>0</formula>
    </cfRule>
  </conditionalFormatting>
  <conditionalFormatting sqref="Q560">
    <cfRule type="cellIs" dxfId="6117" priority="1083" operator="lessThan">
      <formula>0</formula>
    </cfRule>
  </conditionalFormatting>
  <conditionalFormatting sqref="J563">
    <cfRule type="cellIs" dxfId="6116" priority="1077" operator="lessThan">
      <formula>0</formula>
    </cfRule>
  </conditionalFormatting>
  <conditionalFormatting sqref="Q565">
    <cfRule type="cellIs" dxfId="6115" priority="1076" operator="lessThan">
      <formula>0</formula>
    </cfRule>
  </conditionalFormatting>
  <conditionalFormatting sqref="Q566">
    <cfRule type="cellIs" dxfId="6114" priority="1074" operator="lessThan">
      <formula>0</formula>
    </cfRule>
  </conditionalFormatting>
  <conditionalFormatting sqref="B588">
    <cfRule type="cellIs" dxfId="6113" priority="1038" operator="lessThan">
      <formula>0</formula>
    </cfRule>
  </conditionalFormatting>
  <conditionalFormatting sqref="I580 K579:N580 C581:N582">
    <cfRule type="cellIs" dxfId="6112" priority="1071" operator="lessThan">
      <formula>0</formula>
    </cfRule>
  </conditionalFormatting>
  <conditionalFormatting sqref="C579:N582">
    <cfRule type="cellIs" dxfId="6111" priority="1070" operator="lessThan">
      <formula>0</formula>
    </cfRule>
  </conditionalFormatting>
  <conditionalFormatting sqref="Q582">
    <cfRule type="cellIs" dxfId="6110" priority="1066" operator="lessThan">
      <formula>0</formula>
    </cfRule>
  </conditionalFormatting>
  <conditionalFormatting sqref="I579">
    <cfRule type="cellIs" dxfId="6109" priority="1069" operator="lessThan">
      <formula>0</formula>
    </cfRule>
  </conditionalFormatting>
  <conditionalFormatting sqref="J556:N558 J559:M559">
    <cfRule type="cellIs" dxfId="6108" priority="1087" operator="lessThan">
      <formula>0</formula>
    </cfRule>
  </conditionalFormatting>
  <conditionalFormatting sqref="P562:P565">
    <cfRule type="cellIs" dxfId="6107" priority="1080" operator="lessThan">
      <formula>0</formula>
    </cfRule>
  </conditionalFormatting>
  <conditionalFormatting sqref="J564:N565 K562:N562 K563:M563">
    <cfRule type="cellIs" dxfId="6106" priority="1079" operator="lessThan">
      <formula>0</formula>
    </cfRule>
  </conditionalFormatting>
  <conditionalFormatting sqref="B555">
    <cfRule type="cellIs" dxfId="6105" priority="1082" operator="lessThan">
      <formula>0</formula>
    </cfRule>
  </conditionalFormatting>
  <conditionalFormatting sqref="Q565">
    <cfRule type="cellIs" dxfId="6104" priority="1075" operator="lessThan">
      <formula>0</formula>
    </cfRule>
  </conditionalFormatting>
  <conditionalFormatting sqref="C580:J580">
    <cfRule type="cellIs" dxfId="6103" priority="1068" operator="lessThan">
      <formula>0</formula>
    </cfRule>
  </conditionalFormatting>
  <conditionalFormatting sqref="Q562:Q564">
    <cfRule type="cellIs" dxfId="6102" priority="1081" operator="lessThan">
      <formula>0</formula>
    </cfRule>
  </conditionalFormatting>
  <conditionalFormatting sqref="Q579:Q581">
    <cfRule type="cellIs" dxfId="6101" priority="1073" operator="lessThan">
      <formula>0</formula>
    </cfRule>
  </conditionalFormatting>
  <conditionalFormatting sqref="P579:P582">
    <cfRule type="cellIs" dxfId="6100" priority="1072" operator="lessThan">
      <formula>0</formula>
    </cfRule>
  </conditionalFormatting>
  <conditionalFormatting sqref="Q582">
    <cfRule type="cellIs" dxfId="6099" priority="1067" operator="lessThan">
      <formula>0</formula>
    </cfRule>
  </conditionalFormatting>
  <conditionalFormatting sqref="Q592">
    <cfRule type="cellIs" dxfId="6098" priority="1042" operator="lessThan">
      <formula>0</formula>
    </cfRule>
  </conditionalFormatting>
  <conditionalFormatting sqref="I589">
    <cfRule type="cellIs" dxfId="6097" priority="1045" operator="lessThan">
      <formula>0</formula>
    </cfRule>
  </conditionalFormatting>
  <conditionalFormatting sqref="H580:H582">
    <cfRule type="cellIs" dxfId="6096" priority="1065" operator="lessThan">
      <formula>0</formula>
    </cfRule>
  </conditionalFormatting>
  <conditionalFormatting sqref="H584:H587">
    <cfRule type="cellIs" dxfId="6095" priority="1052" operator="lessThan">
      <formula>0</formula>
    </cfRule>
  </conditionalFormatting>
  <conditionalFormatting sqref="H579">
    <cfRule type="cellIs" dxfId="6094" priority="1063" operator="lessThan">
      <formula>0</formula>
    </cfRule>
  </conditionalFormatting>
  <conditionalFormatting sqref="H579:H582">
    <cfRule type="cellIs" dxfId="6093" priority="1064" operator="lessThan">
      <formula>0</formula>
    </cfRule>
  </conditionalFormatting>
  <conditionalFormatting sqref="B578">
    <cfRule type="cellIs" dxfId="6092" priority="1062" operator="lessThan">
      <formula>0</formula>
    </cfRule>
  </conditionalFormatting>
  <conditionalFormatting sqref="Q587">
    <cfRule type="cellIs" dxfId="6091" priority="1054" operator="lessThan">
      <formula>0</formula>
    </cfRule>
  </conditionalFormatting>
  <conditionalFormatting sqref="I584">
    <cfRule type="cellIs" dxfId="6090" priority="1057" operator="lessThan">
      <formula>0</formula>
    </cfRule>
  </conditionalFormatting>
  <conditionalFormatting sqref="C584:N587">
    <cfRule type="cellIs" dxfId="6089" priority="1058" operator="lessThan">
      <formula>0</formula>
    </cfRule>
  </conditionalFormatting>
  <conditionalFormatting sqref="Q587">
    <cfRule type="cellIs" dxfId="6088" priority="1055" operator="lessThan">
      <formula>0</formula>
    </cfRule>
  </conditionalFormatting>
  <conditionalFormatting sqref="H584">
    <cfRule type="cellIs" dxfId="6087" priority="1051" operator="lessThan">
      <formula>0</formula>
    </cfRule>
  </conditionalFormatting>
  <conditionalFormatting sqref="P584:P587">
    <cfRule type="cellIs" dxfId="6086" priority="1060" operator="lessThan">
      <formula>0</formula>
    </cfRule>
  </conditionalFormatting>
  <conditionalFormatting sqref="C585:J585">
    <cfRule type="cellIs" dxfId="6085" priority="1056" operator="lessThan">
      <formula>0</formula>
    </cfRule>
  </conditionalFormatting>
  <conditionalFormatting sqref="H585:H587">
    <cfRule type="cellIs" dxfId="6084" priority="1053" operator="lessThan">
      <formula>0</formula>
    </cfRule>
  </conditionalFormatting>
  <conditionalFormatting sqref="I585 K584:N585 C586:N587">
    <cfRule type="cellIs" dxfId="6083" priority="1059" operator="lessThan">
      <formula>0</formula>
    </cfRule>
  </conditionalFormatting>
  <conditionalFormatting sqref="Q584:Q586">
    <cfRule type="cellIs" dxfId="6082" priority="1061" operator="lessThan">
      <formula>0</formula>
    </cfRule>
  </conditionalFormatting>
  <conditionalFormatting sqref="B583">
    <cfRule type="cellIs" dxfId="6081" priority="1050" operator="lessThan">
      <formula>0</formula>
    </cfRule>
  </conditionalFormatting>
  <conditionalFormatting sqref="C589:N592">
    <cfRule type="cellIs" dxfId="6080" priority="1046" operator="lessThan">
      <formula>0</formula>
    </cfRule>
  </conditionalFormatting>
  <conditionalFormatting sqref="Q592">
    <cfRule type="cellIs" dxfId="6079" priority="1043" operator="lessThan">
      <formula>0</formula>
    </cfRule>
  </conditionalFormatting>
  <conditionalFormatting sqref="H589">
    <cfRule type="cellIs" dxfId="6078" priority="1039" operator="lessThan">
      <formula>0</formula>
    </cfRule>
  </conditionalFormatting>
  <conditionalFormatting sqref="H589:H592">
    <cfRule type="cellIs" dxfId="6077" priority="1040" operator="lessThan">
      <formula>0</formula>
    </cfRule>
  </conditionalFormatting>
  <conditionalFormatting sqref="P589:P592">
    <cfRule type="cellIs" dxfId="6076" priority="1048" operator="lessThan">
      <formula>0</formula>
    </cfRule>
  </conditionalFormatting>
  <conditionalFormatting sqref="C590:J590">
    <cfRule type="cellIs" dxfId="6075" priority="1044" operator="lessThan">
      <formula>0</formula>
    </cfRule>
  </conditionalFormatting>
  <conditionalFormatting sqref="H590:H592">
    <cfRule type="cellIs" dxfId="6074" priority="1041" operator="lessThan">
      <formula>0</formula>
    </cfRule>
  </conditionalFormatting>
  <conditionalFormatting sqref="I590 K589:N590 C591:N592">
    <cfRule type="cellIs" dxfId="6073" priority="1047" operator="lessThan">
      <formula>0</formula>
    </cfRule>
  </conditionalFormatting>
  <conditionalFormatting sqref="Q589:Q591">
    <cfRule type="cellIs" dxfId="6072" priority="1049" operator="lessThan">
      <formula>0</formula>
    </cfRule>
  </conditionalFormatting>
  <conditionalFormatting sqref="P492:Q492">
    <cfRule type="cellIs" dxfId="6069" priority="1019" operator="lessThan">
      <formula>0</formula>
    </cfRule>
  </conditionalFormatting>
  <conditionalFormatting sqref="P485:P488">
    <cfRule type="cellIs" dxfId="6068" priority="1020" operator="lessThan">
      <formula>0</formula>
    </cfRule>
  </conditionalFormatting>
  <conditionalFormatting sqref="Q574:Q576">
    <cfRule type="cellIs" dxfId="6067" priority="989" operator="lessThan">
      <formula>0</formula>
    </cfRule>
  </conditionalFormatting>
  <conditionalFormatting sqref="B484">
    <cfRule type="cellIs" dxfId="6066" priority="1037" operator="lessThan">
      <formula>0</formula>
    </cfRule>
  </conditionalFormatting>
  <conditionalFormatting sqref="N420">
    <cfRule type="cellIs" dxfId="6065" priority="806" operator="lessThan">
      <formula>0</formula>
    </cfRule>
  </conditionalFormatting>
  <conditionalFormatting sqref="C556:I559">
    <cfRule type="cellIs" dxfId="6058" priority="1027" operator="lessThan">
      <formula>0</formula>
    </cfRule>
  </conditionalFormatting>
  <conditionalFormatting sqref="C557:I557">
    <cfRule type="cellIs" dxfId="6057" priority="1026" operator="lessThan">
      <formula>0</formula>
    </cfRule>
  </conditionalFormatting>
  <conditionalFormatting sqref="C558:I559">
    <cfRule type="cellIs" dxfId="6056" priority="1028" operator="lessThan">
      <formula>0</formula>
    </cfRule>
  </conditionalFormatting>
  <conditionalFormatting sqref="C562:I565">
    <cfRule type="cellIs" dxfId="6055" priority="1024" operator="lessThan">
      <formula>0</formula>
    </cfRule>
  </conditionalFormatting>
  <conditionalFormatting sqref="C563:I563">
    <cfRule type="cellIs" dxfId="6054" priority="1023" operator="lessThan">
      <formula>0</formula>
    </cfRule>
  </conditionalFormatting>
  <conditionalFormatting sqref="C564:I565">
    <cfRule type="cellIs" dxfId="6053" priority="1025" operator="lessThan">
      <formula>0</formula>
    </cfRule>
  </conditionalFormatting>
  <conditionalFormatting sqref="C442:C445">
    <cfRule type="cellIs" dxfId="6052" priority="1022" operator="lessThan">
      <formula>0</formula>
    </cfRule>
  </conditionalFormatting>
  <conditionalFormatting sqref="P450:P453">
    <cfRule type="cellIs" dxfId="6051" priority="1021" operator="lessThan">
      <formula>0</formula>
    </cfRule>
  </conditionalFormatting>
  <conditionalFormatting sqref="Q493:Q496">
    <cfRule type="cellIs" dxfId="6050" priority="1018" operator="lessThan">
      <formula>0</formula>
    </cfRule>
  </conditionalFormatting>
  <conditionalFormatting sqref="Q497:Q498">
    <cfRule type="cellIs" dxfId="6049" priority="1017" operator="lessThan">
      <formula>0</formula>
    </cfRule>
  </conditionalFormatting>
  <conditionalFormatting sqref="Q498">
    <cfRule type="cellIs" dxfId="6048" priority="1016" operator="lessThan">
      <formula>0</formula>
    </cfRule>
  </conditionalFormatting>
  <conditionalFormatting sqref="Q497">
    <cfRule type="cellIs" dxfId="6047" priority="1015" operator="lessThan">
      <formula>0</formula>
    </cfRule>
  </conditionalFormatting>
  <conditionalFormatting sqref="P493:P496">
    <cfRule type="cellIs" dxfId="6046" priority="1014" operator="lessThan">
      <formula>0</formula>
    </cfRule>
  </conditionalFormatting>
  <conditionalFormatting sqref="B492">
    <cfRule type="cellIs" dxfId="6045" priority="1013" operator="lessThan">
      <formula>0</formula>
    </cfRule>
  </conditionalFormatting>
  <conditionalFormatting sqref="C574:N577">
    <cfRule type="cellIs" dxfId="6044" priority="986" operator="lessThan">
      <formula>0</formula>
    </cfRule>
  </conditionalFormatting>
  <conditionalFormatting sqref="Q577">
    <cfRule type="cellIs" dxfId="6043" priority="983" operator="lessThan">
      <formula>0</formula>
    </cfRule>
  </conditionalFormatting>
  <conditionalFormatting sqref="H574:H577">
    <cfRule type="cellIs" dxfId="6042" priority="980" operator="lessThan">
      <formula>0</formula>
    </cfRule>
  </conditionalFormatting>
  <conditionalFormatting sqref="Q491">
    <cfRule type="cellIs" dxfId="6041" priority="1012" operator="lessThan">
      <formula>0</formula>
    </cfRule>
  </conditionalFormatting>
  <conditionalFormatting sqref="Q533:Q536 Q538">
    <cfRule type="cellIs" dxfId="6040" priority="1011" operator="lessThan">
      <formula>0</formula>
    </cfRule>
  </conditionalFormatting>
  <conditionalFormatting sqref="P532">
    <cfRule type="cellIs" dxfId="6039" priority="1010" operator="lessThan">
      <formula>0</formula>
    </cfRule>
  </conditionalFormatting>
  <conditionalFormatting sqref="Q537">
    <cfRule type="cellIs" dxfId="6038" priority="1009" operator="lessThan">
      <formula>0</formula>
    </cfRule>
  </conditionalFormatting>
  <conditionalFormatting sqref="Q537">
    <cfRule type="cellIs" dxfId="6037" priority="1008" operator="lessThan">
      <formula>0</formula>
    </cfRule>
  </conditionalFormatting>
  <conditionalFormatting sqref="P533:P536">
    <cfRule type="cellIs" dxfId="6036" priority="1007" operator="lessThan">
      <formula>0</formula>
    </cfRule>
  </conditionalFormatting>
  <conditionalFormatting sqref="Q545 Q540:Q543">
    <cfRule type="cellIs" dxfId="6035" priority="1005" operator="lessThan">
      <formula>0</formula>
    </cfRule>
  </conditionalFormatting>
  <conditionalFormatting sqref="Q544">
    <cfRule type="cellIs" dxfId="6034" priority="1003" operator="lessThan">
      <formula>0</formula>
    </cfRule>
  </conditionalFormatting>
  <conditionalFormatting sqref="B532">
    <cfRule type="cellIs" dxfId="6033" priority="1006" operator="lessThan">
      <formula>0</formula>
    </cfRule>
  </conditionalFormatting>
  <conditionalFormatting sqref="P539">
    <cfRule type="cellIs" dxfId="6032" priority="1004" operator="lessThan">
      <formula>0</formula>
    </cfRule>
  </conditionalFormatting>
  <conditionalFormatting sqref="P540:P543">
    <cfRule type="cellIs" dxfId="6031" priority="1001" operator="lessThan">
      <formula>0</formula>
    </cfRule>
  </conditionalFormatting>
  <conditionalFormatting sqref="Q544">
    <cfRule type="cellIs" dxfId="6030" priority="1002" operator="lessThan">
      <formula>0</formula>
    </cfRule>
  </conditionalFormatting>
  <conditionalFormatting sqref="P568:P570 P572">
    <cfRule type="cellIs" dxfId="6029" priority="999" operator="lessThan">
      <formula>0</formula>
    </cfRule>
  </conditionalFormatting>
  <conditionalFormatting sqref="Q568:Q570">
    <cfRule type="cellIs" dxfId="6028" priority="1000" operator="lessThan">
      <formula>0</formula>
    </cfRule>
  </conditionalFormatting>
  <conditionalFormatting sqref="C570:I570">
    <cfRule type="cellIs" dxfId="6027" priority="992" operator="lessThan">
      <formula>0</formula>
    </cfRule>
  </conditionalFormatting>
  <conditionalFormatting sqref="C568:I570">
    <cfRule type="cellIs" dxfId="6026" priority="991" operator="lessThan">
      <formula>0</formula>
    </cfRule>
  </conditionalFormatting>
  <conditionalFormatting sqref="B567">
    <cfRule type="cellIs" dxfId="6025" priority="993" operator="lessThan">
      <formula>0</formula>
    </cfRule>
  </conditionalFormatting>
  <conditionalFormatting sqref="J568:N570">
    <cfRule type="cellIs" dxfId="6024" priority="997" operator="lessThan">
      <formula>0</formula>
    </cfRule>
  </conditionalFormatting>
  <conditionalFormatting sqref="P574:P577">
    <cfRule type="cellIs" dxfId="6023" priority="988" operator="lessThan">
      <formula>0</formula>
    </cfRule>
  </conditionalFormatting>
  <conditionalFormatting sqref="Q571:Q572">
    <cfRule type="cellIs" dxfId="6022" priority="994" operator="lessThan">
      <formula>0</formula>
    </cfRule>
  </conditionalFormatting>
  <conditionalFormatting sqref="C433:M433">
    <cfRule type="cellIs" dxfId="6021" priority="788" operator="lessThan">
      <formula>0</formula>
    </cfRule>
  </conditionalFormatting>
  <conditionalFormatting sqref="Q571:Q572">
    <cfRule type="cellIs" dxfId="6020" priority="995" operator="lessThan">
      <formula>0</formula>
    </cfRule>
  </conditionalFormatting>
  <conditionalFormatting sqref="J569">
    <cfRule type="cellIs" dxfId="6019" priority="996" operator="lessThan">
      <formula>0</formula>
    </cfRule>
  </conditionalFormatting>
  <conditionalFormatting sqref="J570:N570 K568:N569">
    <cfRule type="cellIs" dxfId="6018" priority="998" operator="lessThan">
      <formula>0</formula>
    </cfRule>
  </conditionalFormatting>
  <conditionalFormatting sqref="I575 K574:N575 C576:N577">
    <cfRule type="cellIs" dxfId="6017" priority="987" operator="lessThan">
      <formula>0</formula>
    </cfRule>
  </conditionalFormatting>
  <conditionalFormatting sqref="N420">
    <cfRule type="cellIs" dxfId="6016" priority="807" operator="lessThan">
      <formula>0</formula>
    </cfRule>
  </conditionalFormatting>
  <conditionalFormatting sqref="B429:N429">
    <cfRule type="cellIs" dxfId="6015" priority="783" operator="lessThan">
      <formula>0</formula>
    </cfRule>
  </conditionalFormatting>
  <conditionalFormatting sqref="C569:I569">
    <cfRule type="cellIs" dxfId="6014" priority="990" operator="lessThan">
      <formula>0</formula>
    </cfRule>
  </conditionalFormatting>
  <conditionalFormatting sqref="B429:N429">
    <cfRule type="cellIs" dxfId="6013" priority="784" operator="lessThan">
      <formula>0</formula>
    </cfRule>
  </conditionalFormatting>
  <conditionalFormatting sqref="H433">
    <cfRule type="cellIs" dxfId="6012" priority="787" operator="lessThan">
      <formula>0</formula>
    </cfRule>
  </conditionalFormatting>
  <conditionalFormatting sqref="B433">
    <cfRule type="cellIs" dxfId="6011" priority="786" operator="lessThan">
      <formula>0</formula>
    </cfRule>
  </conditionalFormatting>
  <conditionalFormatting sqref="B433">
    <cfRule type="cellIs" dxfId="6010" priority="785" operator="lessThan">
      <formula>0</formula>
    </cfRule>
  </conditionalFormatting>
  <conditionalFormatting sqref="B429:N429">
    <cfRule type="cellIs" dxfId="6009" priority="781" operator="lessThan">
      <formula>0</formula>
    </cfRule>
  </conditionalFormatting>
  <conditionalFormatting sqref="B429:N429">
    <cfRule type="cellIs" dxfId="6008" priority="782" operator="lessThan">
      <formula>0</formula>
    </cfRule>
  </conditionalFormatting>
  <conditionalFormatting sqref="B422:N422">
    <cfRule type="cellIs" dxfId="6007" priority="793" operator="lessThan">
      <formula>0</formula>
    </cfRule>
  </conditionalFormatting>
  <conditionalFormatting sqref="H574">
    <cfRule type="cellIs" dxfId="6006" priority="979" operator="lessThan">
      <formula>0</formula>
    </cfRule>
  </conditionalFormatting>
  <conditionalFormatting sqref="C433:M433">
    <cfRule type="cellIs" dxfId="6005" priority="789" operator="lessThan">
      <formula>0</formula>
    </cfRule>
  </conditionalFormatting>
  <conditionalFormatting sqref="H575:H577">
    <cfRule type="cellIs" dxfId="6004" priority="981" operator="lessThan">
      <formula>0</formula>
    </cfRule>
  </conditionalFormatting>
  <conditionalFormatting sqref="Q577">
    <cfRule type="cellIs" dxfId="6003" priority="982" operator="lessThan">
      <formula>0</formula>
    </cfRule>
  </conditionalFormatting>
  <conditionalFormatting sqref="I574">
    <cfRule type="cellIs" dxfId="6002" priority="985" operator="lessThan">
      <formula>0</formula>
    </cfRule>
  </conditionalFormatting>
  <conditionalFormatting sqref="H426">
    <cfRule type="cellIs" dxfId="6001" priority="803" operator="lessThan">
      <formula>0</formula>
    </cfRule>
  </conditionalFormatting>
  <conditionalFormatting sqref="C575:J575">
    <cfRule type="cellIs" dxfId="6000" priority="984" operator="lessThan">
      <formula>0</formula>
    </cfRule>
  </conditionalFormatting>
  <conditionalFormatting sqref="B573">
    <cfRule type="cellIs" dxfId="5999" priority="978" operator="lessThan">
      <formula>0</formula>
    </cfRule>
  </conditionalFormatting>
  <conditionalFormatting sqref="N425">
    <cfRule type="cellIs" dxfId="5998" priority="792" operator="lessThan">
      <formula>0</formula>
    </cfRule>
  </conditionalFormatting>
  <conditionalFormatting sqref="C426:M426">
    <cfRule type="cellIs" dxfId="5997" priority="804" operator="lessThan">
      <formula>0</formula>
    </cfRule>
  </conditionalFormatting>
  <conditionalFormatting sqref="C426:M426">
    <cfRule type="cellIs" dxfId="5996" priority="805" operator="lessThan">
      <formula>0</formula>
    </cfRule>
  </conditionalFormatting>
  <conditionalFormatting sqref="N426">
    <cfRule type="cellIs" dxfId="5995" priority="791" operator="lessThan">
      <formula>0</formula>
    </cfRule>
  </conditionalFormatting>
  <conditionalFormatting sqref="B429:N429">
    <cfRule type="cellIs" dxfId="5994" priority="779" operator="lessThan">
      <formula>0</formula>
    </cfRule>
  </conditionalFormatting>
  <conditionalFormatting sqref="N426">
    <cfRule type="cellIs" dxfId="5993" priority="790" operator="lessThan">
      <formula>0</formula>
    </cfRule>
  </conditionalFormatting>
  <conditionalFormatting sqref="B429:N429">
    <cfRule type="cellIs" dxfId="5992" priority="780" operator="lessThan">
      <formula>0</formula>
    </cfRule>
  </conditionalFormatting>
  <conditionalFormatting sqref="B561">
    <cfRule type="cellIs" dxfId="5991" priority="977" operator="lessThan">
      <formula>0</formula>
    </cfRule>
  </conditionalFormatting>
  <conditionalFormatting sqref="B426">
    <cfRule type="cellIs" dxfId="5990" priority="802" operator="lessThan">
      <formula>0</formula>
    </cfRule>
  </conditionalFormatting>
  <conditionalFormatting sqref="N433">
    <cfRule type="cellIs" dxfId="5989" priority="774" operator="lessThan">
      <formula>0</formula>
    </cfRule>
  </conditionalFormatting>
  <conditionalFormatting sqref="B561">
    <cfRule type="cellIs" dxfId="5988" priority="976" operator="lessThan">
      <formula>0</formula>
    </cfRule>
  </conditionalFormatting>
  <conditionalFormatting sqref="B554">
    <cfRule type="cellIs" dxfId="5987" priority="974" operator="lessThan">
      <formula>0</formula>
    </cfRule>
  </conditionalFormatting>
  <conditionalFormatting sqref="B554">
    <cfRule type="cellIs" dxfId="5986" priority="975" operator="lessThan">
      <formula>0</formula>
    </cfRule>
  </conditionalFormatting>
  <conditionalFormatting sqref="B572">
    <cfRule type="cellIs" dxfId="5985" priority="972" operator="lessThan">
      <formula>0</formula>
    </cfRule>
  </conditionalFormatting>
  <conditionalFormatting sqref="B572">
    <cfRule type="cellIs" dxfId="5984" priority="973" operator="lessThan">
      <formula>0</formula>
    </cfRule>
  </conditionalFormatting>
  <conditionalFormatting sqref="A1:XFD347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79:XFD531 A348:A378 P348:XFD378">
    <cfRule type="cellIs" dxfId="5983" priority="971" operator="lessThan">
      <formula>0</formula>
    </cfRule>
  </conditionalFormatting>
  <conditionalFormatting sqref="B600">
    <cfRule type="cellIs" dxfId="5982" priority="968" operator="lessThan">
      <formula>0</formula>
    </cfRule>
  </conditionalFormatting>
  <conditionalFormatting sqref="B594">
    <cfRule type="cellIs" dxfId="5981" priority="970" operator="lessThan">
      <formula>0</formula>
    </cfRule>
  </conditionalFormatting>
  <conditionalFormatting sqref="B597">
    <cfRule type="cellIs" dxfId="5980" priority="969" operator="lessThan">
      <formula>0</formula>
    </cfRule>
  </conditionalFormatting>
  <conditionalFormatting sqref="B615">
    <cfRule type="cellIs" dxfId="5979" priority="967" operator="lessThan">
      <formula>0</formula>
    </cfRule>
  </conditionalFormatting>
  <conditionalFormatting sqref="B623">
    <cfRule type="cellIs" dxfId="5978" priority="966" operator="lessThan">
      <formula>0</formula>
    </cfRule>
  </conditionalFormatting>
  <conditionalFormatting sqref="I626:N626 P624:Q627">
    <cfRule type="cellIs" dxfId="5977" priority="965" operator="lessThan">
      <formula>0</formula>
    </cfRule>
  </conditionalFormatting>
  <conditionalFormatting sqref="P415:Q415 Q416:Q418">
    <cfRule type="cellIs" dxfId="5976" priority="953" operator="lessThan">
      <formula>0</formula>
    </cfRule>
  </conditionalFormatting>
  <conditionalFormatting sqref="B409">
    <cfRule type="cellIs" dxfId="5975" priority="954" operator="lessThan">
      <formula>0</formula>
    </cfRule>
  </conditionalFormatting>
  <conditionalFormatting sqref="P416:P418">
    <cfRule type="cellIs" dxfId="5974" priority="951" operator="lessThan">
      <formula>0</formula>
    </cfRule>
  </conditionalFormatting>
  <conditionalFormatting sqref="P415">
    <cfRule type="cellIs" dxfId="5973" priority="952" operator="lessThan">
      <formula>0</formula>
    </cfRule>
  </conditionalFormatting>
  <conditionalFormatting sqref="Q419">
    <cfRule type="cellIs" dxfId="5972" priority="949" operator="lessThan">
      <formula>0</formula>
    </cfRule>
  </conditionalFormatting>
  <conditionalFormatting sqref="Q420">
    <cfRule type="cellIs" dxfId="5971" priority="950" operator="lessThan">
      <formula>0</formula>
    </cfRule>
  </conditionalFormatting>
  <conditionalFormatting sqref="B415">
    <cfRule type="cellIs" dxfId="5970" priority="947" operator="lessThan">
      <formula>0</formula>
    </cfRule>
  </conditionalFormatting>
  <conditionalFormatting sqref="Q419">
    <cfRule type="cellIs" dxfId="5969" priority="948" operator="lessThan">
      <formula>0</formula>
    </cfRule>
  </conditionalFormatting>
  <conditionalFormatting sqref="B435:N435">
    <cfRule type="cellIs" dxfId="5968" priority="767" operator="lessThan">
      <formula>0</formula>
    </cfRule>
  </conditionalFormatting>
  <conditionalFormatting sqref="B435:N435">
    <cfRule type="cellIs" dxfId="5967" priority="768" operator="lessThan">
      <formula>0</formula>
    </cfRule>
  </conditionalFormatting>
  <conditionalFormatting sqref="C606:I606">
    <cfRule type="cellIs" dxfId="5966" priority="964" operator="lessThan">
      <formula>0</formula>
    </cfRule>
  </conditionalFormatting>
  <conditionalFormatting sqref="C607:I607">
    <cfRule type="cellIs" dxfId="5965" priority="963" operator="lessThan">
      <formula>0</formula>
    </cfRule>
  </conditionalFormatting>
  <conditionalFormatting sqref="C611:M611">
    <cfRule type="cellIs" dxfId="5964" priority="962" operator="lessThan">
      <formula>0</formula>
    </cfRule>
  </conditionalFormatting>
  <conditionalFormatting sqref="P604">
    <cfRule type="cellIs" dxfId="5963" priority="961" operator="lessThan">
      <formula>0</formula>
    </cfRule>
  </conditionalFormatting>
  <conditionalFormatting sqref="P410:P412">
    <cfRule type="cellIs" dxfId="5962" priority="958" operator="lessThan">
      <formula>0</formula>
    </cfRule>
  </conditionalFormatting>
  <conditionalFormatting sqref="Q413">
    <cfRule type="cellIs" dxfId="5961" priority="955" operator="lessThan">
      <formula>0</formula>
    </cfRule>
  </conditionalFormatting>
  <conditionalFormatting sqref="Q414">
    <cfRule type="cellIs" dxfId="5960" priority="957" operator="lessThan">
      <formula>0</formula>
    </cfRule>
  </conditionalFormatting>
  <conditionalFormatting sqref="P409:Q409 Q410:Q412">
    <cfRule type="cellIs" dxfId="5959" priority="960" operator="lessThan">
      <formula>0</formula>
    </cfRule>
  </conditionalFormatting>
  <conditionalFormatting sqref="P409">
    <cfRule type="cellIs" dxfId="5958" priority="959" operator="lessThan">
      <formula>0</formula>
    </cfRule>
  </conditionalFormatting>
  <conditionalFormatting sqref="Q413">
    <cfRule type="cellIs" dxfId="5957" priority="956" operator="lessThan">
      <formula>0</formula>
    </cfRule>
  </conditionalFormatting>
  <conditionalFormatting sqref="B435:N435">
    <cfRule type="cellIs" dxfId="5956" priority="766" operator="lessThan">
      <formula>0</formula>
    </cfRule>
  </conditionalFormatting>
  <conditionalFormatting sqref="B435:N435">
    <cfRule type="cellIs" dxfId="5955" priority="765" operator="lessThan">
      <formula>0</formula>
    </cfRule>
  </conditionalFormatting>
  <conditionalFormatting sqref="B435:N435">
    <cfRule type="cellIs" dxfId="5954" priority="764" operator="lessThan">
      <formula>0</formula>
    </cfRule>
  </conditionalFormatting>
  <conditionalFormatting sqref="B435:N435">
    <cfRule type="cellIs" dxfId="5953" priority="762" operator="lessThan">
      <formula>0</formula>
    </cfRule>
  </conditionalFormatting>
  <conditionalFormatting sqref="B435:N435">
    <cfRule type="cellIs" dxfId="5952" priority="763" operator="lessThan">
      <formula>0</formula>
    </cfRule>
  </conditionalFormatting>
  <conditionalFormatting sqref="N438">
    <cfRule type="cellIs" dxfId="5951" priority="760" operator="lessThan">
      <formula>0</formula>
    </cfRule>
  </conditionalFormatting>
  <conditionalFormatting sqref="B435:N435">
    <cfRule type="cellIs" dxfId="5950" priority="761" operator="lessThan">
      <formula>0</formula>
    </cfRule>
  </conditionalFormatting>
  <conditionalFormatting sqref="N439">
    <cfRule type="cellIs" dxfId="5949" priority="759" operator="lessThan">
      <formula>0</formula>
    </cfRule>
  </conditionalFormatting>
  <conditionalFormatting sqref="N439">
    <cfRule type="cellIs" dxfId="5948" priority="758" operator="lessThan">
      <formula>0</formula>
    </cfRule>
  </conditionalFormatting>
  <conditionalFormatting sqref="D442:N445">
    <cfRule type="cellIs" dxfId="5947" priority="755" operator="lessThan">
      <formula>0</formula>
    </cfRule>
  </conditionalFormatting>
  <conditionalFormatting sqref="B442:B445">
    <cfRule type="cellIs" dxfId="5946" priority="752" operator="lessThan">
      <formula>0</formula>
    </cfRule>
  </conditionalFormatting>
  <conditionalFormatting sqref="B498">
    <cfRule type="cellIs" dxfId="5945" priority="749" operator="lessThan">
      <formula>0</formula>
    </cfRule>
  </conditionalFormatting>
  <conditionalFormatting sqref="C498">
    <cfRule type="cellIs" dxfId="5944" priority="746" operator="lessThan">
      <formula>0</formula>
    </cfRule>
  </conditionalFormatting>
  <conditionalFormatting sqref="P553">
    <cfRule type="cellIs" dxfId="5943" priority="564" operator="lessThan">
      <formula>0</formula>
    </cfRule>
  </conditionalFormatting>
  <conditionalFormatting sqref="N382">
    <cfRule type="cellIs" dxfId="5941" priority="945" operator="lessThan">
      <formula>0</formula>
    </cfRule>
  </conditionalFormatting>
  <conditionalFormatting sqref="B551">
    <cfRule type="cellIs" dxfId="5937" priority="940" operator="lessThan">
      <formula>0</formula>
    </cfRule>
  </conditionalFormatting>
  <conditionalFormatting sqref="B382:B383">
    <cfRule type="cellIs" dxfId="5936" priority="935" operator="lessThan">
      <formula>0</formula>
    </cfRule>
  </conditionalFormatting>
  <conditionalFormatting sqref="B386">
    <cfRule type="cellIs" dxfId="5935" priority="931" operator="lessThan">
      <formula>0</formula>
    </cfRule>
  </conditionalFormatting>
  <conditionalFormatting sqref="B396 B386:B390 B380:B384">
    <cfRule type="cellIs" dxfId="5932" priority="942" operator="lessThan">
      <formula>0</formula>
    </cfRule>
  </conditionalFormatting>
  <conditionalFormatting sqref="B548:B550">
    <cfRule type="cellIs" dxfId="5929" priority="941" operator="lessThan">
      <formula>0</formula>
    </cfRule>
  </conditionalFormatting>
  <conditionalFormatting sqref="B547">
    <cfRule type="cellIs" dxfId="5928" priority="939" operator="lessThan">
      <formula>0</formula>
    </cfRule>
  </conditionalFormatting>
  <conditionalFormatting sqref="B384">
    <cfRule type="cellIs" dxfId="5927" priority="927" operator="lessThan">
      <formula>0</formula>
    </cfRule>
  </conditionalFormatting>
  <conditionalFormatting sqref="B380">
    <cfRule type="cellIs" dxfId="5925" priority="934" operator="lessThan">
      <formula>0</formula>
    </cfRule>
  </conditionalFormatting>
  <conditionalFormatting sqref="B381">
    <cfRule type="cellIs" dxfId="5924" priority="933" operator="lessThan">
      <formula>0</formula>
    </cfRule>
  </conditionalFormatting>
  <conditionalFormatting sqref="B387">
    <cfRule type="cellIs" dxfId="5923" priority="930" operator="lessThan">
      <formula>0</formula>
    </cfRule>
  </conditionalFormatting>
  <conditionalFormatting sqref="B388:B389">
    <cfRule type="cellIs" dxfId="5922" priority="932" operator="lessThan">
      <formula>0</formula>
    </cfRule>
  </conditionalFormatting>
  <conditionalFormatting sqref="B396">
    <cfRule type="cellIs" dxfId="5919" priority="929" operator="lessThan">
      <formula>0</formula>
    </cfRule>
  </conditionalFormatting>
  <conditionalFormatting sqref="B390">
    <cfRule type="cellIs" dxfId="5918" priority="928" operator="lessThan">
      <formula>0</formula>
    </cfRule>
  </conditionalFormatting>
  <conditionalFormatting sqref="B579:B582">
    <cfRule type="cellIs" dxfId="5917" priority="924" operator="lessThan">
      <formula>0</formula>
    </cfRule>
  </conditionalFormatting>
  <conditionalFormatting sqref="B584:B587">
    <cfRule type="cellIs" dxfId="5914" priority="921" operator="lessThan">
      <formula>0</formula>
    </cfRule>
  </conditionalFormatting>
  <conditionalFormatting sqref="B556:B559">
    <cfRule type="cellIs" dxfId="5913" priority="907" operator="lessThan">
      <formula>0</formula>
    </cfRule>
  </conditionalFormatting>
  <conditionalFormatting sqref="B580">
    <cfRule type="cellIs" dxfId="5912" priority="923" operator="lessThan">
      <formula>0</formula>
    </cfRule>
  </conditionalFormatting>
  <conditionalFormatting sqref="B581:B582">
    <cfRule type="cellIs" dxfId="5911" priority="925" operator="lessThan">
      <formula>0</formula>
    </cfRule>
  </conditionalFormatting>
  <conditionalFormatting sqref="B591:B592">
    <cfRule type="cellIs" dxfId="5910" priority="919" operator="lessThan">
      <formula>0</formula>
    </cfRule>
  </conditionalFormatting>
  <conditionalFormatting sqref="B585">
    <cfRule type="cellIs" dxfId="5909" priority="920" operator="lessThan">
      <formula>0</formula>
    </cfRule>
  </conditionalFormatting>
  <conditionalFormatting sqref="B586:B587">
    <cfRule type="cellIs" dxfId="5908" priority="922" operator="lessThan">
      <formula>0</formula>
    </cfRule>
  </conditionalFormatting>
  <conditionalFormatting sqref="B589:B592">
    <cfRule type="cellIs" dxfId="5907" priority="918" operator="lessThan">
      <formula>0</formula>
    </cfRule>
  </conditionalFormatting>
  <conditionalFormatting sqref="B590">
    <cfRule type="cellIs" dxfId="5906" priority="917" operator="lessThan">
      <formula>0</formula>
    </cfRule>
  </conditionalFormatting>
  <conditionalFormatting sqref="B564:B565">
    <cfRule type="cellIs" dxfId="5904" priority="905" operator="lessThan">
      <formula>0</formula>
    </cfRule>
  </conditionalFormatting>
  <conditionalFormatting sqref="B392:N392">
    <cfRule type="cellIs" dxfId="5903" priority="880" operator="lessThan">
      <formula>0</formula>
    </cfRule>
  </conditionalFormatting>
  <conditionalFormatting sqref="B392:N392">
    <cfRule type="cellIs" dxfId="5902" priority="879" operator="lessThan">
      <formula>0</formula>
    </cfRule>
  </conditionalFormatting>
  <conditionalFormatting sqref="B537">
    <cfRule type="cellIs" dxfId="5901" priority="899" operator="lessThan">
      <formula>0</formula>
    </cfRule>
  </conditionalFormatting>
  <conditionalFormatting sqref="B533">
    <cfRule type="cellIs" dxfId="5900" priority="898" operator="lessThan">
      <formula>0</formula>
    </cfRule>
  </conditionalFormatting>
  <conditionalFormatting sqref="B570:B571">
    <cfRule type="cellIs" dxfId="5899" priority="897" operator="lessThan">
      <formula>0</formula>
    </cfRule>
  </conditionalFormatting>
  <conditionalFormatting sqref="B557">
    <cfRule type="cellIs" dxfId="5898" priority="906" operator="lessThan">
      <formula>0</formula>
    </cfRule>
  </conditionalFormatting>
  <conditionalFormatting sqref="B574:B577">
    <cfRule type="cellIs" dxfId="5897" priority="893" operator="lessThan">
      <formula>0</formula>
    </cfRule>
  </conditionalFormatting>
  <conditionalFormatting sqref="B575">
    <cfRule type="cellIs" dxfId="5895" priority="892" operator="lessThan">
      <formula>0</formula>
    </cfRule>
  </conditionalFormatting>
  <conditionalFormatting sqref="B558:B559">
    <cfRule type="cellIs" dxfId="5894" priority="908" operator="lessThan">
      <formula>0</formula>
    </cfRule>
  </conditionalFormatting>
  <conditionalFormatting sqref="B566">
    <cfRule type="cellIs" dxfId="5893" priority="901" operator="lessThan">
      <formula>0</formula>
    </cfRule>
  </conditionalFormatting>
  <conditionalFormatting sqref="B566">
    <cfRule type="cellIs" dxfId="5892" priority="902" operator="lessThan">
      <formula>0</formula>
    </cfRule>
  </conditionalFormatting>
  <conditionalFormatting sqref="B562:B565">
    <cfRule type="cellIs" dxfId="5891" priority="904" operator="lessThan">
      <formula>0</formula>
    </cfRule>
  </conditionalFormatting>
  <conditionalFormatting sqref="B563">
    <cfRule type="cellIs" dxfId="5890" priority="903" operator="lessThan">
      <formula>0</formula>
    </cfRule>
  </conditionalFormatting>
  <conditionalFormatting sqref="N395">
    <cfRule type="cellIs" dxfId="5888" priority="874" operator="lessThan">
      <formula>0</formula>
    </cfRule>
  </conditionalFormatting>
  <conditionalFormatting sqref="B534:B536">
    <cfRule type="cellIs" dxfId="5887" priority="900" operator="lessThan">
      <formula>0</formula>
    </cfRule>
  </conditionalFormatting>
  <conditionalFormatting sqref="B568:B571">
    <cfRule type="cellIs" dxfId="5886" priority="896" operator="lessThan">
      <formula>0</formula>
    </cfRule>
  </conditionalFormatting>
  <conditionalFormatting sqref="B552">
    <cfRule type="cellIs" dxfId="5885" priority="725" operator="lessThan">
      <formula>0</formula>
    </cfRule>
  </conditionalFormatting>
  <conditionalFormatting sqref="B576:B577">
    <cfRule type="cellIs" dxfId="5884" priority="894" operator="lessThan">
      <formula>0</formula>
    </cfRule>
  </conditionalFormatting>
  <conditionalFormatting sqref="B569">
    <cfRule type="cellIs" dxfId="5883" priority="895" operator="lessThan">
      <formula>0</formula>
    </cfRule>
  </conditionalFormatting>
  <conditionalFormatting sqref="D552">
    <cfRule type="cellIs" dxfId="5882" priority="719" operator="lessThan">
      <formula>0</formula>
    </cfRule>
  </conditionalFormatting>
  <conditionalFormatting sqref="B604 B609:B610 B616 B622">
    <cfRule type="cellIs" dxfId="5881" priority="891" operator="lessThan">
      <formula>0</formula>
    </cfRule>
  </conditionalFormatting>
  <conditionalFormatting sqref="B398:N398">
    <cfRule type="cellIs" dxfId="5880" priority="872" operator="lessThan">
      <formula>0</formula>
    </cfRule>
  </conditionalFormatting>
  <conditionalFormatting sqref="N383">
    <cfRule type="cellIs" dxfId="5879" priority="884" operator="lessThan">
      <formula>0</formula>
    </cfRule>
  </conditionalFormatting>
  <conditionalFormatting sqref="B392:N392">
    <cfRule type="cellIs" dxfId="5878" priority="882" operator="lessThan">
      <formula>0</formula>
    </cfRule>
  </conditionalFormatting>
  <conditionalFormatting sqref="N389">
    <cfRule type="cellIs" dxfId="5877" priority="883" operator="lessThan">
      <formula>0</formula>
    </cfRule>
  </conditionalFormatting>
  <conditionalFormatting sqref="B392:N392">
    <cfRule type="cellIs" dxfId="5876" priority="881" operator="lessThan">
      <formula>0</formula>
    </cfRule>
  </conditionalFormatting>
  <conditionalFormatting sqref="B392:N392">
    <cfRule type="cellIs" dxfId="5875" priority="878" operator="lessThan">
      <formula>0</formula>
    </cfRule>
  </conditionalFormatting>
  <conditionalFormatting sqref="B606">
    <cfRule type="cellIs" dxfId="5874" priority="890" operator="lessThan">
      <formula>0</formula>
    </cfRule>
  </conditionalFormatting>
  <conditionalFormatting sqref="B607">
    <cfRule type="cellIs" dxfId="5873" priority="889" operator="lessThan">
      <formula>0</formula>
    </cfRule>
  </conditionalFormatting>
  <conditionalFormatting sqref="B611">
    <cfRule type="cellIs" dxfId="5872" priority="888" operator="lessThan">
      <formula>0</formula>
    </cfRule>
  </conditionalFormatting>
  <conditionalFormatting sqref="G552">
    <cfRule type="cellIs" dxfId="5871" priority="710" operator="lessThan">
      <formula>0</formula>
    </cfRule>
  </conditionalFormatting>
  <conditionalFormatting sqref="H552">
    <cfRule type="cellIs" dxfId="5870" priority="707" operator="lessThan">
      <formula>0</formula>
    </cfRule>
  </conditionalFormatting>
  <conditionalFormatting sqref="B392:N392">
    <cfRule type="cellIs" dxfId="5867" priority="877" operator="lessThan">
      <formula>0</formula>
    </cfRule>
  </conditionalFormatting>
  <conditionalFormatting sqref="B392:N392">
    <cfRule type="cellIs" dxfId="5866" priority="876" operator="lessThan">
      <formula>0</formula>
    </cfRule>
  </conditionalFormatting>
  <conditionalFormatting sqref="B392:N392">
    <cfRule type="cellIs" dxfId="5865" priority="875" operator="lessThan">
      <formula>0</formula>
    </cfRule>
  </conditionalFormatting>
  <conditionalFormatting sqref="B398:N398">
    <cfRule type="cellIs" dxfId="5864" priority="873" operator="lessThan">
      <formula>0</formula>
    </cfRule>
  </conditionalFormatting>
  <conditionalFormatting sqref="N390">
    <cfRule type="cellIs" dxfId="5863" priority="857" operator="lessThan">
      <formula>0</formula>
    </cfRule>
  </conditionalFormatting>
  <conditionalFormatting sqref="B398:N398">
    <cfRule type="cellIs" dxfId="5862" priority="871" operator="lessThan">
      <formula>0</formula>
    </cfRule>
  </conditionalFormatting>
  <conditionalFormatting sqref="B398:N398">
    <cfRule type="cellIs" dxfId="5861" priority="870" operator="lessThan">
      <formula>0</formula>
    </cfRule>
  </conditionalFormatting>
  <conditionalFormatting sqref="B398:N398">
    <cfRule type="cellIs" dxfId="5860" priority="869" operator="lessThan">
      <formula>0</formula>
    </cfRule>
  </conditionalFormatting>
  <conditionalFormatting sqref="B398:N398">
    <cfRule type="cellIs" dxfId="5859" priority="868" operator="lessThan">
      <formula>0</formula>
    </cfRule>
  </conditionalFormatting>
  <conditionalFormatting sqref="B398:N398">
    <cfRule type="cellIs" dxfId="5858" priority="867" operator="lessThan">
      <formula>0</formula>
    </cfRule>
  </conditionalFormatting>
  <conditionalFormatting sqref="B398:N398">
    <cfRule type="cellIs" dxfId="5857" priority="866" operator="lessThan">
      <formula>0</formula>
    </cfRule>
  </conditionalFormatting>
  <conditionalFormatting sqref="N401">
    <cfRule type="cellIs" dxfId="5856" priority="865" operator="lessThan">
      <formula>0</formula>
    </cfRule>
  </conditionalFormatting>
  <conditionalFormatting sqref="N384">
    <cfRule type="cellIs" dxfId="5850" priority="859" operator="lessThan">
      <formula>0</formula>
    </cfRule>
  </conditionalFormatting>
  <conditionalFormatting sqref="N384">
    <cfRule type="cellIs" dxfId="5849" priority="858" operator="lessThan">
      <formula>0</formula>
    </cfRule>
  </conditionalFormatting>
  <conditionalFormatting sqref="N396">
    <cfRule type="cellIs" dxfId="5848" priority="855" operator="lessThan">
      <formula>0</formula>
    </cfRule>
  </conditionalFormatting>
  <conditionalFormatting sqref="N396">
    <cfRule type="cellIs" dxfId="5847" priority="854" operator="lessThan">
      <formula>0</formula>
    </cfRule>
  </conditionalFormatting>
  <conditionalFormatting sqref="N390">
    <cfRule type="cellIs" dxfId="5846" priority="856" operator="lessThan">
      <formula>0</formula>
    </cfRule>
  </conditionalFormatting>
  <conditionalFormatting sqref="N407">
    <cfRule type="cellIs" dxfId="5845" priority="840" operator="lessThan">
      <formula>0</formula>
    </cfRule>
  </conditionalFormatting>
  <conditionalFormatting sqref="N408">
    <cfRule type="cellIs" dxfId="5844" priority="839" operator="lessThan">
      <formula>0</formula>
    </cfRule>
  </conditionalFormatting>
  <conditionalFormatting sqref="H408">
    <cfRule type="cellIs" dxfId="5843" priority="851" operator="lessThan">
      <formula>0</formula>
    </cfRule>
  </conditionalFormatting>
  <conditionalFormatting sqref="B408">
    <cfRule type="cellIs" dxfId="5842" priority="850" operator="lessThan">
      <formula>0</formula>
    </cfRule>
  </conditionalFormatting>
  <conditionalFormatting sqref="C408:M408">
    <cfRule type="cellIs" dxfId="5841" priority="853" operator="lessThan">
      <formula>0</formula>
    </cfRule>
  </conditionalFormatting>
  <conditionalFormatting sqref="C408:M408">
    <cfRule type="cellIs" dxfId="5840" priority="852" operator="lessThan">
      <formula>0</formula>
    </cfRule>
  </conditionalFormatting>
  <conditionalFormatting sqref="B414">
    <cfRule type="cellIs" dxfId="5839" priority="833" operator="lessThan">
      <formula>0</formula>
    </cfRule>
  </conditionalFormatting>
  <conditionalFormatting sqref="B410:N410">
    <cfRule type="cellIs" dxfId="5838" priority="832" operator="lessThan">
      <formula>0</formula>
    </cfRule>
  </conditionalFormatting>
  <conditionalFormatting sqref="B408">
    <cfRule type="cellIs" dxfId="5837" priority="849" operator="lessThan">
      <formula>0</formula>
    </cfRule>
  </conditionalFormatting>
  <conditionalFormatting sqref="B404:N404">
    <cfRule type="cellIs" dxfId="5836" priority="848" operator="lessThan">
      <formula>0</formula>
    </cfRule>
  </conditionalFormatting>
  <conditionalFormatting sqref="B404:N404">
    <cfRule type="cellIs" dxfId="5835" priority="847" operator="lessThan">
      <formula>0</formula>
    </cfRule>
  </conditionalFormatting>
  <conditionalFormatting sqref="B404:N404">
    <cfRule type="cellIs" dxfId="5834" priority="846" operator="lessThan">
      <formula>0</formula>
    </cfRule>
  </conditionalFormatting>
  <conditionalFormatting sqref="B404:N404">
    <cfRule type="cellIs" dxfId="5833" priority="845" operator="lessThan">
      <formula>0</formula>
    </cfRule>
  </conditionalFormatting>
  <conditionalFormatting sqref="B404:N404">
    <cfRule type="cellIs" dxfId="5832" priority="844" operator="lessThan">
      <formula>0</formula>
    </cfRule>
  </conditionalFormatting>
  <conditionalFormatting sqref="B404:N404">
    <cfRule type="cellIs" dxfId="5831" priority="843" operator="lessThan">
      <formula>0</formula>
    </cfRule>
  </conditionalFormatting>
  <conditionalFormatting sqref="B404:N404">
    <cfRule type="cellIs" dxfId="5830" priority="842" operator="lessThan">
      <formula>0</formula>
    </cfRule>
  </conditionalFormatting>
  <conditionalFormatting sqref="B404:N404">
    <cfRule type="cellIs" dxfId="5829" priority="841" operator="lessThan">
      <formula>0</formula>
    </cfRule>
  </conditionalFormatting>
  <conditionalFormatting sqref="N408">
    <cfRule type="cellIs" dxfId="5828" priority="838" operator="lessThan">
      <formula>0</formula>
    </cfRule>
  </conditionalFormatting>
  <conditionalFormatting sqref="B410:N410">
    <cfRule type="cellIs" dxfId="5827" priority="831" operator="lessThan">
      <formula>0</formula>
    </cfRule>
  </conditionalFormatting>
  <conditionalFormatting sqref="B410:N410">
    <cfRule type="cellIs" dxfId="5826" priority="830" operator="lessThan">
      <formula>0</formula>
    </cfRule>
  </conditionalFormatting>
  <conditionalFormatting sqref="B410:N410">
    <cfRule type="cellIs" dxfId="5825" priority="829" operator="lessThan">
      <formula>0</formula>
    </cfRule>
  </conditionalFormatting>
  <conditionalFormatting sqref="B410:N410">
    <cfRule type="cellIs" dxfId="5824" priority="828" operator="lessThan">
      <formula>0</formula>
    </cfRule>
  </conditionalFormatting>
  <conditionalFormatting sqref="B410:N410">
    <cfRule type="cellIs" dxfId="5823" priority="827" operator="lessThan">
      <formula>0</formula>
    </cfRule>
  </conditionalFormatting>
  <conditionalFormatting sqref="B410:N410">
    <cfRule type="cellIs" dxfId="5822" priority="826" operator="lessThan">
      <formula>0</formula>
    </cfRule>
  </conditionalFormatting>
  <conditionalFormatting sqref="B410:N410">
    <cfRule type="cellIs" dxfId="5821" priority="825" operator="lessThan">
      <formula>0</formula>
    </cfRule>
  </conditionalFormatting>
  <conditionalFormatting sqref="N413">
    <cfRule type="cellIs" dxfId="5820" priority="824" operator="lessThan">
      <formula>0</formula>
    </cfRule>
  </conditionalFormatting>
  <conditionalFormatting sqref="N414">
    <cfRule type="cellIs" dxfId="5819" priority="823" operator="lessThan">
      <formula>0</formula>
    </cfRule>
  </conditionalFormatting>
  <conditionalFormatting sqref="N414">
    <cfRule type="cellIs" dxfId="5818" priority="822" operator="lessThan">
      <formula>0</formula>
    </cfRule>
  </conditionalFormatting>
  <conditionalFormatting sqref="C420:M420">
    <cfRule type="cellIs" dxfId="5817" priority="821" operator="lessThan">
      <formula>0</formula>
    </cfRule>
  </conditionalFormatting>
  <conditionalFormatting sqref="C414:M414">
    <cfRule type="cellIs" dxfId="5816" priority="837" operator="lessThan">
      <formula>0</formula>
    </cfRule>
  </conditionalFormatting>
  <conditionalFormatting sqref="C414:M414">
    <cfRule type="cellIs" dxfId="5815" priority="836" operator="lessThan">
      <formula>0</formula>
    </cfRule>
  </conditionalFormatting>
  <conditionalFormatting sqref="H414">
    <cfRule type="cellIs" dxfId="5814" priority="835" operator="lessThan">
      <formula>0</formula>
    </cfRule>
  </conditionalFormatting>
  <conditionalFormatting sqref="B414">
    <cfRule type="cellIs" dxfId="5813" priority="834" operator="lessThan">
      <formula>0</formula>
    </cfRule>
  </conditionalFormatting>
  <conditionalFormatting sqref="C420:M420">
    <cfRule type="cellIs" dxfId="5812" priority="820" operator="lessThan">
      <formula>0</formula>
    </cfRule>
  </conditionalFormatting>
  <conditionalFormatting sqref="H420">
    <cfRule type="cellIs" dxfId="5811" priority="819" operator="lessThan">
      <formula>0</formula>
    </cfRule>
  </conditionalFormatting>
  <conditionalFormatting sqref="B420">
    <cfRule type="cellIs" dxfId="5810" priority="818" operator="lessThan">
      <formula>0</formula>
    </cfRule>
  </conditionalFormatting>
  <conditionalFormatting sqref="B420">
    <cfRule type="cellIs" dxfId="5809" priority="817" operator="lessThan">
      <formula>0</formula>
    </cfRule>
  </conditionalFormatting>
  <conditionalFormatting sqref="B416:N416">
    <cfRule type="cellIs" dxfId="5808" priority="815" operator="lessThan">
      <formula>0</formula>
    </cfRule>
  </conditionalFormatting>
  <conditionalFormatting sqref="B416:N416">
    <cfRule type="cellIs" dxfId="5807" priority="814" operator="lessThan">
      <formula>0</formula>
    </cfRule>
  </conditionalFormatting>
  <conditionalFormatting sqref="B416:N416">
    <cfRule type="cellIs" dxfId="5806" priority="813" operator="lessThan">
      <formula>0</formula>
    </cfRule>
  </conditionalFormatting>
  <conditionalFormatting sqref="B416:N416">
    <cfRule type="cellIs" dxfId="5805" priority="812" operator="lessThan">
      <formula>0</formula>
    </cfRule>
  </conditionalFormatting>
  <conditionalFormatting sqref="B416:N416">
    <cfRule type="cellIs" dxfId="5804" priority="811" operator="lessThan">
      <formula>0</formula>
    </cfRule>
  </conditionalFormatting>
  <conditionalFormatting sqref="B416:N416">
    <cfRule type="cellIs" dxfId="5803" priority="810" operator="lessThan">
      <formula>0</formula>
    </cfRule>
  </conditionalFormatting>
  <conditionalFormatting sqref="B416:N416">
    <cfRule type="cellIs" dxfId="5802" priority="809" operator="lessThan">
      <formula>0</formula>
    </cfRule>
  </conditionalFormatting>
  <conditionalFormatting sqref="N419">
    <cfRule type="cellIs" dxfId="5801" priority="808" operator="lessThan">
      <formula>0</formula>
    </cfRule>
  </conditionalFormatting>
  <conditionalFormatting sqref="B416:N416">
    <cfRule type="cellIs" dxfId="5800" priority="816" operator="lessThan">
      <formula>0</formula>
    </cfRule>
  </conditionalFormatting>
  <conditionalFormatting sqref="C439:M439">
    <cfRule type="cellIs" dxfId="5799" priority="773" operator="lessThan">
      <formula>0</formula>
    </cfRule>
  </conditionalFormatting>
  <conditionalFormatting sqref="C439:M439">
    <cfRule type="cellIs" dxfId="5798" priority="772" operator="lessThan">
      <formula>0</formula>
    </cfRule>
  </conditionalFormatting>
  <conditionalFormatting sqref="B429:N429">
    <cfRule type="cellIs" dxfId="5797" priority="778" operator="lessThan">
      <formula>0</formula>
    </cfRule>
  </conditionalFormatting>
  <conditionalFormatting sqref="B429:N429">
    <cfRule type="cellIs" dxfId="5796" priority="777" operator="lessThan">
      <formula>0</formula>
    </cfRule>
  </conditionalFormatting>
  <conditionalFormatting sqref="N432">
    <cfRule type="cellIs" dxfId="5795" priority="776" operator="lessThan">
      <formula>0</formula>
    </cfRule>
  </conditionalFormatting>
  <conditionalFormatting sqref="B422:N422">
    <cfRule type="cellIs" dxfId="5794" priority="800" operator="lessThan">
      <formula>0</formula>
    </cfRule>
  </conditionalFormatting>
  <conditionalFormatting sqref="B422:N422">
    <cfRule type="cellIs" dxfId="5793" priority="799" operator="lessThan">
      <formula>0</formula>
    </cfRule>
  </conditionalFormatting>
  <conditionalFormatting sqref="B422:N422">
    <cfRule type="cellIs" dxfId="5792" priority="798" operator="lessThan">
      <formula>0</formula>
    </cfRule>
  </conditionalFormatting>
  <conditionalFormatting sqref="B422:N422">
    <cfRule type="cellIs" dxfId="5791" priority="797" operator="lessThan">
      <formula>0</formula>
    </cfRule>
  </conditionalFormatting>
  <conditionalFormatting sqref="B422:N422">
    <cfRule type="cellIs" dxfId="5790" priority="796" operator="lessThan">
      <formula>0</formula>
    </cfRule>
  </conditionalFormatting>
  <conditionalFormatting sqref="B422:N422">
    <cfRule type="cellIs" dxfId="5789" priority="795" operator="lessThan">
      <formula>0</formula>
    </cfRule>
  </conditionalFormatting>
  <conditionalFormatting sqref="B422:N422">
    <cfRule type="cellIs" dxfId="5788" priority="794" operator="lessThan">
      <formula>0</formula>
    </cfRule>
  </conditionalFormatting>
  <conditionalFormatting sqref="C598:N599">
    <cfRule type="cellIs" dxfId="5787" priority="613" operator="lessThan">
      <formula>0</formula>
    </cfRule>
  </conditionalFormatting>
  <conditionalFormatting sqref="C560:N560">
    <cfRule type="cellIs" dxfId="5786" priority="610" operator="lessThan">
      <formula>0</formula>
    </cfRule>
  </conditionalFormatting>
  <conditionalFormatting sqref="C566:N566">
    <cfRule type="cellIs" dxfId="5785" priority="607" operator="lessThan">
      <formula>0</formula>
    </cfRule>
  </conditionalFormatting>
  <conditionalFormatting sqref="C566:N566">
    <cfRule type="cellIs" dxfId="5784" priority="606" operator="lessThan">
      <formula>0</formula>
    </cfRule>
  </conditionalFormatting>
  <conditionalFormatting sqref="C566:N566">
    <cfRule type="cellIs" dxfId="5783" priority="605" operator="lessThan">
      <formula>0</formula>
    </cfRule>
  </conditionalFormatting>
  <conditionalFormatting sqref="H439">
    <cfRule type="cellIs" dxfId="5782" priority="771" operator="lessThan">
      <formula>0</formula>
    </cfRule>
  </conditionalFormatting>
  <conditionalFormatting sqref="B439">
    <cfRule type="cellIs" dxfId="5781" priority="770" operator="lessThan">
      <formula>0</formula>
    </cfRule>
  </conditionalFormatting>
  <conditionalFormatting sqref="B426">
    <cfRule type="cellIs" dxfId="5780" priority="801" operator="lessThan">
      <formula>0</formula>
    </cfRule>
  </conditionalFormatting>
  <conditionalFormatting sqref="N433">
    <cfRule type="cellIs" dxfId="5779" priority="775" operator="lessThan">
      <formula>0</formula>
    </cfRule>
  </conditionalFormatting>
  <conditionalFormatting sqref="B439">
    <cfRule type="cellIs" dxfId="5778" priority="769" operator="lessThan">
      <formula>0</formula>
    </cfRule>
  </conditionalFormatting>
  <conditionalFormatting sqref="Q499">
    <cfRule type="cellIs" dxfId="5777" priority="568" operator="lessThan">
      <formula>0</formula>
    </cfRule>
  </conditionalFormatting>
  <conditionalFormatting sqref="P499">
    <cfRule type="cellIs" dxfId="5776" priority="567" operator="lessThan">
      <formula>0</formula>
    </cfRule>
  </conditionalFormatting>
  <conditionalFormatting sqref="C442:C445 B595:O596">
    <cfRule type="expression" dxfId="5775" priority="756">
      <formula>B442/A442&gt;1</formula>
    </cfRule>
    <cfRule type="expression" dxfId="5774" priority="757">
      <formula>B442/A442&lt;1</formula>
    </cfRule>
  </conditionalFormatting>
  <conditionalFormatting sqref="D442:N445">
    <cfRule type="expression" dxfId="5773" priority="753">
      <formula>D442/C442&gt;1</formula>
    </cfRule>
    <cfRule type="expression" dxfId="5772" priority="754">
      <formula>D442/C442&lt;1</formula>
    </cfRule>
  </conditionalFormatting>
  <conditionalFormatting sqref="B442:B445 B538:N538 B552:N552">
    <cfRule type="expression" dxfId="5771" priority="750">
      <formula>B442/#REF!&gt;1</formula>
    </cfRule>
    <cfRule type="expression" dxfId="5770" priority="751">
      <formula>B442/#REF!&lt;1</formula>
    </cfRule>
  </conditionalFormatting>
  <conditionalFormatting sqref="B498">
    <cfRule type="expression" dxfId="5769" priority="747">
      <formula>B498/#REF!&gt;1</formula>
    </cfRule>
    <cfRule type="expression" dxfId="5768" priority="748">
      <formula>B498/#REF!&lt;1</formula>
    </cfRule>
  </conditionalFormatting>
  <conditionalFormatting sqref="Q553">
    <cfRule type="cellIs" dxfId="5767" priority="565" operator="lessThan">
      <formula>0</formula>
    </cfRule>
  </conditionalFormatting>
  <conditionalFormatting sqref="C498">
    <cfRule type="expression" dxfId="5766" priority="744">
      <formula>C498/B498&gt;1</formula>
    </cfRule>
    <cfRule type="expression" dxfId="5765" priority="745">
      <formula>C498/B498&lt;1</formula>
    </cfRule>
  </conditionalFormatting>
  <conditionalFormatting sqref="D498">
    <cfRule type="cellIs" dxfId="5764" priority="743" operator="lessThan">
      <formula>0</formula>
    </cfRule>
  </conditionalFormatting>
  <conditionalFormatting sqref="D498">
    <cfRule type="expression" dxfId="5763" priority="741">
      <formula>D498/C498&gt;1</formula>
    </cfRule>
    <cfRule type="expression" dxfId="5762" priority="742">
      <formula>D498/C498&lt;1</formula>
    </cfRule>
  </conditionalFormatting>
  <conditionalFormatting sqref="E498">
    <cfRule type="cellIs" dxfId="5761" priority="740" operator="lessThan">
      <formula>0</formula>
    </cfRule>
  </conditionalFormatting>
  <conditionalFormatting sqref="E498">
    <cfRule type="expression" dxfId="5760" priority="738">
      <formula>E498/D498&gt;1</formula>
    </cfRule>
    <cfRule type="expression" dxfId="5759" priority="739">
      <formula>E498/D498&lt;1</formula>
    </cfRule>
  </conditionalFormatting>
  <conditionalFormatting sqref="F498">
    <cfRule type="cellIs" dxfId="5758" priority="737" operator="lessThan">
      <formula>0</formula>
    </cfRule>
  </conditionalFormatting>
  <conditionalFormatting sqref="F498">
    <cfRule type="expression" dxfId="5757" priority="735">
      <formula>F498/E498&gt;1</formula>
    </cfRule>
    <cfRule type="expression" dxfId="5756" priority="736">
      <formula>F498/E498&lt;1</formula>
    </cfRule>
  </conditionalFormatting>
  <conditionalFormatting sqref="G498">
    <cfRule type="cellIs" dxfId="5755" priority="734" operator="lessThan">
      <formula>0</formula>
    </cfRule>
  </conditionalFormatting>
  <conditionalFormatting sqref="G498">
    <cfRule type="expression" dxfId="5754" priority="732">
      <formula>G498/F498&gt;1</formula>
    </cfRule>
    <cfRule type="expression" dxfId="5753" priority="733">
      <formula>G498/F498&lt;1</formula>
    </cfRule>
  </conditionalFormatting>
  <conditionalFormatting sqref="H498">
    <cfRule type="cellIs" dxfId="5752" priority="731" operator="lessThan">
      <formula>0</formula>
    </cfRule>
  </conditionalFormatting>
  <conditionalFormatting sqref="H498">
    <cfRule type="expression" dxfId="5751" priority="729">
      <formula>H498/G498&gt;1</formula>
    </cfRule>
    <cfRule type="expression" dxfId="5750" priority="730">
      <formula>H498/G498&lt;1</formula>
    </cfRule>
  </conditionalFormatting>
  <conditionalFormatting sqref="I498:N498">
    <cfRule type="cellIs" dxfId="5749" priority="728" operator="lessThan">
      <formula>0</formula>
    </cfRule>
  </conditionalFormatting>
  <conditionalFormatting sqref="I498:N498">
    <cfRule type="expression" dxfId="5748" priority="726">
      <formula>I498/H498&gt;1</formula>
    </cfRule>
    <cfRule type="expression" dxfId="5747" priority="727">
      <formula>I498/H498&lt;1</formula>
    </cfRule>
  </conditionalFormatting>
  <conditionalFormatting sqref="B552">
    <cfRule type="expression" dxfId="5746" priority="723">
      <formula>B552/#REF!&gt;1</formula>
    </cfRule>
    <cfRule type="expression" dxfId="5745" priority="724">
      <formula>B552/#REF!&lt;1</formula>
    </cfRule>
  </conditionalFormatting>
  <conditionalFormatting sqref="C552">
    <cfRule type="cellIs" dxfId="5744" priority="722" operator="lessThan">
      <formula>0</formula>
    </cfRule>
  </conditionalFormatting>
  <conditionalFormatting sqref="C552">
    <cfRule type="expression" dxfId="5743" priority="720">
      <formula>C552/B552&gt;1</formula>
    </cfRule>
    <cfRule type="expression" dxfId="5742" priority="721">
      <formula>C552/B552&lt;1</formula>
    </cfRule>
  </conditionalFormatting>
  <conditionalFormatting sqref="D552">
    <cfRule type="expression" dxfId="5741" priority="717">
      <formula>D552/C552&gt;1</formula>
    </cfRule>
    <cfRule type="expression" dxfId="5740" priority="718">
      <formula>D552/C552&lt;1</formula>
    </cfRule>
  </conditionalFormatting>
  <conditionalFormatting sqref="E552">
    <cfRule type="cellIs" dxfId="5739" priority="716" operator="lessThan">
      <formula>0</formula>
    </cfRule>
  </conditionalFormatting>
  <conditionalFormatting sqref="E552">
    <cfRule type="expression" dxfId="5738" priority="714">
      <formula>E552/D552&gt;1</formula>
    </cfRule>
    <cfRule type="expression" dxfId="5737" priority="715">
      <formula>E552/D552&lt;1</formula>
    </cfRule>
  </conditionalFormatting>
  <conditionalFormatting sqref="F552">
    <cfRule type="cellIs" dxfId="5736" priority="713" operator="lessThan">
      <formula>0</formula>
    </cfRule>
  </conditionalFormatting>
  <conditionalFormatting sqref="F552">
    <cfRule type="expression" dxfId="5735" priority="711">
      <formula>F552/E552&gt;1</formula>
    </cfRule>
    <cfRule type="expression" dxfId="5734" priority="712">
      <formula>F552/E552&lt;1</formula>
    </cfRule>
  </conditionalFormatting>
  <conditionalFormatting sqref="G552">
    <cfRule type="expression" dxfId="5733" priority="708">
      <formula>G552/F552&gt;1</formula>
    </cfRule>
    <cfRule type="expression" dxfId="5732" priority="709">
      <formula>G552/F552&lt;1</formula>
    </cfRule>
  </conditionalFormatting>
  <conditionalFormatting sqref="H552">
    <cfRule type="expression" dxfId="5731" priority="705">
      <formula>H552/G552&gt;1</formula>
    </cfRule>
    <cfRule type="expression" dxfId="5730" priority="706">
      <formula>H552/G552&lt;1</formula>
    </cfRule>
  </conditionalFormatting>
  <conditionalFormatting sqref="N559">
    <cfRule type="cellIs" dxfId="5729" priority="704" operator="lessThan">
      <formula>0</formula>
    </cfRule>
  </conditionalFormatting>
  <conditionalFormatting sqref="N563">
    <cfRule type="cellIs" dxfId="5728" priority="703" operator="lessThan">
      <formula>0</formula>
    </cfRule>
  </conditionalFormatting>
  <conditionalFormatting sqref="N563">
    <cfRule type="cellIs" dxfId="5727" priority="702" operator="lessThan">
      <formula>0</formula>
    </cfRule>
  </conditionalFormatting>
  <conditionalFormatting sqref="P368">
    <cfRule type="cellIs" dxfId="5726" priority="701" operator="lessThan">
      <formula>0</formula>
    </cfRule>
  </conditionalFormatting>
  <conditionalFormatting sqref="P369:P370">
    <cfRule type="cellIs" dxfId="5725" priority="700" operator="lessThan">
      <formula>0</formula>
    </cfRule>
  </conditionalFormatting>
  <conditionalFormatting sqref="P442:P445">
    <cfRule type="cellIs" dxfId="5724" priority="699" operator="lessThan">
      <formula>0</formula>
    </cfRule>
  </conditionalFormatting>
  <conditionalFormatting sqref="P360">
    <cfRule type="cellIs" dxfId="5723" priority="698" operator="lessThan">
      <formula>0</formula>
    </cfRule>
  </conditionalFormatting>
  <conditionalFormatting sqref="P371:P372">
    <cfRule type="cellIs" dxfId="5722" priority="697" operator="lessThan">
      <formula>0</formula>
    </cfRule>
  </conditionalFormatting>
  <conditionalFormatting sqref="P380:P384">
    <cfRule type="cellIs" dxfId="5721" priority="696" operator="lessThan">
      <formula>0</formula>
    </cfRule>
  </conditionalFormatting>
  <conditionalFormatting sqref="P401">
    <cfRule type="cellIs" dxfId="5720" priority="693" operator="lessThan">
      <formula>0</formula>
    </cfRule>
  </conditionalFormatting>
  <conditionalFormatting sqref="P389:P390">
    <cfRule type="cellIs" dxfId="5719" priority="695" operator="lessThan">
      <formula>0</formula>
    </cfRule>
  </conditionalFormatting>
  <conditionalFormatting sqref="P395:P396">
    <cfRule type="cellIs" dxfId="5718" priority="694" operator="lessThan">
      <formula>0</formula>
    </cfRule>
  </conditionalFormatting>
  <conditionalFormatting sqref="P407:P408">
    <cfRule type="cellIs" dxfId="5717" priority="692" operator="lessThan">
      <formula>0</formula>
    </cfRule>
  </conditionalFormatting>
  <conditionalFormatting sqref="P551:P552">
    <cfRule type="cellIs" dxfId="5716" priority="680" operator="lessThan">
      <formula>0</formula>
    </cfRule>
  </conditionalFormatting>
  <conditionalFormatting sqref="P413:P414">
    <cfRule type="cellIs" dxfId="5715" priority="691" operator="lessThan">
      <formula>0</formula>
    </cfRule>
  </conditionalFormatting>
  <conditionalFormatting sqref="P419:P420">
    <cfRule type="cellIs" dxfId="5714" priority="690" operator="lessThan">
      <formula>0</formula>
    </cfRule>
  </conditionalFormatting>
  <conditionalFormatting sqref="J551:N551 J537:N537">
    <cfRule type="cellIs" dxfId="5713" priority="661" operator="lessThan">
      <formula>0</formula>
    </cfRule>
  </conditionalFormatting>
  <conditionalFormatting sqref="P446">
    <cfRule type="cellIs" dxfId="5712" priority="686" operator="lessThan">
      <formula>0</formula>
    </cfRule>
  </conditionalFormatting>
  <conditionalFormatting sqref="P425:P426">
    <cfRule type="cellIs" dxfId="5711" priority="689" operator="lessThan">
      <formula>0</formula>
    </cfRule>
  </conditionalFormatting>
  <conditionalFormatting sqref="P432:P433">
    <cfRule type="cellIs" dxfId="5710" priority="688" operator="lessThan">
      <formula>0</formula>
    </cfRule>
  </conditionalFormatting>
  <conditionalFormatting sqref="P438:P439">
    <cfRule type="cellIs" dxfId="5709" priority="687" operator="lessThan">
      <formula>0</formula>
    </cfRule>
  </conditionalFormatting>
  <conditionalFormatting sqref="P454">
    <cfRule type="cellIs" dxfId="5708" priority="685" operator="lessThan">
      <formula>0</formula>
    </cfRule>
  </conditionalFormatting>
  <conditionalFormatting sqref="P489:P491">
    <cfRule type="cellIs" dxfId="5707" priority="684" operator="lessThan">
      <formula>0</formula>
    </cfRule>
  </conditionalFormatting>
  <conditionalFormatting sqref="P497:P498">
    <cfRule type="cellIs" dxfId="5706" priority="683" operator="lessThan">
      <formula>0</formula>
    </cfRule>
  </conditionalFormatting>
  <conditionalFormatting sqref="C493:C496">
    <cfRule type="cellIs" dxfId="5705" priority="670" operator="lessThan">
      <formula>0</formula>
    </cfRule>
  </conditionalFormatting>
  <conditionalFormatting sqref="P537:P538">
    <cfRule type="cellIs" dxfId="5704" priority="682" operator="lessThan">
      <formula>0</formula>
    </cfRule>
  </conditionalFormatting>
  <conditionalFormatting sqref="P544:P545">
    <cfRule type="cellIs" dxfId="5703" priority="681" operator="lessThan">
      <formula>0</formula>
    </cfRule>
  </conditionalFormatting>
  <conditionalFormatting sqref="B493:B496">
    <cfRule type="cellIs" dxfId="5702" priority="664" operator="lessThan">
      <formula>0</formula>
    </cfRule>
  </conditionalFormatting>
  <conditionalFormatting sqref="P559:P560">
    <cfRule type="cellIs" dxfId="5701" priority="679" operator="lessThan">
      <formula>0</formula>
    </cfRule>
  </conditionalFormatting>
  <conditionalFormatting sqref="P566">
    <cfRule type="cellIs" dxfId="5700" priority="678" operator="lessThan">
      <formula>0</formula>
    </cfRule>
  </conditionalFormatting>
  <conditionalFormatting sqref="P571">
    <cfRule type="cellIs" dxfId="5699" priority="677" operator="lessThan">
      <formula>0</formula>
    </cfRule>
  </conditionalFormatting>
  <conditionalFormatting sqref="C551:I551 C547:C550 C537:I537 C533:C536">
    <cfRule type="cellIs" dxfId="5698" priority="660" operator="lessThan">
      <formula>0</formula>
    </cfRule>
  </conditionalFormatting>
  <conditionalFormatting sqref="I662:N662 P660:Q663">
    <cfRule type="cellIs" dxfId="5697" priority="671" operator="lessThan">
      <formula>0</formula>
    </cfRule>
  </conditionalFormatting>
  <conditionalFormatting sqref="P598:P599">
    <cfRule type="cellIs" dxfId="5696" priority="676" operator="lessThan">
      <formula>0</formula>
    </cfRule>
  </conditionalFormatting>
  <conditionalFormatting sqref="P602">
    <cfRule type="cellIs" dxfId="5695" priority="675" operator="lessThan">
      <formula>0</formula>
    </cfRule>
  </conditionalFormatting>
  <conditionalFormatting sqref="P603">
    <cfRule type="cellIs" dxfId="5694" priority="674" operator="lessThan">
      <formula>0</formula>
    </cfRule>
  </conditionalFormatting>
  <conditionalFormatting sqref="P605">
    <cfRule type="cellIs" dxfId="5693" priority="673" operator="lessThan">
      <formula>0</formula>
    </cfRule>
  </conditionalFormatting>
  <conditionalFormatting sqref="P606">
    <cfRule type="cellIs" dxfId="5692" priority="672" operator="lessThan">
      <formula>0</formula>
    </cfRule>
  </conditionalFormatting>
  <conditionalFormatting sqref="D608:N608 D605:N605 D602:N603">
    <cfRule type="expression" dxfId="5691" priority="644">
      <formula>D602/C602&gt;1</formula>
    </cfRule>
    <cfRule type="expression" dxfId="5690" priority="645">
      <formula>D602/C602&lt;1</formula>
    </cfRule>
  </conditionalFormatting>
  <conditionalFormatting sqref="C493:C496">
    <cfRule type="expression" dxfId="5689" priority="668">
      <formula>C493/B493&gt;1</formula>
    </cfRule>
    <cfRule type="expression" dxfId="5688" priority="669">
      <formula>C493/B493&lt;1</formula>
    </cfRule>
  </conditionalFormatting>
  <conditionalFormatting sqref="D493:N496">
    <cfRule type="cellIs" dxfId="5687" priority="667" operator="lessThan">
      <formula>0</formula>
    </cfRule>
  </conditionalFormatting>
  <conditionalFormatting sqref="D493:N496">
    <cfRule type="expression" dxfId="5686" priority="665">
      <formula>D493/C493&gt;1</formula>
    </cfRule>
    <cfRule type="expression" dxfId="5685" priority="666">
      <formula>D493/C493&lt;1</formula>
    </cfRule>
  </conditionalFormatting>
  <conditionalFormatting sqref="B493:B496">
    <cfRule type="expression" dxfId="5684" priority="662">
      <formula>B493/#REF!&gt;1</formula>
    </cfRule>
    <cfRule type="expression" dxfId="5683" priority="663">
      <formula>B493/#REF!&lt;1</formula>
    </cfRule>
  </conditionalFormatting>
  <conditionalFormatting sqref="C551:N551 C537:N537">
    <cfRule type="cellIs" dxfId="5682" priority="653" operator="lessThan">
      <formula>0</formula>
    </cfRule>
  </conditionalFormatting>
  <conditionalFormatting sqref="C551:M551 C537:M537">
    <cfRule type="cellIs" dxfId="5681" priority="659" operator="lessThan">
      <formula>0</formula>
    </cfRule>
  </conditionalFormatting>
  <conditionalFormatting sqref="C547:C550 C533:C536">
    <cfRule type="expression" dxfId="5680" priority="657">
      <formula>C533/B533&gt;1</formula>
    </cfRule>
    <cfRule type="expression" dxfId="5679" priority="658">
      <formula>C533/B533&lt;1</formula>
    </cfRule>
  </conditionalFormatting>
  <conditionalFormatting sqref="D547:N550 D533:N536">
    <cfRule type="cellIs" dxfId="5678" priority="656" operator="lessThan">
      <formula>0</formula>
    </cfRule>
  </conditionalFormatting>
  <conditionalFormatting sqref="D547:N550 D533:N536">
    <cfRule type="expression" dxfId="5677" priority="654">
      <formula>D533/C533&gt;1</formula>
    </cfRule>
    <cfRule type="expression" dxfId="5676" priority="655">
      <formula>D533/C533&lt;1</formula>
    </cfRule>
  </conditionalFormatting>
  <conditionalFormatting sqref="D608:N608 D605:N605 D602:N603">
    <cfRule type="cellIs" dxfId="5675" priority="646" operator="lessThan">
      <formula>0</formula>
    </cfRule>
  </conditionalFormatting>
  <conditionalFormatting sqref="C551:N551 C537:N537">
    <cfRule type="expression" dxfId="5674" priority="651">
      <formula>C537/B537&gt;1</formula>
    </cfRule>
    <cfRule type="expression" dxfId="5673" priority="652">
      <formula>C537/B537&lt;1</formula>
    </cfRule>
  </conditionalFormatting>
  <conditionalFormatting sqref="B608 B605 B602:B603 B598:B599">
    <cfRule type="cellIs" dxfId="5672" priority="650" operator="lessThan">
      <formula>0</formula>
    </cfRule>
  </conditionalFormatting>
  <conditionalFormatting sqref="C608 C605 C602:C603">
    <cfRule type="cellIs" dxfId="5671" priority="649" operator="lessThan">
      <formula>0</formula>
    </cfRule>
  </conditionalFormatting>
  <conditionalFormatting sqref="C608 C605 C602:C603">
    <cfRule type="expression" dxfId="5670" priority="647">
      <formula>C602/B602&gt;1</formula>
    </cfRule>
    <cfRule type="expression" dxfId="5669" priority="648">
      <formula>C602/B602&lt;1</formula>
    </cfRule>
  </conditionalFormatting>
  <conditionalFormatting sqref="B491:N491 B560">
    <cfRule type="expression" dxfId="5668" priority="1209">
      <formula>B491/#REF!&gt;1</formula>
    </cfRule>
    <cfRule type="expression" dxfId="5667" priority="1210">
      <formula>B491/#REF!&lt;1</formula>
    </cfRule>
  </conditionalFormatting>
  <conditionalFormatting sqref="C446">
    <cfRule type="cellIs" dxfId="5666" priority="643" operator="lessThan">
      <formula>0</formula>
    </cfRule>
  </conditionalFormatting>
  <conditionalFormatting sqref="C446">
    <cfRule type="expression" dxfId="5665" priority="641">
      <formula>C446/B446&gt;1</formula>
    </cfRule>
    <cfRule type="expression" dxfId="5664" priority="642">
      <formula>C446/B446&lt;1</formula>
    </cfRule>
  </conditionalFormatting>
  <conditionalFormatting sqref="D446:N446">
    <cfRule type="cellIs" dxfId="5663" priority="640" operator="lessThan">
      <formula>0</formula>
    </cfRule>
  </conditionalFormatting>
  <conditionalFormatting sqref="D446:N446">
    <cfRule type="expression" dxfId="5662" priority="638">
      <formula>D446/C446&gt;1</formula>
    </cfRule>
    <cfRule type="expression" dxfId="5661" priority="639">
      <formula>D446/C446&lt;1</formula>
    </cfRule>
  </conditionalFormatting>
  <conditionalFormatting sqref="B446">
    <cfRule type="cellIs" dxfId="5660" priority="637" operator="lessThan">
      <formula>0</formula>
    </cfRule>
  </conditionalFormatting>
  <conditionalFormatting sqref="B446">
    <cfRule type="expression" dxfId="5659" priority="635">
      <formula>B446/#REF!&gt;1</formula>
    </cfRule>
    <cfRule type="expression" dxfId="5658" priority="636">
      <formula>B446/#REF!&lt;1</formula>
    </cfRule>
  </conditionalFormatting>
  <conditionalFormatting sqref="C497">
    <cfRule type="cellIs" dxfId="5657" priority="634" operator="lessThan">
      <formula>0</formula>
    </cfRule>
  </conditionalFormatting>
  <conditionalFormatting sqref="D497:N497">
    <cfRule type="cellIs" dxfId="5656" priority="631" operator="lessThan">
      <formula>0</formula>
    </cfRule>
  </conditionalFormatting>
  <conditionalFormatting sqref="C497">
    <cfRule type="expression" dxfId="5655" priority="632">
      <formula>C497/B497&gt;1</formula>
    </cfRule>
    <cfRule type="expression" dxfId="5654" priority="633">
      <formula>C497/B497&lt;1</formula>
    </cfRule>
  </conditionalFormatting>
  <conditionalFormatting sqref="D497:N497">
    <cfRule type="expression" dxfId="5653" priority="629">
      <formula>D497/C497&gt;1</formula>
    </cfRule>
    <cfRule type="expression" dxfId="5652" priority="630">
      <formula>D497/C497&lt;1</formula>
    </cfRule>
  </conditionalFormatting>
  <conditionalFormatting sqref="B497">
    <cfRule type="cellIs" dxfId="5651" priority="628" operator="lessThan">
      <formula>0</formula>
    </cfRule>
  </conditionalFormatting>
  <conditionalFormatting sqref="B497">
    <cfRule type="expression" dxfId="5650" priority="626">
      <formula>B497/#REF!&gt;1</formula>
    </cfRule>
    <cfRule type="expression" dxfId="5649" priority="627">
      <formula>B497/#REF!&lt;1</formula>
    </cfRule>
  </conditionalFormatting>
  <conditionalFormatting sqref="C566:N566">
    <cfRule type="expression" dxfId="5648" priority="603">
      <formula>C566/B566&gt;1</formula>
    </cfRule>
    <cfRule type="expression" dxfId="5647" priority="604">
      <formula>C566/B566&lt;1</formula>
    </cfRule>
  </conditionalFormatting>
  <conditionalFormatting sqref="B538:N538">
    <cfRule type="cellIs" dxfId="5646" priority="625" operator="lessThan">
      <formula>0</formula>
    </cfRule>
  </conditionalFormatting>
  <conditionalFormatting sqref="B538:N538">
    <cfRule type="expression" dxfId="5645" priority="623">
      <formula>B538/A538&gt;1</formula>
    </cfRule>
    <cfRule type="expression" dxfId="5644" priority="624">
      <formula>B538/A538&lt;1</formula>
    </cfRule>
  </conditionalFormatting>
  <conditionalFormatting sqref="B552:N552">
    <cfRule type="cellIs" dxfId="5643" priority="622" operator="lessThan">
      <formula>0</formula>
    </cfRule>
  </conditionalFormatting>
  <conditionalFormatting sqref="B552:N552">
    <cfRule type="expression" dxfId="5642" priority="620">
      <formula>B552/A552&gt;1</formula>
    </cfRule>
    <cfRule type="expression" dxfId="5641" priority="621">
      <formula>B552/A552&lt;1</formula>
    </cfRule>
  </conditionalFormatting>
  <conditionalFormatting sqref="N571">
    <cfRule type="cellIs" dxfId="5640" priority="596" operator="lessThan">
      <formula>0</formula>
    </cfRule>
  </conditionalFormatting>
  <conditionalFormatting sqref="C545:N545">
    <cfRule type="expression" dxfId="5639" priority="614">
      <formula>C545/B545&gt;1</formula>
    </cfRule>
    <cfRule type="expression" dxfId="5638" priority="615">
      <formula>C545/B545&lt;1</formula>
    </cfRule>
  </conditionalFormatting>
  <conditionalFormatting sqref="C571:M571">
    <cfRule type="expression" dxfId="5637" priority="598">
      <formula>C571/B571&gt;1</formula>
    </cfRule>
    <cfRule type="expression" dxfId="5636" priority="599">
      <formula>C571/B571&lt;1</formula>
    </cfRule>
  </conditionalFormatting>
  <conditionalFormatting sqref="N571">
    <cfRule type="expression" dxfId="5635" priority="593">
      <formula>N571/M571&gt;1</formula>
    </cfRule>
    <cfRule type="expression" dxfId="5634" priority="594">
      <formula>N571/M571&lt;1</formula>
    </cfRule>
  </conditionalFormatting>
  <conditionalFormatting sqref="C571:M571">
    <cfRule type="cellIs" dxfId="5633" priority="602" operator="lessThan">
      <formula>0</formula>
    </cfRule>
  </conditionalFormatting>
  <conditionalFormatting sqref="C571:M571">
    <cfRule type="cellIs" dxfId="5632" priority="601" operator="lessThan">
      <formula>0</formula>
    </cfRule>
  </conditionalFormatting>
  <conditionalFormatting sqref="B545">
    <cfRule type="cellIs" dxfId="5631" priority="617" operator="lessThan">
      <formula>0</formula>
    </cfRule>
  </conditionalFormatting>
  <conditionalFormatting sqref="B545">
    <cfRule type="expression" dxfId="5630" priority="618">
      <formula>B545/#REF!&gt;1</formula>
    </cfRule>
    <cfRule type="expression" dxfId="5629" priority="619">
      <formula>B545/#REF!&lt;1</formula>
    </cfRule>
  </conditionalFormatting>
  <conditionalFormatting sqref="C545:N545">
    <cfRule type="cellIs" dxfId="5628" priority="616" operator="lessThan">
      <formula>0</formula>
    </cfRule>
  </conditionalFormatting>
  <conditionalFormatting sqref="C598:N599">
    <cfRule type="expression" dxfId="5627" priority="611">
      <formula>C598/B598&gt;1</formula>
    </cfRule>
    <cfRule type="expression" dxfId="5626" priority="612">
      <formula>C598/B598&lt;1</formula>
    </cfRule>
  </conditionalFormatting>
  <conditionalFormatting sqref="C560:N560">
    <cfRule type="expression" dxfId="5625" priority="608">
      <formula>C560/B560&gt;1</formula>
    </cfRule>
    <cfRule type="expression" dxfId="5624" priority="609">
      <formula>C560/B560&lt;1</formula>
    </cfRule>
  </conditionalFormatting>
  <conditionalFormatting sqref="N571">
    <cfRule type="cellIs" dxfId="5623" priority="597" operator="lessThan">
      <formula>0</formula>
    </cfRule>
  </conditionalFormatting>
  <conditionalFormatting sqref="C571:M571">
    <cfRule type="cellIs" dxfId="5622" priority="600" operator="lessThan">
      <formula>0</formula>
    </cfRule>
  </conditionalFormatting>
  <conditionalFormatting sqref="N571">
    <cfRule type="cellIs" dxfId="5621" priority="595" operator="lessThan">
      <formula>0</formula>
    </cfRule>
  </conditionalFormatting>
  <conditionalFormatting sqref="B628:N631">
    <cfRule type="cellIs" dxfId="5620" priority="592" operator="lessThan">
      <formula>0</formula>
    </cfRule>
  </conditionalFormatting>
  <conditionalFormatting sqref="I630:N630 P628:Q631">
    <cfRule type="cellIs" dxfId="5619" priority="591" operator="lessThan">
      <formula>0</formula>
    </cfRule>
  </conditionalFormatting>
  <conditionalFormatting sqref="B632:N635">
    <cfRule type="cellIs" dxfId="5618" priority="590" operator="lessThan">
      <formula>0</formula>
    </cfRule>
  </conditionalFormatting>
  <conditionalFormatting sqref="I634:N634 P632:Q635">
    <cfRule type="cellIs" dxfId="5617" priority="589" operator="lessThan">
      <formula>0</formula>
    </cfRule>
  </conditionalFormatting>
  <conditionalFormatting sqref="B636:N639">
    <cfRule type="cellIs" dxfId="5616" priority="588" operator="lessThan">
      <formula>0</formula>
    </cfRule>
  </conditionalFormatting>
  <conditionalFormatting sqref="I638:N638 P636:Q639">
    <cfRule type="cellIs" dxfId="5615" priority="587" operator="lessThan">
      <formula>0</formula>
    </cfRule>
  </conditionalFormatting>
  <conditionalFormatting sqref="B640:N643">
    <cfRule type="cellIs" dxfId="5614" priority="586" operator="lessThan">
      <formula>0</formula>
    </cfRule>
  </conditionalFormatting>
  <conditionalFormatting sqref="I642:N642 P640:Q643">
    <cfRule type="cellIs" dxfId="5613" priority="585" operator="lessThan">
      <formula>0</formula>
    </cfRule>
  </conditionalFormatting>
  <conditionalFormatting sqref="B644:N647">
    <cfRule type="cellIs" dxfId="5612" priority="584" operator="lessThan">
      <formula>0</formula>
    </cfRule>
  </conditionalFormatting>
  <conditionalFormatting sqref="I646:N646 P644:Q647">
    <cfRule type="cellIs" dxfId="5611" priority="583" operator="lessThan">
      <formula>0</formula>
    </cfRule>
  </conditionalFormatting>
  <conditionalFormatting sqref="B648:N651">
    <cfRule type="cellIs" dxfId="5610" priority="582" operator="lessThan">
      <formula>0</formula>
    </cfRule>
  </conditionalFormatting>
  <conditionalFormatting sqref="I650:N650 P648:Q651">
    <cfRule type="cellIs" dxfId="5609" priority="581" operator="lessThan">
      <formula>0</formula>
    </cfRule>
  </conditionalFormatting>
  <conditionalFormatting sqref="B652:N655">
    <cfRule type="cellIs" dxfId="5608" priority="580" operator="lessThan">
      <formula>0</formula>
    </cfRule>
  </conditionalFormatting>
  <conditionalFormatting sqref="I654:N654 P652:Q655">
    <cfRule type="cellIs" dxfId="5607" priority="579" operator="lessThan">
      <formula>0</formula>
    </cfRule>
  </conditionalFormatting>
  <conditionalFormatting sqref="B656:N659">
    <cfRule type="cellIs" dxfId="5606" priority="578" operator="lessThan">
      <formula>0</formula>
    </cfRule>
  </conditionalFormatting>
  <conditionalFormatting sqref="I658:N658 P656:Q659">
    <cfRule type="cellIs" dxfId="5605" priority="577" operator="lessThan">
      <formula>0</formula>
    </cfRule>
  </conditionalFormatting>
  <conditionalFormatting sqref="B664:N667">
    <cfRule type="cellIs" dxfId="5604" priority="576" operator="lessThan">
      <formula>0</formula>
    </cfRule>
  </conditionalFormatting>
  <conditionalFormatting sqref="I666:N666 P664:Q667">
    <cfRule type="cellIs" dxfId="5603" priority="575" operator="lessThan">
      <formula>0</formula>
    </cfRule>
  </conditionalFormatting>
  <conditionalFormatting sqref="B668:N671">
    <cfRule type="cellIs" dxfId="5602" priority="574" operator="lessThan">
      <formula>0</formula>
    </cfRule>
  </conditionalFormatting>
  <conditionalFormatting sqref="I670:N670 P668:Q671">
    <cfRule type="cellIs" dxfId="5601" priority="573" operator="lessThan">
      <formula>0</formula>
    </cfRule>
  </conditionalFormatting>
  <conditionalFormatting sqref="P608">
    <cfRule type="cellIs" dxfId="5600" priority="572" operator="lessThan">
      <formula>0</formula>
    </cfRule>
  </conditionalFormatting>
  <conditionalFormatting sqref="Q447:Q448">
    <cfRule type="cellIs" dxfId="5599" priority="571" operator="lessThan">
      <formula>0</formula>
    </cfRule>
  </conditionalFormatting>
  <conditionalFormatting sqref="P447:P448">
    <cfRule type="cellIs" dxfId="5598" priority="570" operator="lessThan">
      <formula>0</formula>
    </cfRule>
  </conditionalFormatting>
  <conditionalFormatting sqref="B447:N447 B493:O499 B490:O490 B492">
    <cfRule type="cellIs" dxfId="5597" priority="569" operator="lessThan">
      <formula>0</formula>
    </cfRule>
  </conditionalFormatting>
  <conditionalFormatting sqref="B499:N499">
    <cfRule type="cellIs" dxfId="5596" priority="566" operator="lessThan">
      <formula>0</formula>
    </cfRule>
  </conditionalFormatting>
  <conditionalFormatting sqref="B553:N553">
    <cfRule type="cellIs" dxfId="5595" priority="563" operator="lessThan">
      <formula>0</formula>
    </cfRule>
  </conditionalFormatting>
  <conditionalFormatting sqref="P477:Q477 B477">
    <cfRule type="cellIs" dxfId="5594" priority="562" operator="lessThan">
      <formula>0</formula>
    </cfRule>
  </conditionalFormatting>
  <conditionalFormatting sqref="Q478:Q482">
    <cfRule type="cellIs" dxfId="5593" priority="561" operator="lessThan">
      <formula>0</formula>
    </cfRule>
  </conditionalFormatting>
  <conditionalFormatting sqref="P478:P481">
    <cfRule type="cellIs" dxfId="5592" priority="560" operator="lessThan">
      <formula>0</formula>
    </cfRule>
  </conditionalFormatting>
  <conditionalFormatting sqref="P482">
    <cfRule type="cellIs" dxfId="5591" priority="559" operator="lessThan">
      <formula>0</formula>
    </cfRule>
  </conditionalFormatting>
  <conditionalFormatting sqref="P457:Q457 B457">
    <cfRule type="cellIs" dxfId="5590" priority="558" operator="lessThan">
      <formula>0</formula>
    </cfRule>
  </conditionalFormatting>
  <conditionalFormatting sqref="Q458:Q462">
    <cfRule type="cellIs" dxfId="5589" priority="557" operator="lessThan">
      <formula>0</formula>
    </cfRule>
  </conditionalFormatting>
  <conditionalFormatting sqref="P458:P461">
    <cfRule type="cellIs" dxfId="5588" priority="556" operator="lessThan">
      <formula>0</formula>
    </cfRule>
  </conditionalFormatting>
  <conditionalFormatting sqref="P462">
    <cfRule type="cellIs" dxfId="5587" priority="555" operator="lessThan">
      <formula>0</formula>
    </cfRule>
  </conditionalFormatting>
  <conditionalFormatting sqref="P465:Q465 B465">
    <cfRule type="cellIs" dxfId="5586" priority="554" operator="lessThan">
      <formula>0</formula>
    </cfRule>
  </conditionalFormatting>
  <conditionalFormatting sqref="Q466:Q470">
    <cfRule type="cellIs" dxfId="5585" priority="553" operator="lessThan">
      <formula>0</formula>
    </cfRule>
  </conditionalFormatting>
  <conditionalFormatting sqref="P466:P469">
    <cfRule type="cellIs" dxfId="5584" priority="552" operator="lessThan">
      <formula>0</formula>
    </cfRule>
  </conditionalFormatting>
  <conditionalFormatting sqref="P470">
    <cfRule type="cellIs" dxfId="5583" priority="551" operator="lessThan">
      <formula>0</formula>
    </cfRule>
  </conditionalFormatting>
  <conditionalFormatting sqref="O574:O577">
    <cfRule type="cellIs" dxfId="5582" priority="527" operator="lessThan">
      <formula>0</formula>
    </cfRule>
  </conditionalFormatting>
  <conditionalFormatting sqref="O574:O577">
    <cfRule type="cellIs" dxfId="5581" priority="526" operator="lessThan">
      <formula>0</formula>
    </cfRule>
  </conditionalFormatting>
  <conditionalFormatting sqref="O382">
    <cfRule type="cellIs" dxfId="5580" priority="522" operator="lessThan">
      <formula>0</formula>
    </cfRule>
  </conditionalFormatting>
  <conditionalFormatting sqref="O380:O382 O386:O388 O392:O394 O398:O400 O404:O406 O410:O412 O416:O418 O422:O424 O429:O431 O435:O437 O491 O584:O587 O538 O552">
    <cfRule type="cellIs" dxfId="5577" priority="548" operator="lessThan">
      <formula>0</formula>
    </cfRule>
  </conditionalFormatting>
  <conditionalFormatting sqref="O347">
    <cfRule type="cellIs" dxfId="5576" priority="547" operator="lessThan">
      <formula>0</formula>
    </cfRule>
  </conditionalFormatting>
  <conditionalFormatting sqref="O347">
    <cfRule type="cellIs" dxfId="5575" priority="546" operator="lessThan">
      <formula>0</formula>
    </cfRule>
  </conditionalFormatting>
  <conditionalFormatting sqref="O380:O381">
    <cfRule type="cellIs" dxfId="5571" priority="542" operator="lessThan">
      <formula>0</formula>
    </cfRule>
  </conditionalFormatting>
  <conditionalFormatting sqref="O556:O558">
    <cfRule type="cellIs" dxfId="5570" priority="538" operator="lessThan">
      <formula>0</formula>
    </cfRule>
  </conditionalFormatting>
  <conditionalFormatting sqref="O386:O388">
    <cfRule type="cellIs" dxfId="5569" priority="541" operator="lessThan">
      <formula>0</formula>
    </cfRule>
  </conditionalFormatting>
  <conditionalFormatting sqref="O389">
    <cfRule type="cellIs" dxfId="5567" priority="517" operator="lessThan">
      <formula>0</formula>
    </cfRule>
  </conditionalFormatting>
  <conditionalFormatting sqref="O556:O558">
    <cfRule type="cellIs" dxfId="5566" priority="539" operator="lessThan">
      <formula>0</formula>
    </cfRule>
  </conditionalFormatting>
  <conditionalFormatting sqref="O562 O564:O565">
    <cfRule type="cellIs" dxfId="5565" priority="536" operator="lessThan">
      <formula>0</formula>
    </cfRule>
  </conditionalFormatting>
  <conditionalFormatting sqref="O564:O565 O562">
    <cfRule type="cellIs" dxfId="5564" priority="537" operator="lessThan">
      <formula>0</formula>
    </cfRule>
  </conditionalFormatting>
  <conditionalFormatting sqref="O579:O582">
    <cfRule type="cellIs" dxfId="5563" priority="534" operator="lessThan">
      <formula>0</formula>
    </cfRule>
  </conditionalFormatting>
  <conditionalFormatting sqref="O579:O582">
    <cfRule type="cellIs" dxfId="5562" priority="535" operator="lessThan">
      <formula>0</formula>
    </cfRule>
  </conditionalFormatting>
  <conditionalFormatting sqref="O584:O587">
    <cfRule type="cellIs" dxfId="5561" priority="532" operator="lessThan">
      <formula>0</formula>
    </cfRule>
  </conditionalFormatting>
  <conditionalFormatting sqref="O584:O587">
    <cfRule type="cellIs" dxfId="5560" priority="533" operator="lessThan">
      <formula>0</formula>
    </cfRule>
  </conditionalFormatting>
  <conditionalFormatting sqref="O589:O592">
    <cfRule type="cellIs" dxfId="5559" priority="530" operator="lessThan">
      <formula>0</formula>
    </cfRule>
  </conditionalFormatting>
  <conditionalFormatting sqref="O589:O592">
    <cfRule type="cellIs" dxfId="5558" priority="531" operator="lessThan">
      <formula>0</formula>
    </cfRule>
  </conditionalFormatting>
  <conditionalFormatting sqref="O420">
    <cfRule type="cellIs" dxfId="5557" priority="455" operator="lessThan">
      <formula>0</formula>
    </cfRule>
  </conditionalFormatting>
  <conditionalFormatting sqref="O383">
    <cfRule type="cellIs" dxfId="5556" priority="518" operator="lessThan">
      <formula>0</formula>
    </cfRule>
  </conditionalFormatting>
  <conditionalFormatting sqref="O568:O570">
    <cfRule type="cellIs" dxfId="5555" priority="528" operator="lessThan">
      <formula>0</formula>
    </cfRule>
  </conditionalFormatting>
  <conditionalFormatting sqref="O568:O570">
    <cfRule type="cellIs" dxfId="5554" priority="529" operator="lessThan">
      <formula>0</formula>
    </cfRule>
  </conditionalFormatting>
  <conditionalFormatting sqref="O420">
    <cfRule type="cellIs" dxfId="5552" priority="456" operator="lessThan">
      <formula>0</formula>
    </cfRule>
  </conditionalFormatting>
  <conditionalFormatting sqref="O435">
    <cfRule type="cellIs" dxfId="5551" priority="432" operator="lessThan">
      <formula>0</formula>
    </cfRule>
  </conditionalFormatting>
  <conditionalFormatting sqref="O433">
    <cfRule type="cellIs" dxfId="5550" priority="433" operator="lessThan">
      <formula>0</formula>
    </cfRule>
  </conditionalFormatting>
  <conditionalFormatting sqref="O435">
    <cfRule type="cellIs" dxfId="5549" priority="430" operator="lessThan">
      <formula>0</formula>
    </cfRule>
  </conditionalFormatting>
  <conditionalFormatting sqref="O435">
    <cfRule type="cellIs" dxfId="5548" priority="431" operator="lessThan">
      <formula>0</formula>
    </cfRule>
  </conditionalFormatting>
  <conditionalFormatting sqref="O429">
    <cfRule type="cellIs" dxfId="5547" priority="442" operator="lessThan">
      <formula>0</formula>
    </cfRule>
  </conditionalFormatting>
  <conditionalFormatting sqref="O422">
    <cfRule type="cellIs" dxfId="5546" priority="452" operator="lessThan">
      <formula>0</formula>
    </cfRule>
  </conditionalFormatting>
  <conditionalFormatting sqref="O429">
    <cfRule type="cellIs" dxfId="5545" priority="441" operator="lessThan">
      <formula>0</formula>
    </cfRule>
  </conditionalFormatting>
  <conditionalFormatting sqref="O429">
    <cfRule type="cellIs" dxfId="5544" priority="440" operator="lessThan">
      <formula>0</formula>
    </cfRule>
  </conditionalFormatting>
  <conditionalFormatting sqref="O422">
    <cfRule type="cellIs" dxfId="5543" priority="453" operator="lessThan">
      <formula>0</formula>
    </cfRule>
  </conditionalFormatting>
  <conditionalFormatting sqref="O429">
    <cfRule type="cellIs" dxfId="5542" priority="439" operator="lessThan">
      <formula>0</formula>
    </cfRule>
  </conditionalFormatting>
  <conditionalFormatting sqref="O422">
    <cfRule type="cellIs" dxfId="5541" priority="454" operator="lessThan">
      <formula>0</formula>
    </cfRule>
  </conditionalFormatting>
  <conditionalFormatting sqref="O422">
    <cfRule type="cellIs" dxfId="5540" priority="451" operator="lessThan">
      <formula>0</formula>
    </cfRule>
  </conditionalFormatting>
  <conditionalFormatting sqref="O429">
    <cfRule type="cellIs" dxfId="5539" priority="438" operator="lessThan">
      <formula>0</formula>
    </cfRule>
  </conditionalFormatting>
  <conditionalFormatting sqref="O604 O606:O607 O624:O627 O660:O663">
    <cfRule type="cellIs" dxfId="5538" priority="525" operator="lessThan">
      <formula>0</formula>
    </cfRule>
  </conditionalFormatting>
  <conditionalFormatting sqref="O626">
    <cfRule type="cellIs" dxfId="5537" priority="524" operator="lessThan">
      <formula>0</formula>
    </cfRule>
  </conditionalFormatting>
  <conditionalFormatting sqref="O435">
    <cfRule type="cellIs" dxfId="5536" priority="428" operator="lessThan">
      <formula>0</formula>
    </cfRule>
  </conditionalFormatting>
  <conditionalFormatting sqref="O435">
    <cfRule type="cellIs" dxfId="5535" priority="429" operator="lessThan">
      <formula>0</formula>
    </cfRule>
  </conditionalFormatting>
  <conditionalFormatting sqref="O435">
    <cfRule type="cellIs" dxfId="5533" priority="427" operator="lessThan">
      <formula>0</formula>
    </cfRule>
  </conditionalFormatting>
  <conditionalFormatting sqref="O438">
    <cfRule type="cellIs" dxfId="5532" priority="424" operator="lessThan">
      <formula>0</formula>
    </cfRule>
  </conditionalFormatting>
  <conditionalFormatting sqref="O439">
    <cfRule type="cellIs" dxfId="5531" priority="423" operator="lessThan">
      <formula>0</formula>
    </cfRule>
  </conditionalFormatting>
  <conditionalFormatting sqref="O435">
    <cfRule type="cellIs" dxfId="5530" priority="426" operator="lessThan">
      <formula>0</formula>
    </cfRule>
  </conditionalFormatting>
  <conditionalFormatting sqref="O439">
    <cfRule type="cellIs" dxfId="5529" priority="422" operator="lessThan">
      <formula>0</formula>
    </cfRule>
  </conditionalFormatting>
  <conditionalFormatting sqref="O551 O537">
    <cfRule type="cellIs" dxfId="5528" priority="406" operator="lessThan">
      <formula>0</formula>
    </cfRule>
  </conditionalFormatting>
  <conditionalFormatting sqref="O435">
    <cfRule type="cellIs" dxfId="5527" priority="425" operator="lessThan">
      <formula>0</formula>
    </cfRule>
  </conditionalFormatting>
  <conditionalFormatting sqref="O498">
    <cfRule type="cellIs" dxfId="5526" priority="416" operator="lessThan">
      <formula>0</formula>
    </cfRule>
  </conditionalFormatting>
  <conditionalFormatting sqref="O442:O445">
    <cfRule type="cellIs" dxfId="5525" priority="421" operator="lessThan">
      <formula>0</formula>
    </cfRule>
  </conditionalFormatting>
  <conditionalFormatting sqref="O392">
    <cfRule type="cellIs" dxfId="5524" priority="511" operator="lessThan">
      <formula>0</formula>
    </cfRule>
  </conditionalFormatting>
  <conditionalFormatting sqref="O392">
    <cfRule type="cellIs" dxfId="5523" priority="516" operator="lessThan">
      <formula>0</formula>
    </cfRule>
  </conditionalFormatting>
  <conditionalFormatting sqref="O392">
    <cfRule type="cellIs" dxfId="5522" priority="514" operator="lessThan">
      <formula>0</formula>
    </cfRule>
  </conditionalFormatting>
  <conditionalFormatting sqref="O392">
    <cfRule type="cellIs" dxfId="5521" priority="513" operator="lessThan">
      <formula>0</formula>
    </cfRule>
  </conditionalFormatting>
  <conditionalFormatting sqref="O395">
    <cfRule type="cellIs" dxfId="5520" priority="508" operator="lessThan">
      <formula>0</formula>
    </cfRule>
  </conditionalFormatting>
  <conditionalFormatting sqref="O398">
    <cfRule type="cellIs" dxfId="5519" priority="506" operator="lessThan">
      <formula>0</formula>
    </cfRule>
  </conditionalFormatting>
  <conditionalFormatting sqref="O392">
    <cfRule type="cellIs" dxfId="5517" priority="509" operator="lessThan">
      <formula>0</formula>
    </cfRule>
  </conditionalFormatting>
  <conditionalFormatting sqref="O392">
    <cfRule type="cellIs" dxfId="5516" priority="510" operator="lessThan">
      <formula>0</formula>
    </cfRule>
  </conditionalFormatting>
  <conditionalFormatting sqref="O392">
    <cfRule type="cellIs" dxfId="5515" priority="515" operator="lessThan">
      <formula>0</formula>
    </cfRule>
  </conditionalFormatting>
  <conditionalFormatting sqref="O392">
    <cfRule type="cellIs" dxfId="5514" priority="512" operator="lessThan">
      <formula>0</formula>
    </cfRule>
  </conditionalFormatting>
  <conditionalFormatting sqref="O398">
    <cfRule type="cellIs" dxfId="5513" priority="501" operator="lessThan">
      <formula>0</formula>
    </cfRule>
  </conditionalFormatting>
  <conditionalFormatting sqref="O398">
    <cfRule type="cellIs" dxfId="5512" priority="505" operator="lessThan">
      <formula>0</formula>
    </cfRule>
  </conditionalFormatting>
  <conditionalFormatting sqref="O398">
    <cfRule type="cellIs" dxfId="5511" priority="504" operator="lessThan">
      <formula>0</formula>
    </cfRule>
  </conditionalFormatting>
  <conditionalFormatting sqref="O398">
    <cfRule type="cellIs" dxfId="5510" priority="503" operator="lessThan">
      <formula>0</formula>
    </cfRule>
  </conditionalFormatting>
  <conditionalFormatting sqref="O398">
    <cfRule type="cellIs" dxfId="5509" priority="502" operator="lessThan">
      <formula>0</formula>
    </cfRule>
  </conditionalFormatting>
  <conditionalFormatting sqref="O398">
    <cfRule type="cellIs" dxfId="5508" priority="507" operator="lessThan">
      <formula>0</formula>
    </cfRule>
  </conditionalFormatting>
  <conditionalFormatting sqref="O390">
    <cfRule type="cellIs" dxfId="5507" priority="491" operator="lessThan">
      <formula>0</formula>
    </cfRule>
  </conditionalFormatting>
  <conditionalFormatting sqref="O398">
    <cfRule type="cellIs" dxfId="5506" priority="500" operator="lessThan">
      <formula>0</formula>
    </cfRule>
  </conditionalFormatting>
  <conditionalFormatting sqref="O401">
    <cfRule type="cellIs" dxfId="5505" priority="499" operator="lessThan">
      <formula>0</formula>
    </cfRule>
  </conditionalFormatting>
  <conditionalFormatting sqref="O384">
    <cfRule type="cellIs" dxfId="5500" priority="493" operator="lessThan">
      <formula>0</formula>
    </cfRule>
  </conditionalFormatting>
  <conditionalFormatting sqref="O384">
    <cfRule type="cellIs" dxfId="5499" priority="492" operator="lessThan">
      <formula>0</formula>
    </cfRule>
  </conditionalFormatting>
  <conditionalFormatting sqref="O396">
    <cfRule type="cellIs" dxfId="5498" priority="489" operator="lessThan">
      <formula>0</formula>
    </cfRule>
  </conditionalFormatting>
  <conditionalFormatting sqref="O396">
    <cfRule type="cellIs" dxfId="5497" priority="488" operator="lessThan">
      <formula>0</formula>
    </cfRule>
  </conditionalFormatting>
  <conditionalFormatting sqref="O390">
    <cfRule type="cellIs" dxfId="5496" priority="490" operator="lessThan">
      <formula>0</formula>
    </cfRule>
  </conditionalFormatting>
  <conditionalFormatting sqref="O413">
    <cfRule type="cellIs" dxfId="5495" priority="468" operator="lessThan">
      <formula>0</formula>
    </cfRule>
  </conditionalFormatting>
  <conditionalFormatting sqref="O414">
    <cfRule type="cellIs" dxfId="5494" priority="467" operator="lessThan">
      <formula>0</formula>
    </cfRule>
  </conditionalFormatting>
  <conditionalFormatting sqref="O404">
    <cfRule type="cellIs" dxfId="5493" priority="485" operator="lessThan">
      <formula>0</formula>
    </cfRule>
  </conditionalFormatting>
  <conditionalFormatting sqref="O404">
    <cfRule type="cellIs" dxfId="5492" priority="484" operator="lessThan">
      <formula>0</formula>
    </cfRule>
  </conditionalFormatting>
  <conditionalFormatting sqref="O404">
    <cfRule type="cellIs" dxfId="5491" priority="487" operator="lessThan">
      <formula>0</formula>
    </cfRule>
  </conditionalFormatting>
  <conditionalFormatting sqref="O404">
    <cfRule type="cellIs" dxfId="5490" priority="486" operator="lessThan">
      <formula>0</formula>
    </cfRule>
  </conditionalFormatting>
  <conditionalFormatting sqref="O416">
    <cfRule type="cellIs" dxfId="5489" priority="462" operator="lessThan">
      <formula>0</formula>
    </cfRule>
  </conditionalFormatting>
  <conditionalFormatting sqref="O416">
    <cfRule type="cellIs" dxfId="5488" priority="461" operator="lessThan">
      <formula>0</formula>
    </cfRule>
  </conditionalFormatting>
  <conditionalFormatting sqref="O404">
    <cfRule type="cellIs" dxfId="5487" priority="483" operator="lessThan">
      <formula>0</formula>
    </cfRule>
  </conditionalFormatting>
  <conditionalFormatting sqref="O404">
    <cfRule type="cellIs" dxfId="5486" priority="482" operator="lessThan">
      <formula>0</formula>
    </cfRule>
  </conditionalFormatting>
  <conditionalFormatting sqref="O404">
    <cfRule type="cellIs" dxfId="5485" priority="481" operator="lessThan">
      <formula>0</formula>
    </cfRule>
  </conditionalFormatting>
  <conditionalFormatting sqref="O404">
    <cfRule type="cellIs" dxfId="5484" priority="480" operator="lessThan">
      <formula>0</formula>
    </cfRule>
  </conditionalFormatting>
  <conditionalFormatting sqref="O407">
    <cfRule type="cellIs" dxfId="5483" priority="479" operator="lessThan">
      <formula>0</formula>
    </cfRule>
  </conditionalFormatting>
  <conditionalFormatting sqref="O408">
    <cfRule type="cellIs" dxfId="5482" priority="478" operator="lessThan">
      <formula>0</formula>
    </cfRule>
  </conditionalFormatting>
  <conditionalFormatting sqref="O408">
    <cfRule type="cellIs" dxfId="5481" priority="477" operator="lessThan">
      <formula>0</formula>
    </cfRule>
  </conditionalFormatting>
  <conditionalFormatting sqref="O414">
    <cfRule type="cellIs" dxfId="5480" priority="466" operator="lessThan">
      <formula>0</formula>
    </cfRule>
  </conditionalFormatting>
  <conditionalFormatting sqref="O416">
    <cfRule type="cellIs" dxfId="5479" priority="465" operator="lessThan">
      <formula>0</formula>
    </cfRule>
  </conditionalFormatting>
  <conditionalFormatting sqref="O416">
    <cfRule type="cellIs" dxfId="5478" priority="464" operator="lessThan">
      <formula>0</formula>
    </cfRule>
  </conditionalFormatting>
  <conditionalFormatting sqref="O416">
    <cfRule type="cellIs" dxfId="5477" priority="463" operator="lessThan">
      <formula>0</formula>
    </cfRule>
  </conditionalFormatting>
  <conditionalFormatting sqref="O416">
    <cfRule type="cellIs" dxfId="5476" priority="460" operator="lessThan">
      <formula>0</formula>
    </cfRule>
  </conditionalFormatting>
  <conditionalFormatting sqref="O410">
    <cfRule type="cellIs" dxfId="5475" priority="476" operator="lessThan">
      <formula>0</formula>
    </cfRule>
  </conditionalFormatting>
  <conditionalFormatting sqref="O410">
    <cfRule type="cellIs" dxfId="5474" priority="475" operator="lessThan">
      <formula>0</formula>
    </cfRule>
  </conditionalFormatting>
  <conditionalFormatting sqref="O410">
    <cfRule type="cellIs" dxfId="5473" priority="474" operator="lessThan">
      <formula>0</formula>
    </cfRule>
  </conditionalFormatting>
  <conditionalFormatting sqref="O410">
    <cfRule type="cellIs" dxfId="5472" priority="473" operator="lessThan">
      <formula>0</formula>
    </cfRule>
  </conditionalFormatting>
  <conditionalFormatting sqref="O416">
    <cfRule type="cellIs" dxfId="5471" priority="459" operator="lessThan">
      <formula>0</formula>
    </cfRule>
  </conditionalFormatting>
  <conditionalFormatting sqref="O416">
    <cfRule type="cellIs" dxfId="5470" priority="458" operator="lessThan">
      <formula>0</formula>
    </cfRule>
  </conditionalFormatting>
  <conditionalFormatting sqref="O419">
    <cfRule type="cellIs" dxfId="5469" priority="457" operator="lessThan">
      <formula>0</formula>
    </cfRule>
  </conditionalFormatting>
  <conditionalFormatting sqref="O410">
    <cfRule type="cellIs" dxfId="5468" priority="472" operator="lessThan">
      <formula>0</formula>
    </cfRule>
  </conditionalFormatting>
  <conditionalFormatting sqref="O410">
    <cfRule type="cellIs" dxfId="5467" priority="471" operator="lessThan">
      <formula>0</formula>
    </cfRule>
  </conditionalFormatting>
  <conditionalFormatting sqref="O410">
    <cfRule type="cellIs" dxfId="5466" priority="470" operator="lessThan">
      <formula>0</formula>
    </cfRule>
  </conditionalFormatting>
  <conditionalFormatting sqref="O410">
    <cfRule type="cellIs" dxfId="5465" priority="469" operator="lessThan">
      <formula>0</formula>
    </cfRule>
  </conditionalFormatting>
  <conditionalFormatting sqref="O559">
    <cfRule type="cellIs" dxfId="5464" priority="413" operator="lessThan">
      <formula>0</formula>
    </cfRule>
  </conditionalFormatting>
  <conditionalFormatting sqref="O563">
    <cfRule type="cellIs" dxfId="5463" priority="412" operator="lessThan">
      <formula>0</formula>
    </cfRule>
  </conditionalFormatting>
  <conditionalFormatting sqref="O563">
    <cfRule type="cellIs" dxfId="5462" priority="411" operator="lessThan">
      <formula>0</formula>
    </cfRule>
  </conditionalFormatting>
  <conditionalFormatting sqref="O608 O605 O602:O603">
    <cfRule type="cellIs" dxfId="5461" priority="399" operator="lessThan">
      <formula>0</formula>
    </cfRule>
  </conditionalFormatting>
  <conditionalFormatting sqref="O426">
    <cfRule type="cellIs" dxfId="5460" priority="444" operator="lessThan">
      <formula>0</formula>
    </cfRule>
  </conditionalFormatting>
  <conditionalFormatting sqref="O429">
    <cfRule type="cellIs" dxfId="5459" priority="443" operator="lessThan">
      <formula>0</formula>
    </cfRule>
  </conditionalFormatting>
  <conditionalFormatting sqref="B598:O599">
    <cfRule type="cellIs" dxfId="5458" priority="381" operator="lessThan">
      <formula>0</formula>
    </cfRule>
  </conditionalFormatting>
  <conditionalFormatting sqref="O560">
    <cfRule type="cellIs" dxfId="5457" priority="378" operator="lessThan">
      <formula>0</formula>
    </cfRule>
  </conditionalFormatting>
  <conditionalFormatting sqref="O566">
    <cfRule type="cellIs" dxfId="5456" priority="375" operator="lessThan">
      <formula>0</formula>
    </cfRule>
  </conditionalFormatting>
  <conditionalFormatting sqref="O566">
    <cfRule type="cellIs" dxfId="5455" priority="374" operator="lessThan">
      <formula>0</formula>
    </cfRule>
  </conditionalFormatting>
  <conditionalFormatting sqref="O566">
    <cfRule type="cellIs" dxfId="5454" priority="373" operator="lessThan">
      <formula>0</formula>
    </cfRule>
  </conditionalFormatting>
  <conditionalFormatting sqref="O429">
    <cfRule type="cellIs" dxfId="5453" priority="437" operator="lessThan">
      <formula>0</formula>
    </cfRule>
  </conditionalFormatting>
  <conditionalFormatting sqref="O429">
    <cfRule type="cellIs" dxfId="5452" priority="436" operator="lessThan">
      <formula>0</formula>
    </cfRule>
  </conditionalFormatting>
  <conditionalFormatting sqref="O432">
    <cfRule type="cellIs" dxfId="5451" priority="435" operator="lessThan">
      <formula>0</formula>
    </cfRule>
  </conditionalFormatting>
  <conditionalFormatting sqref="O433">
    <cfRule type="cellIs" dxfId="5450" priority="434" operator="lessThan">
      <formula>0</formula>
    </cfRule>
  </conditionalFormatting>
  <conditionalFormatting sqref="O422">
    <cfRule type="cellIs" dxfId="5449" priority="450" operator="lessThan">
      <formula>0</formula>
    </cfRule>
  </conditionalFormatting>
  <conditionalFormatting sqref="O422">
    <cfRule type="cellIs" dxfId="5448" priority="449" operator="lessThan">
      <formula>0</formula>
    </cfRule>
  </conditionalFormatting>
  <conditionalFormatting sqref="O422">
    <cfRule type="cellIs" dxfId="5447" priority="448" operator="lessThan">
      <formula>0</formula>
    </cfRule>
  </conditionalFormatting>
  <conditionalFormatting sqref="O422">
    <cfRule type="cellIs" dxfId="5446" priority="447" operator="lessThan">
      <formula>0</formula>
    </cfRule>
  </conditionalFormatting>
  <conditionalFormatting sqref="O425">
    <cfRule type="cellIs" dxfId="5445" priority="446" operator="lessThan">
      <formula>0</formula>
    </cfRule>
  </conditionalFormatting>
  <conditionalFormatting sqref="O426">
    <cfRule type="cellIs" dxfId="5444" priority="445" operator="lessThan">
      <formula>0</formula>
    </cfRule>
  </conditionalFormatting>
  <conditionalFormatting sqref="O442:O445">
    <cfRule type="expression" dxfId="5443" priority="419">
      <formula>O442/N442&gt;1</formula>
    </cfRule>
    <cfRule type="expression" dxfId="5442" priority="420">
      <formula>O442/N442&lt;1</formula>
    </cfRule>
  </conditionalFormatting>
  <conditionalFormatting sqref="O538 O552">
    <cfRule type="expression" dxfId="5441" priority="417">
      <formula>O538/#REF!&gt;1</formula>
    </cfRule>
    <cfRule type="expression" dxfId="5440" priority="418">
      <formula>O538/#REF!&lt;1</formula>
    </cfRule>
  </conditionalFormatting>
  <conditionalFormatting sqref="O493:O496">
    <cfRule type="cellIs" dxfId="5439" priority="409" operator="lessThan">
      <formula>0</formula>
    </cfRule>
  </conditionalFormatting>
  <conditionalFormatting sqref="O498">
    <cfRule type="expression" dxfId="5438" priority="414">
      <formula>O498/N498&gt;1</formula>
    </cfRule>
    <cfRule type="expression" dxfId="5437" priority="415">
      <formula>O498/N498&lt;1</formula>
    </cfRule>
  </conditionalFormatting>
  <conditionalFormatting sqref="O547:O550 O533:O536">
    <cfRule type="cellIs" dxfId="5436" priority="405" operator="lessThan">
      <formula>0</formula>
    </cfRule>
  </conditionalFormatting>
  <conditionalFormatting sqref="O662">
    <cfRule type="cellIs" dxfId="5435" priority="410" operator="lessThan">
      <formula>0</formula>
    </cfRule>
  </conditionalFormatting>
  <conditionalFormatting sqref="O608 O605 O602:O603">
    <cfRule type="expression" dxfId="5434" priority="397">
      <formula>O602/N602&gt;1</formula>
    </cfRule>
    <cfRule type="expression" dxfId="5433" priority="398">
      <formula>O602/N602&lt;1</formula>
    </cfRule>
  </conditionalFormatting>
  <conditionalFormatting sqref="O493:O496">
    <cfRule type="expression" dxfId="5432" priority="407">
      <formula>O493/N493&gt;1</formula>
    </cfRule>
    <cfRule type="expression" dxfId="5431" priority="408">
      <formula>O493/N493&lt;1</formula>
    </cfRule>
  </conditionalFormatting>
  <conditionalFormatting sqref="O551 O537">
    <cfRule type="cellIs" dxfId="5430" priority="402" operator="lessThan">
      <formula>0</formula>
    </cfRule>
  </conditionalFormatting>
  <conditionalFormatting sqref="O547:O550 O533:O536">
    <cfRule type="expression" dxfId="5429" priority="403">
      <formula>O533/N533&gt;1</formula>
    </cfRule>
    <cfRule type="expression" dxfId="5428" priority="404">
      <formula>O533/N533&lt;1</formula>
    </cfRule>
  </conditionalFormatting>
  <conditionalFormatting sqref="O551 O537">
    <cfRule type="expression" dxfId="5427" priority="400">
      <formula>O537/N537&gt;1</formula>
    </cfRule>
    <cfRule type="expression" dxfId="5426" priority="401">
      <formula>O537/N537&lt;1</formula>
    </cfRule>
  </conditionalFormatting>
  <conditionalFormatting sqref="O491">
    <cfRule type="expression" dxfId="5425" priority="549">
      <formula>O491/#REF!&gt;1</formula>
    </cfRule>
    <cfRule type="expression" dxfId="5424" priority="550">
      <formula>O491/#REF!&lt;1</formula>
    </cfRule>
  </conditionalFormatting>
  <conditionalFormatting sqref="O446">
    <cfRule type="cellIs" dxfId="5423" priority="396" operator="lessThan">
      <formula>0</formula>
    </cfRule>
  </conditionalFormatting>
  <conditionalFormatting sqref="O446">
    <cfRule type="expression" dxfId="5422" priority="394">
      <formula>O446/N446&gt;1</formula>
    </cfRule>
    <cfRule type="expression" dxfId="5421" priority="395">
      <formula>O446/N446&lt;1</formula>
    </cfRule>
  </conditionalFormatting>
  <conditionalFormatting sqref="O497">
    <cfRule type="cellIs" dxfId="5420" priority="393" operator="lessThan">
      <formula>0</formula>
    </cfRule>
  </conditionalFormatting>
  <conditionalFormatting sqref="O497">
    <cfRule type="expression" dxfId="5419" priority="391">
      <formula>O497/N497&gt;1</formula>
    </cfRule>
    <cfRule type="expression" dxfId="5418" priority="392">
      <formula>O497/N497&lt;1</formula>
    </cfRule>
  </conditionalFormatting>
  <conditionalFormatting sqref="O566">
    <cfRule type="expression" dxfId="5417" priority="371">
      <formula>O566/N566&gt;1</formula>
    </cfRule>
    <cfRule type="expression" dxfId="5416" priority="372">
      <formula>O566/N566&lt;1</formula>
    </cfRule>
  </conditionalFormatting>
  <conditionalFormatting sqref="O538">
    <cfRule type="cellIs" dxfId="5415" priority="390" operator="lessThan">
      <formula>0</formula>
    </cfRule>
  </conditionalFormatting>
  <conditionalFormatting sqref="O538">
    <cfRule type="expression" dxfId="5414" priority="388">
      <formula>O538/N538&gt;1</formula>
    </cfRule>
    <cfRule type="expression" dxfId="5413" priority="389">
      <formula>O538/N538&lt;1</formula>
    </cfRule>
  </conditionalFormatting>
  <conditionalFormatting sqref="O552">
    <cfRule type="cellIs" dxfId="5412" priority="387" operator="lessThan">
      <formula>0</formula>
    </cfRule>
  </conditionalFormatting>
  <conditionalFormatting sqref="O552">
    <cfRule type="expression" dxfId="5411" priority="385">
      <formula>O552/N552&gt;1</formula>
    </cfRule>
    <cfRule type="expression" dxfId="5410" priority="386">
      <formula>O552/N552&lt;1</formula>
    </cfRule>
  </conditionalFormatting>
  <conditionalFormatting sqref="O571">
    <cfRule type="cellIs" dxfId="5409" priority="369" operator="lessThan">
      <formula>0</formula>
    </cfRule>
  </conditionalFormatting>
  <conditionalFormatting sqref="O545">
    <cfRule type="expression" dxfId="5408" priority="382">
      <formula>O545/N545&gt;1</formula>
    </cfRule>
    <cfRule type="expression" dxfId="5407" priority="383">
      <formula>O545/N545&lt;1</formula>
    </cfRule>
  </conditionalFormatting>
  <conditionalFormatting sqref="O571">
    <cfRule type="expression" dxfId="5406" priority="366">
      <formula>O571/N571&gt;1</formula>
    </cfRule>
    <cfRule type="expression" dxfId="5405" priority="367">
      <formula>O571/N571&lt;1</formula>
    </cfRule>
  </conditionalFormatting>
  <conditionalFormatting sqref="O545">
    <cfRule type="cellIs" dxfId="5404" priority="384" operator="lessThan">
      <formula>0</formula>
    </cfRule>
  </conditionalFormatting>
  <conditionalFormatting sqref="B598:O599">
    <cfRule type="expression" dxfId="5403" priority="379">
      <formula>B598/A598&gt;1</formula>
    </cfRule>
    <cfRule type="expression" dxfId="5402" priority="380">
      <formula>B598/A598&lt;1</formula>
    </cfRule>
  </conditionalFormatting>
  <conditionalFormatting sqref="O560">
    <cfRule type="expression" dxfId="5401" priority="376">
      <formula>O560/N560&gt;1</formula>
    </cfRule>
    <cfRule type="expression" dxfId="5400" priority="377">
      <formula>O560/N560&lt;1</formula>
    </cfRule>
  </conditionalFormatting>
  <conditionalFormatting sqref="O571">
    <cfRule type="cellIs" dxfId="5399" priority="370" operator="lessThan">
      <formula>0</formula>
    </cfRule>
  </conditionalFormatting>
  <conditionalFormatting sqref="O571">
    <cfRule type="cellIs" dxfId="5398" priority="368" operator="lessThan">
      <formula>0</formula>
    </cfRule>
  </conditionalFormatting>
  <conditionalFormatting sqref="O628:O631">
    <cfRule type="cellIs" dxfId="5397" priority="365" operator="lessThan">
      <formula>0</formula>
    </cfRule>
  </conditionalFormatting>
  <conditionalFormatting sqref="O630">
    <cfRule type="cellIs" dxfId="5396" priority="364" operator="lessThan">
      <formula>0</formula>
    </cfRule>
  </conditionalFormatting>
  <conditionalFormatting sqref="O632:O635">
    <cfRule type="cellIs" dxfId="5395" priority="363" operator="lessThan">
      <formula>0</formula>
    </cfRule>
  </conditionalFormatting>
  <conditionalFormatting sqref="O634">
    <cfRule type="cellIs" dxfId="5394" priority="362" operator="lessThan">
      <formula>0</formula>
    </cfRule>
  </conditionalFormatting>
  <conditionalFormatting sqref="O636:O639">
    <cfRule type="cellIs" dxfId="5393" priority="361" operator="lessThan">
      <formula>0</formula>
    </cfRule>
  </conditionalFormatting>
  <conditionalFormatting sqref="O638">
    <cfRule type="cellIs" dxfId="5392" priority="360" operator="lessThan">
      <formula>0</formula>
    </cfRule>
  </conditionalFormatting>
  <conditionalFormatting sqref="O640:O643">
    <cfRule type="cellIs" dxfId="5391" priority="359" operator="lessThan">
      <formula>0</formula>
    </cfRule>
  </conditionalFormatting>
  <conditionalFormatting sqref="O642">
    <cfRule type="cellIs" dxfId="5390" priority="358" operator="lessThan">
      <formula>0</formula>
    </cfRule>
  </conditionalFormatting>
  <conditionalFormatting sqref="O644:O647">
    <cfRule type="cellIs" dxfId="5389" priority="357" operator="lessThan">
      <formula>0</formula>
    </cfRule>
  </conditionalFormatting>
  <conditionalFormatting sqref="O646">
    <cfRule type="cellIs" dxfId="5388" priority="356" operator="lessThan">
      <formula>0</formula>
    </cfRule>
  </conditionalFormatting>
  <conditionalFormatting sqref="O648:O651">
    <cfRule type="cellIs" dxfId="5387" priority="355" operator="lessThan">
      <formula>0</formula>
    </cfRule>
  </conditionalFormatting>
  <conditionalFormatting sqref="O650">
    <cfRule type="cellIs" dxfId="5386" priority="354" operator="lessThan">
      <formula>0</formula>
    </cfRule>
  </conditionalFormatting>
  <conditionalFormatting sqref="O652:O655">
    <cfRule type="cellIs" dxfId="5385" priority="353" operator="lessThan">
      <formula>0</formula>
    </cfRule>
  </conditionalFormatting>
  <conditionalFormatting sqref="O654">
    <cfRule type="cellIs" dxfId="5384" priority="352" operator="lessThan">
      <formula>0</formula>
    </cfRule>
  </conditionalFormatting>
  <conditionalFormatting sqref="O656:O659">
    <cfRule type="cellIs" dxfId="5383" priority="351" operator="lessThan">
      <formula>0</formula>
    </cfRule>
  </conditionalFormatting>
  <conditionalFormatting sqref="O658">
    <cfRule type="cellIs" dxfId="5382" priority="350" operator="lessThan">
      <formula>0</formula>
    </cfRule>
  </conditionalFormatting>
  <conditionalFormatting sqref="O664:O667">
    <cfRule type="cellIs" dxfId="5381" priority="349" operator="lessThan">
      <formula>0</formula>
    </cfRule>
  </conditionalFormatting>
  <conditionalFormatting sqref="O666">
    <cfRule type="cellIs" dxfId="5380" priority="348" operator="lessThan">
      <formula>0</formula>
    </cfRule>
  </conditionalFormatting>
  <conditionalFormatting sqref="O668:O671">
    <cfRule type="cellIs" dxfId="5379" priority="347" operator="lessThan">
      <formula>0</formula>
    </cfRule>
  </conditionalFormatting>
  <conditionalFormatting sqref="O670">
    <cfRule type="cellIs" dxfId="5378" priority="346" operator="lessThan">
      <formula>0</formula>
    </cfRule>
  </conditionalFormatting>
  <conditionalFormatting sqref="O447">
    <cfRule type="cellIs" dxfId="5377" priority="345" operator="lessThan">
      <formula>0</formula>
    </cfRule>
  </conditionalFormatting>
  <conditionalFormatting sqref="O499">
    <cfRule type="cellIs" dxfId="5376" priority="344" operator="lessThan">
      <formula>0</formula>
    </cfRule>
  </conditionalFormatting>
  <conditionalFormatting sqref="O553">
    <cfRule type="cellIs" dxfId="5375" priority="343" operator="lessThan">
      <formula>0</formula>
    </cfRule>
  </conditionalFormatting>
  <conditionalFormatting sqref="P361:Q361 Q362:Q364">
    <cfRule type="cellIs" dxfId="5371" priority="341" operator="lessThan">
      <formula>0</formula>
    </cfRule>
  </conditionalFormatting>
  <conditionalFormatting sqref="P361">
    <cfRule type="cellIs" dxfId="5370" priority="340" operator="lessThan">
      <formula>0</formula>
    </cfRule>
  </conditionalFormatting>
  <conditionalFormatting sqref="P362:P365">
    <cfRule type="cellIs" dxfId="5369" priority="339" operator="lessThan">
      <formula>0</formula>
    </cfRule>
  </conditionalFormatting>
  <conditionalFormatting sqref="Q366">
    <cfRule type="cellIs" dxfId="5365" priority="334" operator="lessThan">
      <formula>0</formula>
    </cfRule>
  </conditionalFormatting>
  <conditionalFormatting sqref="Q365">
    <cfRule type="cellIs" dxfId="5363" priority="332" operator="lessThan">
      <formula>0</formula>
    </cfRule>
  </conditionalFormatting>
  <conditionalFormatting sqref="Q365">
    <cfRule type="cellIs" dxfId="5362" priority="331" operator="lessThan">
      <formula>0</formula>
    </cfRule>
  </conditionalFormatting>
  <conditionalFormatting sqref="P366">
    <cfRule type="cellIs" dxfId="5349" priority="318" operator="lessThan">
      <formula>0</formula>
    </cfRule>
  </conditionalFormatting>
  <conditionalFormatting sqref="P501:P504">
    <cfRule type="cellIs" dxfId="5343" priority="306" operator="lessThan">
      <formula>0</formula>
    </cfRule>
  </conditionalFormatting>
  <conditionalFormatting sqref="P500:Q500">
    <cfRule type="cellIs" dxfId="5342" priority="311" operator="lessThan">
      <formula>0</formula>
    </cfRule>
  </conditionalFormatting>
  <conditionalFormatting sqref="Q501:Q504">
    <cfRule type="cellIs" dxfId="5341" priority="310" operator="lessThan">
      <formula>0</formula>
    </cfRule>
  </conditionalFormatting>
  <conditionalFormatting sqref="Q505">
    <cfRule type="cellIs" dxfId="5340" priority="309" operator="lessThan">
      <formula>0</formula>
    </cfRule>
  </conditionalFormatting>
  <conditionalFormatting sqref="Q505">
    <cfRule type="cellIs" dxfId="5339" priority="308" operator="lessThan">
      <formula>0</formula>
    </cfRule>
  </conditionalFormatting>
  <conditionalFormatting sqref="B500">
    <cfRule type="cellIs" dxfId="5338" priority="307" operator="lessThan">
      <formula>0</formula>
    </cfRule>
  </conditionalFormatting>
  <conditionalFormatting sqref="Q506">
    <cfRule type="cellIs" dxfId="5337" priority="305" operator="lessThan">
      <formula>0</formula>
    </cfRule>
  </conditionalFormatting>
  <conditionalFormatting sqref="Q507">
    <cfRule type="cellIs" dxfId="5336" priority="303" operator="lessThan">
      <formula>0</formula>
    </cfRule>
  </conditionalFormatting>
  <conditionalFormatting sqref="P507">
    <cfRule type="cellIs" dxfId="5335" priority="302" operator="lessThan">
      <formula>0</formula>
    </cfRule>
  </conditionalFormatting>
  <conditionalFormatting sqref="P505:P506">
    <cfRule type="cellIs" dxfId="5334" priority="304" operator="lessThan">
      <formula>0</formula>
    </cfRule>
  </conditionalFormatting>
  <conditionalFormatting sqref="B507:N507">
    <cfRule type="cellIs" dxfId="5333" priority="301" operator="lessThan">
      <formula>0</formula>
    </cfRule>
  </conditionalFormatting>
  <conditionalFormatting sqref="B506:O506">
    <cfRule type="cellIs" dxfId="5332" priority="298" operator="lessThan">
      <formula>0</formula>
    </cfRule>
  </conditionalFormatting>
  <conditionalFormatting sqref="B506:O506">
    <cfRule type="expression" dxfId="5331" priority="299">
      <formula>B506/#REF!&gt;1</formula>
    </cfRule>
    <cfRule type="expression" dxfId="5330" priority="300">
      <formula>B506/#REF!&lt;1</formula>
    </cfRule>
  </conditionalFormatting>
  <conditionalFormatting sqref="O507">
    <cfRule type="cellIs" dxfId="5329" priority="297" operator="lessThan">
      <formula>0</formula>
    </cfRule>
  </conditionalFormatting>
  <conditionalFormatting sqref="P508:Q508">
    <cfRule type="cellIs" dxfId="5328" priority="295" operator="lessThan">
      <formula>0</formula>
    </cfRule>
  </conditionalFormatting>
  <conditionalFormatting sqref="Q509:Q512">
    <cfRule type="cellIs" dxfId="5327" priority="294" operator="lessThan">
      <formula>0</formula>
    </cfRule>
  </conditionalFormatting>
  <conditionalFormatting sqref="B601:N601">
    <cfRule type="cellIs" dxfId="5326" priority="296" operator="lessThan">
      <formula>0</formula>
    </cfRule>
  </conditionalFormatting>
  <conditionalFormatting sqref="Q513:Q514">
    <cfRule type="cellIs" dxfId="5325" priority="293" operator="lessThan">
      <formula>0</formula>
    </cfRule>
  </conditionalFormatting>
  <conditionalFormatting sqref="B508">
    <cfRule type="cellIs" dxfId="5324" priority="289" operator="lessThan">
      <formula>0</formula>
    </cfRule>
  </conditionalFormatting>
  <conditionalFormatting sqref="B514">
    <cfRule type="cellIs" dxfId="5323" priority="288" operator="lessThan">
      <formula>0</formula>
    </cfRule>
  </conditionalFormatting>
  <conditionalFormatting sqref="F514">
    <cfRule type="cellIs" dxfId="5322" priority="276" operator="lessThan">
      <formula>0</formula>
    </cfRule>
  </conditionalFormatting>
  <conditionalFormatting sqref="E514">
    <cfRule type="cellIs" dxfId="5321" priority="279" operator="lessThan">
      <formula>0</formula>
    </cfRule>
  </conditionalFormatting>
  <conditionalFormatting sqref="Q514">
    <cfRule type="cellIs" dxfId="5320" priority="292" operator="lessThan">
      <formula>0</formula>
    </cfRule>
  </conditionalFormatting>
  <conditionalFormatting sqref="Q513">
    <cfRule type="cellIs" dxfId="5319" priority="291" operator="lessThan">
      <formula>0</formula>
    </cfRule>
  </conditionalFormatting>
  <conditionalFormatting sqref="P509:P512">
    <cfRule type="cellIs" dxfId="5318" priority="290" operator="lessThan">
      <formula>0</formula>
    </cfRule>
  </conditionalFormatting>
  <conditionalFormatting sqref="D514">
    <cfRule type="cellIs" dxfId="5317" priority="282" operator="lessThan">
      <formula>0</formula>
    </cfRule>
  </conditionalFormatting>
  <conditionalFormatting sqref="C514">
    <cfRule type="cellIs" dxfId="5316" priority="285" operator="lessThan">
      <formula>0</formula>
    </cfRule>
  </conditionalFormatting>
  <conditionalFormatting sqref="Q508:Q515">
    <cfRule type="cellIs" dxfId="5315" priority="245" operator="lessThan">
      <formula>0</formula>
    </cfRule>
  </conditionalFormatting>
  <conditionalFormatting sqref="P508:P515">
    <cfRule type="cellIs" dxfId="5314" priority="244" operator="lessThan">
      <formula>0</formula>
    </cfRule>
  </conditionalFormatting>
  <conditionalFormatting sqref="Q515">
    <cfRule type="cellIs" dxfId="5313" priority="242" operator="lessThan">
      <formula>0</formula>
    </cfRule>
  </conditionalFormatting>
  <conditionalFormatting sqref="P515">
    <cfRule type="cellIs" dxfId="5312" priority="241" operator="lessThan">
      <formula>0</formula>
    </cfRule>
  </conditionalFormatting>
  <conditionalFormatting sqref="B514">
    <cfRule type="expression" dxfId="5311" priority="286">
      <formula>B514/#REF!&gt;1</formula>
    </cfRule>
    <cfRule type="expression" dxfId="5310" priority="287">
      <formula>B514/#REF!&lt;1</formula>
    </cfRule>
  </conditionalFormatting>
  <conditionalFormatting sqref="C514">
    <cfRule type="expression" dxfId="5309" priority="283">
      <formula>C514/B514&gt;1</formula>
    </cfRule>
    <cfRule type="expression" dxfId="5308" priority="284">
      <formula>C514/B514&lt;1</formula>
    </cfRule>
  </conditionalFormatting>
  <conditionalFormatting sqref="D514">
    <cfRule type="expression" dxfId="5307" priority="280">
      <formula>D514/C514&gt;1</formula>
    </cfRule>
    <cfRule type="expression" dxfId="5306" priority="281">
      <formula>D514/C514&lt;1</formula>
    </cfRule>
  </conditionalFormatting>
  <conditionalFormatting sqref="E514">
    <cfRule type="expression" dxfId="5305" priority="277">
      <formula>E514/D514&gt;1</formula>
    </cfRule>
    <cfRule type="expression" dxfId="5304" priority="278">
      <formula>E514/D514&lt;1</formula>
    </cfRule>
  </conditionalFormatting>
  <conditionalFormatting sqref="F514">
    <cfRule type="expression" dxfId="5303" priority="274">
      <formula>F514/E514&gt;1</formula>
    </cfRule>
    <cfRule type="expression" dxfId="5302" priority="275">
      <formula>F514/E514&lt;1</formula>
    </cfRule>
  </conditionalFormatting>
  <conditionalFormatting sqref="G514">
    <cfRule type="cellIs" dxfId="5301" priority="273" operator="lessThan">
      <formula>0</formula>
    </cfRule>
  </conditionalFormatting>
  <conditionalFormatting sqref="G514">
    <cfRule type="expression" dxfId="5300" priority="271">
      <formula>G514/F514&gt;1</formula>
    </cfRule>
    <cfRule type="expression" dxfId="5299" priority="272">
      <formula>G514/F514&lt;1</formula>
    </cfRule>
  </conditionalFormatting>
  <conditionalFormatting sqref="H514">
    <cfRule type="cellIs" dxfId="5298" priority="270" operator="lessThan">
      <formula>0</formula>
    </cfRule>
  </conditionalFormatting>
  <conditionalFormatting sqref="H514">
    <cfRule type="expression" dxfId="5297" priority="268">
      <formula>H514/G514&gt;1</formula>
    </cfRule>
    <cfRule type="expression" dxfId="5296" priority="269">
      <formula>H514/G514&lt;1</formula>
    </cfRule>
  </conditionalFormatting>
  <conditionalFormatting sqref="I514:N514">
    <cfRule type="cellIs" dxfId="5295" priority="267" operator="lessThan">
      <formula>0</formula>
    </cfRule>
  </conditionalFormatting>
  <conditionalFormatting sqref="I514:N514">
    <cfRule type="expression" dxfId="5294" priority="265">
      <formula>I514/H514&gt;1</formula>
    </cfRule>
    <cfRule type="expression" dxfId="5293" priority="266">
      <formula>I514/H514&lt;1</formula>
    </cfRule>
  </conditionalFormatting>
  <conditionalFormatting sqref="P513:P514">
    <cfRule type="cellIs" dxfId="5292" priority="264" operator="lessThan">
      <formula>0</formula>
    </cfRule>
  </conditionalFormatting>
  <conditionalFormatting sqref="C509:C512">
    <cfRule type="cellIs" dxfId="5291" priority="263" operator="lessThan">
      <formula>0</formula>
    </cfRule>
  </conditionalFormatting>
  <conditionalFormatting sqref="B509:B512">
    <cfRule type="cellIs" dxfId="5290" priority="257" operator="lessThan">
      <formula>0</formula>
    </cfRule>
  </conditionalFormatting>
  <conditionalFormatting sqref="C509:C512">
    <cfRule type="expression" dxfId="5289" priority="261">
      <formula>C509/B509&gt;1</formula>
    </cfRule>
    <cfRule type="expression" dxfId="5288" priority="262">
      <formula>C509/B509&lt;1</formula>
    </cfRule>
  </conditionalFormatting>
  <conditionalFormatting sqref="D509:N512">
    <cfRule type="cellIs" dxfId="5287" priority="260" operator="lessThan">
      <formula>0</formula>
    </cfRule>
  </conditionalFormatting>
  <conditionalFormatting sqref="D509:N512">
    <cfRule type="expression" dxfId="5286" priority="258">
      <formula>D509/C509&gt;1</formula>
    </cfRule>
    <cfRule type="expression" dxfId="5285" priority="259">
      <formula>D509/C509&lt;1</formula>
    </cfRule>
  </conditionalFormatting>
  <conditionalFormatting sqref="B509:B512">
    <cfRule type="expression" dxfId="5284" priority="255">
      <formula>B509/#REF!&gt;1</formula>
    </cfRule>
    <cfRule type="expression" dxfId="5283" priority="256">
      <formula>B509/#REF!&lt;1</formula>
    </cfRule>
  </conditionalFormatting>
  <conditionalFormatting sqref="C513">
    <cfRule type="cellIs" dxfId="5282" priority="254" operator="lessThan">
      <formula>0</formula>
    </cfRule>
  </conditionalFormatting>
  <conditionalFormatting sqref="D513:N513">
    <cfRule type="cellIs" dxfId="5281" priority="251" operator="lessThan">
      <formula>0</formula>
    </cfRule>
  </conditionalFormatting>
  <conditionalFormatting sqref="C513">
    <cfRule type="expression" dxfId="5280" priority="252">
      <formula>C513/B513&gt;1</formula>
    </cfRule>
    <cfRule type="expression" dxfId="5279" priority="253">
      <formula>C513/B513&lt;1</formula>
    </cfRule>
  </conditionalFormatting>
  <conditionalFormatting sqref="D513:N513">
    <cfRule type="expression" dxfId="5278" priority="249">
      <formula>D513/C513&gt;1</formula>
    </cfRule>
    <cfRule type="expression" dxfId="5277" priority="250">
      <formula>D513/C513&lt;1</formula>
    </cfRule>
  </conditionalFormatting>
  <conditionalFormatting sqref="B513">
    <cfRule type="cellIs" dxfId="5276" priority="248" operator="lessThan">
      <formula>0</formula>
    </cfRule>
  </conditionalFormatting>
  <conditionalFormatting sqref="B513">
    <cfRule type="expression" dxfId="5275" priority="246">
      <formula>B513/#REF!&gt;1</formula>
    </cfRule>
    <cfRule type="expression" dxfId="5274" priority="247">
      <formula>B513/#REF!&lt;1</formula>
    </cfRule>
  </conditionalFormatting>
  <conditionalFormatting sqref="B509:N515 B508">
    <cfRule type="cellIs" dxfId="5273" priority="243" operator="lessThan">
      <formula>0</formula>
    </cfRule>
  </conditionalFormatting>
  <conditionalFormatting sqref="B515:N515">
    <cfRule type="cellIs" dxfId="5272" priority="240" operator="lessThan">
      <formula>0</formula>
    </cfRule>
  </conditionalFormatting>
  <conditionalFormatting sqref="O514">
    <cfRule type="cellIs" dxfId="5271" priority="239" operator="lessThan">
      <formula>0</formula>
    </cfRule>
  </conditionalFormatting>
  <conditionalFormatting sqref="O514">
    <cfRule type="expression" dxfId="5270" priority="237">
      <formula>O514/N514&gt;1</formula>
    </cfRule>
    <cfRule type="expression" dxfId="5269" priority="238">
      <formula>O514/N514&lt;1</formula>
    </cfRule>
  </conditionalFormatting>
  <conditionalFormatting sqref="O509:O512">
    <cfRule type="cellIs" dxfId="5268" priority="236" operator="lessThan">
      <formula>0</formula>
    </cfRule>
  </conditionalFormatting>
  <conditionalFormatting sqref="O509:O512">
    <cfRule type="expression" dxfId="5267" priority="234">
      <formula>O509/N509&gt;1</formula>
    </cfRule>
    <cfRule type="expression" dxfId="5266" priority="235">
      <formula>O509/N509&lt;1</formula>
    </cfRule>
  </conditionalFormatting>
  <conditionalFormatting sqref="O513">
    <cfRule type="cellIs" dxfId="5265" priority="233" operator="lessThan">
      <formula>0</formula>
    </cfRule>
  </conditionalFormatting>
  <conditionalFormatting sqref="O513">
    <cfRule type="expression" dxfId="5264" priority="231">
      <formula>O513/N513&gt;1</formula>
    </cfRule>
    <cfRule type="expression" dxfId="5263" priority="232">
      <formula>O513/N513&lt;1</formula>
    </cfRule>
  </conditionalFormatting>
  <conditionalFormatting sqref="O509:O515">
    <cfRule type="cellIs" dxfId="5262" priority="230" operator="lessThan">
      <formula>0</formula>
    </cfRule>
  </conditionalFormatting>
  <conditionalFormatting sqref="O515">
    <cfRule type="cellIs" dxfId="5261" priority="229" operator="lessThan">
      <formula>0</formula>
    </cfRule>
  </conditionalFormatting>
  <conditionalFormatting sqref="O601">
    <cfRule type="cellIs" dxfId="5260" priority="228" operator="lessThan">
      <formula>0</formula>
    </cfRule>
  </conditionalFormatting>
  <conditionalFormatting sqref="P609:P611">
    <cfRule type="cellIs" dxfId="5259" priority="227" operator="lessThan">
      <formula>0</formula>
    </cfRule>
  </conditionalFormatting>
  <conditionalFormatting sqref="Q377">
    <cfRule type="cellIs" dxfId="5257" priority="218" operator="lessThan">
      <formula>0</formula>
    </cfRule>
  </conditionalFormatting>
  <conditionalFormatting sqref="P373:Q373 Q374:Q376">
    <cfRule type="cellIs" dxfId="5256" priority="225" operator="lessThan">
      <formula>0</formula>
    </cfRule>
  </conditionalFormatting>
  <conditionalFormatting sqref="P373">
    <cfRule type="cellIs" dxfId="5255" priority="224" operator="lessThan">
      <formula>0</formula>
    </cfRule>
  </conditionalFormatting>
  <conditionalFormatting sqref="Q378">
    <cfRule type="cellIs" dxfId="5252" priority="220" operator="lessThan">
      <formula>0</formula>
    </cfRule>
  </conditionalFormatting>
  <conditionalFormatting sqref="Q377">
    <cfRule type="cellIs" dxfId="5249" priority="217" operator="lessThan">
      <formula>0</formula>
    </cfRule>
  </conditionalFormatting>
  <conditionalFormatting sqref="P374">
    <cfRule type="cellIs" dxfId="5234" priority="202" operator="lessThan">
      <formula>0</formula>
    </cfRule>
  </conditionalFormatting>
  <conditionalFormatting sqref="P375:P376">
    <cfRule type="cellIs" dxfId="5233" priority="201" operator="lessThan">
      <formula>0</formula>
    </cfRule>
  </conditionalFormatting>
  <conditionalFormatting sqref="P377:P378">
    <cfRule type="cellIs" dxfId="5232" priority="200" operator="lessThan">
      <formula>0</formula>
    </cfRule>
  </conditionalFormatting>
  <conditionalFormatting sqref="B478:O481 B450:O453">
    <cfRule type="cellIs" dxfId="5225" priority="193" operator="lessThan">
      <formula>0</formula>
    </cfRule>
  </conditionalFormatting>
  <conditionalFormatting sqref="B478:O481 B450:O453">
    <cfRule type="expression" dxfId="5224" priority="191">
      <formula>B450/A450&gt;1</formula>
    </cfRule>
    <cfRule type="expression" dxfId="5223" priority="192">
      <formula>B450/A450&lt;1</formula>
    </cfRule>
  </conditionalFormatting>
  <conditionalFormatting sqref="B482:O482 B454:O454">
    <cfRule type="cellIs" dxfId="5222" priority="190" operator="lessThan">
      <formula>0</formula>
    </cfRule>
  </conditionalFormatting>
  <conditionalFormatting sqref="B482:O482 B454:O454">
    <cfRule type="expression" dxfId="5221" priority="188">
      <formula>B454/A454&gt;1</formula>
    </cfRule>
    <cfRule type="expression" dxfId="5220" priority="189">
      <formula>B454/A454&lt;1</formula>
    </cfRule>
  </conditionalFormatting>
  <conditionalFormatting sqref="B448:O448">
    <cfRule type="cellIs" dxfId="5219" priority="187" operator="lessThan">
      <formula>0</formula>
    </cfRule>
  </conditionalFormatting>
  <conditionalFormatting sqref="Q455:Q456">
    <cfRule type="cellIs" dxfId="5218" priority="184" operator="lessThan">
      <formula>0</formula>
    </cfRule>
  </conditionalFormatting>
  <conditionalFormatting sqref="B448:O448">
    <cfRule type="expression" dxfId="5217" priority="185">
      <formula>B448/A448&gt;1</formula>
    </cfRule>
    <cfRule type="expression" dxfId="5216" priority="186">
      <formula>B448/A448&lt;1</formula>
    </cfRule>
  </conditionalFormatting>
  <conditionalFormatting sqref="Q483">
    <cfRule type="cellIs" dxfId="5215" priority="170" operator="lessThan">
      <formula>0</formula>
    </cfRule>
  </conditionalFormatting>
  <conditionalFormatting sqref="B456:O456">
    <cfRule type="cellIs" dxfId="5214" priority="180" operator="lessThan">
      <formula>0</formula>
    </cfRule>
  </conditionalFormatting>
  <conditionalFormatting sqref="B456:O456">
    <cfRule type="expression" dxfId="5213" priority="178">
      <formula>B456/A456&gt;1</formula>
    </cfRule>
    <cfRule type="expression" dxfId="5212" priority="179">
      <formula>B456/A456&lt;1</formula>
    </cfRule>
  </conditionalFormatting>
  <conditionalFormatting sqref="P455:P456">
    <cfRule type="cellIs" dxfId="5211" priority="183" operator="lessThan">
      <formula>0</formula>
    </cfRule>
  </conditionalFormatting>
  <conditionalFormatting sqref="B455:N455">
    <cfRule type="cellIs" dxfId="5210" priority="182" operator="lessThan">
      <formula>0</formula>
    </cfRule>
  </conditionalFormatting>
  <conditionalFormatting sqref="O455">
    <cfRule type="cellIs" dxfId="5209" priority="181" operator="lessThan">
      <formula>0</formula>
    </cfRule>
  </conditionalFormatting>
  <conditionalFormatting sqref="B464:O464">
    <cfRule type="cellIs" dxfId="5208" priority="173" operator="lessThan">
      <formula>0</formula>
    </cfRule>
  </conditionalFormatting>
  <conditionalFormatting sqref="B464:O464">
    <cfRule type="expression" dxfId="5207" priority="171">
      <formula>B464/A464&gt;1</formula>
    </cfRule>
    <cfRule type="expression" dxfId="5206" priority="172">
      <formula>B464/A464&lt;1</formula>
    </cfRule>
  </conditionalFormatting>
  <conditionalFormatting sqref="P483">
    <cfRule type="cellIs" dxfId="5205" priority="169" operator="lessThan">
      <formula>0</formula>
    </cfRule>
  </conditionalFormatting>
  <conditionalFormatting sqref="Q463:Q464">
    <cfRule type="cellIs" dxfId="5204" priority="177" operator="lessThan">
      <formula>0</formula>
    </cfRule>
  </conditionalFormatting>
  <conditionalFormatting sqref="P463:P464">
    <cfRule type="cellIs" dxfId="5203" priority="176" operator="lessThan">
      <formula>0</formula>
    </cfRule>
  </conditionalFormatting>
  <conditionalFormatting sqref="B463:N463">
    <cfRule type="cellIs" dxfId="5202" priority="175" operator="lessThan">
      <formula>0</formula>
    </cfRule>
  </conditionalFormatting>
  <conditionalFormatting sqref="O463">
    <cfRule type="cellIs" dxfId="5201" priority="174" operator="lessThan">
      <formula>0</formula>
    </cfRule>
  </conditionalFormatting>
  <conditionalFormatting sqref="B483:N483">
    <cfRule type="cellIs" dxfId="5200" priority="168" operator="lessThan">
      <formula>0</formula>
    </cfRule>
  </conditionalFormatting>
  <conditionalFormatting sqref="O483">
    <cfRule type="cellIs" dxfId="5199" priority="167" operator="lessThan">
      <formula>0</formula>
    </cfRule>
  </conditionalFormatting>
  <conditionalFormatting sqref="P517:P520">
    <cfRule type="cellIs" dxfId="5198" priority="161" operator="lessThan">
      <formula>0</formula>
    </cfRule>
  </conditionalFormatting>
  <conditionalFormatting sqref="P516:Q516">
    <cfRule type="cellIs" dxfId="5197" priority="166" operator="lessThan">
      <formula>0</formula>
    </cfRule>
  </conditionalFormatting>
  <conditionalFormatting sqref="Q517:Q520">
    <cfRule type="cellIs" dxfId="5196" priority="165" operator="lessThan">
      <formula>0</formula>
    </cfRule>
  </conditionalFormatting>
  <conditionalFormatting sqref="Q521">
    <cfRule type="cellIs" dxfId="5195" priority="164" operator="lessThan">
      <formula>0</formula>
    </cfRule>
  </conditionalFormatting>
  <conditionalFormatting sqref="Q521">
    <cfRule type="cellIs" dxfId="5194" priority="163" operator="lessThan">
      <formula>0</formula>
    </cfRule>
  </conditionalFormatting>
  <conditionalFormatting sqref="B516">
    <cfRule type="cellIs" dxfId="5193" priority="162" operator="lessThan">
      <formula>0</formula>
    </cfRule>
  </conditionalFormatting>
  <conditionalFormatting sqref="Q522">
    <cfRule type="cellIs" dxfId="5192" priority="160" operator="lessThan">
      <formula>0</formula>
    </cfRule>
  </conditionalFormatting>
  <conditionalFormatting sqref="Q523">
    <cfRule type="cellIs" dxfId="5191" priority="158" operator="lessThan">
      <formula>0</formula>
    </cfRule>
  </conditionalFormatting>
  <conditionalFormatting sqref="P523">
    <cfRule type="cellIs" dxfId="5190" priority="157" operator="lessThan">
      <formula>0</formula>
    </cfRule>
  </conditionalFormatting>
  <conditionalFormatting sqref="P521:P522">
    <cfRule type="cellIs" dxfId="5189" priority="159" operator="lessThan">
      <formula>0</formula>
    </cfRule>
  </conditionalFormatting>
  <conditionalFormatting sqref="B523:N523">
    <cfRule type="cellIs" dxfId="5188" priority="156" operator="lessThan">
      <formula>0</formula>
    </cfRule>
  </conditionalFormatting>
  <conditionalFormatting sqref="B522:O522">
    <cfRule type="cellIs" dxfId="5187" priority="153" operator="lessThan">
      <formula>0</formula>
    </cfRule>
  </conditionalFormatting>
  <conditionalFormatting sqref="B522:O522">
    <cfRule type="expression" dxfId="5186" priority="154">
      <formula>B522/#REF!&gt;1</formula>
    </cfRule>
    <cfRule type="expression" dxfId="5185" priority="155">
      <formula>B522/#REF!&lt;1</formula>
    </cfRule>
  </conditionalFormatting>
  <conditionalFormatting sqref="O523">
    <cfRule type="cellIs" dxfId="5184" priority="152" operator="lessThan">
      <formula>0</formula>
    </cfRule>
  </conditionalFormatting>
  <conditionalFormatting sqref="P525:P528">
    <cfRule type="cellIs" dxfId="5183" priority="146" operator="lessThan">
      <formula>0</formula>
    </cfRule>
  </conditionalFormatting>
  <conditionalFormatting sqref="P524:Q524">
    <cfRule type="cellIs" dxfId="5182" priority="151" operator="lessThan">
      <formula>0</formula>
    </cfRule>
  </conditionalFormatting>
  <conditionalFormatting sqref="Q525:Q528">
    <cfRule type="cellIs" dxfId="5181" priority="150" operator="lessThan">
      <formula>0</formula>
    </cfRule>
  </conditionalFormatting>
  <conditionalFormatting sqref="Q529">
    <cfRule type="cellIs" dxfId="5180" priority="149" operator="lessThan">
      <formula>0</formula>
    </cfRule>
  </conditionalFormatting>
  <conditionalFormatting sqref="Q529">
    <cfRule type="cellIs" dxfId="5179" priority="148" operator="lessThan">
      <formula>0</formula>
    </cfRule>
  </conditionalFormatting>
  <conditionalFormatting sqref="B524">
    <cfRule type="cellIs" dxfId="5178" priority="147" operator="lessThan">
      <formula>0</formula>
    </cfRule>
  </conditionalFormatting>
  <conditionalFormatting sqref="Q530">
    <cfRule type="cellIs" dxfId="5177" priority="145" operator="lessThan">
      <formula>0</formula>
    </cfRule>
  </conditionalFormatting>
  <conditionalFormatting sqref="Q531">
    <cfRule type="cellIs" dxfId="5176" priority="143" operator="lessThan">
      <formula>0</formula>
    </cfRule>
  </conditionalFormatting>
  <conditionalFormatting sqref="P531">
    <cfRule type="cellIs" dxfId="5175" priority="142" operator="lessThan">
      <formula>0</formula>
    </cfRule>
  </conditionalFormatting>
  <conditionalFormatting sqref="P529:P530">
    <cfRule type="cellIs" dxfId="5174" priority="144" operator="lessThan">
      <formula>0</formula>
    </cfRule>
  </conditionalFormatting>
  <conditionalFormatting sqref="B531:N531">
    <cfRule type="cellIs" dxfId="5173" priority="141" operator="lessThan">
      <formula>0</formula>
    </cfRule>
  </conditionalFormatting>
  <conditionalFormatting sqref="B530:O530">
    <cfRule type="cellIs" dxfId="5172" priority="138" operator="lessThan">
      <formula>0</formula>
    </cfRule>
  </conditionalFormatting>
  <conditionalFormatting sqref="B530:O530">
    <cfRule type="expression" dxfId="5171" priority="139">
      <formula>B530/#REF!&gt;1</formula>
    </cfRule>
    <cfRule type="expression" dxfId="5170" priority="140">
      <formula>B530/#REF!&lt;1</formula>
    </cfRule>
  </conditionalFormatting>
  <conditionalFormatting sqref="O531">
    <cfRule type="cellIs" dxfId="5169" priority="137" operator="lessThan">
      <formula>0</formula>
    </cfRule>
  </conditionalFormatting>
  <conditionalFormatting sqref="P471:Q471 B471">
    <cfRule type="cellIs" dxfId="5168" priority="136" operator="lessThan">
      <formula>0</formula>
    </cfRule>
  </conditionalFormatting>
  <conditionalFormatting sqref="Q472:Q476">
    <cfRule type="cellIs" dxfId="5167" priority="135" operator="lessThan">
      <formula>0</formula>
    </cfRule>
  </conditionalFormatting>
  <conditionalFormatting sqref="P472:P475">
    <cfRule type="cellIs" dxfId="5166" priority="134" operator="lessThan">
      <formula>0</formula>
    </cfRule>
  </conditionalFormatting>
  <conditionalFormatting sqref="P476">
    <cfRule type="cellIs" dxfId="5165" priority="133" operator="lessThan">
      <formula>0</formula>
    </cfRule>
  </conditionalFormatting>
  <conditionalFormatting sqref="C350:M354 C368:M372 N356:N358 N368:N370 B367:B371 B355:B359 B348:B349 C356:M360">
    <cfRule type="cellIs" dxfId="238" priority="132" operator="lessThan">
      <formula>0</formula>
    </cfRule>
  </conditionalFormatting>
  <conditionalFormatting sqref="J352:N353 K350:N351">
    <cfRule type="cellIs" dxfId="237" priority="131" operator="lessThan">
      <formula>0</formula>
    </cfRule>
  </conditionalFormatting>
  <conditionalFormatting sqref="J350">
    <cfRule type="cellIs" dxfId="236" priority="130" operator="lessThan">
      <formula>0</formula>
    </cfRule>
  </conditionalFormatting>
  <conditionalFormatting sqref="B348">
    <cfRule type="cellIs" dxfId="235" priority="129" operator="lessThan">
      <formula>0</formula>
    </cfRule>
  </conditionalFormatting>
  <conditionalFormatting sqref="C356:J356">
    <cfRule type="cellIs" dxfId="234" priority="128" operator="lessThan">
      <formula>0</formula>
    </cfRule>
  </conditionalFormatting>
  <conditionalFormatting sqref="B349">
    <cfRule type="cellIs" dxfId="233" priority="128" operator="lessThan">
      <formula>0</formula>
    </cfRule>
  </conditionalFormatting>
  <conditionalFormatting sqref="J351">
    <cfRule type="cellIs" dxfId="232" priority="127" operator="lessThan">
      <formula>0</formula>
    </cfRule>
  </conditionalFormatting>
  <conditionalFormatting sqref="B357:N357 B358:M359 B356:M356">
    <cfRule type="cellIs" dxfId="231" priority="126" operator="lessThan">
      <formula>0</formula>
    </cfRule>
  </conditionalFormatting>
  <conditionalFormatting sqref="B355">
    <cfRule type="cellIs" dxfId="230" priority="124" operator="lessThan">
      <formula>0</formula>
    </cfRule>
  </conditionalFormatting>
  <conditionalFormatting sqref="I356">
    <cfRule type="cellIs" dxfId="229" priority="124" operator="lessThan">
      <formula>0</formula>
    </cfRule>
  </conditionalFormatting>
  <conditionalFormatting sqref="C357:J357">
    <cfRule type="cellIs" dxfId="228" priority="122" operator="lessThan">
      <formula>0</formula>
    </cfRule>
  </conditionalFormatting>
  <conditionalFormatting sqref="J368">
    <cfRule type="cellIs" dxfId="227" priority="121" operator="lessThan">
      <formula>0</formula>
    </cfRule>
  </conditionalFormatting>
  <conditionalFormatting sqref="K368:N369 J370:M371">
    <cfRule type="cellIs" dxfId="226" priority="121" operator="lessThan">
      <formula>0</formula>
    </cfRule>
  </conditionalFormatting>
  <conditionalFormatting sqref="B367">
    <cfRule type="cellIs" dxfId="225" priority="119" operator="lessThan">
      <formula>0</formula>
    </cfRule>
  </conditionalFormatting>
  <conditionalFormatting sqref="J369">
    <cfRule type="cellIs" dxfId="224" priority="118" operator="lessThan">
      <formula>0</formula>
    </cfRule>
  </conditionalFormatting>
  <conditionalFormatting sqref="J372:M372">
    <cfRule type="cellIs" dxfId="223" priority="117" operator="lessThan">
      <formula>0</formula>
    </cfRule>
  </conditionalFormatting>
  <conditionalFormatting sqref="C360:M360">
    <cfRule type="cellIs" dxfId="222" priority="116" operator="lessThan">
      <formula>0</formula>
    </cfRule>
  </conditionalFormatting>
  <conditionalFormatting sqref="J354:N354">
    <cfRule type="cellIs" dxfId="221" priority="115" operator="lessThan">
      <formula>0</formula>
    </cfRule>
  </conditionalFormatting>
  <conditionalFormatting sqref="H359">
    <cfRule type="cellIs" dxfId="220" priority="114" operator="lessThan">
      <formula>0</formula>
    </cfRule>
  </conditionalFormatting>
  <conditionalFormatting sqref="H360">
    <cfRule type="cellIs" dxfId="219" priority="113" operator="lessThan">
      <formula>0</formula>
    </cfRule>
  </conditionalFormatting>
  <conditionalFormatting sqref="C350:I350">
    <cfRule type="cellIs" dxfId="218" priority="112" operator="lessThan">
      <formula>0</formula>
    </cfRule>
  </conditionalFormatting>
  <conditionalFormatting sqref="C352:I353">
    <cfRule type="cellIs" dxfId="217" priority="112" operator="lessThan">
      <formula>0</formula>
    </cfRule>
  </conditionalFormatting>
  <conditionalFormatting sqref="C351:I351">
    <cfRule type="cellIs" dxfId="216" priority="110" operator="lessThan">
      <formula>0</formula>
    </cfRule>
  </conditionalFormatting>
  <conditionalFormatting sqref="C354:I354">
    <cfRule type="cellIs" dxfId="215" priority="109" operator="lessThan">
      <formula>0</formula>
    </cfRule>
  </conditionalFormatting>
  <conditionalFormatting sqref="C370:I371">
    <cfRule type="cellIs" dxfId="214" priority="108" operator="lessThan">
      <formula>0</formula>
    </cfRule>
  </conditionalFormatting>
  <conditionalFormatting sqref="C368:I368">
    <cfRule type="cellIs" dxfId="213" priority="107" operator="lessThan">
      <formula>0</formula>
    </cfRule>
  </conditionalFormatting>
  <conditionalFormatting sqref="C369:I369">
    <cfRule type="cellIs" dxfId="212" priority="106" operator="lessThan">
      <formula>0</formula>
    </cfRule>
  </conditionalFormatting>
  <conditionalFormatting sqref="C372:I372">
    <cfRule type="cellIs" dxfId="211" priority="105" operator="lessThan">
      <formula>0</formula>
    </cfRule>
  </conditionalFormatting>
  <conditionalFormatting sqref="B348:O378">
    <cfRule type="cellIs" dxfId="210" priority="104" operator="lessThan">
      <formula>0</formula>
    </cfRule>
  </conditionalFormatting>
  <conditionalFormatting sqref="N370">
    <cfRule type="cellIs" dxfId="209" priority="103" operator="lessThan">
      <formula>0</formula>
    </cfRule>
  </conditionalFormatting>
  <conditionalFormatting sqref="B354">
    <cfRule type="cellIs" dxfId="208" priority="102" operator="lessThan">
      <formula>0</formula>
    </cfRule>
  </conditionalFormatting>
  <conditionalFormatting sqref="N358">
    <cfRule type="cellIs" dxfId="207" priority="102" operator="lessThan">
      <formula>0</formula>
    </cfRule>
  </conditionalFormatting>
  <conditionalFormatting sqref="B351">
    <cfRule type="cellIs" dxfId="206" priority="100" operator="lessThan">
      <formula>0</formula>
    </cfRule>
  </conditionalFormatting>
  <conditionalFormatting sqref="C350:M353">
    <cfRule type="cellIs" dxfId="205" priority="101" operator="lessThan">
      <formula>0</formula>
    </cfRule>
  </conditionalFormatting>
  <conditionalFormatting sqref="B368">
    <cfRule type="cellIs" dxfId="204" priority="98" operator="lessThan">
      <formula>0</formula>
    </cfRule>
  </conditionalFormatting>
  <conditionalFormatting sqref="B368:B372 B356:B360 B350:B354">
    <cfRule type="cellIs" dxfId="203" priority="100" operator="lessThan">
      <formula>0</formula>
    </cfRule>
  </conditionalFormatting>
  <conditionalFormatting sqref="B358:B359">
    <cfRule type="cellIs" dxfId="202" priority="99" operator="lessThan">
      <formula>0</formula>
    </cfRule>
  </conditionalFormatting>
  <conditionalFormatting sqref="B356">
    <cfRule type="cellIs" dxfId="201" priority="98" operator="lessThan">
      <formula>0</formula>
    </cfRule>
  </conditionalFormatting>
  <conditionalFormatting sqref="B357">
    <cfRule type="cellIs" dxfId="200" priority="97" operator="lessThan">
      <formula>0</formula>
    </cfRule>
  </conditionalFormatting>
  <conditionalFormatting sqref="B352:B353">
    <cfRule type="cellIs" dxfId="199" priority="95" operator="lessThan">
      <formula>0</formula>
    </cfRule>
  </conditionalFormatting>
  <conditionalFormatting sqref="B350">
    <cfRule type="cellIs" dxfId="198" priority="94" operator="lessThan">
      <formula>0</formula>
    </cfRule>
  </conditionalFormatting>
  <conditionalFormatting sqref="B369">
    <cfRule type="cellIs" dxfId="197" priority="91" operator="lessThan">
      <formula>0</formula>
    </cfRule>
  </conditionalFormatting>
  <conditionalFormatting sqref="B360">
    <cfRule type="cellIs" dxfId="196" priority="96" operator="lessThan">
      <formula>0</formula>
    </cfRule>
  </conditionalFormatting>
  <conditionalFormatting sqref="B370:B371">
    <cfRule type="cellIs" dxfId="195" priority="91" operator="lessThan">
      <formula>0</formula>
    </cfRule>
  </conditionalFormatting>
  <conditionalFormatting sqref="B372">
    <cfRule type="cellIs" dxfId="194" priority="88" operator="lessThan">
      <formula>0</formula>
    </cfRule>
  </conditionalFormatting>
  <conditionalFormatting sqref="B350:B353">
    <cfRule type="cellIs" dxfId="193" priority="87" operator="lessThan">
      <formula>0</formula>
    </cfRule>
  </conditionalFormatting>
  <conditionalFormatting sqref="N359">
    <cfRule type="cellIs" dxfId="192" priority="86" operator="lessThan">
      <formula>0</formula>
    </cfRule>
  </conditionalFormatting>
  <conditionalFormatting sqref="N371">
    <cfRule type="cellIs" dxfId="191" priority="85" operator="lessThan">
      <formula>0</formula>
    </cfRule>
  </conditionalFormatting>
  <conditionalFormatting sqref="N354">
    <cfRule type="cellIs" dxfId="190" priority="84" operator="lessThan">
      <formula>0</formula>
    </cfRule>
  </conditionalFormatting>
  <conditionalFormatting sqref="N360">
    <cfRule type="cellIs" dxfId="189" priority="83" operator="lessThan">
      <formula>0</formula>
    </cfRule>
  </conditionalFormatting>
  <conditionalFormatting sqref="N360">
    <cfRule type="cellIs" dxfId="188" priority="82" operator="lessThan">
      <formula>0</formula>
    </cfRule>
  </conditionalFormatting>
  <conditionalFormatting sqref="N372">
    <cfRule type="cellIs" dxfId="187" priority="81" operator="lessThan">
      <formula>0</formula>
    </cfRule>
  </conditionalFormatting>
  <conditionalFormatting sqref="N372">
    <cfRule type="cellIs" dxfId="186" priority="80" operator="lessThan">
      <formula>0</formula>
    </cfRule>
  </conditionalFormatting>
  <conditionalFormatting sqref="O358">
    <cfRule type="cellIs" dxfId="185" priority="79" operator="lessThan">
      <formula>0</formula>
    </cfRule>
  </conditionalFormatting>
  <conditionalFormatting sqref="O370">
    <cfRule type="cellIs" dxfId="184" priority="78" operator="lessThan">
      <formula>0</formula>
    </cfRule>
  </conditionalFormatting>
  <conditionalFormatting sqref="O356:O358 O368:O370">
    <cfRule type="cellIs" dxfId="183" priority="79" operator="lessThan">
      <formula>0</formula>
    </cfRule>
  </conditionalFormatting>
  <conditionalFormatting sqref="O350:O353">
    <cfRule type="cellIs" dxfId="182" priority="78" operator="lessThan">
      <formula>0</formula>
    </cfRule>
  </conditionalFormatting>
  <conditionalFormatting sqref="O357">
    <cfRule type="cellIs" dxfId="181" priority="77" operator="lessThan">
      <formula>0</formula>
    </cfRule>
  </conditionalFormatting>
  <conditionalFormatting sqref="O368:O369">
    <cfRule type="cellIs" dxfId="180" priority="76" operator="lessThan">
      <formula>0</formula>
    </cfRule>
  </conditionalFormatting>
  <conditionalFormatting sqref="O354">
    <cfRule type="cellIs" dxfId="179" priority="75" operator="lessThan">
      <formula>0</formula>
    </cfRule>
  </conditionalFormatting>
  <conditionalFormatting sqref="O371">
    <cfRule type="cellIs" dxfId="178" priority="72" operator="lessThan">
      <formula>0</formula>
    </cfRule>
  </conditionalFormatting>
  <conditionalFormatting sqref="O359">
    <cfRule type="cellIs" dxfId="177" priority="72" operator="lessThan">
      <formula>0</formula>
    </cfRule>
  </conditionalFormatting>
  <conditionalFormatting sqref="O372">
    <cfRule type="cellIs" dxfId="176" priority="70" operator="lessThan">
      <formula>0</formula>
    </cfRule>
  </conditionalFormatting>
  <conditionalFormatting sqref="O354">
    <cfRule type="cellIs" dxfId="175" priority="70" operator="lessThan">
      <formula>0</formula>
    </cfRule>
  </conditionalFormatting>
  <conditionalFormatting sqref="O360">
    <cfRule type="cellIs" dxfId="174" priority="69" operator="lessThan">
      <formula>0</formula>
    </cfRule>
  </conditionalFormatting>
  <conditionalFormatting sqref="O360">
    <cfRule type="cellIs" dxfId="173" priority="68" operator="lessThan">
      <formula>0</formula>
    </cfRule>
  </conditionalFormatting>
  <conditionalFormatting sqref="O372">
    <cfRule type="cellIs" dxfId="172" priority="67" operator="lessThan">
      <formula>0</formula>
    </cfRule>
  </conditionalFormatting>
  <conditionalFormatting sqref="O364">
    <cfRule type="cellIs" dxfId="171" priority="65" operator="lessThan">
      <formula>0</formula>
    </cfRule>
  </conditionalFormatting>
  <conditionalFormatting sqref="C362:M366 B361:B365 N362:N364">
    <cfRule type="cellIs" dxfId="170" priority="65" operator="lessThan">
      <formula>0</formula>
    </cfRule>
  </conditionalFormatting>
  <conditionalFormatting sqref="C362:J362">
    <cfRule type="cellIs" dxfId="169" priority="63" operator="lessThan">
      <formula>0</formula>
    </cfRule>
  </conditionalFormatting>
  <conditionalFormatting sqref="B364:M365 B362:M362 B363:N363">
    <cfRule type="cellIs" dxfId="168" priority="64" operator="lessThan">
      <formula>0</formula>
    </cfRule>
  </conditionalFormatting>
  <conditionalFormatting sqref="B361">
    <cfRule type="cellIs" dxfId="167" priority="61" operator="lessThan">
      <formula>0</formula>
    </cfRule>
  </conditionalFormatting>
  <conditionalFormatting sqref="I362">
    <cfRule type="cellIs" dxfId="166" priority="62" operator="lessThan">
      <formula>0</formula>
    </cfRule>
  </conditionalFormatting>
  <conditionalFormatting sqref="C363:J363">
    <cfRule type="cellIs" dxfId="165" priority="60" operator="lessThan">
      <formula>0</formula>
    </cfRule>
  </conditionalFormatting>
  <conditionalFormatting sqref="H365">
    <cfRule type="cellIs" dxfId="164" priority="58" operator="lessThan">
      <formula>0</formula>
    </cfRule>
  </conditionalFormatting>
  <conditionalFormatting sqref="H366">
    <cfRule type="cellIs" dxfId="163" priority="57" operator="lessThan">
      <formula>0</formula>
    </cfRule>
  </conditionalFormatting>
  <conditionalFormatting sqref="C366:M366">
    <cfRule type="cellIs" dxfId="162" priority="59" operator="lessThan">
      <formula>0</formula>
    </cfRule>
  </conditionalFormatting>
  <conditionalFormatting sqref="B364:N364">
    <cfRule type="cellIs" dxfId="161" priority="56" operator="lessThan">
      <formula>0</formula>
    </cfRule>
  </conditionalFormatting>
  <conditionalFormatting sqref="B362:B366">
    <cfRule type="cellIs" dxfId="160" priority="55" operator="lessThan">
      <formula>0</formula>
    </cfRule>
  </conditionalFormatting>
  <conditionalFormatting sqref="B364:B365">
    <cfRule type="cellIs" dxfId="159" priority="54" operator="lessThan">
      <formula>0</formula>
    </cfRule>
  </conditionalFormatting>
  <conditionalFormatting sqref="B362">
    <cfRule type="cellIs" dxfId="158" priority="53" operator="lessThan">
      <formula>0</formula>
    </cfRule>
  </conditionalFormatting>
  <conditionalFormatting sqref="B363">
    <cfRule type="cellIs" dxfId="157" priority="52" operator="lessThan">
      <formula>0</formula>
    </cfRule>
  </conditionalFormatting>
  <conditionalFormatting sqref="B366">
    <cfRule type="cellIs" dxfId="156" priority="51" operator="lessThan">
      <formula>0</formula>
    </cfRule>
  </conditionalFormatting>
  <conditionalFormatting sqref="B365:N365">
    <cfRule type="cellIs" dxfId="155" priority="50" operator="lessThan">
      <formula>0</formula>
    </cfRule>
  </conditionalFormatting>
  <conditionalFormatting sqref="N366">
    <cfRule type="cellIs" dxfId="154" priority="49" operator="lessThan">
      <formula>0</formula>
    </cfRule>
  </conditionalFormatting>
  <conditionalFormatting sqref="N366">
    <cfRule type="cellIs" dxfId="153" priority="48" operator="lessThan">
      <formula>0</formula>
    </cfRule>
  </conditionalFormatting>
  <conditionalFormatting sqref="O362:O364">
    <cfRule type="cellIs" dxfId="152" priority="47" operator="lessThan">
      <formula>0</formula>
    </cfRule>
  </conditionalFormatting>
  <conditionalFormatting sqref="O363">
    <cfRule type="cellIs" dxfId="151" priority="46" operator="lessThan">
      <formula>0</formula>
    </cfRule>
  </conditionalFormatting>
  <conditionalFormatting sqref="O366">
    <cfRule type="cellIs" dxfId="150" priority="44" operator="lessThan">
      <formula>0</formula>
    </cfRule>
  </conditionalFormatting>
  <conditionalFormatting sqref="O365">
    <cfRule type="cellIs" dxfId="149" priority="44" operator="lessThan">
      <formula>0</formula>
    </cfRule>
  </conditionalFormatting>
  <conditionalFormatting sqref="O366">
    <cfRule type="cellIs" dxfId="148" priority="43" operator="lessThan">
      <formula>0</formula>
    </cfRule>
  </conditionalFormatting>
  <conditionalFormatting sqref="C374:M378 N374:N376 B373:B377">
    <cfRule type="cellIs" dxfId="147" priority="41" operator="lessThan">
      <formula>0</formula>
    </cfRule>
  </conditionalFormatting>
  <conditionalFormatting sqref="J374">
    <cfRule type="cellIs" dxfId="146" priority="40" operator="lessThan">
      <formula>0</formula>
    </cfRule>
  </conditionalFormatting>
  <conditionalFormatting sqref="K374:N375 J376:M377">
    <cfRule type="cellIs" dxfId="145" priority="40" operator="lessThan">
      <formula>0</formula>
    </cfRule>
  </conditionalFormatting>
  <conditionalFormatting sqref="B373">
    <cfRule type="cellIs" dxfId="144" priority="38" operator="lessThan">
      <formula>0</formula>
    </cfRule>
  </conditionalFormatting>
  <conditionalFormatting sqref="J375">
    <cfRule type="cellIs" dxfId="143" priority="37" operator="lessThan">
      <formula>0</formula>
    </cfRule>
  </conditionalFormatting>
  <conditionalFormatting sqref="J378:M378">
    <cfRule type="cellIs" dxfId="142" priority="36" operator="lessThan">
      <formula>0</formula>
    </cfRule>
  </conditionalFormatting>
  <conditionalFormatting sqref="C376:I377">
    <cfRule type="cellIs" dxfId="141" priority="35" operator="lessThan">
      <formula>0</formula>
    </cfRule>
  </conditionalFormatting>
  <conditionalFormatting sqref="C374:I374">
    <cfRule type="cellIs" dxfId="140" priority="34" operator="lessThan">
      <formula>0</formula>
    </cfRule>
  </conditionalFormatting>
  <conditionalFormatting sqref="C375:I375">
    <cfRule type="cellIs" dxfId="139" priority="33" operator="lessThan">
      <formula>0</formula>
    </cfRule>
  </conditionalFormatting>
  <conditionalFormatting sqref="C378:I378">
    <cfRule type="cellIs" dxfId="138" priority="32" operator="lessThan">
      <formula>0</formula>
    </cfRule>
  </conditionalFormatting>
  <conditionalFormatting sqref="N376">
    <cfRule type="cellIs" dxfId="137" priority="31" operator="lessThan">
      <formula>0</formula>
    </cfRule>
  </conditionalFormatting>
  <conditionalFormatting sqref="B374:B378">
    <cfRule type="cellIs" dxfId="136" priority="30" operator="lessThan">
      <formula>0</formula>
    </cfRule>
  </conditionalFormatting>
  <conditionalFormatting sqref="B375">
    <cfRule type="cellIs" dxfId="135" priority="29" operator="lessThan">
      <formula>0</formula>
    </cfRule>
  </conditionalFormatting>
  <conditionalFormatting sqref="B376:B377">
    <cfRule type="cellIs" dxfId="134" priority="29" operator="lessThan">
      <formula>0</formula>
    </cfRule>
  </conditionalFormatting>
  <conditionalFormatting sqref="B374">
    <cfRule type="cellIs" dxfId="133" priority="28" operator="lessThan">
      <formula>0</formula>
    </cfRule>
  </conditionalFormatting>
  <conditionalFormatting sqref="B378">
    <cfRule type="cellIs" dxfId="132" priority="26" operator="lessThan">
      <formula>0</formula>
    </cfRule>
  </conditionalFormatting>
  <conditionalFormatting sqref="N377">
    <cfRule type="cellIs" dxfId="131" priority="25" operator="lessThan">
      <formula>0</formula>
    </cfRule>
  </conditionalFormatting>
  <conditionalFormatting sqref="N378">
    <cfRule type="cellIs" dxfId="130" priority="24" operator="lessThan">
      <formula>0</formula>
    </cfRule>
  </conditionalFormatting>
  <conditionalFormatting sqref="N378">
    <cfRule type="cellIs" dxfId="129" priority="23" operator="lessThan">
      <formula>0</formula>
    </cfRule>
  </conditionalFormatting>
  <conditionalFormatting sqref="O374:O376">
    <cfRule type="cellIs" dxfId="128" priority="22" operator="lessThan">
      <formula>0</formula>
    </cfRule>
  </conditionalFormatting>
  <conditionalFormatting sqref="O374:O375">
    <cfRule type="cellIs" dxfId="127" priority="21" operator="lessThan">
      <formula>0</formula>
    </cfRule>
  </conditionalFormatting>
  <conditionalFormatting sqref="O376">
    <cfRule type="cellIs" dxfId="126" priority="20" operator="lessThan">
      <formula>0</formula>
    </cfRule>
  </conditionalFormatting>
  <conditionalFormatting sqref="O378">
    <cfRule type="cellIs" dxfId="125" priority="19" operator="lessThan">
      <formula>0</formula>
    </cfRule>
  </conditionalFormatting>
  <conditionalFormatting sqref="O377">
    <cfRule type="cellIs" dxfId="124" priority="19" operator="lessThan">
      <formula>0</formula>
    </cfRule>
  </conditionalFormatting>
  <conditionalFormatting sqref="O378">
    <cfRule type="cellIs" dxfId="123" priority="18" operator="lessThan">
      <formula>0</formula>
    </cfRule>
  </conditionalFormatting>
  <conditionalFormatting sqref="O356:O359">
    <cfRule type="cellIs" dxfId="122" priority="16" operator="lessThan">
      <formula>0</formula>
    </cfRule>
  </conditionalFormatting>
  <conditionalFormatting sqref="O364">
    <cfRule type="cellIs" dxfId="121" priority="15" operator="lessThan">
      <formula>0</formula>
    </cfRule>
  </conditionalFormatting>
  <conditionalFormatting sqref="O362:O364">
    <cfRule type="cellIs" dxfId="120" priority="15" operator="lessThan">
      <formula>0</formula>
    </cfRule>
  </conditionalFormatting>
  <conditionalFormatting sqref="O363">
    <cfRule type="cellIs" dxfId="119" priority="14" operator="lessThan">
      <formula>0</formula>
    </cfRule>
  </conditionalFormatting>
  <conditionalFormatting sqref="O365">
    <cfRule type="cellIs" dxfId="118" priority="12" operator="lessThan">
      <formula>0</formula>
    </cfRule>
  </conditionalFormatting>
  <conditionalFormatting sqref="O362:O365">
    <cfRule type="cellIs" dxfId="117" priority="11" operator="lessThan">
      <formula>0</formula>
    </cfRule>
  </conditionalFormatting>
  <conditionalFormatting sqref="B356:M359">
    <cfRule type="cellIs" dxfId="116" priority="10" operator="lessThan">
      <formula>0</formula>
    </cfRule>
  </conditionalFormatting>
  <conditionalFormatting sqref="B356:M359">
    <cfRule type="cellIs" dxfId="115" priority="9" operator="lessThan">
      <formula>0</formula>
    </cfRule>
  </conditionalFormatting>
  <conditionalFormatting sqref="N356:N359">
    <cfRule type="cellIs" dxfId="114" priority="8" operator="lessThan">
      <formula>0</formula>
    </cfRule>
  </conditionalFormatting>
  <conditionalFormatting sqref="L356:L359">
    <cfRule type="cellIs" dxfId="113" priority="7" operator="lessThan">
      <formula>0</formula>
    </cfRule>
  </conditionalFormatting>
  <conditionalFormatting sqref="L356:L359">
    <cfRule type="cellIs" dxfId="112" priority="6" operator="lessThan">
      <formula>0</formula>
    </cfRule>
  </conditionalFormatting>
  <conditionalFormatting sqref="B362:N364">
    <cfRule type="cellIs" dxfId="111" priority="5" operator="lessThan">
      <formula>0</formula>
    </cfRule>
  </conditionalFormatting>
  <conditionalFormatting sqref="B363:N363">
    <cfRule type="cellIs" dxfId="110" priority="4" operator="lessThan">
      <formula>0</formula>
    </cfRule>
  </conditionalFormatting>
  <conditionalFormatting sqref="B364:N364">
    <cfRule type="cellIs" dxfId="109" priority="3" operator="lessThan">
      <formula>0</formula>
    </cfRule>
  </conditionalFormatting>
  <conditionalFormatting sqref="B365:N365">
    <cfRule type="cellIs" dxfId="108" priority="2" operator="lessThan">
      <formula>0</formula>
    </cfRule>
  </conditionalFormatting>
  <conditionalFormatting sqref="B362:N365">
    <cfRule type="cellIs" dxfId="107"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7AED-C015-4BEE-B0B7-9C6B5ED7DE36}">
  <sheetPr>
    <tabColor rgb="FFFF0000"/>
    <outlinePr summaryBelow="0" summaryRight="0"/>
  </sheetPr>
  <dimension ref="A1:DN723"/>
  <sheetViews>
    <sheetView topLeftCell="D575" zoomScale="70" zoomScaleNormal="70" workbookViewId="0">
      <selection activeCell="O357" sqref="O357:O360"/>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2580</v>
      </c>
      <c r="Z2" t="s">
        <v>2581</v>
      </c>
      <c r="AA2" t="s">
        <v>2582</v>
      </c>
      <c r="AB2" t="s">
        <v>2583</v>
      </c>
      <c r="AC2" t="s">
        <v>2584</v>
      </c>
      <c r="AD2" t="s">
        <v>2585</v>
      </c>
      <c r="AE2" t="s">
        <v>2586</v>
      </c>
      <c r="AF2" t="s">
        <v>2587</v>
      </c>
      <c r="AG2" t="s">
        <v>2588</v>
      </c>
      <c r="AH2" t="s">
        <v>2589</v>
      </c>
      <c r="AI2" t="s">
        <v>2590</v>
      </c>
      <c r="AJ2" t="s">
        <v>2591</v>
      </c>
      <c r="AK2" t="s">
        <v>2592</v>
      </c>
      <c r="AL2" t="s">
        <v>2593</v>
      </c>
      <c r="AM2" t="s">
        <v>2594</v>
      </c>
      <c r="AN2" t="s">
        <v>2595</v>
      </c>
      <c r="AO2" t="s">
        <v>2596</v>
      </c>
      <c r="AP2" t="s">
        <v>2597</v>
      </c>
      <c r="AQ2" t="s">
        <v>2598</v>
      </c>
      <c r="AR2" t="s">
        <v>2599</v>
      </c>
      <c r="AS2" t="s">
        <v>2600</v>
      </c>
      <c r="AT2" t="s">
        <v>2601</v>
      </c>
      <c r="AU2" t="s">
        <v>2602</v>
      </c>
      <c r="AV2" t="s">
        <v>2603</v>
      </c>
      <c r="AW2" t="s">
        <v>2604</v>
      </c>
      <c r="AX2" t="s">
        <v>2605</v>
      </c>
      <c r="AY2" t="s">
        <v>2606</v>
      </c>
      <c r="AZ2" t="s">
        <v>2607</v>
      </c>
      <c r="BA2" t="s">
        <v>2608</v>
      </c>
      <c r="BB2" t="s">
        <v>2609</v>
      </c>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48908.84</v>
      </c>
      <c r="C5">
        <v>62881.68</v>
      </c>
      <c r="D5">
        <v>51895.33</v>
      </c>
      <c r="E5">
        <v>85973.49</v>
      </c>
      <c r="F5">
        <v>48657.36</v>
      </c>
      <c r="G5">
        <v>65146.52</v>
      </c>
      <c r="H5">
        <v>45262.33</v>
      </c>
      <c r="I5">
        <v>58110.76</v>
      </c>
      <c r="J5">
        <v>52447.23</v>
      </c>
      <c r="K5">
        <v>60416.14</v>
      </c>
      <c r="L5">
        <v>68609.45</v>
      </c>
      <c r="M5">
        <v>36350.19</v>
      </c>
      <c r="N5">
        <v>38073.919999999998</v>
      </c>
      <c r="O5">
        <v>43886.71</v>
      </c>
      <c r="P5">
        <v>33791.379999999997</v>
      </c>
      <c r="Q5">
        <v>43290.49</v>
      </c>
      <c r="R5">
        <v>41491.83</v>
      </c>
      <c r="S5">
        <v>40930.99</v>
      </c>
      <c r="T5">
        <v>31253.15</v>
      </c>
      <c r="U5">
        <v>33151.01</v>
      </c>
      <c r="V5">
        <v>33630.04</v>
      </c>
      <c r="W5">
        <v>39389.51</v>
      </c>
      <c r="X5">
        <v>32365.67</v>
      </c>
      <c r="Y5">
        <v>33234.9</v>
      </c>
      <c r="Z5">
        <v>40308.97</v>
      </c>
      <c r="AA5">
        <v>43946.59</v>
      </c>
      <c r="AB5">
        <v>30620.7</v>
      </c>
      <c r="AC5">
        <v>37538.120000000003</v>
      </c>
      <c r="AD5">
        <v>31915.11</v>
      </c>
      <c r="AE5">
        <v>44197.67</v>
      </c>
      <c r="AF5">
        <v>39466.47</v>
      </c>
      <c r="AG5">
        <v>29981.1</v>
      </c>
      <c r="AH5">
        <v>31655.279999999999</v>
      </c>
      <c r="AI5">
        <v>23882.38</v>
      </c>
      <c r="AJ5">
        <v>16612.099999999999</v>
      </c>
      <c r="AK5">
        <v>20868.57</v>
      </c>
      <c r="AL5">
        <v>29490.3</v>
      </c>
      <c r="AM5">
        <v>23179.5</v>
      </c>
      <c r="AN5">
        <v>16519.41</v>
      </c>
      <c r="AO5">
        <v>14926.86</v>
      </c>
      <c r="AP5">
        <v>22386.83</v>
      </c>
      <c r="AQ5">
        <v>15602.85</v>
      </c>
      <c r="AR5">
        <v>15057.71</v>
      </c>
      <c r="AS5">
        <v>18600.53</v>
      </c>
      <c r="AT5">
        <v>31250.799999999999</v>
      </c>
      <c r="AU5">
        <v>25155.87</v>
      </c>
      <c r="AV5">
        <v>45575.4</v>
      </c>
      <c r="AW5">
        <v>41117.54</v>
      </c>
      <c r="AX5">
        <v>34895</v>
      </c>
      <c r="AY5">
        <v>17698</v>
      </c>
      <c r="AZ5">
        <v>23475.67</v>
      </c>
      <c r="BA5">
        <v>38800</v>
      </c>
      <c r="BB5">
        <v>52408.01</v>
      </c>
      <c r="BC5"/>
      <c r="BD5"/>
      <c r="BE5"/>
      <c r="BF5"/>
      <c r="BG5"/>
      <c r="BH5"/>
      <c r="BI5"/>
      <c r="BJ5"/>
      <c r="BK5"/>
      <c r="BL5"/>
      <c r="BM5"/>
      <c r="BN5"/>
      <c r="BO5"/>
      <c r="BP5"/>
      <c r="BQ5"/>
      <c r="BR5"/>
      <c r="BS5"/>
      <c r="BT5"/>
    </row>
    <row r="6" spans="1:72" x14ac:dyDescent="0.3">
      <c r="A6" t="s">
        <v>797</v>
      </c>
      <c r="B6">
        <v>224921.13</v>
      </c>
      <c r="C6">
        <v>0</v>
      </c>
      <c r="D6">
        <v>0</v>
      </c>
      <c r="E6">
        <v>0</v>
      </c>
      <c r="F6">
        <v>0</v>
      </c>
      <c r="G6">
        <v>177945.53</v>
      </c>
      <c r="H6">
        <v>167406.70000000001</v>
      </c>
      <c r="I6">
        <v>179914.76</v>
      </c>
      <c r="J6">
        <v>215569.5</v>
      </c>
      <c r="K6">
        <v>298972.33</v>
      </c>
      <c r="L6">
        <v>202869.89</v>
      </c>
      <c r="M6">
        <v>234184.9</v>
      </c>
      <c r="N6">
        <v>391134.16</v>
      </c>
      <c r="O6">
        <v>369438.91</v>
      </c>
      <c r="P6">
        <v>246253.36</v>
      </c>
      <c r="Q6">
        <v>164291.07999999999</v>
      </c>
      <c r="R6">
        <v>144030.79</v>
      </c>
      <c r="S6">
        <v>116770.73</v>
      </c>
      <c r="T6">
        <v>64691.56</v>
      </c>
      <c r="U6">
        <v>90099.09</v>
      </c>
      <c r="V6">
        <v>76173.75</v>
      </c>
      <c r="W6">
        <v>75621.070000000007</v>
      </c>
      <c r="X6">
        <v>90080.45</v>
      </c>
      <c r="Y6">
        <v>91520.56</v>
      </c>
      <c r="Z6">
        <v>91954.94</v>
      </c>
      <c r="AA6">
        <v>106825.7</v>
      </c>
      <c r="AB6">
        <v>96657.5</v>
      </c>
      <c r="AC6">
        <v>87538.83</v>
      </c>
      <c r="AD6">
        <v>77903.78</v>
      </c>
      <c r="AE6">
        <v>63801.63</v>
      </c>
      <c r="AF6">
        <v>59242.35</v>
      </c>
      <c r="AG6">
        <v>60178.9</v>
      </c>
      <c r="AH6">
        <v>14276</v>
      </c>
      <c r="AI6">
        <v>20119.32</v>
      </c>
      <c r="AJ6">
        <v>3011.72</v>
      </c>
      <c r="AK6">
        <v>1875.6</v>
      </c>
      <c r="AL6">
        <v>12352.92</v>
      </c>
      <c r="AM6">
        <v>61653.4</v>
      </c>
      <c r="AN6">
        <v>1517.18</v>
      </c>
      <c r="AO6">
        <v>2377.5100000000002</v>
      </c>
      <c r="AP6">
        <v>16755.490000000002</v>
      </c>
      <c r="AQ6">
        <v>1214.0899999999999</v>
      </c>
      <c r="AR6">
        <v>101151.44</v>
      </c>
      <c r="AS6">
        <v>56090.37</v>
      </c>
      <c r="AT6">
        <v>28988.58</v>
      </c>
      <c r="AU6">
        <v>10941.74</v>
      </c>
      <c r="AV6">
        <v>44113.78</v>
      </c>
      <c r="AW6">
        <v>10067.950000000001</v>
      </c>
      <c r="AX6">
        <v>17007</v>
      </c>
      <c r="AY6">
        <v>11424</v>
      </c>
      <c r="AZ6">
        <v>46186.98</v>
      </c>
      <c r="BA6">
        <v>65782</v>
      </c>
      <c r="BB6">
        <v>0</v>
      </c>
      <c r="BC6"/>
      <c r="BD6"/>
      <c r="BE6"/>
      <c r="BF6"/>
      <c r="BG6"/>
      <c r="BH6"/>
      <c r="BI6"/>
      <c r="BJ6"/>
      <c r="BK6"/>
      <c r="BL6"/>
      <c r="BM6"/>
      <c r="BN6"/>
      <c r="BO6"/>
      <c r="BP6"/>
      <c r="BQ6"/>
      <c r="BR6"/>
      <c r="BS6"/>
      <c r="BT6"/>
    </row>
    <row r="7" spans="1:72" x14ac:dyDescent="0.3">
      <c r="A7" t="s">
        <v>798</v>
      </c>
      <c r="B7">
        <v>423078.51</v>
      </c>
      <c r="C7">
        <v>436310.61</v>
      </c>
      <c r="D7">
        <v>439746.64</v>
      </c>
      <c r="E7">
        <v>451378.17</v>
      </c>
      <c r="F7">
        <v>396367.06</v>
      </c>
      <c r="G7">
        <v>491639.55</v>
      </c>
      <c r="H7">
        <v>499069.79</v>
      </c>
      <c r="I7">
        <v>514664.03</v>
      </c>
      <c r="J7">
        <v>518617.54</v>
      </c>
      <c r="K7">
        <v>465580.02</v>
      </c>
      <c r="L7">
        <v>496616.12</v>
      </c>
      <c r="M7">
        <v>463796.9</v>
      </c>
      <c r="N7">
        <v>409487.69</v>
      </c>
      <c r="O7">
        <v>350548.91</v>
      </c>
      <c r="P7">
        <v>419478.18</v>
      </c>
      <c r="Q7">
        <v>365996.79999999999</v>
      </c>
      <c r="R7">
        <v>328718.87</v>
      </c>
      <c r="S7">
        <v>318828.59000000003</v>
      </c>
      <c r="T7">
        <v>300684.92</v>
      </c>
      <c r="U7">
        <v>328060.09999999998</v>
      </c>
      <c r="V7">
        <v>302042.48</v>
      </c>
      <c r="W7">
        <v>334168.36</v>
      </c>
      <c r="X7">
        <v>302179.40999999997</v>
      </c>
      <c r="Y7">
        <v>289102.83</v>
      </c>
      <c r="Z7">
        <v>248101.88</v>
      </c>
      <c r="AA7">
        <v>309159.55</v>
      </c>
      <c r="AB7">
        <v>287930.59999999998</v>
      </c>
      <c r="AC7">
        <v>304750.74</v>
      </c>
      <c r="AD7">
        <v>312550.7</v>
      </c>
      <c r="AE7">
        <v>368118.3</v>
      </c>
      <c r="AF7">
        <v>360105.91</v>
      </c>
      <c r="AG7">
        <v>445787.51</v>
      </c>
      <c r="AH7">
        <v>477869.14</v>
      </c>
      <c r="AI7">
        <v>493068.52</v>
      </c>
      <c r="AJ7">
        <v>489145.93</v>
      </c>
      <c r="AK7">
        <v>508328.27</v>
      </c>
      <c r="AL7">
        <v>529237.82999999996</v>
      </c>
      <c r="AM7">
        <v>532852.92000000004</v>
      </c>
      <c r="AN7">
        <v>564868.54</v>
      </c>
      <c r="AO7">
        <v>608237.11</v>
      </c>
      <c r="AP7">
        <v>610002.06000000006</v>
      </c>
      <c r="AQ7">
        <v>602189.78</v>
      </c>
      <c r="AR7">
        <v>600069.85</v>
      </c>
      <c r="AS7">
        <v>566396.05000000005</v>
      </c>
      <c r="AT7">
        <v>578974.67000000004</v>
      </c>
      <c r="AU7">
        <v>596402.81000000006</v>
      </c>
      <c r="AV7">
        <v>582500.12</v>
      </c>
      <c r="AW7">
        <v>563000.31999999995</v>
      </c>
      <c r="AX7">
        <v>568635</v>
      </c>
      <c r="AY7">
        <v>623917</v>
      </c>
      <c r="AZ7">
        <v>577095.47</v>
      </c>
      <c r="BA7">
        <v>583141</v>
      </c>
      <c r="BB7">
        <v>542068.16</v>
      </c>
      <c r="BC7"/>
      <c r="BD7"/>
      <c r="BE7"/>
      <c r="BF7"/>
      <c r="BG7"/>
      <c r="BH7"/>
      <c r="BI7"/>
      <c r="BJ7"/>
      <c r="BK7"/>
      <c r="BL7"/>
      <c r="BM7"/>
      <c r="BN7"/>
      <c r="BO7"/>
      <c r="BP7"/>
      <c r="BQ7"/>
      <c r="BR7"/>
      <c r="BS7"/>
      <c r="BT7"/>
    </row>
    <row r="8" spans="1:72" x14ac:dyDescent="0.3">
      <c r="A8" t="s">
        <v>2612</v>
      </c>
      <c r="B8">
        <v>423078.51</v>
      </c>
      <c r="C8">
        <v>436310.61</v>
      </c>
      <c r="D8">
        <v>439746.64</v>
      </c>
      <c r="E8">
        <v>451378.17</v>
      </c>
      <c r="F8">
        <v>396367.06</v>
      </c>
      <c r="G8">
        <v>491639.55</v>
      </c>
      <c r="H8">
        <v>499069.79</v>
      </c>
      <c r="I8">
        <v>514664.03</v>
      </c>
      <c r="J8">
        <v>518617.54</v>
      </c>
      <c r="K8">
        <v>402269.83</v>
      </c>
      <c r="L8">
        <v>496616.12</v>
      </c>
      <c r="M8">
        <v>437686.37</v>
      </c>
      <c r="N8">
        <v>397753.63</v>
      </c>
      <c r="O8">
        <v>350548.91</v>
      </c>
      <c r="P8">
        <v>419478.18</v>
      </c>
      <c r="Q8">
        <v>365996.79999999999</v>
      </c>
      <c r="R8">
        <v>328718.87</v>
      </c>
      <c r="S8">
        <v>318828.59000000003</v>
      </c>
      <c r="T8">
        <v>300684.92</v>
      </c>
      <c r="U8">
        <v>328060.09999999998</v>
      </c>
      <c r="V8">
        <v>302042.48</v>
      </c>
      <c r="W8">
        <v>334168.36</v>
      </c>
      <c r="X8">
        <v>302179.40999999997</v>
      </c>
      <c r="Y8">
        <v>289102.83</v>
      </c>
      <c r="Z8">
        <v>248101.88</v>
      </c>
      <c r="AA8">
        <v>309159.55</v>
      </c>
      <c r="AB8">
        <v>287930.59999999998</v>
      </c>
      <c r="AC8">
        <v>304750.74</v>
      </c>
      <c r="AD8">
        <v>312550.7</v>
      </c>
      <c r="AE8">
        <v>368118.3</v>
      </c>
      <c r="AF8">
        <v>360105.91</v>
      </c>
      <c r="AG8">
        <v>445787.51</v>
      </c>
      <c r="AH8">
        <v>477869.14</v>
      </c>
      <c r="AI8">
        <v>493068.52</v>
      </c>
      <c r="AJ8">
        <v>489145.93</v>
      </c>
      <c r="AK8">
        <v>508328.27</v>
      </c>
      <c r="AL8">
        <v>529237.82999999996</v>
      </c>
      <c r="AM8">
        <v>532852.92000000004</v>
      </c>
      <c r="AN8">
        <v>564868.54</v>
      </c>
      <c r="AO8">
        <v>608237.11</v>
      </c>
      <c r="AP8">
        <v>610002.06000000006</v>
      </c>
      <c r="AQ8">
        <v>602189.78</v>
      </c>
      <c r="AR8">
        <v>600069.85</v>
      </c>
      <c r="AS8">
        <v>566396.05000000005</v>
      </c>
      <c r="AT8">
        <v>578974.67000000004</v>
      </c>
      <c r="AU8">
        <v>596402.81000000006</v>
      </c>
      <c r="AV8">
        <v>582500.12</v>
      </c>
      <c r="AW8">
        <v>563000.31999999995</v>
      </c>
      <c r="AX8">
        <v>568635</v>
      </c>
      <c r="AY8">
        <v>623917</v>
      </c>
      <c r="AZ8">
        <v>577095.47</v>
      </c>
      <c r="BA8">
        <v>583141</v>
      </c>
      <c r="BB8">
        <v>542068.16</v>
      </c>
      <c r="BC8"/>
      <c r="BD8"/>
      <c r="BE8"/>
      <c r="BF8"/>
      <c r="BG8"/>
      <c r="BH8"/>
      <c r="BI8"/>
      <c r="BJ8"/>
      <c r="BK8"/>
      <c r="BL8"/>
      <c r="BM8"/>
      <c r="BN8"/>
      <c r="BO8"/>
      <c r="BP8"/>
      <c r="BQ8"/>
      <c r="BR8"/>
      <c r="BS8"/>
      <c r="BT8"/>
    </row>
    <row r="9" spans="1:72" x14ac:dyDescent="0.3">
      <c r="A9" t="s">
        <v>2613</v>
      </c>
      <c r="B9">
        <v>0</v>
      </c>
      <c r="C9">
        <v>0</v>
      </c>
      <c r="D9">
        <v>0</v>
      </c>
      <c r="E9">
        <v>0</v>
      </c>
      <c r="F9">
        <v>0</v>
      </c>
      <c r="G9">
        <v>0</v>
      </c>
      <c r="H9">
        <v>0</v>
      </c>
      <c r="I9">
        <v>0</v>
      </c>
      <c r="J9">
        <v>0</v>
      </c>
      <c r="K9">
        <v>63310.19</v>
      </c>
      <c r="L9">
        <v>0</v>
      </c>
      <c r="M9">
        <v>26110.53</v>
      </c>
      <c r="N9">
        <v>11734.06</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799</v>
      </c>
      <c r="B10">
        <v>1330577.98</v>
      </c>
      <c r="C10">
        <v>1403950.63</v>
      </c>
      <c r="D10">
        <v>1453090.33</v>
      </c>
      <c r="E10">
        <v>1550195.29</v>
      </c>
      <c r="F10">
        <v>1644064.29</v>
      </c>
      <c r="G10">
        <v>1563787.87</v>
      </c>
      <c r="H10">
        <v>1490368.06</v>
      </c>
      <c r="I10">
        <v>1385552.71</v>
      </c>
      <c r="J10">
        <v>1241254.81</v>
      </c>
      <c r="K10">
        <v>1117502.99</v>
      </c>
      <c r="L10">
        <v>984484.91</v>
      </c>
      <c r="M10">
        <v>1012248.88</v>
      </c>
      <c r="N10">
        <v>1010225.76</v>
      </c>
      <c r="O10">
        <v>975636.11</v>
      </c>
      <c r="P10">
        <v>984216.02</v>
      </c>
      <c r="Q10">
        <v>1045778.3</v>
      </c>
      <c r="R10">
        <v>1130488.9099999999</v>
      </c>
      <c r="S10">
        <v>1151156.04</v>
      </c>
      <c r="T10">
        <v>1154513.8600000001</v>
      </c>
      <c r="U10">
        <v>1097685.17</v>
      </c>
      <c r="V10">
        <v>1138411.76</v>
      </c>
      <c r="W10">
        <v>1147592.3899999999</v>
      </c>
      <c r="X10">
        <v>1185394.47</v>
      </c>
      <c r="Y10">
        <v>1213531.19</v>
      </c>
      <c r="Z10">
        <v>1260902.6599999999</v>
      </c>
      <c r="AA10">
        <v>1225137.29</v>
      </c>
      <c r="AB10">
        <v>1233692.99</v>
      </c>
      <c r="AC10">
        <v>1201361.93</v>
      </c>
      <c r="AD10">
        <v>1209282.46</v>
      </c>
      <c r="AE10">
        <v>1182023.74</v>
      </c>
      <c r="AF10">
        <v>1161143.1000000001</v>
      </c>
      <c r="AG10">
        <v>1076083.27</v>
      </c>
      <c r="AH10">
        <v>1099688.3700000001</v>
      </c>
      <c r="AI10">
        <v>1088038.54</v>
      </c>
      <c r="AJ10">
        <v>1143184.1100000001</v>
      </c>
      <c r="AK10">
        <v>1113382.8400000001</v>
      </c>
      <c r="AL10">
        <v>1102897.1299999999</v>
      </c>
      <c r="AM10">
        <v>1070421.67</v>
      </c>
      <c r="AN10">
        <v>1056944.1299999999</v>
      </c>
      <c r="AO10">
        <v>946053.5</v>
      </c>
      <c r="AP10">
        <v>810352.62</v>
      </c>
      <c r="AQ10">
        <v>758799.89</v>
      </c>
      <c r="AR10">
        <v>727140.08</v>
      </c>
      <c r="AS10">
        <v>747947.32</v>
      </c>
      <c r="AT10">
        <v>759872.81</v>
      </c>
      <c r="AU10">
        <v>828136.28</v>
      </c>
      <c r="AV10">
        <v>835444.85</v>
      </c>
      <c r="AW10">
        <v>756416.17</v>
      </c>
      <c r="AX10">
        <v>659736</v>
      </c>
      <c r="AY10">
        <v>657061</v>
      </c>
      <c r="AZ10">
        <v>620325.57999999996</v>
      </c>
      <c r="BA10">
        <v>580010</v>
      </c>
      <c r="BB10">
        <v>528650.32999999996</v>
      </c>
      <c r="BC10"/>
      <c r="BD10"/>
      <c r="BE10"/>
      <c r="BF10"/>
      <c r="BG10"/>
      <c r="BH10"/>
      <c r="BI10"/>
      <c r="BJ10"/>
      <c r="BK10"/>
      <c r="BL10"/>
      <c r="BM10"/>
      <c r="BN10"/>
      <c r="BO10"/>
      <c r="BP10"/>
      <c r="BQ10"/>
      <c r="BR10"/>
      <c r="BS10"/>
      <c r="BT10"/>
    </row>
    <row r="11" spans="1:72" x14ac:dyDescent="0.3">
      <c r="A11" t="s">
        <v>2859</v>
      </c>
      <c r="B11">
        <v>0</v>
      </c>
      <c r="C11">
        <v>161958.65</v>
      </c>
      <c r="D11">
        <v>111821.56</v>
      </c>
      <c r="E11">
        <v>116432.71</v>
      </c>
      <c r="F11">
        <v>140132.72</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c r="BD11"/>
      <c r="BE11"/>
      <c r="BF11"/>
      <c r="BG11"/>
      <c r="BH11"/>
      <c r="BI11"/>
      <c r="BJ11"/>
      <c r="BK11"/>
      <c r="BL11"/>
      <c r="BM11"/>
      <c r="BN11"/>
      <c r="BO11"/>
      <c r="BP11"/>
      <c r="BQ11"/>
      <c r="BR11"/>
      <c r="BS11"/>
      <c r="BT11"/>
    </row>
    <row r="12" spans="1:72" x14ac:dyDescent="0.3">
      <c r="A12" t="s">
        <v>2860</v>
      </c>
      <c r="B12">
        <v>0</v>
      </c>
      <c r="C12">
        <v>161958.65</v>
      </c>
      <c r="D12">
        <v>111821.56</v>
      </c>
      <c r="E12">
        <v>116432.71</v>
      </c>
      <c r="F12">
        <v>140132.72</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2959</v>
      </c>
      <c r="B13">
        <v>71159.95</v>
      </c>
      <c r="C13">
        <v>0</v>
      </c>
      <c r="D13">
        <v>8390.7000000000007</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326.39999999999998</v>
      </c>
      <c r="AE13">
        <v>0</v>
      </c>
      <c r="AF13">
        <v>0</v>
      </c>
      <c r="AG13">
        <v>0</v>
      </c>
      <c r="AH13">
        <v>0</v>
      </c>
      <c r="AI13">
        <v>0</v>
      </c>
      <c r="AJ13">
        <v>0</v>
      </c>
      <c r="AK13">
        <v>0</v>
      </c>
      <c r="AL13">
        <v>0</v>
      </c>
      <c r="AM13">
        <v>235.36</v>
      </c>
      <c r="AN13">
        <v>0</v>
      </c>
      <c r="AO13">
        <v>0</v>
      </c>
      <c r="AP13">
        <v>0</v>
      </c>
      <c r="AQ13">
        <v>0</v>
      </c>
      <c r="AR13">
        <v>0</v>
      </c>
      <c r="AS13">
        <v>0</v>
      </c>
      <c r="AT13">
        <v>0</v>
      </c>
      <c r="AU13">
        <v>0</v>
      </c>
      <c r="AV13">
        <v>0</v>
      </c>
      <c r="AW13">
        <v>0</v>
      </c>
      <c r="AX13">
        <v>0</v>
      </c>
      <c r="AY13">
        <v>0</v>
      </c>
      <c r="AZ13">
        <v>0</v>
      </c>
      <c r="BA13">
        <v>0</v>
      </c>
      <c r="BB13">
        <v>0</v>
      </c>
      <c r="BC13"/>
      <c r="BD13"/>
      <c r="BE13"/>
      <c r="BF13"/>
      <c r="BG13"/>
      <c r="BH13"/>
      <c r="BI13"/>
      <c r="BJ13"/>
      <c r="BK13"/>
      <c r="BL13"/>
      <c r="BM13"/>
      <c r="BN13"/>
      <c r="BO13"/>
      <c r="BP13"/>
      <c r="BQ13"/>
      <c r="BR13"/>
      <c r="BS13"/>
      <c r="BT13"/>
    </row>
    <row r="14" spans="1:72" x14ac:dyDescent="0.3">
      <c r="A14" t="s">
        <v>2960</v>
      </c>
      <c r="B14">
        <v>71159.95</v>
      </c>
      <c r="C14">
        <v>0</v>
      </c>
      <c r="D14">
        <v>8390.7000000000007</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326.39999999999998</v>
      </c>
      <c r="AE14">
        <v>0</v>
      </c>
      <c r="AF14">
        <v>0</v>
      </c>
      <c r="AG14">
        <v>0</v>
      </c>
      <c r="AH14">
        <v>0</v>
      </c>
      <c r="AI14">
        <v>0</v>
      </c>
      <c r="AJ14">
        <v>0</v>
      </c>
      <c r="AK14">
        <v>0</v>
      </c>
      <c r="AL14">
        <v>0</v>
      </c>
      <c r="AM14">
        <v>235.36</v>
      </c>
      <c r="AN14">
        <v>0</v>
      </c>
      <c r="AO14">
        <v>0</v>
      </c>
      <c r="AP14">
        <v>0</v>
      </c>
      <c r="AQ14">
        <v>0</v>
      </c>
      <c r="AR14">
        <v>0</v>
      </c>
      <c r="AS14">
        <v>0</v>
      </c>
      <c r="AT14">
        <v>0</v>
      </c>
      <c r="AU14">
        <v>0</v>
      </c>
      <c r="AV14">
        <v>0</v>
      </c>
      <c r="AW14">
        <v>0</v>
      </c>
      <c r="AX14">
        <v>0</v>
      </c>
      <c r="AY14">
        <v>0</v>
      </c>
      <c r="AZ14">
        <v>0</v>
      </c>
      <c r="BA14">
        <v>0</v>
      </c>
      <c r="BB14">
        <v>0</v>
      </c>
      <c r="BC14"/>
      <c r="BD14"/>
      <c r="BE14"/>
      <c r="BF14"/>
      <c r="BG14"/>
      <c r="BH14"/>
      <c r="BI14"/>
      <c r="BJ14"/>
      <c r="BK14"/>
      <c r="BL14"/>
      <c r="BM14"/>
      <c r="BN14"/>
      <c r="BO14"/>
      <c r="BP14"/>
      <c r="BQ14"/>
      <c r="BR14"/>
      <c r="BS14"/>
      <c r="BT14"/>
    </row>
    <row r="15" spans="1:72" x14ac:dyDescent="0.3">
      <c r="A15" t="s">
        <v>2616</v>
      </c>
      <c r="B15">
        <v>8124.15</v>
      </c>
      <c r="C15">
        <v>97564.160000000003</v>
      </c>
      <c r="D15">
        <v>115753.96</v>
      </c>
      <c r="E15">
        <v>90944.06</v>
      </c>
      <c r="F15">
        <v>107748.71</v>
      </c>
      <c r="G15">
        <v>108538.26</v>
      </c>
      <c r="H15">
        <v>174605.81</v>
      </c>
      <c r="I15">
        <v>94752.1</v>
      </c>
      <c r="J15">
        <v>96199.38</v>
      </c>
      <c r="K15">
        <v>86561.74</v>
      </c>
      <c r="L15">
        <v>127378.27</v>
      </c>
      <c r="M15">
        <v>76525.83</v>
      </c>
      <c r="N15">
        <v>78959.11</v>
      </c>
      <c r="O15">
        <v>129926.39999999999</v>
      </c>
      <c r="P15">
        <v>76494.48</v>
      </c>
      <c r="Q15">
        <v>72396.52</v>
      </c>
      <c r="R15">
        <v>79232.22</v>
      </c>
      <c r="S15">
        <v>78056.61</v>
      </c>
      <c r="T15">
        <v>100405.45</v>
      </c>
      <c r="U15">
        <v>78006.44</v>
      </c>
      <c r="V15">
        <v>77137.210000000006</v>
      </c>
      <c r="W15">
        <v>74230.44</v>
      </c>
      <c r="X15">
        <v>90111.96</v>
      </c>
      <c r="Y15">
        <v>67114.64</v>
      </c>
      <c r="Z15">
        <v>66776.83</v>
      </c>
      <c r="AA15">
        <v>71945.38</v>
      </c>
      <c r="AB15">
        <v>102174.72</v>
      </c>
      <c r="AC15">
        <v>65768.639999999999</v>
      </c>
      <c r="AD15">
        <v>68071.240000000005</v>
      </c>
      <c r="AE15">
        <v>68471.789999999994</v>
      </c>
      <c r="AF15">
        <v>103180.98</v>
      </c>
      <c r="AG15">
        <v>55514.86</v>
      </c>
      <c r="AH15">
        <v>119791.57</v>
      </c>
      <c r="AI15">
        <v>113573.96</v>
      </c>
      <c r="AJ15">
        <v>145832.41</v>
      </c>
      <c r="AK15">
        <v>89483.83</v>
      </c>
      <c r="AL15">
        <v>92979.02</v>
      </c>
      <c r="AM15">
        <v>27209.32</v>
      </c>
      <c r="AN15">
        <v>121204.92</v>
      </c>
      <c r="AO15">
        <v>89801.3</v>
      </c>
      <c r="AP15">
        <v>88523.07</v>
      </c>
      <c r="AQ15">
        <v>85417.52</v>
      </c>
      <c r="AR15">
        <v>35579.760000000002</v>
      </c>
      <c r="AS15">
        <v>131863.29</v>
      </c>
      <c r="AT15">
        <v>138095.94</v>
      </c>
      <c r="AU15">
        <v>138265.45000000001</v>
      </c>
      <c r="AV15">
        <v>34957.68</v>
      </c>
      <c r="AW15">
        <v>27495.56</v>
      </c>
      <c r="AX15">
        <v>20966</v>
      </c>
      <c r="AY15">
        <v>27395</v>
      </c>
      <c r="AZ15">
        <v>45899.34</v>
      </c>
      <c r="BA15">
        <v>20323</v>
      </c>
      <c r="BB15">
        <v>25279.99</v>
      </c>
      <c r="BC15"/>
      <c r="BD15"/>
      <c r="BE15"/>
      <c r="BF15"/>
      <c r="BG15"/>
      <c r="BH15"/>
      <c r="BI15"/>
      <c r="BJ15"/>
      <c r="BK15"/>
      <c r="BL15"/>
      <c r="BM15"/>
      <c r="BN15"/>
      <c r="BO15"/>
      <c r="BP15"/>
      <c r="BQ15"/>
      <c r="BR15"/>
      <c r="BS15"/>
      <c r="BT15"/>
    </row>
    <row r="16" spans="1:72" x14ac:dyDescent="0.3">
      <c r="A16" t="s">
        <v>2962</v>
      </c>
      <c r="B16">
        <v>0</v>
      </c>
      <c r="C16">
        <v>0</v>
      </c>
      <c r="D16">
        <v>0</v>
      </c>
      <c r="E16">
        <v>83541.42</v>
      </c>
      <c r="F16">
        <v>105479.35</v>
      </c>
      <c r="G16">
        <v>0</v>
      </c>
      <c r="H16">
        <v>103568.46</v>
      </c>
      <c r="I16">
        <v>0</v>
      </c>
      <c r="J16">
        <v>0</v>
      </c>
      <c r="K16">
        <v>84539.61</v>
      </c>
      <c r="L16">
        <v>0</v>
      </c>
      <c r="M16">
        <v>74591.03</v>
      </c>
      <c r="N16">
        <v>76836.62</v>
      </c>
      <c r="O16">
        <v>0</v>
      </c>
      <c r="P16">
        <v>0</v>
      </c>
      <c r="Q16">
        <v>70511.27</v>
      </c>
      <c r="R16">
        <v>77792.070000000007</v>
      </c>
      <c r="S16">
        <v>76396.5</v>
      </c>
      <c r="T16">
        <v>80303.929999999993</v>
      </c>
      <c r="U16">
        <v>75928.77</v>
      </c>
      <c r="V16">
        <v>75416.820000000007</v>
      </c>
      <c r="W16">
        <v>72035.78</v>
      </c>
      <c r="X16">
        <v>72713.72</v>
      </c>
      <c r="Y16">
        <v>64880.84</v>
      </c>
      <c r="Z16">
        <v>64918.49</v>
      </c>
      <c r="AA16">
        <v>69971.64</v>
      </c>
      <c r="AB16">
        <v>0</v>
      </c>
      <c r="AC16">
        <v>0</v>
      </c>
      <c r="AD16">
        <v>66259.39</v>
      </c>
      <c r="AE16">
        <v>0</v>
      </c>
      <c r="AF16">
        <v>61273.49</v>
      </c>
      <c r="AG16">
        <v>52764.42</v>
      </c>
      <c r="AH16">
        <v>0</v>
      </c>
      <c r="AI16">
        <v>0</v>
      </c>
      <c r="AJ16">
        <v>0</v>
      </c>
      <c r="AK16">
        <v>0</v>
      </c>
      <c r="AL16">
        <v>0</v>
      </c>
      <c r="AM16">
        <v>25674.29</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2617</v>
      </c>
      <c r="B17">
        <v>8124.15</v>
      </c>
      <c r="C17">
        <v>97564.160000000003</v>
      </c>
      <c r="D17">
        <v>115753.96</v>
      </c>
      <c r="E17">
        <v>7402.63</v>
      </c>
      <c r="F17">
        <v>2269.36</v>
      </c>
      <c r="G17">
        <v>108538.26</v>
      </c>
      <c r="H17">
        <v>71037.34</v>
      </c>
      <c r="I17">
        <v>94752.1</v>
      </c>
      <c r="J17">
        <v>96199.38</v>
      </c>
      <c r="K17">
        <v>2022.13</v>
      </c>
      <c r="L17">
        <v>127378.27</v>
      </c>
      <c r="M17">
        <v>1934.8</v>
      </c>
      <c r="N17">
        <v>2122.4899999999998</v>
      </c>
      <c r="O17">
        <v>0</v>
      </c>
      <c r="P17">
        <v>76494.48</v>
      </c>
      <c r="Q17">
        <v>1885.25</v>
      </c>
      <c r="R17">
        <v>1440.15</v>
      </c>
      <c r="S17">
        <v>1660.11</v>
      </c>
      <c r="T17">
        <v>20101.52</v>
      </c>
      <c r="U17">
        <v>2077.67</v>
      </c>
      <c r="V17">
        <v>1720.39</v>
      </c>
      <c r="W17">
        <v>2194.66</v>
      </c>
      <c r="X17">
        <v>17398.240000000002</v>
      </c>
      <c r="Y17">
        <v>2233.8000000000002</v>
      </c>
      <c r="Z17">
        <v>1858.34</v>
      </c>
      <c r="AA17">
        <v>1973.74</v>
      </c>
      <c r="AB17">
        <v>102174.72</v>
      </c>
      <c r="AC17">
        <v>65768.639999999999</v>
      </c>
      <c r="AD17">
        <v>1811.84</v>
      </c>
      <c r="AE17">
        <v>68471.789999999994</v>
      </c>
      <c r="AF17">
        <v>41907.49</v>
      </c>
      <c r="AG17">
        <v>2750.43</v>
      </c>
      <c r="AH17">
        <v>0</v>
      </c>
      <c r="AI17">
        <v>0</v>
      </c>
      <c r="AJ17">
        <v>0</v>
      </c>
      <c r="AK17">
        <v>0</v>
      </c>
      <c r="AL17">
        <v>0</v>
      </c>
      <c r="AM17">
        <v>1535.02</v>
      </c>
      <c r="AN17">
        <v>0</v>
      </c>
      <c r="AO17">
        <v>0</v>
      </c>
      <c r="AP17">
        <v>0</v>
      </c>
      <c r="AQ17">
        <v>0</v>
      </c>
      <c r="AR17">
        <v>35579.760000000002</v>
      </c>
      <c r="AS17">
        <v>0</v>
      </c>
      <c r="AT17">
        <v>0</v>
      </c>
      <c r="AU17">
        <v>0</v>
      </c>
      <c r="AV17">
        <v>34957.68</v>
      </c>
      <c r="AW17">
        <v>27495.56</v>
      </c>
      <c r="AX17">
        <v>0</v>
      </c>
      <c r="AY17">
        <v>0</v>
      </c>
      <c r="AZ17">
        <v>0</v>
      </c>
      <c r="BA17">
        <v>0</v>
      </c>
      <c r="BB17">
        <v>0</v>
      </c>
      <c r="BC17"/>
      <c r="BD17"/>
      <c r="BE17"/>
      <c r="BF17"/>
      <c r="BG17"/>
      <c r="BH17"/>
      <c r="BI17"/>
      <c r="BJ17"/>
      <c r="BK17"/>
      <c r="BL17"/>
      <c r="BM17"/>
      <c r="BN17"/>
      <c r="BO17"/>
      <c r="BP17"/>
      <c r="BQ17"/>
      <c r="BR17"/>
      <c r="BS17"/>
      <c r="BT17"/>
    </row>
    <row r="18" spans="1:72" x14ac:dyDescent="0.3">
      <c r="A18" t="s">
        <v>800</v>
      </c>
      <c r="B18">
        <v>2106770.56</v>
      </c>
      <c r="C18">
        <v>2162665.73</v>
      </c>
      <c r="D18">
        <v>2180698.52</v>
      </c>
      <c r="E18">
        <v>2294923.71</v>
      </c>
      <c r="F18">
        <v>2336970.15</v>
      </c>
      <c r="G18">
        <v>2407057.73</v>
      </c>
      <c r="H18">
        <v>2376712.6800000002</v>
      </c>
      <c r="I18">
        <v>2232994.36</v>
      </c>
      <c r="J18">
        <v>2124088.46</v>
      </c>
      <c r="K18">
        <v>2029033.22</v>
      </c>
      <c r="L18">
        <v>1879958.63</v>
      </c>
      <c r="M18">
        <v>1823106.69</v>
      </c>
      <c r="N18">
        <v>1927880.64</v>
      </c>
      <c r="O18">
        <v>1869437.04</v>
      </c>
      <c r="P18">
        <v>1760233.42</v>
      </c>
      <c r="Q18">
        <v>1691753.19</v>
      </c>
      <c r="R18">
        <v>1723962.62</v>
      </c>
      <c r="S18">
        <v>1705742.97</v>
      </c>
      <c r="T18">
        <v>1651548.95</v>
      </c>
      <c r="U18">
        <v>1627001.82</v>
      </c>
      <c r="V18">
        <v>1627395.24</v>
      </c>
      <c r="W18">
        <v>1671001.76</v>
      </c>
      <c r="X18">
        <v>1700131.96</v>
      </c>
      <c r="Y18">
        <v>1694504.12</v>
      </c>
      <c r="Z18">
        <v>1708045.27</v>
      </c>
      <c r="AA18">
        <v>1757014.51</v>
      </c>
      <c r="AB18">
        <v>1751076.51</v>
      </c>
      <c r="AC18">
        <v>1696958.26</v>
      </c>
      <c r="AD18">
        <v>1700049.68</v>
      </c>
      <c r="AE18">
        <v>1726613.14</v>
      </c>
      <c r="AF18">
        <v>1723138.82</v>
      </c>
      <c r="AG18">
        <v>1667545.64</v>
      </c>
      <c r="AH18">
        <v>1743280.37</v>
      </c>
      <c r="AI18">
        <v>1738682.71</v>
      </c>
      <c r="AJ18">
        <v>1797786.28</v>
      </c>
      <c r="AK18">
        <v>1733939.1</v>
      </c>
      <c r="AL18">
        <v>1766957.2</v>
      </c>
      <c r="AM18">
        <v>1715552.17</v>
      </c>
      <c r="AN18">
        <v>1761054.17</v>
      </c>
      <c r="AO18">
        <v>1661396.27</v>
      </c>
      <c r="AP18">
        <v>1548020.07</v>
      </c>
      <c r="AQ18">
        <v>1463224.15</v>
      </c>
      <c r="AR18">
        <v>1478998.83</v>
      </c>
      <c r="AS18">
        <v>1520897.57</v>
      </c>
      <c r="AT18">
        <v>1537182.8</v>
      </c>
      <c r="AU18">
        <v>1598902.15</v>
      </c>
      <c r="AV18">
        <v>1542591.83</v>
      </c>
      <c r="AW18">
        <v>1398097.54</v>
      </c>
      <c r="AX18">
        <v>1301239</v>
      </c>
      <c r="AY18">
        <v>1337495</v>
      </c>
      <c r="AZ18">
        <v>1312983.04</v>
      </c>
      <c r="BA18">
        <v>1288056</v>
      </c>
      <c r="BB18">
        <v>1148406.5</v>
      </c>
      <c r="BC18"/>
      <c r="BD18"/>
      <c r="BE18"/>
      <c r="BF18"/>
      <c r="BG18"/>
      <c r="BH18"/>
      <c r="BI18"/>
      <c r="BJ18"/>
      <c r="BK18"/>
      <c r="BL18"/>
      <c r="BM18"/>
      <c r="BN18"/>
      <c r="BO18"/>
      <c r="BP18"/>
      <c r="BQ18"/>
      <c r="BR18"/>
      <c r="BS18"/>
      <c r="BT18"/>
    </row>
    <row r="19" spans="1:72" x14ac:dyDescent="0.3">
      <c r="A19" t="s">
        <v>2618</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2621</v>
      </c>
      <c r="B20">
        <v>5000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2624</v>
      </c>
      <c r="B21">
        <v>0</v>
      </c>
      <c r="C21">
        <v>0</v>
      </c>
      <c r="D21">
        <v>0</v>
      </c>
      <c r="E21">
        <v>0</v>
      </c>
      <c r="F21">
        <v>0</v>
      </c>
      <c r="G21">
        <v>5000</v>
      </c>
      <c r="H21">
        <v>5000</v>
      </c>
      <c r="I21">
        <v>5000</v>
      </c>
      <c r="J21">
        <v>5000</v>
      </c>
      <c r="K21">
        <v>5000</v>
      </c>
      <c r="L21">
        <v>5000</v>
      </c>
      <c r="M21">
        <v>5000</v>
      </c>
      <c r="N21">
        <v>5000</v>
      </c>
      <c r="O21">
        <v>5000</v>
      </c>
      <c r="P21">
        <v>5000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c r="BD21"/>
      <c r="BE21"/>
      <c r="BF21"/>
      <c r="BG21"/>
      <c r="BH21"/>
      <c r="BI21"/>
      <c r="BJ21"/>
      <c r="BK21"/>
      <c r="BL21"/>
      <c r="BM21"/>
      <c r="BN21"/>
      <c r="BO21"/>
      <c r="BP21"/>
      <c r="BQ21"/>
      <c r="BR21"/>
      <c r="BS21"/>
      <c r="BT21"/>
    </row>
    <row r="22" spans="1:72" x14ac:dyDescent="0.3">
      <c r="A22" t="s">
        <v>2628</v>
      </c>
      <c r="B22">
        <v>48510.3</v>
      </c>
      <c r="C22">
        <v>55189.78</v>
      </c>
      <c r="D22">
        <v>54885.29</v>
      </c>
      <c r="E22">
        <v>53869.99</v>
      </c>
      <c r="F22">
        <v>54035.31</v>
      </c>
      <c r="G22">
        <v>48705.79</v>
      </c>
      <c r="H22">
        <v>49054.65</v>
      </c>
      <c r="I22">
        <v>47181.72</v>
      </c>
      <c r="J22">
        <v>46571.8</v>
      </c>
      <c r="K22">
        <v>46885.27</v>
      </c>
      <c r="L22">
        <v>50460.47</v>
      </c>
      <c r="M22">
        <v>50728.43</v>
      </c>
      <c r="N22">
        <v>46830.76</v>
      </c>
      <c r="O22">
        <v>45831.93</v>
      </c>
      <c r="P22">
        <v>47658.63</v>
      </c>
      <c r="Q22">
        <v>46035.26</v>
      </c>
      <c r="R22">
        <v>46261.36</v>
      </c>
      <c r="S22">
        <v>45394.78</v>
      </c>
      <c r="T22">
        <v>43775.3</v>
      </c>
      <c r="U22">
        <v>44461.93</v>
      </c>
      <c r="V22">
        <v>43365.5</v>
      </c>
      <c r="W22">
        <v>43133.23</v>
      </c>
      <c r="X22">
        <v>39700.6</v>
      </c>
      <c r="Y22">
        <v>38220.400000000001</v>
      </c>
      <c r="Z22">
        <v>35107.17</v>
      </c>
      <c r="AA22">
        <v>33772.28</v>
      </c>
      <c r="AB22">
        <v>33891.129999999997</v>
      </c>
      <c r="AC22">
        <v>31637</v>
      </c>
      <c r="AD22">
        <v>31220.01</v>
      </c>
      <c r="AE22">
        <v>31756.87</v>
      </c>
      <c r="AF22">
        <v>29065.54</v>
      </c>
      <c r="AG22">
        <v>27356.6</v>
      </c>
      <c r="AH22">
        <v>27168.61</v>
      </c>
      <c r="AI22">
        <v>27148.7</v>
      </c>
      <c r="AJ22">
        <v>31036.93</v>
      </c>
      <c r="AK22">
        <v>21533.77</v>
      </c>
      <c r="AL22">
        <v>20062.14</v>
      </c>
      <c r="AM22">
        <v>17692.64</v>
      </c>
      <c r="AN22">
        <v>0</v>
      </c>
      <c r="AO22">
        <v>0</v>
      </c>
      <c r="AP22">
        <v>0</v>
      </c>
      <c r="AQ22">
        <v>0</v>
      </c>
      <c r="AR22">
        <v>0</v>
      </c>
      <c r="AS22">
        <v>0</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2629</v>
      </c>
      <c r="B23">
        <v>48510.3</v>
      </c>
      <c r="C23">
        <v>50189.78</v>
      </c>
      <c r="D23">
        <v>49885.29</v>
      </c>
      <c r="E23">
        <v>48869.99</v>
      </c>
      <c r="F23">
        <v>49035.31</v>
      </c>
      <c r="G23">
        <v>48705.79</v>
      </c>
      <c r="H23">
        <v>49054.65</v>
      </c>
      <c r="I23">
        <v>47181.72</v>
      </c>
      <c r="J23">
        <v>46571.8</v>
      </c>
      <c r="K23">
        <v>46885.27</v>
      </c>
      <c r="L23">
        <v>50460.47</v>
      </c>
      <c r="M23">
        <v>50728.43</v>
      </c>
      <c r="N23">
        <v>46830.76</v>
      </c>
      <c r="O23">
        <v>45831.93</v>
      </c>
      <c r="P23">
        <v>47658.63</v>
      </c>
      <c r="Q23">
        <v>46035.26</v>
      </c>
      <c r="R23">
        <v>46261.36</v>
      </c>
      <c r="S23">
        <v>45394.78</v>
      </c>
      <c r="T23">
        <v>43775.3</v>
      </c>
      <c r="U23">
        <v>44461.93</v>
      </c>
      <c r="V23">
        <v>43365.5</v>
      </c>
      <c r="W23">
        <v>43133.23</v>
      </c>
      <c r="X23">
        <v>39700.6</v>
      </c>
      <c r="Y23">
        <v>38220.400000000001</v>
      </c>
      <c r="Z23">
        <v>35107.17</v>
      </c>
      <c r="AA23">
        <v>33772.28</v>
      </c>
      <c r="AB23">
        <v>33891.129999999997</v>
      </c>
      <c r="AC23">
        <v>31637</v>
      </c>
      <c r="AD23">
        <v>31220.01</v>
      </c>
      <c r="AE23">
        <v>31756.87</v>
      </c>
      <c r="AF23">
        <v>29065.54</v>
      </c>
      <c r="AG23">
        <v>27356.6</v>
      </c>
      <c r="AH23">
        <v>27168.61</v>
      </c>
      <c r="AI23">
        <v>27148.7</v>
      </c>
      <c r="AJ23">
        <v>31036.93</v>
      </c>
      <c r="AK23">
        <v>21533.77</v>
      </c>
      <c r="AL23">
        <v>20062.14</v>
      </c>
      <c r="AM23">
        <v>17692.64</v>
      </c>
      <c r="AN23">
        <v>0</v>
      </c>
      <c r="AO23">
        <v>0</v>
      </c>
      <c r="AP23">
        <v>0</v>
      </c>
      <c r="AQ23">
        <v>0</v>
      </c>
      <c r="AR23">
        <v>0</v>
      </c>
      <c r="AS23">
        <v>0</v>
      </c>
      <c r="AT23">
        <v>0</v>
      </c>
      <c r="AU23">
        <v>0</v>
      </c>
      <c r="AV23">
        <v>0</v>
      </c>
      <c r="AW23">
        <v>0</v>
      </c>
      <c r="AX23">
        <v>0</v>
      </c>
      <c r="AY23">
        <v>0</v>
      </c>
      <c r="AZ23">
        <v>0</v>
      </c>
      <c r="BA23">
        <v>0</v>
      </c>
      <c r="BB23">
        <v>0</v>
      </c>
      <c r="BC23"/>
      <c r="BD23"/>
      <c r="BE23"/>
      <c r="BF23"/>
      <c r="BG23"/>
      <c r="BH23"/>
      <c r="BI23"/>
      <c r="BJ23"/>
      <c r="BK23"/>
      <c r="BL23"/>
      <c r="BM23"/>
      <c r="BN23"/>
      <c r="BO23"/>
      <c r="BP23"/>
      <c r="BQ23"/>
      <c r="BR23"/>
      <c r="BS23"/>
      <c r="BT23"/>
    </row>
    <row r="24" spans="1:72" x14ac:dyDescent="0.3">
      <c r="A24" t="s">
        <v>2966</v>
      </c>
      <c r="B24">
        <v>0</v>
      </c>
      <c r="C24">
        <v>5000</v>
      </c>
      <c r="D24">
        <v>5000</v>
      </c>
      <c r="E24">
        <v>5000</v>
      </c>
      <c r="F24">
        <v>5000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801</v>
      </c>
      <c r="B25">
        <v>261331.1</v>
      </c>
      <c r="C25">
        <v>331452.48</v>
      </c>
      <c r="D25">
        <v>334829.94</v>
      </c>
      <c r="E25">
        <v>274728.78000000003</v>
      </c>
      <c r="F25">
        <v>283886.34000000003</v>
      </c>
      <c r="G25">
        <v>282087.55</v>
      </c>
      <c r="H25">
        <v>295928</v>
      </c>
      <c r="I25">
        <v>287202.86</v>
      </c>
      <c r="J25">
        <v>293813.71000000002</v>
      </c>
      <c r="K25">
        <v>306803.90999999997</v>
      </c>
      <c r="L25">
        <v>294613.39</v>
      </c>
      <c r="M25">
        <v>307294.15999999997</v>
      </c>
      <c r="N25">
        <v>300255.02</v>
      </c>
      <c r="O25">
        <v>301067.89</v>
      </c>
      <c r="P25">
        <v>284602.5</v>
      </c>
      <c r="Q25">
        <v>312676.05</v>
      </c>
      <c r="R25">
        <v>320471.84000000003</v>
      </c>
      <c r="S25">
        <v>327477.03000000003</v>
      </c>
      <c r="T25">
        <v>335430.63</v>
      </c>
      <c r="U25">
        <v>344791.15</v>
      </c>
      <c r="V25">
        <v>353518.02</v>
      </c>
      <c r="W25">
        <v>356866.22</v>
      </c>
      <c r="X25">
        <v>361741.16</v>
      </c>
      <c r="Y25">
        <v>360613.72</v>
      </c>
      <c r="Z25">
        <v>368542.65</v>
      </c>
      <c r="AA25">
        <v>376498.92</v>
      </c>
      <c r="AB25">
        <v>353664.91</v>
      </c>
      <c r="AC25">
        <v>358565.04</v>
      </c>
      <c r="AD25">
        <v>398909.8</v>
      </c>
      <c r="AE25">
        <v>368435.8</v>
      </c>
      <c r="AF25">
        <v>402083.44</v>
      </c>
      <c r="AG25">
        <v>404519.96</v>
      </c>
      <c r="AH25">
        <v>366016.68</v>
      </c>
      <c r="AI25">
        <v>393835.3</v>
      </c>
      <c r="AJ25">
        <v>372679.7</v>
      </c>
      <c r="AK25">
        <v>372874.45</v>
      </c>
      <c r="AL25">
        <v>373345.89</v>
      </c>
      <c r="AM25">
        <v>394146.7</v>
      </c>
      <c r="AN25">
        <v>380299.69</v>
      </c>
      <c r="AO25">
        <v>381404.54</v>
      </c>
      <c r="AP25">
        <v>386281.78</v>
      </c>
      <c r="AQ25">
        <v>382091.93</v>
      </c>
      <c r="AR25">
        <v>373356.16</v>
      </c>
      <c r="AS25">
        <v>380413.67</v>
      </c>
      <c r="AT25">
        <v>390934.59</v>
      </c>
      <c r="AU25">
        <v>400253.24</v>
      </c>
      <c r="AV25">
        <v>412269.94</v>
      </c>
      <c r="AW25">
        <v>422527.75</v>
      </c>
      <c r="AX25">
        <v>434381</v>
      </c>
      <c r="AY25">
        <v>440372</v>
      </c>
      <c r="AZ25">
        <v>447240.57</v>
      </c>
      <c r="BA25">
        <v>449799</v>
      </c>
      <c r="BB25">
        <v>457285.23</v>
      </c>
      <c r="BC25"/>
      <c r="BD25"/>
      <c r="BE25"/>
      <c r="BF25"/>
      <c r="BG25"/>
      <c r="BH25"/>
      <c r="BI25"/>
      <c r="BJ25"/>
      <c r="BK25"/>
      <c r="BL25"/>
      <c r="BM25"/>
      <c r="BN25"/>
      <c r="BO25"/>
      <c r="BP25"/>
      <c r="BQ25"/>
      <c r="BR25"/>
      <c r="BS25"/>
      <c r="BT25"/>
    </row>
    <row r="26" spans="1:72" x14ac:dyDescent="0.3">
      <c r="A26" t="s">
        <v>2631</v>
      </c>
      <c r="B26">
        <v>59482.89</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802</v>
      </c>
      <c r="B27">
        <v>13259.77</v>
      </c>
      <c r="C27">
        <v>13534.32</v>
      </c>
      <c r="D27">
        <v>10355</v>
      </c>
      <c r="E27">
        <v>10354.99</v>
      </c>
      <c r="F27">
        <v>10629.06</v>
      </c>
      <c r="G27">
        <v>8689.51</v>
      </c>
      <c r="H27">
        <v>8957.2800000000007</v>
      </c>
      <c r="I27">
        <v>9199.34</v>
      </c>
      <c r="J27">
        <v>8669.6200000000008</v>
      </c>
      <c r="K27">
        <v>8609.36</v>
      </c>
      <c r="L27">
        <v>5652.44</v>
      </c>
      <c r="M27">
        <v>3968.59</v>
      </c>
      <c r="N27">
        <v>3509.38</v>
      </c>
      <c r="O27">
        <v>3549.42</v>
      </c>
      <c r="P27">
        <v>3523.92</v>
      </c>
      <c r="Q27">
        <v>3874.76</v>
      </c>
      <c r="R27">
        <v>4221.8</v>
      </c>
      <c r="S27">
        <v>4565.0200000000004</v>
      </c>
      <c r="T27">
        <v>4914.91</v>
      </c>
      <c r="U27">
        <v>5264.79</v>
      </c>
      <c r="V27">
        <v>5101.8599999999997</v>
      </c>
      <c r="W27">
        <v>5435.52</v>
      </c>
      <c r="X27">
        <v>5773.76</v>
      </c>
      <c r="Y27">
        <v>6112.01</v>
      </c>
      <c r="Z27">
        <v>6446.57</v>
      </c>
      <c r="AA27">
        <v>6777.47</v>
      </c>
      <c r="AB27">
        <v>7115.71</v>
      </c>
      <c r="AC27">
        <v>7379.16</v>
      </c>
      <c r="AD27">
        <v>7382.28</v>
      </c>
      <c r="AE27">
        <v>7541.34</v>
      </c>
      <c r="AF27">
        <v>6934.23</v>
      </c>
      <c r="AG27">
        <v>7240.08</v>
      </c>
      <c r="AH27">
        <v>7374.81</v>
      </c>
      <c r="AI27">
        <v>7719.23</v>
      </c>
      <c r="AJ27">
        <v>8070.34</v>
      </c>
      <c r="AK27">
        <v>8433.7199999999993</v>
      </c>
      <c r="AL27">
        <v>8788.2199999999993</v>
      </c>
      <c r="AM27">
        <v>8888.8700000000008</v>
      </c>
      <c r="AN27">
        <v>29282.27</v>
      </c>
      <c r="AO27">
        <v>31455.79</v>
      </c>
      <c r="AP27">
        <v>33372.25</v>
      </c>
      <c r="AQ27">
        <v>33962.33</v>
      </c>
      <c r="AR27">
        <v>35641.800000000003</v>
      </c>
      <c r="AS27">
        <v>24915.63</v>
      </c>
      <c r="AT27">
        <v>26880.41</v>
      </c>
      <c r="AU27">
        <v>28845.41</v>
      </c>
      <c r="AV27">
        <v>29639.24</v>
      </c>
      <c r="AW27">
        <v>17434</v>
      </c>
      <c r="AX27">
        <v>19616</v>
      </c>
      <c r="AY27">
        <v>17640</v>
      </c>
      <c r="AZ27">
        <v>17537.72</v>
      </c>
      <c r="BA27">
        <v>18200</v>
      </c>
      <c r="BB27">
        <v>19226.93</v>
      </c>
      <c r="BC27"/>
      <c r="BD27"/>
      <c r="BE27"/>
      <c r="BF27"/>
      <c r="BG27"/>
      <c r="BH27"/>
      <c r="BI27"/>
      <c r="BJ27"/>
      <c r="BK27"/>
      <c r="BL27"/>
      <c r="BM27"/>
      <c r="BN27"/>
      <c r="BO27"/>
      <c r="BP27"/>
      <c r="BQ27"/>
      <c r="BR27"/>
      <c r="BS27"/>
      <c r="BT27"/>
    </row>
    <row r="28" spans="1:72" x14ac:dyDescent="0.3">
      <c r="A28" t="s">
        <v>2632</v>
      </c>
      <c r="B28">
        <v>13259.77</v>
      </c>
      <c r="C28">
        <v>13534.32</v>
      </c>
      <c r="D28">
        <v>10355</v>
      </c>
      <c r="E28">
        <v>10354.99</v>
      </c>
      <c r="F28">
        <v>10629.06</v>
      </c>
      <c r="G28">
        <v>8689.51</v>
      </c>
      <c r="H28">
        <v>8957.2800000000007</v>
      </c>
      <c r="I28">
        <v>9199.34</v>
      </c>
      <c r="J28">
        <v>8669.6200000000008</v>
      </c>
      <c r="K28">
        <v>8609.36</v>
      </c>
      <c r="L28">
        <v>5652.44</v>
      </c>
      <c r="M28">
        <v>3968.59</v>
      </c>
      <c r="N28">
        <v>3509.38</v>
      </c>
      <c r="O28">
        <v>3549.42</v>
      </c>
      <c r="P28">
        <v>3523.92</v>
      </c>
      <c r="Q28">
        <v>3874.76</v>
      </c>
      <c r="R28">
        <v>4221.8</v>
      </c>
      <c r="S28">
        <v>4565.0200000000004</v>
      </c>
      <c r="T28">
        <v>4914.91</v>
      </c>
      <c r="U28">
        <v>5264.79</v>
      </c>
      <c r="V28">
        <v>5101.8599999999997</v>
      </c>
      <c r="W28">
        <v>5435.52</v>
      </c>
      <c r="X28">
        <v>5773.76</v>
      </c>
      <c r="Y28">
        <v>6112.01</v>
      </c>
      <c r="Z28">
        <v>6446.57</v>
      </c>
      <c r="AA28">
        <v>6777.47</v>
      </c>
      <c r="AB28">
        <v>7115.71</v>
      </c>
      <c r="AC28">
        <v>7379.16</v>
      </c>
      <c r="AD28">
        <v>7382.28</v>
      </c>
      <c r="AE28">
        <v>7541.34</v>
      </c>
      <c r="AF28">
        <v>6934.23</v>
      </c>
      <c r="AG28">
        <v>7240.08</v>
      </c>
      <c r="AH28">
        <v>7374.81</v>
      </c>
      <c r="AI28">
        <v>7719.23</v>
      </c>
      <c r="AJ28">
        <v>8070.34</v>
      </c>
      <c r="AK28">
        <v>8433.7199999999993</v>
      </c>
      <c r="AL28">
        <v>8788.2199999999993</v>
      </c>
      <c r="AM28">
        <v>8888.8700000000008</v>
      </c>
      <c r="AN28">
        <v>29282.27</v>
      </c>
      <c r="AO28">
        <v>31455.79</v>
      </c>
      <c r="AP28">
        <v>33372.25</v>
      </c>
      <c r="AQ28">
        <v>33962.33</v>
      </c>
      <c r="AR28">
        <v>35641.800000000003</v>
      </c>
      <c r="AS28">
        <v>24915.63</v>
      </c>
      <c r="AT28">
        <v>26880.41</v>
      </c>
      <c r="AU28">
        <v>28845.41</v>
      </c>
      <c r="AV28">
        <v>29639.24</v>
      </c>
      <c r="AW28">
        <v>17434</v>
      </c>
      <c r="AX28">
        <v>19616</v>
      </c>
      <c r="AY28">
        <v>17640</v>
      </c>
      <c r="AZ28">
        <v>17537.72</v>
      </c>
      <c r="BA28">
        <v>18200</v>
      </c>
      <c r="BB28">
        <v>19226.93</v>
      </c>
      <c r="BC28"/>
      <c r="BD28"/>
      <c r="BE28"/>
      <c r="BF28"/>
      <c r="BG28"/>
      <c r="BH28"/>
      <c r="BI28"/>
      <c r="BJ28"/>
      <c r="BK28"/>
      <c r="BL28"/>
      <c r="BM28"/>
      <c r="BN28"/>
      <c r="BO28"/>
      <c r="BP28"/>
      <c r="BQ28"/>
      <c r="BR28"/>
      <c r="BS28"/>
      <c r="BT28"/>
    </row>
    <row r="29" spans="1:72" x14ac:dyDescent="0.3">
      <c r="A29" t="s">
        <v>2634</v>
      </c>
      <c r="B29">
        <v>221678.68</v>
      </c>
      <c r="C29">
        <v>241099.14</v>
      </c>
      <c r="D29">
        <v>215856.52</v>
      </c>
      <c r="E29">
        <v>224349.11</v>
      </c>
      <c r="F29">
        <v>263486.68</v>
      </c>
      <c r="G29">
        <v>257694.34</v>
      </c>
      <c r="H29">
        <v>255516.75</v>
      </c>
      <c r="I29">
        <v>229087.59</v>
      </c>
      <c r="J29">
        <v>223727.32</v>
      </c>
      <c r="K29">
        <v>205690.63</v>
      </c>
      <c r="L29">
        <v>188304.54</v>
      </c>
      <c r="M29">
        <v>179854.5</v>
      </c>
      <c r="N29">
        <v>177257.36</v>
      </c>
      <c r="O29">
        <v>162362.93</v>
      </c>
      <c r="P29">
        <v>161703.82999999999</v>
      </c>
      <c r="Q29">
        <v>149454.16</v>
      </c>
      <c r="R29">
        <v>157846.76</v>
      </c>
      <c r="S29">
        <v>154851.10999999999</v>
      </c>
      <c r="T29">
        <v>160231.28</v>
      </c>
      <c r="U29">
        <v>147038.12</v>
      </c>
      <c r="V29">
        <v>146413.19</v>
      </c>
      <c r="W29">
        <v>139424.35999999999</v>
      </c>
      <c r="X29">
        <v>137591.71</v>
      </c>
      <c r="Y29">
        <v>125309.36</v>
      </c>
      <c r="Z29">
        <v>123900.2</v>
      </c>
      <c r="AA29">
        <v>133445.23000000001</v>
      </c>
      <c r="AB29">
        <v>136704.57</v>
      </c>
      <c r="AC29">
        <v>124066.83</v>
      </c>
      <c r="AD29">
        <v>123183.93</v>
      </c>
      <c r="AE29">
        <v>123108.74</v>
      </c>
      <c r="AF29">
        <v>110861.75</v>
      </c>
      <c r="AG29">
        <v>96286.36</v>
      </c>
      <c r="AH29">
        <v>85589.04</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2635</v>
      </c>
      <c r="B30">
        <v>0</v>
      </c>
      <c r="C30">
        <v>0</v>
      </c>
      <c r="D30">
        <v>0</v>
      </c>
      <c r="E30">
        <v>73416.240000000005</v>
      </c>
      <c r="F30">
        <v>77556.490000000005</v>
      </c>
      <c r="G30">
        <v>8672.5300000000007</v>
      </c>
      <c r="H30">
        <v>0</v>
      </c>
      <c r="I30">
        <v>10906.94</v>
      </c>
      <c r="J30">
        <v>12024.14</v>
      </c>
      <c r="K30">
        <v>0</v>
      </c>
      <c r="L30">
        <v>14258.55</v>
      </c>
      <c r="M30">
        <v>0</v>
      </c>
      <c r="N30">
        <v>0</v>
      </c>
      <c r="O30">
        <v>0</v>
      </c>
      <c r="P30">
        <v>18727.37</v>
      </c>
      <c r="Q30">
        <v>0</v>
      </c>
      <c r="R30">
        <v>0</v>
      </c>
      <c r="S30">
        <v>0</v>
      </c>
      <c r="T30">
        <v>0</v>
      </c>
      <c r="U30">
        <v>0</v>
      </c>
      <c r="V30">
        <v>0</v>
      </c>
      <c r="W30">
        <v>0</v>
      </c>
      <c r="X30">
        <v>0</v>
      </c>
      <c r="Y30">
        <v>0</v>
      </c>
      <c r="Z30">
        <v>0</v>
      </c>
      <c r="AA30">
        <v>0</v>
      </c>
      <c r="AB30">
        <v>32756.77</v>
      </c>
      <c r="AC30">
        <v>34059.910000000003</v>
      </c>
      <c r="AD30">
        <v>0</v>
      </c>
      <c r="AE30">
        <v>35952.68</v>
      </c>
      <c r="AF30">
        <v>0</v>
      </c>
      <c r="AG30">
        <v>0</v>
      </c>
      <c r="AH30">
        <v>39975.440000000002</v>
      </c>
      <c r="AI30">
        <v>0</v>
      </c>
      <c r="AJ30">
        <v>15032.45</v>
      </c>
      <c r="AK30">
        <v>15157.4</v>
      </c>
      <c r="AL30">
        <v>16898.060000000001</v>
      </c>
      <c r="AM30">
        <v>0</v>
      </c>
      <c r="AN30">
        <v>16895.240000000002</v>
      </c>
      <c r="AO30">
        <v>15182.64</v>
      </c>
      <c r="AP30">
        <v>15943.24</v>
      </c>
      <c r="AQ30">
        <v>14360.14</v>
      </c>
      <c r="AR30">
        <v>12358.73</v>
      </c>
      <c r="AS30">
        <v>17397.78</v>
      </c>
      <c r="AT30">
        <v>6737.22</v>
      </c>
      <c r="AU30">
        <v>6155.52</v>
      </c>
      <c r="AV30">
        <v>4904.25</v>
      </c>
      <c r="AW30">
        <v>5702.89</v>
      </c>
      <c r="AX30">
        <v>4429</v>
      </c>
      <c r="AY30">
        <v>3286</v>
      </c>
      <c r="AZ30">
        <v>2999.82</v>
      </c>
      <c r="BA30">
        <v>1778</v>
      </c>
      <c r="BB30">
        <v>1711.52</v>
      </c>
      <c r="BC30"/>
      <c r="BD30"/>
      <c r="BE30"/>
      <c r="BF30"/>
      <c r="BG30"/>
      <c r="BH30"/>
      <c r="BI30"/>
      <c r="BJ30"/>
      <c r="BK30"/>
      <c r="BL30"/>
      <c r="BM30"/>
      <c r="BN30"/>
      <c r="BO30"/>
      <c r="BP30"/>
      <c r="BQ30"/>
      <c r="BR30"/>
      <c r="BS30"/>
      <c r="BT30"/>
    </row>
    <row r="31" spans="1:72" x14ac:dyDescent="0.3">
      <c r="A31" t="s">
        <v>2636</v>
      </c>
      <c r="B31">
        <v>0</v>
      </c>
      <c r="C31">
        <v>0</v>
      </c>
      <c r="D31">
        <v>0</v>
      </c>
      <c r="E31">
        <v>73416.240000000005</v>
      </c>
      <c r="F31">
        <v>77556.490000000005</v>
      </c>
      <c r="G31">
        <v>8672.5300000000007</v>
      </c>
      <c r="H31">
        <v>0</v>
      </c>
      <c r="I31">
        <v>10906.94</v>
      </c>
      <c r="J31">
        <v>12024.14</v>
      </c>
      <c r="K31">
        <v>0</v>
      </c>
      <c r="L31">
        <v>14258.55</v>
      </c>
      <c r="M31">
        <v>0</v>
      </c>
      <c r="N31">
        <v>0</v>
      </c>
      <c r="O31">
        <v>0</v>
      </c>
      <c r="P31">
        <v>18727.37</v>
      </c>
      <c r="Q31">
        <v>0</v>
      </c>
      <c r="R31">
        <v>0</v>
      </c>
      <c r="S31">
        <v>0</v>
      </c>
      <c r="T31">
        <v>0</v>
      </c>
      <c r="U31">
        <v>0</v>
      </c>
      <c r="V31">
        <v>0</v>
      </c>
      <c r="W31">
        <v>0</v>
      </c>
      <c r="X31">
        <v>0</v>
      </c>
      <c r="Y31">
        <v>0</v>
      </c>
      <c r="Z31">
        <v>0</v>
      </c>
      <c r="AA31">
        <v>0</v>
      </c>
      <c r="AB31">
        <v>32756.77</v>
      </c>
      <c r="AC31">
        <v>34059.910000000003</v>
      </c>
      <c r="AD31">
        <v>0</v>
      </c>
      <c r="AE31">
        <v>35952.68</v>
      </c>
      <c r="AF31">
        <v>0</v>
      </c>
      <c r="AG31">
        <v>0</v>
      </c>
      <c r="AH31">
        <v>39975.440000000002</v>
      </c>
      <c r="AI31">
        <v>0</v>
      </c>
      <c r="AJ31">
        <v>15032.45</v>
      </c>
      <c r="AK31">
        <v>15157.4</v>
      </c>
      <c r="AL31">
        <v>16898.060000000001</v>
      </c>
      <c r="AM31">
        <v>0</v>
      </c>
      <c r="AN31">
        <v>16895.240000000002</v>
      </c>
      <c r="AO31">
        <v>15182.64</v>
      </c>
      <c r="AP31">
        <v>15943.24</v>
      </c>
      <c r="AQ31">
        <v>14360.14</v>
      </c>
      <c r="AR31">
        <v>12358.73</v>
      </c>
      <c r="AS31">
        <v>17397.78</v>
      </c>
      <c r="AT31">
        <v>6737.22</v>
      </c>
      <c r="AU31">
        <v>6155.52</v>
      </c>
      <c r="AV31">
        <v>4904.25</v>
      </c>
      <c r="AW31">
        <v>5702.89</v>
      </c>
      <c r="AX31">
        <v>4429</v>
      </c>
      <c r="AY31">
        <v>3286</v>
      </c>
      <c r="AZ31">
        <v>2999.82</v>
      </c>
      <c r="BA31">
        <v>1778</v>
      </c>
      <c r="BB31">
        <v>1711.52</v>
      </c>
      <c r="BC31"/>
      <c r="BD31"/>
      <c r="BE31"/>
      <c r="BF31"/>
      <c r="BG31"/>
      <c r="BH31"/>
      <c r="BI31"/>
      <c r="BJ31"/>
      <c r="BK31"/>
      <c r="BL31"/>
      <c r="BM31"/>
      <c r="BN31"/>
      <c r="BO31"/>
      <c r="BP31"/>
      <c r="BQ31"/>
      <c r="BR31"/>
      <c r="BS31"/>
      <c r="BT31"/>
    </row>
    <row r="32" spans="1:72" x14ac:dyDescent="0.3">
      <c r="A32" t="s">
        <v>803</v>
      </c>
      <c r="B32">
        <v>609262.74</v>
      </c>
      <c r="C32">
        <v>641275.73</v>
      </c>
      <c r="D32">
        <v>615926.74</v>
      </c>
      <c r="E32">
        <v>636719.1</v>
      </c>
      <c r="F32">
        <v>689593.87</v>
      </c>
      <c r="G32">
        <v>610849.72</v>
      </c>
      <c r="H32">
        <v>614456.67000000004</v>
      </c>
      <c r="I32">
        <v>588578.44999999995</v>
      </c>
      <c r="J32">
        <v>589806.6</v>
      </c>
      <c r="K32">
        <v>572989.17000000004</v>
      </c>
      <c r="L32">
        <v>558289.38</v>
      </c>
      <c r="M32">
        <v>546845.68000000005</v>
      </c>
      <c r="N32">
        <v>532852.52</v>
      </c>
      <c r="O32">
        <v>517812.16</v>
      </c>
      <c r="P32">
        <v>521216.23</v>
      </c>
      <c r="Q32">
        <v>512040.24</v>
      </c>
      <c r="R32">
        <v>528801.76</v>
      </c>
      <c r="S32">
        <v>532287.93999999994</v>
      </c>
      <c r="T32">
        <v>544352.12</v>
      </c>
      <c r="U32">
        <v>541556</v>
      </c>
      <c r="V32">
        <v>548398.56999999995</v>
      </c>
      <c r="W32">
        <v>544859.31999999995</v>
      </c>
      <c r="X32">
        <v>544807.24</v>
      </c>
      <c r="Y32">
        <v>530255.49</v>
      </c>
      <c r="Z32">
        <v>533996.61</v>
      </c>
      <c r="AA32">
        <v>550493.9</v>
      </c>
      <c r="AB32">
        <v>564133.09</v>
      </c>
      <c r="AC32">
        <v>555707.93999999994</v>
      </c>
      <c r="AD32">
        <v>560696.03</v>
      </c>
      <c r="AE32">
        <v>566795.43000000005</v>
      </c>
      <c r="AF32">
        <v>548944.97</v>
      </c>
      <c r="AG32">
        <v>535403</v>
      </c>
      <c r="AH32">
        <v>526124.56999999995</v>
      </c>
      <c r="AI32">
        <v>428703.23</v>
      </c>
      <c r="AJ32">
        <v>426819.41</v>
      </c>
      <c r="AK32">
        <v>417999.33</v>
      </c>
      <c r="AL32">
        <v>419094.31</v>
      </c>
      <c r="AM32">
        <v>420728.21</v>
      </c>
      <c r="AN32">
        <v>426477.21</v>
      </c>
      <c r="AO32">
        <v>428042.97</v>
      </c>
      <c r="AP32">
        <v>435597.26</v>
      </c>
      <c r="AQ32">
        <v>430414.4</v>
      </c>
      <c r="AR32">
        <v>421356.68</v>
      </c>
      <c r="AS32">
        <v>422727.08</v>
      </c>
      <c r="AT32">
        <v>424552.21</v>
      </c>
      <c r="AU32">
        <v>435254.18</v>
      </c>
      <c r="AV32">
        <v>446813.42</v>
      </c>
      <c r="AW32">
        <v>445664.64</v>
      </c>
      <c r="AX32">
        <v>458426</v>
      </c>
      <c r="AY32">
        <v>461298</v>
      </c>
      <c r="AZ32">
        <v>467778.1</v>
      </c>
      <c r="BA32">
        <v>469777</v>
      </c>
      <c r="BB32">
        <v>478223.68</v>
      </c>
      <c r="BC32"/>
      <c r="BD32"/>
      <c r="BE32"/>
      <c r="BF32"/>
      <c r="BG32"/>
      <c r="BH32"/>
      <c r="BI32"/>
      <c r="BJ32"/>
      <c r="BK32"/>
      <c r="BL32"/>
      <c r="BM32"/>
      <c r="BN32"/>
      <c r="BO32"/>
      <c r="BP32"/>
      <c r="BQ32"/>
      <c r="BR32"/>
      <c r="BS32"/>
      <c r="BT32"/>
    </row>
    <row r="33" spans="1:72" x14ac:dyDescent="0.3">
      <c r="A33" t="s">
        <v>804</v>
      </c>
      <c r="B33">
        <v>2716033.3</v>
      </c>
      <c r="C33">
        <v>2803941.46</v>
      </c>
      <c r="D33">
        <v>2796625.27</v>
      </c>
      <c r="E33">
        <v>2931642.81</v>
      </c>
      <c r="F33">
        <v>3026564.02</v>
      </c>
      <c r="G33">
        <v>3017907.45</v>
      </c>
      <c r="H33">
        <v>2991169.35</v>
      </c>
      <c r="I33">
        <v>2821572.81</v>
      </c>
      <c r="J33">
        <v>2713895.07</v>
      </c>
      <c r="K33">
        <v>2602022.39</v>
      </c>
      <c r="L33">
        <v>2438248.0099999998</v>
      </c>
      <c r="M33">
        <v>2369952.37</v>
      </c>
      <c r="N33">
        <v>2460733.15</v>
      </c>
      <c r="O33">
        <v>2387249.2000000002</v>
      </c>
      <c r="P33">
        <v>2281449.65</v>
      </c>
      <c r="Q33">
        <v>2203793.4300000002</v>
      </c>
      <c r="R33">
        <v>2252764.38</v>
      </c>
      <c r="S33">
        <v>2238030.91</v>
      </c>
      <c r="T33">
        <v>2195901.0699999998</v>
      </c>
      <c r="U33">
        <v>2168557.81</v>
      </c>
      <c r="V33">
        <v>2175793.81</v>
      </c>
      <c r="W33">
        <v>2215861.08</v>
      </c>
      <c r="X33">
        <v>2244939.2000000002</v>
      </c>
      <c r="Y33">
        <v>2224759.61</v>
      </c>
      <c r="Z33">
        <v>2242041.88</v>
      </c>
      <c r="AA33">
        <v>2307508.41</v>
      </c>
      <c r="AB33">
        <v>2315209.6</v>
      </c>
      <c r="AC33">
        <v>2252666.2000000002</v>
      </c>
      <c r="AD33">
        <v>2260745.71</v>
      </c>
      <c r="AE33">
        <v>2293408.5699999998</v>
      </c>
      <c r="AF33">
        <v>2272083.7799999998</v>
      </c>
      <c r="AG33">
        <v>2202948.64</v>
      </c>
      <c r="AH33">
        <v>2269404.94</v>
      </c>
      <c r="AI33">
        <v>2167385.9500000002</v>
      </c>
      <c r="AJ33">
        <v>2224605.69</v>
      </c>
      <c r="AK33">
        <v>2151938.4300000002</v>
      </c>
      <c r="AL33">
        <v>2186051.5099999998</v>
      </c>
      <c r="AM33">
        <v>2136280.38</v>
      </c>
      <c r="AN33">
        <v>2187531.38</v>
      </c>
      <c r="AO33">
        <v>2089439.24</v>
      </c>
      <c r="AP33">
        <v>1983617.33</v>
      </c>
      <c r="AQ33">
        <v>1893638.55</v>
      </c>
      <c r="AR33">
        <v>1900355.51</v>
      </c>
      <c r="AS33">
        <v>1943624.64</v>
      </c>
      <c r="AT33">
        <v>1961735.02</v>
      </c>
      <c r="AU33">
        <v>2034156.32</v>
      </c>
      <c r="AV33">
        <v>1989405.26</v>
      </c>
      <c r="AW33">
        <v>1843762.17</v>
      </c>
      <c r="AX33">
        <v>1759665</v>
      </c>
      <c r="AY33">
        <v>1798793</v>
      </c>
      <c r="AZ33">
        <v>1780761.14</v>
      </c>
      <c r="BA33">
        <v>1757833</v>
      </c>
      <c r="BB33">
        <v>1626630.18</v>
      </c>
      <c r="BC33"/>
      <c r="BD33"/>
      <c r="BE33"/>
      <c r="BF33"/>
      <c r="BG33"/>
      <c r="BH33"/>
      <c r="BI33"/>
      <c r="BJ33"/>
      <c r="BK33"/>
      <c r="BL33"/>
      <c r="BM33"/>
      <c r="BN33"/>
      <c r="BO33"/>
      <c r="BP33"/>
      <c r="BQ33"/>
      <c r="BR33"/>
      <c r="BS33"/>
      <c r="BT33"/>
    </row>
    <row r="34" spans="1:72" x14ac:dyDescent="0.3">
      <c r="A34" t="s">
        <v>2637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2638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805</v>
      </c>
      <c r="B36">
        <v>456269.49</v>
      </c>
      <c r="C36">
        <v>558821.12</v>
      </c>
      <c r="D36">
        <v>621913.42000000004</v>
      </c>
      <c r="E36">
        <v>723216.76</v>
      </c>
      <c r="F36">
        <v>646065.84</v>
      </c>
      <c r="G36">
        <v>565067.72</v>
      </c>
      <c r="H36">
        <v>597974.36</v>
      </c>
      <c r="I36">
        <v>400824.3</v>
      </c>
      <c r="J36">
        <v>232460.58</v>
      </c>
      <c r="K36">
        <v>156162.82999999999</v>
      </c>
      <c r="L36">
        <v>102473.25</v>
      </c>
      <c r="M36">
        <v>78000</v>
      </c>
      <c r="N36">
        <v>34000</v>
      </c>
      <c r="O36">
        <v>18000</v>
      </c>
      <c r="P36">
        <v>19000</v>
      </c>
      <c r="Q36">
        <v>51000</v>
      </c>
      <c r="R36">
        <v>128000</v>
      </c>
      <c r="S36">
        <v>108000</v>
      </c>
      <c r="T36">
        <v>121000</v>
      </c>
      <c r="U36">
        <v>125000</v>
      </c>
      <c r="V36">
        <v>166000</v>
      </c>
      <c r="W36">
        <v>219000</v>
      </c>
      <c r="X36">
        <v>330000</v>
      </c>
      <c r="Y36">
        <v>361000</v>
      </c>
      <c r="Z36">
        <v>387000</v>
      </c>
      <c r="AA36">
        <v>431000</v>
      </c>
      <c r="AB36">
        <v>476866.41</v>
      </c>
      <c r="AC36">
        <v>482000</v>
      </c>
      <c r="AD36">
        <v>526000</v>
      </c>
      <c r="AE36">
        <v>532000</v>
      </c>
      <c r="AF36">
        <v>514000</v>
      </c>
      <c r="AG36">
        <v>480000</v>
      </c>
      <c r="AH36">
        <v>549000</v>
      </c>
      <c r="AI36">
        <v>581000</v>
      </c>
      <c r="AJ36">
        <v>622000</v>
      </c>
      <c r="AK36">
        <v>594000</v>
      </c>
      <c r="AL36">
        <v>644000</v>
      </c>
      <c r="AM36">
        <v>614000</v>
      </c>
      <c r="AN36">
        <v>579000</v>
      </c>
      <c r="AO36">
        <v>528409.05000000005</v>
      </c>
      <c r="AP36">
        <v>420388.36</v>
      </c>
      <c r="AQ36">
        <v>340000</v>
      </c>
      <c r="AR36">
        <v>350000</v>
      </c>
      <c r="AS36">
        <v>436000</v>
      </c>
      <c r="AT36">
        <v>469000</v>
      </c>
      <c r="AU36">
        <v>500501.09</v>
      </c>
      <c r="AV36">
        <v>454000</v>
      </c>
      <c r="AW36">
        <v>355000</v>
      </c>
      <c r="AX36">
        <v>295000</v>
      </c>
      <c r="AY36">
        <v>240216</v>
      </c>
      <c r="AZ36">
        <v>192423.95</v>
      </c>
      <c r="BA36">
        <v>214296</v>
      </c>
      <c r="BB36">
        <v>454877.61</v>
      </c>
      <c r="BC36"/>
      <c r="BD36"/>
      <c r="BE36"/>
      <c r="BF36"/>
      <c r="BG36"/>
      <c r="BH36"/>
      <c r="BI36"/>
      <c r="BJ36"/>
      <c r="BK36"/>
      <c r="BL36"/>
      <c r="BM36"/>
      <c r="BN36"/>
      <c r="BO36"/>
      <c r="BP36"/>
      <c r="BQ36"/>
      <c r="BR36"/>
      <c r="BS36"/>
      <c r="BT36"/>
    </row>
    <row r="37" spans="1:72" x14ac:dyDescent="0.3">
      <c r="A37" t="s">
        <v>806</v>
      </c>
      <c r="B37">
        <v>160489.1</v>
      </c>
      <c r="C37">
        <v>212742</v>
      </c>
      <c r="D37">
        <v>225466.66</v>
      </c>
      <c r="E37">
        <v>173141.38</v>
      </c>
      <c r="F37">
        <v>167112.99</v>
      </c>
      <c r="G37">
        <v>366532.74</v>
      </c>
      <c r="H37">
        <v>332777.2</v>
      </c>
      <c r="I37">
        <v>349020.61</v>
      </c>
      <c r="J37">
        <v>301162.11</v>
      </c>
      <c r="K37">
        <v>409311.94</v>
      </c>
      <c r="L37">
        <v>337428.5</v>
      </c>
      <c r="M37">
        <v>294238.15000000002</v>
      </c>
      <c r="N37">
        <v>269953.71999999997</v>
      </c>
      <c r="O37">
        <v>327814.59000000003</v>
      </c>
      <c r="P37">
        <v>255252.68</v>
      </c>
      <c r="Q37">
        <v>210476.56</v>
      </c>
      <c r="R37">
        <v>179796.85</v>
      </c>
      <c r="S37">
        <v>255739.82</v>
      </c>
      <c r="T37">
        <v>244883.66</v>
      </c>
      <c r="U37">
        <v>223572.34</v>
      </c>
      <c r="V37">
        <v>189531.32</v>
      </c>
      <c r="W37">
        <v>231543.82</v>
      </c>
      <c r="X37">
        <v>191608.22</v>
      </c>
      <c r="Y37">
        <v>176090.74</v>
      </c>
      <c r="Z37">
        <v>168522.18</v>
      </c>
      <c r="AA37">
        <v>224314.56</v>
      </c>
      <c r="AB37">
        <v>214446.34</v>
      </c>
      <c r="AC37">
        <v>187748.77</v>
      </c>
      <c r="AD37">
        <v>158533.71</v>
      </c>
      <c r="AE37">
        <v>229153.51</v>
      </c>
      <c r="AF37">
        <v>233365.5</v>
      </c>
      <c r="AG37">
        <v>228464.69</v>
      </c>
      <c r="AH37">
        <v>207418.71</v>
      </c>
      <c r="AI37">
        <v>205714.82</v>
      </c>
      <c r="AJ37">
        <v>202625.65</v>
      </c>
      <c r="AK37">
        <v>199179.32</v>
      </c>
      <c r="AL37">
        <v>185500.83</v>
      </c>
      <c r="AM37">
        <v>228474.19</v>
      </c>
      <c r="AN37">
        <v>191523.04</v>
      </c>
      <c r="AO37">
        <v>210884.51</v>
      </c>
      <c r="AP37">
        <v>170753.43</v>
      </c>
      <c r="AQ37">
        <v>180288.65</v>
      </c>
      <c r="AR37">
        <v>150228.57999999999</v>
      </c>
      <c r="AS37">
        <v>129778.2</v>
      </c>
      <c r="AT37">
        <v>101420.18</v>
      </c>
      <c r="AU37">
        <v>145500.48000000001</v>
      </c>
      <c r="AV37">
        <v>200085.96</v>
      </c>
      <c r="AW37">
        <v>186860.18</v>
      </c>
      <c r="AX37">
        <v>113330</v>
      </c>
      <c r="AY37">
        <v>174445</v>
      </c>
      <c r="AZ37">
        <v>222874.68</v>
      </c>
      <c r="BA37">
        <v>188662</v>
      </c>
      <c r="BB37">
        <v>174140.07</v>
      </c>
      <c r="BC37"/>
      <c r="BD37"/>
      <c r="BE37"/>
      <c r="BF37"/>
      <c r="BG37"/>
      <c r="BH37"/>
      <c r="BI37"/>
      <c r="BJ37"/>
      <c r="BK37"/>
      <c r="BL37"/>
      <c r="BM37"/>
      <c r="BN37"/>
      <c r="BO37"/>
      <c r="BP37"/>
      <c r="BQ37"/>
      <c r="BR37"/>
      <c r="BS37"/>
      <c r="BT37"/>
    </row>
    <row r="38" spans="1:72" x14ac:dyDescent="0.3">
      <c r="A38" t="s">
        <v>2612</v>
      </c>
      <c r="B38">
        <v>104293.02</v>
      </c>
      <c r="C38">
        <v>212742</v>
      </c>
      <c r="D38">
        <v>225466.66</v>
      </c>
      <c r="E38">
        <v>173141.38</v>
      </c>
      <c r="F38">
        <v>167112.99</v>
      </c>
      <c r="G38">
        <v>366532.74</v>
      </c>
      <c r="H38">
        <v>332777.2</v>
      </c>
      <c r="I38">
        <v>349020.61</v>
      </c>
      <c r="J38">
        <v>301162.11</v>
      </c>
      <c r="K38">
        <v>184243.18</v>
      </c>
      <c r="L38">
        <v>337428.5</v>
      </c>
      <c r="M38">
        <v>183581.44</v>
      </c>
      <c r="N38">
        <v>269953.71999999997</v>
      </c>
      <c r="O38">
        <v>327814.59000000003</v>
      </c>
      <c r="P38">
        <v>255252.68</v>
      </c>
      <c r="Q38">
        <v>210476.56</v>
      </c>
      <c r="R38">
        <v>179796.85</v>
      </c>
      <c r="S38">
        <v>255739.82</v>
      </c>
      <c r="T38">
        <v>244883.66</v>
      </c>
      <c r="U38">
        <v>223572.34</v>
      </c>
      <c r="V38">
        <v>189531.32</v>
      </c>
      <c r="W38">
        <v>231543.82</v>
      </c>
      <c r="X38">
        <v>191608.22</v>
      </c>
      <c r="Y38">
        <v>176090.74</v>
      </c>
      <c r="Z38">
        <v>168522.18</v>
      </c>
      <c r="AA38">
        <v>224314.56</v>
      </c>
      <c r="AB38">
        <v>214446.34</v>
      </c>
      <c r="AC38">
        <v>187748.77</v>
      </c>
      <c r="AD38">
        <v>158533.71</v>
      </c>
      <c r="AE38">
        <v>229153.51</v>
      </c>
      <c r="AF38">
        <v>233365.5</v>
      </c>
      <c r="AG38">
        <v>228464.69</v>
      </c>
      <c r="AH38">
        <v>207418.71</v>
      </c>
      <c r="AI38">
        <v>205714.82</v>
      </c>
      <c r="AJ38">
        <v>202625.65</v>
      </c>
      <c r="AK38">
        <v>199179.32</v>
      </c>
      <c r="AL38">
        <v>185500.83</v>
      </c>
      <c r="AM38">
        <v>228474.19</v>
      </c>
      <c r="AN38">
        <v>191523.04</v>
      </c>
      <c r="AO38">
        <v>210884.51</v>
      </c>
      <c r="AP38">
        <v>170753.43</v>
      </c>
      <c r="AQ38">
        <v>180288.65</v>
      </c>
      <c r="AR38">
        <v>150228.57999999999</v>
      </c>
      <c r="AS38">
        <v>129778.2</v>
      </c>
      <c r="AT38">
        <v>101420.18</v>
      </c>
      <c r="AU38">
        <v>145500.48000000001</v>
      </c>
      <c r="AV38">
        <v>200085.96</v>
      </c>
      <c r="AW38">
        <v>186860.18</v>
      </c>
      <c r="AX38">
        <v>113330</v>
      </c>
      <c r="AY38">
        <v>174445</v>
      </c>
      <c r="AZ38">
        <v>222874.68</v>
      </c>
      <c r="BA38">
        <v>188662</v>
      </c>
      <c r="BB38">
        <v>174140.07</v>
      </c>
      <c r="BC38"/>
      <c r="BD38"/>
      <c r="BE38"/>
      <c r="BF38"/>
      <c r="BG38"/>
      <c r="BH38"/>
      <c r="BI38"/>
      <c r="BJ38"/>
      <c r="BK38"/>
      <c r="BL38"/>
      <c r="BM38"/>
      <c r="BN38"/>
      <c r="BO38"/>
      <c r="BP38"/>
      <c r="BQ38"/>
      <c r="BR38"/>
      <c r="BS38"/>
      <c r="BT38"/>
    </row>
    <row r="39" spans="1:72" x14ac:dyDescent="0.3">
      <c r="A39" t="s">
        <v>2639</v>
      </c>
      <c r="B39">
        <v>56196.08</v>
      </c>
      <c r="C39">
        <v>0</v>
      </c>
      <c r="D39">
        <v>0</v>
      </c>
      <c r="E39">
        <v>0</v>
      </c>
      <c r="F39">
        <v>0</v>
      </c>
      <c r="G39">
        <v>0</v>
      </c>
      <c r="H39">
        <v>0</v>
      </c>
      <c r="I39">
        <v>0</v>
      </c>
      <c r="J39">
        <v>0</v>
      </c>
      <c r="K39">
        <v>225068.76</v>
      </c>
      <c r="L39">
        <v>0</v>
      </c>
      <c r="M39">
        <v>110656.71</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c r="BD39"/>
      <c r="BE39"/>
      <c r="BF39"/>
      <c r="BG39"/>
      <c r="BH39"/>
      <c r="BI39"/>
      <c r="BJ39"/>
      <c r="BK39"/>
      <c r="BL39"/>
      <c r="BM39"/>
      <c r="BN39"/>
      <c r="BO39"/>
      <c r="BP39"/>
      <c r="BQ39"/>
      <c r="BR39"/>
      <c r="BS39"/>
      <c r="BT39"/>
    </row>
    <row r="40" spans="1:72" x14ac:dyDescent="0.3">
      <c r="A40" t="s">
        <v>2863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89529.9</v>
      </c>
      <c r="AO40">
        <v>68452.84</v>
      </c>
      <c r="AP40">
        <v>53444.51</v>
      </c>
      <c r="AQ40">
        <v>72156.56</v>
      </c>
      <c r="AR40">
        <v>74709.289999999994</v>
      </c>
      <c r="AS40">
        <v>59067.07</v>
      </c>
      <c r="AT40">
        <v>45385.51</v>
      </c>
      <c r="AU40">
        <v>64692.29</v>
      </c>
      <c r="AV40">
        <v>45263.79</v>
      </c>
      <c r="AW40">
        <v>39435.18</v>
      </c>
      <c r="AX40">
        <v>0</v>
      </c>
      <c r="AY40">
        <v>0</v>
      </c>
      <c r="AZ40">
        <v>0</v>
      </c>
      <c r="BA40">
        <v>0</v>
      </c>
      <c r="BB40">
        <v>0</v>
      </c>
      <c r="BC40"/>
      <c r="BD40"/>
      <c r="BE40"/>
      <c r="BF40"/>
      <c r="BG40"/>
      <c r="BH40"/>
      <c r="BI40"/>
      <c r="BJ40"/>
      <c r="BK40"/>
      <c r="BL40"/>
      <c r="BM40"/>
      <c r="BN40"/>
      <c r="BO40"/>
      <c r="BP40"/>
      <c r="BQ40"/>
      <c r="BR40"/>
      <c r="BS40"/>
      <c r="BT40"/>
    </row>
    <row r="41" spans="1:72" x14ac:dyDescent="0.3">
      <c r="A41" t="s">
        <v>808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18580</v>
      </c>
      <c r="BC41"/>
      <c r="BD41"/>
      <c r="BE41"/>
      <c r="BF41"/>
      <c r="BG41"/>
      <c r="BH41"/>
      <c r="BI41"/>
      <c r="BJ41"/>
      <c r="BK41"/>
      <c r="BL41"/>
      <c r="BM41"/>
      <c r="BN41"/>
      <c r="BO41"/>
      <c r="BP41"/>
      <c r="BQ41"/>
      <c r="BR41"/>
      <c r="BS41"/>
      <c r="BT41"/>
    </row>
    <row r="42" spans="1:72" s="114" customFormat="1" x14ac:dyDescent="0.3">
      <c r="A42" t="s">
        <v>2641</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18580</v>
      </c>
      <c r="BC42"/>
      <c r="BD42"/>
      <c r="BE42"/>
      <c r="BF42"/>
      <c r="BG42"/>
      <c r="BH42"/>
      <c r="BI42"/>
      <c r="BJ42"/>
      <c r="BK42"/>
      <c r="BL42"/>
      <c r="BM42"/>
      <c r="BN42"/>
      <c r="BO42"/>
      <c r="BP42"/>
      <c r="BQ42"/>
      <c r="BR42"/>
      <c r="BS42"/>
      <c r="BT42"/>
    </row>
    <row r="43" spans="1:72" x14ac:dyDescent="0.3">
      <c r="A43" t="s">
        <v>2968</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21.83</v>
      </c>
      <c r="AO43">
        <v>25.73</v>
      </c>
      <c r="AP43">
        <v>12.08</v>
      </c>
      <c r="AQ43">
        <v>12.41</v>
      </c>
      <c r="AR43">
        <v>14.99</v>
      </c>
      <c r="AS43">
        <v>24.07</v>
      </c>
      <c r="AT43">
        <v>11.81</v>
      </c>
      <c r="AU43">
        <v>11.81</v>
      </c>
      <c r="AV43">
        <v>13.24</v>
      </c>
      <c r="AW43">
        <v>19.739999999999998</v>
      </c>
      <c r="AX43">
        <v>0</v>
      </c>
      <c r="AY43">
        <v>0</v>
      </c>
      <c r="AZ43">
        <v>0</v>
      </c>
      <c r="BA43">
        <v>0</v>
      </c>
      <c r="BB43">
        <v>0</v>
      </c>
      <c r="BC43"/>
      <c r="BD43"/>
      <c r="BE43"/>
      <c r="BF43"/>
      <c r="BG43"/>
      <c r="BH43"/>
      <c r="BI43"/>
      <c r="BJ43"/>
      <c r="BK43"/>
      <c r="BL43"/>
      <c r="BM43"/>
      <c r="BN43"/>
      <c r="BO43"/>
      <c r="BP43"/>
      <c r="BQ43"/>
      <c r="BR43"/>
      <c r="BS43"/>
      <c r="BT43"/>
    </row>
    <row r="44" spans="1:72" x14ac:dyDescent="0.3">
      <c r="A44" t="s">
        <v>2970</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21.83</v>
      </c>
      <c r="AO44">
        <v>25.73</v>
      </c>
      <c r="AP44">
        <v>12.08</v>
      </c>
      <c r="AQ44">
        <v>12.41</v>
      </c>
      <c r="AR44">
        <v>14.99</v>
      </c>
      <c r="AS44">
        <v>24.07</v>
      </c>
      <c r="AT44">
        <v>11.81</v>
      </c>
      <c r="AU44">
        <v>11.81</v>
      </c>
      <c r="AV44">
        <v>13.24</v>
      </c>
      <c r="AW44">
        <v>19.739999999999998</v>
      </c>
      <c r="AX44">
        <v>0</v>
      </c>
      <c r="AY44">
        <v>0</v>
      </c>
      <c r="AZ44">
        <v>0</v>
      </c>
      <c r="BA44">
        <v>0</v>
      </c>
      <c r="BB44">
        <v>0</v>
      </c>
      <c r="BC44"/>
      <c r="BD44"/>
      <c r="BE44"/>
      <c r="BF44"/>
      <c r="BG44"/>
      <c r="BH44"/>
      <c r="BI44"/>
      <c r="BJ44"/>
      <c r="BK44"/>
      <c r="BL44"/>
      <c r="BM44"/>
      <c r="BN44"/>
      <c r="BO44"/>
      <c r="BP44"/>
      <c r="BQ44"/>
      <c r="BR44"/>
      <c r="BS44"/>
      <c r="BT44"/>
    </row>
    <row r="45" spans="1:72" x14ac:dyDescent="0.3">
      <c r="A45" t="s">
        <v>2647</v>
      </c>
      <c r="B45">
        <v>32500.55</v>
      </c>
      <c r="C45">
        <v>36152.129999999997</v>
      </c>
      <c r="D45">
        <v>37955.86</v>
      </c>
      <c r="E45">
        <v>41231.01</v>
      </c>
      <c r="F45">
        <v>39380.910000000003</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277.95</v>
      </c>
      <c r="AQ45">
        <v>0</v>
      </c>
      <c r="AR45">
        <v>1716.67</v>
      </c>
      <c r="AS45">
        <v>0</v>
      </c>
      <c r="AT45">
        <v>0</v>
      </c>
      <c r="AU45">
        <v>0</v>
      </c>
      <c r="AV45">
        <v>1681.28</v>
      </c>
      <c r="AW45">
        <v>1681.28</v>
      </c>
      <c r="AX45">
        <v>1681</v>
      </c>
      <c r="AY45">
        <v>1681</v>
      </c>
      <c r="AZ45">
        <v>1681.28</v>
      </c>
      <c r="BA45">
        <v>1681</v>
      </c>
      <c r="BB45">
        <v>1681.28</v>
      </c>
      <c r="BC45"/>
      <c r="BD45"/>
      <c r="BE45"/>
      <c r="BF45"/>
      <c r="BG45"/>
      <c r="BH45"/>
      <c r="BI45"/>
      <c r="BJ45"/>
      <c r="BK45"/>
      <c r="BL45"/>
      <c r="BM45"/>
      <c r="BN45"/>
      <c r="BO45"/>
      <c r="BP45"/>
      <c r="BQ45"/>
      <c r="BR45"/>
      <c r="BS45"/>
      <c r="BT45"/>
    </row>
    <row r="46" spans="1:72" s="114" customFormat="1" x14ac:dyDescent="0.3">
      <c r="A46" t="s">
        <v>2648</v>
      </c>
      <c r="B46">
        <v>15253.64</v>
      </c>
      <c r="C46">
        <v>11104.45</v>
      </c>
      <c r="D46">
        <v>12407.25</v>
      </c>
      <c r="E46">
        <v>75873.039999999994</v>
      </c>
      <c r="F46">
        <v>99838.25</v>
      </c>
      <c r="G46">
        <v>82020.570000000007</v>
      </c>
      <c r="H46">
        <v>131360.09</v>
      </c>
      <c r="I46">
        <v>76149.59</v>
      </c>
      <c r="J46">
        <v>121273.62</v>
      </c>
      <c r="K46">
        <v>77367.149999999994</v>
      </c>
      <c r="L46">
        <v>97986.17</v>
      </c>
      <c r="M46">
        <v>60973.87</v>
      </c>
      <c r="N46">
        <v>74285.58</v>
      </c>
      <c r="O46">
        <v>39259.18</v>
      </c>
      <c r="P46">
        <v>57290.53</v>
      </c>
      <c r="Q46">
        <v>25274.35</v>
      </c>
      <c r="R46">
        <v>44387.8</v>
      </c>
      <c r="S46">
        <v>26663.53</v>
      </c>
      <c r="T46">
        <v>45843.41</v>
      </c>
      <c r="U46">
        <v>26654.78</v>
      </c>
      <c r="V46">
        <v>34614.550000000003</v>
      </c>
      <c r="W46">
        <v>19435.45</v>
      </c>
      <c r="X46">
        <v>31251.41</v>
      </c>
      <c r="Y46">
        <v>10145.74</v>
      </c>
      <c r="Z46">
        <v>18944.7</v>
      </c>
      <c r="AA46">
        <v>17368.32</v>
      </c>
      <c r="AB46">
        <v>37058.370000000003</v>
      </c>
      <c r="AC46">
        <v>15561.51</v>
      </c>
      <c r="AD46">
        <v>39180.080000000002</v>
      </c>
      <c r="AE46">
        <v>28387.08</v>
      </c>
      <c r="AF46">
        <v>49182.67</v>
      </c>
      <c r="AG46">
        <v>27567.98</v>
      </c>
      <c r="AH46">
        <v>51512.56</v>
      </c>
      <c r="AI46">
        <v>38262.410000000003</v>
      </c>
      <c r="AJ46">
        <v>66840.53</v>
      </c>
      <c r="AK46">
        <v>37708.26</v>
      </c>
      <c r="AL46">
        <v>46851.78</v>
      </c>
      <c r="AM46">
        <v>25895.33</v>
      </c>
      <c r="AN46">
        <v>47968</v>
      </c>
      <c r="AO46">
        <v>36065.22</v>
      </c>
      <c r="AP46">
        <v>21882.66</v>
      </c>
      <c r="AQ46">
        <v>10447.68</v>
      </c>
      <c r="AR46">
        <v>12509.95</v>
      </c>
      <c r="AS46">
        <v>9741.6299999999992</v>
      </c>
      <c r="AT46">
        <v>7500.59</v>
      </c>
      <c r="AU46">
        <v>5263.5</v>
      </c>
      <c r="AV46">
        <v>10778.21</v>
      </c>
      <c r="AW46">
        <v>9217.18</v>
      </c>
      <c r="AX46">
        <v>0</v>
      </c>
      <c r="AY46">
        <v>0</v>
      </c>
      <c r="AZ46">
        <v>0</v>
      </c>
      <c r="BA46">
        <v>0</v>
      </c>
      <c r="BB46">
        <v>0</v>
      </c>
      <c r="BC46"/>
      <c r="BD46"/>
      <c r="BE46"/>
      <c r="BF46"/>
      <c r="BG46"/>
      <c r="BH46"/>
      <c r="BI46"/>
      <c r="BJ46"/>
      <c r="BK46"/>
      <c r="BL46"/>
      <c r="BM46"/>
      <c r="BN46"/>
      <c r="BO46"/>
      <c r="BP46"/>
      <c r="BQ46"/>
      <c r="BR46"/>
      <c r="BS46"/>
      <c r="BT46"/>
    </row>
    <row r="47" spans="1:72" x14ac:dyDescent="0.3">
      <c r="A47" t="s">
        <v>2649</v>
      </c>
      <c r="B47">
        <v>4395.8100000000004</v>
      </c>
      <c r="C47">
        <v>33964.089999999997</v>
      </c>
      <c r="D47">
        <v>15834.23</v>
      </c>
      <c r="E47">
        <v>8034.91</v>
      </c>
      <c r="F47">
        <v>7689.65</v>
      </c>
      <c r="G47">
        <v>20961.7</v>
      </c>
      <c r="H47">
        <v>27699.55</v>
      </c>
      <c r="I47">
        <v>12126.64</v>
      </c>
      <c r="J47">
        <v>15953.75</v>
      </c>
      <c r="K47">
        <v>21634.73</v>
      </c>
      <c r="L47">
        <v>28036.78</v>
      </c>
      <c r="M47">
        <v>10282.59</v>
      </c>
      <c r="N47">
        <v>16779.349999999999</v>
      </c>
      <c r="O47">
        <v>18661.669999999998</v>
      </c>
      <c r="P47">
        <v>13388.58</v>
      </c>
      <c r="Q47">
        <v>12645.07</v>
      </c>
      <c r="R47">
        <v>14107.59</v>
      </c>
      <c r="S47">
        <v>17599.8</v>
      </c>
      <c r="T47">
        <v>14615.75</v>
      </c>
      <c r="U47">
        <v>14467.47</v>
      </c>
      <c r="V47">
        <v>15862.81</v>
      </c>
      <c r="W47">
        <v>15952.28</v>
      </c>
      <c r="X47">
        <v>13200.19</v>
      </c>
      <c r="Y47">
        <v>14920.48</v>
      </c>
      <c r="Z47">
        <v>7527.28</v>
      </c>
      <c r="AA47">
        <v>15277.3</v>
      </c>
      <c r="AB47">
        <v>13906.45</v>
      </c>
      <c r="AC47">
        <v>9114.75</v>
      </c>
      <c r="AD47">
        <v>6788.72</v>
      </c>
      <c r="AE47">
        <v>10604.41</v>
      </c>
      <c r="AF47">
        <v>12331.5</v>
      </c>
      <c r="AG47">
        <v>11824.79</v>
      </c>
      <c r="AH47">
        <v>9867.2900000000009</v>
      </c>
      <c r="AI47">
        <v>15949.05</v>
      </c>
      <c r="AJ47">
        <v>14760.14</v>
      </c>
      <c r="AK47">
        <v>10569.39</v>
      </c>
      <c r="AL47">
        <v>8826.2099999999991</v>
      </c>
      <c r="AM47">
        <v>9804.41</v>
      </c>
      <c r="AN47">
        <v>5000.84</v>
      </c>
      <c r="AO47">
        <v>4896.32</v>
      </c>
      <c r="AP47">
        <v>4929.04</v>
      </c>
      <c r="AQ47">
        <v>8905.67</v>
      </c>
      <c r="AR47">
        <v>5801.73</v>
      </c>
      <c r="AS47">
        <v>6800.9</v>
      </c>
      <c r="AT47">
        <v>9848.08</v>
      </c>
      <c r="AU47">
        <v>8037.06</v>
      </c>
      <c r="AV47">
        <v>4293.72</v>
      </c>
      <c r="AW47">
        <v>4134.74</v>
      </c>
      <c r="AX47">
        <v>63260</v>
      </c>
      <c r="AY47">
        <v>101082</v>
      </c>
      <c r="AZ47">
        <v>113922.14</v>
      </c>
      <c r="BA47">
        <v>95942</v>
      </c>
      <c r="BB47">
        <v>92546.28</v>
      </c>
      <c r="BC47"/>
      <c r="BD47"/>
      <c r="BE47"/>
      <c r="BF47"/>
      <c r="BG47"/>
      <c r="BH47"/>
      <c r="BI47"/>
      <c r="BJ47"/>
      <c r="BK47"/>
      <c r="BL47"/>
      <c r="BM47"/>
      <c r="BN47"/>
      <c r="BO47"/>
      <c r="BP47"/>
      <c r="BQ47"/>
      <c r="BR47"/>
      <c r="BS47"/>
      <c r="BT47"/>
    </row>
    <row r="48" spans="1:72" x14ac:dyDescent="0.3">
      <c r="A48" t="s">
        <v>809</v>
      </c>
      <c r="B48">
        <v>668908.6</v>
      </c>
      <c r="C48">
        <v>852783.79</v>
      </c>
      <c r="D48">
        <v>913577.42</v>
      </c>
      <c r="E48">
        <v>1021497.1</v>
      </c>
      <c r="F48">
        <v>960087.64</v>
      </c>
      <c r="G48">
        <v>1034582.73</v>
      </c>
      <c r="H48">
        <v>1089811.19</v>
      </c>
      <c r="I48">
        <v>838121.13</v>
      </c>
      <c r="J48">
        <v>670850.06000000006</v>
      </c>
      <c r="K48">
        <v>664476.66</v>
      </c>
      <c r="L48">
        <v>565924.68999999994</v>
      </c>
      <c r="M48">
        <v>443494.61</v>
      </c>
      <c r="N48">
        <v>395018.65</v>
      </c>
      <c r="O48">
        <v>403735.43</v>
      </c>
      <c r="P48">
        <v>344931.79</v>
      </c>
      <c r="Q48">
        <v>299395.99</v>
      </c>
      <c r="R48">
        <v>366292.24</v>
      </c>
      <c r="S48">
        <v>408003.15</v>
      </c>
      <c r="T48">
        <v>426342.81</v>
      </c>
      <c r="U48">
        <v>389694.59</v>
      </c>
      <c r="V48">
        <v>406008.67</v>
      </c>
      <c r="W48">
        <v>485931.55</v>
      </c>
      <c r="X48">
        <v>566059.81999999995</v>
      </c>
      <c r="Y48">
        <v>562156.96</v>
      </c>
      <c r="Z48">
        <v>581994.17000000004</v>
      </c>
      <c r="AA48">
        <v>687960.18</v>
      </c>
      <c r="AB48">
        <v>742277.56</v>
      </c>
      <c r="AC48">
        <v>694425.03</v>
      </c>
      <c r="AD48">
        <v>730502.51</v>
      </c>
      <c r="AE48">
        <v>800145</v>
      </c>
      <c r="AF48">
        <v>808879.67</v>
      </c>
      <c r="AG48">
        <v>747857.46</v>
      </c>
      <c r="AH48">
        <v>817798.56</v>
      </c>
      <c r="AI48">
        <v>840926.28</v>
      </c>
      <c r="AJ48">
        <v>906226.33</v>
      </c>
      <c r="AK48">
        <v>841456.97</v>
      </c>
      <c r="AL48">
        <v>885178.82</v>
      </c>
      <c r="AM48">
        <v>878173.93</v>
      </c>
      <c r="AN48">
        <v>913043.62</v>
      </c>
      <c r="AO48">
        <v>848733.66</v>
      </c>
      <c r="AP48">
        <v>671688.04</v>
      </c>
      <c r="AQ48">
        <v>611810.96</v>
      </c>
      <c r="AR48">
        <v>594981.21</v>
      </c>
      <c r="AS48">
        <v>641411.86</v>
      </c>
      <c r="AT48">
        <v>633166.17000000004</v>
      </c>
      <c r="AU48">
        <v>724006.23</v>
      </c>
      <c r="AV48">
        <v>716116.2</v>
      </c>
      <c r="AW48">
        <v>596348.31000000006</v>
      </c>
      <c r="AX48">
        <v>473271</v>
      </c>
      <c r="AY48">
        <v>517424</v>
      </c>
      <c r="AZ48">
        <v>530902.05000000005</v>
      </c>
      <c r="BA48">
        <v>500582</v>
      </c>
      <c r="BB48">
        <v>741825.24</v>
      </c>
      <c r="BC48"/>
      <c r="BD48"/>
      <c r="BE48"/>
      <c r="BF48"/>
      <c r="BG48"/>
      <c r="BH48"/>
      <c r="BI48"/>
      <c r="BJ48"/>
      <c r="BK48"/>
      <c r="BL48"/>
      <c r="BM48"/>
      <c r="BN48"/>
      <c r="BO48"/>
      <c r="BP48"/>
      <c r="BQ48"/>
      <c r="BR48"/>
      <c r="BS48"/>
      <c r="BT48"/>
    </row>
    <row r="49" spans="1:72" s="114" customFormat="1" x14ac:dyDescent="0.3">
      <c r="A49" t="s">
        <v>2650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810</v>
      </c>
      <c r="B50">
        <v>0</v>
      </c>
      <c r="C50">
        <v>6617</v>
      </c>
      <c r="D50">
        <v>6651.5</v>
      </c>
      <c r="E50">
        <v>0</v>
      </c>
      <c r="F50">
        <v>0</v>
      </c>
      <c r="G50">
        <v>122384.63</v>
      </c>
      <c r="H50">
        <v>0</v>
      </c>
      <c r="I50">
        <v>126630.43</v>
      </c>
      <c r="J50">
        <v>0</v>
      </c>
      <c r="K50">
        <v>0</v>
      </c>
      <c r="L50">
        <v>101704.51</v>
      </c>
      <c r="M50">
        <v>0</v>
      </c>
      <c r="N50">
        <v>0</v>
      </c>
      <c r="O50">
        <v>88151.07</v>
      </c>
      <c r="P50">
        <v>86736.97</v>
      </c>
      <c r="Q50">
        <v>0</v>
      </c>
      <c r="R50">
        <v>0</v>
      </c>
      <c r="S50">
        <v>0</v>
      </c>
      <c r="T50">
        <v>0</v>
      </c>
      <c r="U50">
        <v>0</v>
      </c>
      <c r="V50">
        <v>0</v>
      </c>
      <c r="W50">
        <v>0</v>
      </c>
      <c r="X50">
        <v>0</v>
      </c>
      <c r="Y50">
        <v>0</v>
      </c>
      <c r="Z50">
        <v>0</v>
      </c>
      <c r="AA50">
        <v>0</v>
      </c>
      <c r="AB50">
        <v>57458.36</v>
      </c>
      <c r="AC50">
        <v>54267.8</v>
      </c>
      <c r="AD50">
        <v>0</v>
      </c>
      <c r="AE50">
        <v>20979.91</v>
      </c>
      <c r="AF50">
        <v>0</v>
      </c>
      <c r="AG50">
        <v>0</v>
      </c>
      <c r="AH50">
        <v>0</v>
      </c>
      <c r="AI50">
        <v>0</v>
      </c>
      <c r="AJ50">
        <v>0</v>
      </c>
      <c r="AK50">
        <v>0</v>
      </c>
      <c r="AL50">
        <v>0</v>
      </c>
      <c r="AM50">
        <v>0</v>
      </c>
      <c r="AN50">
        <v>0</v>
      </c>
      <c r="AO50">
        <v>0</v>
      </c>
      <c r="AP50">
        <v>0</v>
      </c>
      <c r="AQ50">
        <v>0</v>
      </c>
      <c r="AR50">
        <v>1927</v>
      </c>
      <c r="AS50">
        <v>0</v>
      </c>
      <c r="AT50">
        <v>0</v>
      </c>
      <c r="AU50">
        <v>0</v>
      </c>
      <c r="AV50">
        <v>3019.34</v>
      </c>
      <c r="AW50">
        <v>3394.03</v>
      </c>
      <c r="AX50">
        <v>0</v>
      </c>
      <c r="AY50">
        <v>0</v>
      </c>
      <c r="AZ50">
        <v>1338</v>
      </c>
      <c r="BA50">
        <v>1300</v>
      </c>
      <c r="BB50">
        <v>3629</v>
      </c>
      <c r="BC50"/>
      <c r="BD50"/>
      <c r="BE50"/>
      <c r="BF50"/>
      <c r="BG50"/>
      <c r="BH50"/>
      <c r="BI50"/>
      <c r="BJ50"/>
      <c r="BK50"/>
      <c r="BL50"/>
      <c r="BM50"/>
      <c r="BN50"/>
      <c r="BO50"/>
      <c r="BP50"/>
      <c r="BQ50"/>
      <c r="BR50"/>
      <c r="BS50"/>
      <c r="BT50"/>
    </row>
    <row r="51" spans="1:72" x14ac:dyDescent="0.3">
      <c r="A51" t="s">
        <v>2640</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2330</v>
      </c>
      <c r="BC51"/>
      <c r="BD51"/>
      <c r="BE51"/>
      <c r="BF51"/>
      <c r="BG51"/>
      <c r="BH51"/>
      <c r="BI51"/>
      <c r="BJ51"/>
      <c r="BK51"/>
      <c r="BL51"/>
      <c r="BM51"/>
      <c r="BN51"/>
      <c r="BO51"/>
      <c r="BP51"/>
      <c r="BQ51"/>
      <c r="BR51"/>
      <c r="BS51"/>
      <c r="BT51"/>
    </row>
    <row r="52" spans="1:72" x14ac:dyDescent="0.3">
      <c r="A52" t="s">
        <v>2651</v>
      </c>
      <c r="B52">
        <v>0</v>
      </c>
      <c r="C52">
        <v>6617</v>
      </c>
      <c r="D52">
        <v>6651.5</v>
      </c>
      <c r="E52">
        <v>0</v>
      </c>
      <c r="F52">
        <v>0</v>
      </c>
      <c r="G52">
        <v>122384.63</v>
      </c>
      <c r="H52">
        <v>0</v>
      </c>
      <c r="I52">
        <v>126630.43</v>
      </c>
      <c r="J52">
        <v>0</v>
      </c>
      <c r="K52">
        <v>0</v>
      </c>
      <c r="L52">
        <v>101704.51</v>
      </c>
      <c r="M52">
        <v>0</v>
      </c>
      <c r="N52">
        <v>0</v>
      </c>
      <c r="O52">
        <v>88151.07</v>
      </c>
      <c r="P52">
        <v>86736.97</v>
      </c>
      <c r="Q52">
        <v>0</v>
      </c>
      <c r="R52">
        <v>0</v>
      </c>
      <c r="S52">
        <v>0</v>
      </c>
      <c r="T52">
        <v>0</v>
      </c>
      <c r="U52">
        <v>0</v>
      </c>
      <c r="V52">
        <v>0</v>
      </c>
      <c r="W52">
        <v>0</v>
      </c>
      <c r="X52">
        <v>0</v>
      </c>
      <c r="Y52">
        <v>0</v>
      </c>
      <c r="Z52">
        <v>0</v>
      </c>
      <c r="AA52">
        <v>0</v>
      </c>
      <c r="AB52">
        <v>57458.36</v>
      </c>
      <c r="AC52">
        <v>54267.8</v>
      </c>
      <c r="AD52">
        <v>0</v>
      </c>
      <c r="AE52">
        <v>20979.91</v>
      </c>
      <c r="AF52">
        <v>0</v>
      </c>
      <c r="AG52">
        <v>0</v>
      </c>
      <c r="AH52">
        <v>0</v>
      </c>
      <c r="AI52">
        <v>0</v>
      </c>
      <c r="AJ52">
        <v>0</v>
      </c>
      <c r="AK52">
        <v>0</v>
      </c>
      <c r="AL52">
        <v>0</v>
      </c>
      <c r="AM52">
        <v>0</v>
      </c>
      <c r="AN52">
        <v>0</v>
      </c>
      <c r="AO52">
        <v>0</v>
      </c>
      <c r="AP52">
        <v>0</v>
      </c>
      <c r="AQ52">
        <v>0</v>
      </c>
      <c r="AR52">
        <v>1927</v>
      </c>
      <c r="AS52">
        <v>0</v>
      </c>
      <c r="AT52">
        <v>0</v>
      </c>
      <c r="AU52">
        <v>0</v>
      </c>
      <c r="AV52">
        <v>3019.34</v>
      </c>
      <c r="AW52">
        <v>3394.03</v>
      </c>
      <c r="AX52">
        <v>0</v>
      </c>
      <c r="AY52">
        <v>0</v>
      </c>
      <c r="AZ52">
        <v>1338</v>
      </c>
      <c r="BA52">
        <v>1300</v>
      </c>
      <c r="BB52">
        <v>1299</v>
      </c>
      <c r="BC52"/>
      <c r="BD52"/>
      <c r="BE52"/>
      <c r="BF52"/>
      <c r="BG52"/>
      <c r="BH52"/>
      <c r="BI52"/>
      <c r="BJ52"/>
      <c r="BK52"/>
      <c r="BL52"/>
      <c r="BM52"/>
      <c r="BN52"/>
      <c r="BO52"/>
      <c r="BP52"/>
      <c r="BQ52"/>
      <c r="BR52"/>
      <c r="BS52"/>
      <c r="BT52"/>
    </row>
    <row r="53" spans="1:72" x14ac:dyDescent="0.3">
      <c r="A53" t="s">
        <v>2652</v>
      </c>
      <c r="B53">
        <v>23233.37</v>
      </c>
      <c r="C53">
        <v>23578.16</v>
      </c>
      <c r="D53">
        <v>21510.85</v>
      </c>
      <c r="E53">
        <v>26206.52</v>
      </c>
      <c r="F53">
        <v>31346.06</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2300</v>
      </c>
      <c r="AY53">
        <v>3043</v>
      </c>
      <c r="AZ53">
        <v>3463.57</v>
      </c>
      <c r="BA53">
        <v>3884</v>
      </c>
      <c r="BB53">
        <v>4304.21</v>
      </c>
      <c r="BC53"/>
      <c r="BD53"/>
      <c r="BE53"/>
      <c r="BF53"/>
      <c r="BG53"/>
      <c r="BH53"/>
      <c r="BI53"/>
      <c r="BJ53"/>
      <c r="BK53"/>
      <c r="BL53"/>
      <c r="BM53"/>
      <c r="BN53"/>
      <c r="BO53"/>
      <c r="BP53"/>
      <c r="BQ53"/>
      <c r="BR53"/>
      <c r="BS53"/>
      <c r="BT53"/>
    </row>
    <row r="54" spans="1:72" x14ac:dyDescent="0.3">
      <c r="A54" t="s">
        <v>2653</v>
      </c>
      <c r="B54">
        <v>6540</v>
      </c>
      <c r="C54">
        <v>0</v>
      </c>
      <c r="D54">
        <v>0</v>
      </c>
      <c r="E54">
        <v>6711</v>
      </c>
      <c r="F54">
        <v>6823.5</v>
      </c>
      <c r="G54">
        <v>0</v>
      </c>
      <c r="H54">
        <v>6699</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2629</v>
      </c>
      <c r="B55">
        <v>6540</v>
      </c>
      <c r="C55">
        <v>0</v>
      </c>
      <c r="D55">
        <v>0</v>
      </c>
      <c r="E55">
        <v>6711</v>
      </c>
      <c r="F55">
        <v>6823.5</v>
      </c>
      <c r="G55">
        <v>0</v>
      </c>
      <c r="H55">
        <v>6699</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2655</v>
      </c>
      <c r="B56">
        <v>131631.06</v>
      </c>
      <c r="C56">
        <v>125853.85</v>
      </c>
      <c r="D56">
        <v>131490.70000000001</v>
      </c>
      <c r="E56">
        <v>126126.19</v>
      </c>
      <c r="F56">
        <v>121017.68</v>
      </c>
      <c r="G56">
        <v>0</v>
      </c>
      <c r="H56">
        <v>123756.11</v>
      </c>
      <c r="I56">
        <v>0</v>
      </c>
      <c r="J56">
        <v>0</v>
      </c>
      <c r="K56">
        <v>95623.15</v>
      </c>
      <c r="L56">
        <v>0</v>
      </c>
      <c r="M56">
        <v>90766.01</v>
      </c>
      <c r="N56">
        <v>86231.039999999994</v>
      </c>
      <c r="O56">
        <v>0</v>
      </c>
      <c r="P56">
        <v>0</v>
      </c>
      <c r="Q56">
        <v>76696.44</v>
      </c>
      <c r="R56">
        <v>73076.86</v>
      </c>
      <c r="S56">
        <v>69570.37</v>
      </c>
      <c r="T56">
        <v>70819.53</v>
      </c>
      <c r="U56">
        <v>67505.48</v>
      </c>
      <c r="V56">
        <v>64352.18</v>
      </c>
      <c r="W56">
        <v>61035.68</v>
      </c>
      <c r="X56">
        <v>62599.34</v>
      </c>
      <c r="Y56">
        <v>59702.25</v>
      </c>
      <c r="Z56">
        <v>53304.72</v>
      </c>
      <c r="AA56">
        <v>50594.080000000002</v>
      </c>
      <c r="AB56">
        <v>0</v>
      </c>
      <c r="AC56">
        <v>0</v>
      </c>
      <c r="AD56">
        <v>18894.38</v>
      </c>
      <c r="AE56">
        <v>0</v>
      </c>
      <c r="AF56">
        <v>21230.21</v>
      </c>
      <c r="AG56">
        <v>20458.32</v>
      </c>
      <c r="AH56">
        <v>0</v>
      </c>
      <c r="AI56">
        <v>0</v>
      </c>
      <c r="AJ56">
        <v>19106.259999999998</v>
      </c>
      <c r="AK56">
        <v>18305.5</v>
      </c>
      <c r="AL56">
        <v>17283.04</v>
      </c>
      <c r="AM56">
        <v>17489.96</v>
      </c>
      <c r="AN56">
        <v>17902.689999999999</v>
      </c>
      <c r="AO56">
        <v>16846.18</v>
      </c>
      <c r="AP56">
        <v>15789.83</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2657</v>
      </c>
      <c r="B57">
        <v>0</v>
      </c>
      <c r="C57">
        <v>0</v>
      </c>
      <c r="D57">
        <v>0</v>
      </c>
      <c r="E57">
        <v>0</v>
      </c>
      <c r="F57">
        <v>0</v>
      </c>
      <c r="G57">
        <v>0</v>
      </c>
      <c r="H57">
        <v>0</v>
      </c>
      <c r="I57">
        <v>0</v>
      </c>
      <c r="J57">
        <v>106519.08</v>
      </c>
      <c r="K57">
        <v>6543.5</v>
      </c>
      <c r="L57">
        <v>0</v>
      </c>
      <c r="M57">
        <v>6362.5</v>
      </c>
      <c r="N57">
        <v>6410</v>
      </c>
      <c r="O57">
        <v>0</v>
      </c>
      <c r="P57">
        <v>0</v>
      </c>
      <c r="Q57">
        <v>6347</v>
      </c>
      <c r="R57">
        <v>6570</v>
      </c>
      <c r="S57">
        <v>6318</v>
      </c>
      <c r="T57">
        <v>6328.5</v>
      </c>
      <c r="U57">
        <v>6338.5</v>
      </c>
      <c r="V57">
        <v>6386.5</v>
      </c>
      <c r="W57">
        <v>5365.5</v>
      </c>
      <c r="X57">
        <v>3766</v>
      </c>
      <c r="Y57">
        <v>2666</v>
      </c>
      <c r="Z57">
        <v>2766</v>
      </c>
      <c r="AA57">
        <v>2695</v>
      </c>
      <c r="AB57">
        <v>0</v>
      </c>
      <c r="AC57">
        <v>0</v>
      </c>
      <c r="AD57">
        <v>2718.5</v>
      </c>
      <c r="AE57">
        <v>0</v>
      </c>
      <c r="AF57">
        <v>2567</v>
      </c>
      <c r="AG57">
        <v>2486.5</v>
      </c>
      <c r="AH57">
        <v>22830.22</v>
      </c>
      <c r="AI57">
        <v>22064.21</v>
      </c>
      <c r="AJ57">
        <v>2415</v>
      </c>
      <c r="AK57">
        <v>2212.5</v>
      </c>
      <c r="AL57">
        <v>2151</v>
      </c>
      <c r="AM57">
        <v>2109</v>
      </c>
      <c r="AN57">
        <v>2052</v>
      </c>
      <c r="AO57">
        <v>1944</v>
      </c>
      <c r="AP57">
        <v>1950</v>
      </c>
      <c r="AQ57">
        <v>2021</v>
      </c>
      <c r="AR57">
        <v>0</v>
      </c>
      <c r="AS57">
        <v>1819.5</v>
      </c>
      <c r="AT57">
        <v>1966.03</v>
      </c>
      <c r="AU57">
        <v>2963.71</v>
      </c>
      <c r="AV57">
        <v>0</v>
      </c>
      <c r="AW57">
        <v>0</v>
      </c>
      <c r="AX57">
        <v>1437</v>
      </c>
      <c r="AY57">
        <v>1351</v>
      </c>
      <c r="AZ57">
        <v>0</v>
      </c>
      <c r="BA57">
        <v>0</v>
      </c>
      <c r="BB57">
        <v>0</v>
      </c>
      <c r="BC57"/>
      <c r="BD57"/>
      <c r="BE57"/>
      <c r="BF57"/>
      <c r="BG57"/>
      <c r="BH57"/>
      <c r="BI57"/>
      <c r="BJ57"/>
      <c r="BK57"/>
      <c r="BL57"/>
      <c r="BM57"/>
      <c r="BN57"/>
      <c r="BO57"/>
      <c r="BP57"/>
      <c r="BQ57"/>
      <c r="BR57"/>
      <c r="BS57"/>
      <c r="BT57"/>
    </row>
    <row r="58" spans="1:72" x14ac:dyDescent="0.3">
      <c r="A58" t="s">
        <v>811</v>
      </c>
      <c r="B58">
        <v>161404.43</v>
      </c>
      <c r="C58">
        <v>156049.01</v>
      </c>
      <c r="D58">
        <v>159653.04999999999</v>
      </c>
      <c r="E58">
        <v>159043.71</v>
      </c>
      <c r="F58">
        <v>159187.25</v>
      </c>
      <c r="G58">
        <v>122384.63</v>
      </c>
      <c r="H58">
        <v>130455.11</v>
      </c>
      <c r="I58">
        <v>126630.43</v>
      </c>
      <c r="J58">
        <v>106519.08</v>
      </c>
      <c r="K58">
        <v>102166.65</v>
      </c>
      <c r="L58">
        <v>101704.51</v>
      </c>
      <c r="M58">
        <v>97128.51</v>
      </c>
      <c r="N58">
        <v>92641.04</v>
      </c>
      <c r="O58">
        <v>88151.07</v>
      </c>
      <c r="P58">
        <v>86736.97</v>
      </c>
      <c r="Q58">
        <v>83043.44</v>
      </c>
      <c r="R58">
        <v>79646.86</v>
      </c>
      <c r="S58">
        <v>75888.37</v>
      </c>
      <c r="T58">
        <v>77148.03</v>
      </c>
      <c r="U58">
        <v>73843.98</v>
      </c>
      <c r="V58">
        <v>70738.679999999993</v>
      </c>
      <c r="W58">
        <v>66401.179999999993</v>
      </c>
      <c r="X58">
        <v>66365.34</v>
      </c>
      <c r="Y58">
        <v>62368.25</v>
      </c>
      <c r="Z58">
        <v>56070.720000000001</v>
      </c>
      <c r="AA58">
        <v>53289.08</v>
      </c>
      <c r="AB58">
        <v>57458.36</v>
      </c>
      <c r="AC58">
        <v>54267.8</v>
      </c>
      <c r="AD58">
        <v>21612.880000000001</v>
      </c>
      <c r="AE58">
        <v>20979.91</v>
      </c>
      <c r="AF58">
        <v>23797.21</v>
      </c>
      <c r="AG58">
        <v>22944.82</v>
      </c>
      <c r="AH58">
        <v>22830.22</v>
      </c>
      <c r="AI58">
        <v>22064.21</v>
      </c>
      <c r="AJ58">
        <v>21521.26</v>
      </c>
      <c r="AK58">
        <v>20518</v>
      </c>
      <c r="AL58">
        <v>19434.04</v>
      </c>
      <c r="AM58">
        <v>19598.96</v>
      </c>
      <c r="AN58">
        <v>19954.689999999999</v>
      </c>
      <c r="AO58">
        <v>18790.18</v>
      </c>
      <c r="AP58">
        <v>17739.830000000002</v>
      </c>
      <c r="AQ58">
        <v>2021</v>
      </c>
      <c r="AR58">
        <v>1927</v>
      </c>
      <c r="AS58">
        <v>1819.5</v>
      </c>
      <c r="AT58">
        <v>1966.03</v>
      </c>
      <c r="AU58">
        <v>2963.71</v>
      </c>
      <c r="AV58">
        <v>3019.34</v>
      </c>
      <c r="AW58">
        <v>3394.03</v>
      </c>
      <c r="AX58">
        <v>3737</v>
      </c>
      <c r="AY58">
        <v>4394</v>
      </c>
      <c r="AZ58">
        <v>4801.57</v>
      </c>
      <c r="BA58">
        <v>5183</v>
      </c>
      <c r="BB58">
        <v>7933.21</v>
      </c>
      <c r="BC58"/>
      <c r="BD58"/>
      <c r="BE58"/>
      <c r="BF58"/>
      <c r="BG58"/>
      <c r="BH58"/>
      <c r="BI58"/>
      <c r="BJ58"/>
      <c r="BK58"/>
      <c r="BL58"/>
      <c r="BM58"/>
      <c r="BN58"/>
      <c r="BO58"/>
      <c r="BP58"/>
      <c r="BQ58"/>
      <c r="BR58"/>
      <c r="BS58"/>
      <c r="BT58"/>
    </row>
    <row r="59" spans="1:72" x14ac:dyDescent="0.3">
      <c r="A59" t="s">
        <v>812</v>
      </c>
      <c r="B59">
        <v>830313.03</v>
      </c>
      <c r="C59">
        <v>1008832.8</v>
      </c>
      <c r="D59">
        <v>1073230.48</v>
      </c>
      <c r="E59">
        <v>1180540.81</v>
      </c>
      <c r="F59">
        <v>1119274.8899999999</v>
      </c>
      <c r="G59">
        <v>1156967.3600000001</v>
      </c>
      <c r="H59">
        <v>1220266.3</v>
      </c>
      <c r="I59">
        <v>964751.56</v>
      </c>
      <c r="J59">
        <v>777369.14</v>
      </c>
      <c r="K59">
        <v>766643.31</v>
      </c>
      <c r="L59">
        <v>667629.19999999995</v>
      </c>
      <c r="M59">
        <v>540623.12</v>
      </c>
      <c r="N59">
        <v>487659.69</v>
      </c>
      <c r="O59">
        <v>491886.5</v>
      </c>
      <c r="P59">
        <v>431668.77</v>
      </c>
      <c r="Q59">
        <v>382439.43</v>
      </c>
      <c r="R59">
        <v>445939.1</v>
      </c>
      <c r="S59">
        <v>483891.51</v>
      </c>
      <c r="T59">
        <v>503490.84</v>
      </c>
      <c r="U59">
        <v>463538.57</v>
      </c>
      <c r="V59">
        <v>476747.36</v>
      </c>
      <c r="W59">
        <v>552332.73</v>
      </c>
      <c r="X59">
        <v>632425.15</v>
      </c>
      <c r="Y59">
        <v>624525.22</v>
      </c>
      <c r="Z59">
        <v>638064.89</v>
      </c>
      <c r="AA59">
        <v>741249.26</v>
      </c>
      <c r="AB59">
        <v>799735.92</v>
      </c>
      <c r="AC59">
        <v>748692.83</v>
      </c>
      <c r="AD59">
        <v>752115.4</v>
      </c>
      <c r="AE59">
        <v>821124.9</v>
      </c>
      <c r="AF59">
        <v>832676.88</v>
      </c>
      <c r="AG59">
        <v>770802.27</v>
      </c>
      <c r="AH59">
        <v>840628.78</v>
      </c>
      <c r="AI59">
        <v>862990.49</v>
      </c>
      <c r="AJ59">
        <v>927747.58</v>
      </c>
      <c r="AK59">
        <v>861974.97</v>
      </c>
      <c r="AL59">
        <v>904612.86</v>
      </c>
      <c r="AM59">
        <v>897772.89</v>
      </c>
      <c r="AN59">
        <v>932998.31</v>
      </c>
      <c r="AO59">
        <v>867523.84</v>
      </c>
      <c r="AP59">
        <v>689427.86</v>
      </c>
      <c r="AQ59">
        <v>613831.96</v>
      </c>
      <c r="AR59">
        <v>596908.21</v>
      </c>
      <c r="AS59">
        <v>643231.36</v>
      </c>
      <c r="AT59">
        <v>635132.19999999995</v>
      </c>
      <c r="AU59">
        <v>726969.93</v>
      </c>
      <c r="AV59">
        <v>719135.54</v>
      </c>
      <c r="AW59">
        <v>599742.32999999996</v>
      </c>
      <c r="AX59">
        <v>477008</v>
      </c>
      <c r="AY59">
        <v>521818</v>
      </c>
      <c r="AZ59">
        <v>535703.61</v>
      </c>
      <c r="BA59">
        <v>505765</v>
      </c>
      <c r="BB59">
        <v>749758.45</v>
      </c>
      <c r="BC59"/>
      <c r="BD59"/>
      <c r="BE59"/>
      <c r="BF59"/>
      <c r="BG59"/>
      <c r="BH59"/>
      <c r="BI59"/>
      <c r="BJ59"/>
      <c r="BK59"/>
      <c r="BL59"/>
      <c r="BM59"/>
      <c r="BN59"/>
      <c r="BO59"/>
      <c r="BP59"/>
      <c r="BQ59"/>
      <c r="BR59"/>
      <c r="BS59"/>
      <c r="BT59"/>
    </row>
    <row r="60" spans="1:72" x14ac:dyDescent="0.3">
      <c r="A60" t="s">
        <v>2658</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2659</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c r="BD61"/>
      <c r="BE61"/>
      <c r="BF61"/>
      <c r="BG61"/>
      <c r="BH61"/>
      <c r="BI61"/>
      <c r="BJ61"/>
      <c r="BK61"/>
      <c r="BL61"/>
      <c r="BM61"/>
      <c r="BN61"/>
      <c r="BO61"/>
      <c r="BP61"/>
      <c r="BQ61"/>
      <c r="BR61"/>
      <c r="BS61"/>
      <c r="BT61"/>
    </row>
    <row r="62" spans="1:72" s="114" customFormat="1" x14ac:dyDescent="0.3">
      <c r="A62" t="s">
        <v>2660</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c r="BD62"/>
      <c r="BE62"/>
      <c r="BF62"/>
      <c r="BG62"/>
      <c r="BH62"/>
      <c r="BI62"/>
      <c r="BJ62"/>
      <c r="BK62"/>
      <c r="BL62"/>
      <c r="BM62"/>
      <c r="BN62"/>
      <c r="BO62"/>
      <c r="BP62"/>
      <c r="BQ62"/>
      <c r="BR62"/>
      <c r="BS62"/>
      <c r="BT62"/>
    </row>
    <row r="63" spans="1:72" x14ac:dyDescent="0.3">
      <c r="A63" t="s">
        <v>2661</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295000</v>
      </c>
      <c r="BC63"/>
      <c r="BD63"/>
      <c r="BE63"/>
      <c r="BF63"/>
      <c r="BG63"/>
      <c r="BH63"/>
      <c r="BI63"/>
      <c r="BJ63"/>
      <c r="BK63"/>
      <c r="BL63"/>
      <c r="BM63"/>
      <c r="BN63"/>
      <c r="BO63"/>
      <c r="BP63"/>
      <c r="BQ63"/>
      <c r="BR63"/>
      <c r="BS63"/>
      <c r="BT63"/>
    </row>
    <row r="64" spans="1:72" x14ac:dyDescent="0.3">
      <c r="A64" t="s">
        <v>2662</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295000</v>
      </c>
      <c r="BC64"/>
      <c r="BD64"/>
      <c r="BE64"/>
      <c r="BF64"/>
      <c r="BG64"/>
      <c r="BH64"/>
      <c r="BI64"/>
      <c r="BJ64"/>
      <c r="BK64"/>
      <c r="BL64"/>
      <c r="BM64"/>
      <c r="BN64"/>
      <c r="BO64"/>
      <c r="BP64"/>
      <c r="BQ64"/>
      <c r="BR64"/>
      <c r="BS64"/>
      <c r="BT64"/>
    </row>
    <row r="65" spans="1:72" x14ac:dyDescent="0.3">
      <c r="A65" t="s">
        <v>2663</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0</v>
      </c>
      <c r="BC65"/>
      <c r="BD65"/>
      <c r="BE65"/>
      <c r="BF65"/>
      <c r="BG65"/>
      <c r="BH65"/>
      <c r="BI65"/>
      <c r="BJ65"/>
      <c r="BK65"/>
      <c r="BL65"/>
      <c r="BM65"/>
      <c r="BN65"/>
      <c r="BO65"/>
      <c r="BP65"/>
      <c r="BQ65"/>
      <c r="BR65"/>
      <c r="BS65"/>
      <c r="BT65"/>
    </row>
    <row r="66" spans="1:72" x14ac:dyDescent="0.3">
      <c r="A66" t="s">
        <v>2664</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0</v>
      </c>
      <c r="BC66"/>
      <c r="BD66"/>
      <c r="BE66"/>
      <c r="BF66"/>
      <c r="BG66"/>
      <c r="BH66"/>
      <c r="BI66"/>
      <c r="BJ66"/>
      <c r="BK66"/>
      <c r="BL66"/>
      <c r="BM66"/>
      <c r="BN66"/>
      <c r="BO66"/>
      <c r="BP66"/>
      <c r="BQ66"/>
      <c r="BR66"/>
      <c r="BS66"/>
      <c r="BT66"/>
    </row>
    <row r="67" spans="1:72" x14ac:dyDescent="0.3">
      <c r="A67" t="s">
        <v>2666</v>
      </c>
      <c r="B67">
        <v>1315693.1000000001</v>
      </c>
      <c r="C67">
        <v>1237304.7</v>
      </c>
      <c r="D67">
        <v>1167213.6200000001</v>
      </c>
      <c r="E67">
        <v>1203123.23</v>
      </c>
      <c r="F67">
        <v>1368195.17</v>
      </c>
      <c r="G67">
        <v>1297822.92</v>
      </c>
      <c r="H67">
        <v>998784.77</v>
      </c>
      <c r="I67">
        <v>1080394.97</v>
      </c>
      <c r="J67">
        <v>1163348.44</v>
      </c>
      <c r="K67">
        <v>1068098.52</v>
      </c>
      <c r="L67">
        <v>992794.15</v>
      </c>
      <c r="M67">
        <v>1056267.02</v>
      </c>
      <c r="N67">
        <v>1196108.95</v>
      </c>
      <c r="O67">
        <v>1116718.18</v>
      </c>
      <c r="P67">
        <v>1065676.3700000001</v>
      </c>
      <c r="Q67">
        <v>1036409.48</v>
      </c>
      <c r="R67">
        <v>1021880.76</v>
      </c>
      <c r="S67">
        <v>970874.88</v>
      </c>
      <c r="T67">
        <v>909565.71</v>
      </c>
      <c r="U67">
        <v>913774.73</v>
      </c>
      <c r="V67">
        <v>904101.94</v>
      </c>
      <c r="W67">
        <v>868183.83</v>
      </c>
      <c r="X67">
        <v>804769.53</v>
      </c>
      <c r="Y67">
        <v>792889.87</v>
      </c>
      <c r="Z67">
        <v>800232.48</v>
      </c>
      <c r="AA67">
        <v>768114.63</v>
      </c>
      <c r="AB67">
        <v>710129.16</v>
      </c>
      <c r="AC67">
        <v>708228.85</v>
      </c>
      <c r="AD67">
        <v>722885.79</v>
      </c>
      <c r="AE67">
        <v>689739.15</v>
      </c>
      <c r="AF67">
        <v>654967.38</v>
      </c>
      <c r="AG67">
        <v>646106.84</v>
      </c>
      <c r="AH67">
        <v>634736.64000000001</v>
      </c>
      <c r="AI67">
        <v>513555.94</v>
      </c>
      <c r="AJ67">
        <v>510018.59</v>
      </c>
      <c r="AK67">
        <v>508123.95</v>
      </c>
      <c r="AL67">
        <v>493099.13</v>
      </c>
      <c r="AM67">
        <v>454167.97</v>
      </c>
      <c r="AN67">
        <v>471693.56</v>
      </c>
      <c r="AO67">
        <v>443575.88</v>
      </c>
      <c r="AP67">
        <v>506849.95</v>
      </c>
      <c r="AQ67">
        <v>496467.07</v>
      </c>
      <c r="AR67">
        <v>478347.78</v>
      </c>
      <c r="AS67">
        <v>469553.76</v>
      </c>
      <c r="AT67">
        <v>485763.3</v>
      </c>
      <c r="AU67">
        <v>467346.87</v>
      </c>
      <c r="AV67">
        <v>445170.19</v>
      </c>
      <c r="AW67">
        <v>418920.32</v>
      </c>
      <c r="AX67">
        <v>457558</v>
      </c>
      <c r="AY67">
        <v>451876</v>
      </c>
      <c r="AZ67">
        <v>419958.01</v>
      </c>
      <c r="BA67">
        <v>426968</v>
      </c>
      <c r="BB67">
        <v>379436.21</v>
      </c>
      <c r="BC67"/>
      <c r="BD67"/>
      <c r="BE67"/>
      <c r="BF67"/>
      <c r="BG67"/>
      <c r="BH67"/>
      <c r="BI67"/>
      <c r="BJ67"/>
      <c r="BK67"/>
      <c r="BL67"/>
      <c r="BM67"/>
      <c r="BN67"/>
      <c r="BO67"/>
      <c r="BP67"/>
      <c r="BQ67"/>
      <c r="BR67"/>
      <c r="BS67"/>
      <c r="BT67"/>
    </row>
    <row r="68" spans="1:72" x14ac:dyDescent="0.3">
      <c r="A68" t="s">
        <v>2667</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45950</v>
      </c>
      <c r="AC68">
        <v>45950</v>
      </c>
      <c r="AD68">
        <v>45950</v>
      </c>
      <c r="AE68">
        <v>45950</v>
      </c>
      <c r="AF68">
        <v>41950</v>
      </c>
      <c r="AG68">
        <v>41950</v>
      </c>
      <c r="AH68">
        <v>41950</v>
      </c>
      <c r="AI68">
        <v>41950</v>
      </c>
      <c r="AJ68">
        <v>38720</v>
      </c>
      <c r="AK68">
        <v>38720</v>
      </c>
      <c r="AL68">
        <v>38720</v>
      </c>
      <c r="AM68">
        <v>38720</v>
      </c>
      <c r="AN68">
        <v>34031</v>
      </c>
      <c r="AO68">
        <v>34031</v>
      </c>
      <c r="AP68">
        <v>34031</v>
      </c>
      <c r="AQ68">
        <v>34031</v>
      </c>
      <c r="AR68">
        <v>31134.57</v>
      </c>
      <c r="AS68">
        <v>31134.57</v>
      </c>
      <c r="AT68">
        <v>31134.57</v>
      </c>
      <c r="AU68">
        <v>31134.57</v>
      </c>
      <c r="AV68">
        <v>28337.57</v>
      </c>
      <c r="AW68">
        <v>28337.57</v>
      </c>
      <c r="AX68">
        <v>28338</v>
      </c>
      <c r="AY68">
        <v>28338</v>
      </c>
      <c r="AZ68">
        <v>19250</v>
      </c>
      <c r="BA68">
        <v>19250</v>
      </c>
      <c r="BB68">
        <v>19250</v>
      </c>
      <c r="BC68"/>
      <c r="BD68"/>
      <c r="BE68"/>
      <c r="BF68"/>
      <c r="BG68"/>
      <c r="BH68"/>
      <c r="BI68"/>
      <c r="BJ68"/>
      <c r="BK68"/>
      <c r="BL68"/>
      <c r="BM68"/>
      <c r="BN68"/>
      <c r="BO68"/>
      <c r="BP68"/>
      <c r="BQ68"/>
      <c r="BR68"/>
      <c r="BS68"/>
      <c r="BT68"/>
    </row>
    <row r="69" spans="1:72" x14ac:dyDescent="0.3">
      <c r="A69" t="s">
        <v>2668</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45950</v>
      </c>
      <c r="AC69">
        <v>45950</v>
      </c>
      <c r="AD69">
        <v>45950</v>
      </c>
      <c r="AE69">
        <v>45950</v>
      </c>
      <c r="AF69">
        <v>41950</v>
      </c>
      <c r="AG69">
        <v>41950</v>
      </c>
      <c r="AH69">
        <v>41950</v>
      </c>
      <c r="AI69">
        <v>41950</v>
      </c>
      <c r="AJ69">
        <v>38720</v>
      </c>
      <c r="AK69">
        <v>38720</v>
      </c>
      <c r="AL69">
        <v>38720</v>
      </c>
      <c r="AM69">
        <v>38720</v>
      </c>
      <c r="AN69">
        <v>34031</v>
      </c>
      <c r="AO69">
        <v>34031</v>
      </c>
      <c r="AP69">
        <v>34031</v>
      </c>
      <c r="AQ69">
        <v>34031</v>
      </c>
      <c r="AR69">
        <v>31134.57</v>
      </c>
      <c r="AS69">
        <v>31134.57</v>
      </c>
      <c r="AT69">
        <v>31134.57</v>
      </c>
      <c r="AU69">
        <v>31134.57</v>
      </c>
      <c r="AV69">
        <v>28337.57</v>
      </c>
      <c r="AW69">
        <v>28337.57</v>
      </c>
      <c r="AX69">
        <v>28338</v>
      </c>
      <c r="AY69">
        <v>28338</v>
      </c>
      <c r="AZ69">
        <v>0</v>
      </c>
      <c r="BA69">
        <v>19250</v>
      </c>
      <c r="BB69">
        <v>0</v>
      </c>
      <c r="BC69"/>
      <c r="BD69"/>
      <c r="BE69"/>
      <c r="BF69"/>
      <c r="BG69"/>
      <c r="BH69"/>
      <c r="BI69"/>
      <c r="BJ69"/>
      <c r="BK69"/>
      <c r="BL69"/>
      <c r="BM69"/>
      <c r="BN69"/>
      <c r="BO69"/>
      <c r="BP69"/>
      <c r="BQ69"/>
      <c r="BR69"/>
      <c r="BS69"/>
      <c r="BT69"/>
    </row>
    <row r="70" spans="1:72" x14ac:dyDescent="0.3">
      <c r="A70" t="s">
        <v>813</v>
      </c>
      <c r="B70">
        <v>1266443.1000000001</v>
      </c>
      <c r="C70">
        <v>1188054.7</v>
      </c>
      <c r="D70">
        <v>1117963.6200000001</v>
      </c>
      <c r="E70">
        <v>1153873.23</v>
      </c>
      <c r="F70">
        <v>1318945.17</v>
      </c>
      <c r="G70">
        <v>1248572.92</v>
      </c>
      <c r="H70">
        <v>949534.77</v>
      </c>
      <c r="I70">
        <v>1031144.97</v>
      </c>
      <c r="J70">
        <v>1114098.44</v>
      </c>
      <c r="K70">
        <v>1018848.52</v>
      </c>
      <c r="L70">
        <v>943544.15</v>
      </c>
      <c r="M70">
        <v>1007017.02</v>
      </c>
      <c r="N70">
        <v>1146858.95</v>
      </c>
      <c r="O70">
        <v>1067468.18</v>
      </c>
      <c r="P70">
        <v>1016426.37</v>
      </c>
      <c r="Q70">
        <v>987159.48</v>
      </c>
      <c r="R70">
        <v>972630.76</v>
      </c>
      <c r="S70">
        <v>921624.88</v>
      </c>
      <c r="T70">
        <v>860315.71</v>
      </c>
      <c r="U70">
        <v>864524.73</v>
      </c>
      <c r="V70">
        <v>854851.94</v>
      </c>
      <c r="W70">
        <v>818933.83</v>
      </c>
      <c r="X70">
        <v>755519.53</v>
      </c>
      <c r="Y70">
        <v>743639.87</v>
      </c>
      <c r="Z70">
        <v>750982.48</v>
      </c>
      <c r="AA70">
        <v>718864.63</v>
      </c>
      <c r="AB70">
        <v>664179.16</v>
      </c>
      <c r="AC70">
        <v>662278.85</v>
      </c>
      <c r="AD70">
        <v>676935.79</v>
      </c>
      <c r="AE70">
        <v>643789.15</v>
      </c>
      <c r="AF70">
        <v>613017.38</v>
      </c>
      <c r="AG70">
        <v>604156.84</v>
      </c>
      <c r="AH70">
        <v>592786.64</v>
      </c>
      <c r="AI70">
        <v>471605.94</v>
      </c>
      <c r="AJ70">
        <v>471298.59</v>
      </c>
      <c r="AK70">
        <v>469403.95</v>
      </c>
      <c r="AL70">
        <v>454379.13</v>
      </c>
      <c r="AM70">
        <v>415447.97</v>
      </c>
      <c r="AN70">
        <v>437662.56</v>
      </c>
      <c r="AO70">
        <v>409544.88</v>
      </c>
      <c r="AP70">
        <v>472818.95</v>
      </c>
      <c r="AQ70">
        <v>462436.07</v>
      </c>
      <c r="AR70">
        <v>447213.22</v>
      </c>
      <c r="AS70">
        <v>438419.19</v>
      </c>
      <c r="AT70">
        <v>454628.73</v>
      </c>
      <c r="AU70">
        <v>436212.3</v>
      </c>
      <c r="AV70">
        <v>416832.63</v>
      </c>
      <c r="AW70">
        <v>390582.76</v>
      </c>
      <c r="AX70">
        <v>429220</v>
      </c>
      <c r="AY70">
        <v>423538</v>
      </c>
      <c r="AZ70">
        <v>400708.01</v>
      </c>
      <c r="BA70">
        <v>407718</v>
      </c>
      <c r="BB70">
        <v>360186.21</v>
      </c>
      <c r="BC70"/>
      <c r="BD70"/>
      <c r="BE70"/>
      <c r="BF70"/>
      <c r="BG70"/>
      <c r="BH70"/>
      <c r="BI70"/>
      <c r="BJ70"/>
      <c r="BK70"/>
      <c r="BL70"/>
      <c r="BM70"/>
      <c r="BN70"/>
      <c r="BO70"/>
      <c r="BP70"/>
      <c r="BQ70"/>
      <c r="BR70"/>
      <c r="BS70"/>
      <c r="BT70"/>
    </row>
    <row r="71" spans="1:72" x14ac:dyDescent="0.3">
      <c r="A71" t="s">
        <v>2669</v>
      </c>
      <c r="B71">
        <v>-52636.84</v>
      </c>
      <c r="C71">
        <v>-64860.04</v>
      </c>
      <c r="D71">
        <v>-66482.84</v>
      </c>
      <c r="E71">
        <v>-74685.240000000005</v>
      </c>
      <c r="F71">
        <v>-83570.039999999994</v>
      </c>
      <c r="G71">
        <v>-59546.84</v>
      </c>
      <c r="H71">
        <v>149454.28</v>
      </c>
      <c r="I71">
        <v>153762.28</v>
      </c>
      <c r="J71">
        <v>150513.48000000001</v>
      </c>
      <c r="K71">
        <v>144616.56</v>
      </c>
      <c r="L71">
        <v>155160.66</v>
      </c>
      <c r="M71">
        <v>150398.23000000001</v>
      </c>
      <c r="N71">
        <v>154300.51999999999</v>
      </c>
      <c r="O71">
        <v>155980.51999999999</v>
      </c>
      <c r="P71">
        <v>161440.51999999999</v>
      </c>
      <c r="Q71">
        <v>162280.51999999999</v>
      </c>
      <c r="R71">
        <v>162280.51999999999</v>
      </c>
      <c r="S71">
        <v>160600.51999999999</v>
      </c>
      <c r="T71">
        <v>160180.51999999999</v>
      </c>
      <c r="U71">
        <v>168580.52</v>
      </c>
      <c r="V71">
        <v>172280.52</v>
      </c>
      <c r="W71">
        <v>172680.52</v>
      </c>
      <c r="X71">
        <v>185080.52</v>
      </c>
      <c r="Y71">
        <v>184680.52</v>
      </c>
      <c r="Z71">
        <v>181080.52</v>
      </c>
      <c r="AA71">
        <v>175480.52</v>
      </c>
      <c r="AB71">
        <v>182680.52</v>
      </c>
      <c r="AC71">
        <v>173080.52</v>
      </c>
      <c r="AD71">
        <v>163080.51999999999</v>
      </c>
      <c r="AE71">
        <v>159880.51999999999</v>
      </c>
      <c r="AF71">
        <v>161775.51999999999</v>
      </c>
      <c r="AG71">
        <v>163375.51999999999</v>
      </c>
      <c r="AH71">
        <v>171375.52</v>
      </c>
      <c r="AI71">
        <v>168175.52</v>
      </c>
      <c r="AJ71">
        <v>164175.51999999999</v>
      </c>
      <c r="AK71">
        <v>159175.51999999999</v>
      </c>
      <c r="AL71">
        <v>165675.51999999999</v>
      </c>
      <c r="AM71">
        <v>161675.51999999999</v>
      </c>
      <c r="AN71">
        <v>160175.51999999999</v>
      </c>
      <c r="AO71">
        <v>155675.51999999999</v>
      </c>
      <c r="AP71">
        <v>164675.51999999999</v>
      </c>
      <c r="AQ71">
        <v>160675.51999999999</v>
      </c>
      <c r="AR71">
        <v>202435.52</v>
      </c>
      <c r="AS71">
        <v>208175.52</v>
      </c>
      <c r="AT71">
        <v>218175.52</v>
      </c>
      <c r="AU71">
        <v>217175.52</v>
      </c>
      <c r="AV71">
        <v>202435.52</v>
      </c>
      <c r="AW71">
        <v>202435.52</v>
      </c>
      <c r="AX71">
        <v>202435</v>
      </c>
      <c r="AY71">
        <v>202435</v>
      </c>
      <c r="AZ71">
        <v>202435.52</v>
      </c>
      <c r="BA71">
        <v>202436</v>
      </c>
      <c r="BB71">
        <v>202435.52</v>
      </c>
      <c r="BC71"/>
      <c r="BD71"/>
      <c r="BE71"/>
      <c r="BF71"/>
      <c r="BG71"/>
      <c r="BH71"/>
      <c r="BI71"/>
      <c r="BJ71"/>
      <c r="BK71"/>
      <c r="BL71"/>
      <c r="BM71"/>
      <c r="BN71"/>
      <c r="BO71"/>
      <c r="BP71"/>
      <c r="BQ71"/>
      <c r="BR71"/>
      <c r="BS71"/>
      <c r="BT71"/>
    </row>
    <row r="72" spans="1:72" x14ac:dyDescent="0.3">
      <c r="A72" t="s">
        <v>2670</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-41760</v>
      </c>
      <c r="AR72">
        <v>0</v>
      </c>
      <c r="AS72">
        <v>5740</v>
      </c>
      <c r="AT72">
        <v>15740</v>
      </c>
      <c r="AU72">
        <v>14740</v>
      </c>
      <c r="AV72">
        <v>0</v>
      </c>
      <c r="AW72">
        <v>0</v>
      </c>
      <c r="AX72">
        <v>0</v>
      </c>
      <c r="AY72">
        <v>0</v>
      </c>
      <c r="AZ72">
        <v>0</v>
      </c>
      <c r="BA72">
        <v>0</v>
      </c>
      <c r="BB72">
        <v>0</v>
      </c>
      <c r="BC72"/>
      <c r="BD72"/>
      <c r="BE72"/>
      <c r="BF72"/>
      <c r="BG72"/>
      <c r="BH72"/>
      <c r="BI72"/>
      <c r="BJ72"/>
      <c r="BK72"/>
      <c r="BL72"/>
      <c r="BM72"/>
      <c r="BN72"/>
      <c r="BO72"/>
      <c r="BP72"/>
      <c r="BQ72"/>
      <c r="BR72"/>
      <c r="BS72"/>
      <c r="BT72"/>
    </row>
    <row r="73" spans="1:72" x14ac:dyDescent="0.3">
      <c r="A73" t="s">
        <v>2673</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-41760</v>
      </c>
      <c r="AR73">
        <v>0</v>
      </c>
      <c r="AS73">
        <v>5740</v>
      </c>
      <c r="AT73">
        <v>15740</v>
      </c>
      <c r="AU73">
        <v>14740</v>
      </c>
      <c r="AV73">
        <v>0</v>
      </c>
      <c r="AW73">
        <v>0</v>
      </c>
      <c r="AX73">
        <v>0</v>
      </c>
      <c r="AY73">
        <v>0</v>
      </c>
      <c r="AZ73">
        <v>0</v>
      </c>
      <c r="BA73">
        <v>0</v>
      </c>
      <c r="BB73">
        <v>0</v>
      </c>
      <c r="BC73"/>
      <c r="BD73"/>
      <c r="BE73"/>
      <c r="BF73"/>
      <c r="BG73"/>
      <c r="BH73"/>
      <c r="BI73"/>
      <c r="BJ73"/>
      <c r="BK73"/>
      <c r="BL73"/>
      <c r="BM73"/>
      <c r="BN73"/>
      <c r="BO73"/>
      <c r="BP73"/>
      <c r="BQ73"/>
      <c r="BR73"/>
      <c r="BS73"/>
      <c r="BT73"/>
    </row>
    <row r="74" spans="1:72" x14ac:dyDescent="0.3">
      <c r="A74" t="s">
        <v>2675</v>
      </c>
      <c r="B74">
        <v>-52636.84</v>
      </c>
      <c r="C74">
        <v>0</v>
      </c>
      <c r="D74">
        <v>0</v>
      </c>
      <c r="E74">
        <v>-74685.240000000005</v>
      </c>
      <c r="F74">
        <v>-83570.039999999994</v>
      </c>
      <c r="G74">
        <v>0</v>
      </c>
      <c r="H74">
        <v>149454.28</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202435.52</v>
      </c>
      <c r="AR74">
        <v>202435.52</v>
      </c>
      <c r="AS74">
        <v>202435.52</v>
      </c>
      <c r="AT74">
        <v>202435.52</v>
      </c>
      <c r="AU74">
        <v>202435.52</v>
      </c>
      <c r="AV74">
        <v>202435.52</v>
      </c>
      <c r="AW74">
        <v>202435.52</v>
      </c>
      <c r="AX74">
        <v>202435</v>
      </c>
      <c r="AY74">
        <v>202435</v>
      </c>
      <c r="AZ74">
        <v>202435.52</v>
      </c>
      <c r="BA74">
        <v>202436</v>
      </c>
      <c r="BB74">
        <v>202435.52</v>
      </c>
      <c r="BC74"/>
      <c r="BD74"/>
      <c r="BE74"/>
      <c r="BF74"/>
      <c r="BG74"/>
      <c r="BH74"/>
      <c r="BI74"/>
      <c r="BJ74"/>
      <c r="BK74"/>
      <c r="BL74"/>
      <c r="BM74"/>
      <c r="BN74"/>
      <c r="BO74"/>
      <c r="BP74"/>
      <c r="BQ74"/>
      <c r="BR74"/>
      <c r="BS74"/>
      <c r="BT74"/>
    </row>
    <row r="75" spans="1:72" x14ac:dyDescent="0.3">
      <c r="A75" t="s">
        <v>814</v>
      </c>
      <c r="B75">
        <v>1885720.27</v>
      </c>
      <c r="C75">
        <v>1795108.66</v>
      </c>
      <c r="D75">
        <v>1723394.79</v>
      </c>
      <c r="E75">
        <v>1751102</v>
      </c>
      <c r="F75">
        <v>1907289.13</v>
      </c>
      <c r="G75">
        <v>1860940.09</v>
      </c>
      <c r="H75">
        <v>1770903.05</v>
      </c>
      <c r="I75">
        <v>1856821.25</v>
      </c>
      <c r="J75">
        <v>1936525.92</v>
      </c>
      <c r="K75">
        <v>1835379.08</v>
      </c>
      <c r="L75">
        <v>1770618.81</v>
      </c>
      <c r="M75">
        <v>1829329.26</v>
      </c>
      <c r="N75">
        <v>1973073.46</v>
      </c>
      <c r="O75">
        <v>1895362.7</v>
      </c>
      <c r="P75">
        <v>1849780.89</v>
      </c>
      <c r="Q75">
        <v>1821354</v>
      </c>
      <c r="R75">
        <v>1806825.28</v>
      </c>
      <c r="S75">
        <v>1754139.4</v>
      </c>
      <c r="T75">
        <v>1692410.23</v>
      </c>
      <c r="U75">
        <v>1705019.25</v>
      </c>
      <c r="V75">
        <v>1699046.46</v>
      </c>
      <c r="W75">
        <v>1663528.35</v>
      </c>
      <c r="X75">
        <v>1612514.05</v>
      </c>
      <c r="Y75">
        <v>1600234.39</v>
      </c>
      <c r="Z75">
        <v>1603977</v>
      </c>
      <c r="AA75">
        <v>1566259.14</v>
      </c>
      <c r="AB75">
        <v>1515473.68</v>
      </c>
      <c r="AC75">
        <v>1503973.37</v>
      </c>
      <c r="AD75">
        <v>1508630.31</v>
      </c>
      <c r="AE75">
        <v>1472283.67</v>
      </c>
      <c r="AF75">
        <v>1439406.9</v>
      </c>
      <c r="AG75">
        <v>1432146.36</v>
      </c>
      <c r="AH75">
        <v>1428776.16</v>
      </c>
      <c r="AI75">
        <v>1304395.46</v>
      </c>
      <c r="AJ75">
        <v>1296858.1100000001</v>
      </c>
      <c r="AK75">
        <v>1289963.47</v>
      </c>
      <c r="AL75">
        <v>1281438.6499999999</v>
      </c>
      <c r="AM75">
        <v>1238507.49</v>
      </c>
      <c r="AN75">
        <v>1254533.08</v>
      </c>
      <c r="AO75">
        <v>1221915.3999999999</v>
      </c>
      <c r="AP75">
        <v>1294189.47</v>
      </c>
      <c r="AQ75">
        <v>1279806.5900000001</v>
      </c>
      <c r="AR75">
        <v>1303447.3</v>
      </c>
      <c r="AS75">
        <v>1300393.28</v>
      </c>
      <c r="AT75">
        <v>1326602.82</v>
      </c>
      <c r="AU75">
        <v>1307186.3899999999</v>
      </c>
      <c r="AV75">
        <v>1270269.71</v>
      </c>
      <c r="AW75">
        <v>1244019.8400000001</v>
      </c>
      <c r="AX75">
        <v>1282657</v>
      </c>
      <c r="AY75">
        <v>1276975</v>
      </c>
      <c r="AZ75">
        <v>1245057.53</v>
      </c>
      <c r="BA75">
        <v>1252068</v>
      </c>
      <c r="BB75">
        <v>876871.73</v>
      </c>
      <c r="BC75"/>
      <c r="BD75"/>
      <c r="BE75"/>
      <c r="BF75"/>
      <c r="BG75"/>
      <c r="BH75"/>
      <c r="BI75"/>
      <c r="BJ75"/>
      <c r="BK75"/>
      <c r="BL75"/>
      <c r="BM75"/>
      <c r="BN75"/>
      <c r="BO75"/>
      <c r="BP75"/>
      <c r="BQ75"/>
      <c r="BR75"/>
      <c r="BS75"/>
      <c r="BT75"/>
    </row>
    <row r="76" spans="1:72" x14ac:dyDescent="0.3">
      <c r="A76" t="s">
        <v>2677</v>
      </c>
      <c r="B76">
        <v>1885720.27</v>
      </c>
      <c r="C76">
        <v>1795108.66</v>
      </c>
      <c r="D76">
        <v>1723394.79</v>
      </c>
      <c r="E76">
        <v>1751102</v>
      </c>
      <c r="F76">
        <v>1907289.13</v>
      </c>
      <c r="G76">
        <v>1860940.09</v>
      </c>
      <c r="H76">
        <v>1770903.05</v>
      </c>
      <c r="I76">
        <v>1856821.25</v>
      </c>
      <c r="J76">
        <v>1936525.92</v>
      </c>
      <c r="K76">
        <v>1835379.08</v>
      </c>
      <c r="L76">
        <v>1770618.81</v>
      </c>
      <c r="M76">
        <v>1829329.26</v>
      </c>
      <c r="N76">
        <v>1973073.46</v>
      </c>
      <c r="O76">
        <v>1895362.7</v>
      </c>
      <c r="P76">
        <v>1849780.89</v>
      </c>
      <c r="Q76">
        <v>1821354</v>
      </c>
      <c r="R76">
        <v>1806825.28</v>
      </c>
      <c r="S76">
        <v>1754139.4</v>
      </c>
      <c r="T76">
        <v>1692410.23</v>
      </c>
      <c r="U76">
        <v>1705019.25</v>
      </c>
      <c r="V76">
        <v>1699046.46</v>
      </c>
      <c r="W76">
        <v>1663528.35</v>
      </c>
      <c r="X76">
        <v>1612514.05</v>
      </c>
      <c r="Y76">
        <v>1600234.39</v>
      </c>
      <c r="Z76">
        <v>1603977</v>
      </c>
      <c r="AA76">
        <v>1566259.14</v>
      </c>
      <c r="AB76">
        <v>1515473.68</v>
      </c>
      <c r="AC76">
        <v>1503973.37</v>
      </c>
      <c r="AD76">
        <v>1508630.31</v>
      </c>
      <c r="AE76">
        <v>1472283.67</v>
      </c>
      <c r="AF76">
        <v>1439406.9</v>
      </c>
      <c r="AG76">
        <v>1432146.36</v>
      </c>
      <c r="AH76">
        <v>1428776.16</v>
      </c>
      <c r="AI76">
        <v>1304395.46</v>
      </c>
      <c r="AJ76">
        <v>1296858.1100000001</v>
      </c>
      <c r="AK76">
        <v>1289963.47</v>
      </c>
      <c r="AL76">
        <v>1281438.6499999999</v>
      </c>
      <c r="AM76">
        <v>1238507.49</v>
      </c>
      <c r="AN76">
        <v>1254533.08</v>
      </c>
      <c r="AO76">
        <v>1221915.3999999999</v>
      </c>
      <c r="AP76">
        <v>1294189.47</v>
      </c>
      <c r="AQ76">
        <v>1279806.5900000001</v>
      </c>
      <c r="AR76">
        <v>1303447.3</v>
      </c>
      <c r="AS76">
        <v>1300393.28</v>
      </c>
      <c r="AT76">
        <v>1326602.82</v>
      </c>
      <c r="AU76">
        <v>1307186.3899999999</v>
      </c>
      <c r="AV76">
        <v>1270269.71</v>
      </c>
      <c r="AW76">
        <v>1244019.8400000001</v>
      </c>
      <c r="AX76">
        <v>1282657</v>
      </c>
      <c r="AY76">
        <v>1276975</v>
      </c>
      <c r="AZ76">
        <v>1245057.53</v>
      </c>
      <c r="BA76">
        <v>1252068</v>
      </c>
      <c r="BB76">
        <v>876871.73</v>
      </c>
      <c r="BC76"/>
      <c r="BD76"/>
      <c r="BE76"/>
      <c r="BF76"/>
      <c r="BG76"/>
      <c r="BH76"/>
      <c r="BI76"/>
      <c r="BJ76"/>
      <c r="BK76"/>
      <c r="BL76"/>
      <c r="BM76"/>
      <c r="BN76"/>
      <c r="BO76"/>
      <c r="BP76"/>
      <c r="BQ76"/>
      <c r="BR76"/>
      <c r="BS76"/>
      <c r="BT76"/>
    </row>
    <row r="77" spans="1:72" x14ac:dyDescent="0.3">
      <c r="A77" t="s">
        <v>2678</v>
      </c>
      <c r="B77">
        <v>2716033.3</v>
      </c>
      <c r="C77">
        <v>2803941.46</v>
      </c>
      <c r="D77">
        <v>2796625.27</v>
      </c>
      <c r="E77">
        <v>2931642.81</v>
      </c>
      <c r="F77">
        <v>3026564.02</v>
      </c>
      <c r="G77">
        <v>3017907.45</v>
      </c>
      <c r="H77">
        <v>2991169.35</v>
      </c>
      <c r="I77">
        <v>2821572.81</v>
      </c>
      <c r="J77">
        <v>2713895.07</v>
      </c>
      <c r="K77">
        <v>2602022.39</v>
      </c>
      <c r="L77">
        <v>2438248.0099999998</v>
      </c>
      <c r="M77">
        <v>2369952.38</v>
      </c>
      <c r="N77">
        <v>2460733.15</v>
      </c>
      <c r="O77">
        <v>2387249.2000000002</v>
      </c>
      <c r="P77">
        <v>2281449.65</v>
      </c>
      <c r="Q77">
        <v>2203793.4300000002</v>
      </c>
      <c r="R77">
        <v>2252764.38</v>
      </c>
      <c r="S77">
        <v>2238030.91</v>
      </c>
      <c r="T77">
        <v>2195901.0699999998</v>
      </c>
      <c r="U77">
        <v>2168557.8199999998</v>
      </c>
      <c r="V77">
        <v>2175793.8199999998</v>
      </c>
      <c r="W77">
        <v>2215861.08</v>
      </c>
      <c r="X77">
        <v>2244939.2000000002</v>
      </c>
      <c r="Y77">
        <v>2224759.61</v>
      </c>
      <c r="Z77">
        <v>2242041.89</v>
      </c>
      <c r="AA77">
        <v>2307508.4</v>
      </c>
      <c r="AB77">
        <v>2315209.6</v>
      </c>
      <c r="AC77">
        <v>2252666.2000000002</v>
      </c>
      <c r="AD77">
        <v>2260745.71</v>
      </c>
      <c r="AE77">
        <v>2293408.5699999998</v>
      </c>
      <c r="AF77">
        <v>2272083.7799999998</v>
      </c>
      <c r="AG77">
        <v>2202948.64</v>
      </c>
      <c r="AH77">
        <v>2269404.94</v>
      </c>
      <c r="AI77">
        <v>2167385.9500000002</v>
      </c>
      <c r="AJ77">
        <v>2224605.69</v>
      </c>
      <c r="AK77">
        <v>2151938.4300000002</v>
      </c>
      <c r="AL77">
        <v>2186051.5099999998</v>
      </c>
      <c r="AM77">
        <v>2136280.38</v>
      </c>
      <c r="AN77">
        <v>2187531.38</v>
      </c>
      <c r="AO77">
        <v>2089439.24</v>
      </c>
      <c r="AP77">
        <v>1983617.33</v>
      </c>
      <c r="AQ77">
        <v>1893638.55</v>
      </c>
      <c r="AR77">
        <v>1900355.51</v>
      </c>
      <c r="AS77">
        <v>1943624.64</v>
      </c>
      <c r="AT77">
        <v>1961735.02</v>
      </c>
      <c r="AU77">
        <v>2034156.32</v>
      </c>
      <c r="AV77">
        <v>1989405.26</v>
      </c>
      <c r="AW77">
        <v>1843762.17</v>
      </c>
      <c r="AX77">
        <v>1759665</v>
      </c>
      <c r="AY77">
        <v>1798793</v>
      </c>
      <c r="AZ77">
        <v>1780761.14</v>
      </c>
      <c r="BA77">
        <v>1757833</v>
      </c>
      <c r="BB77">
        <v>1626630.18</v>
      </c>
      <c r="BC77"/>
      <c r="BD77"/>
      <c r="BE77"/>
      <c r="BF77"/>
      <c r="BG77"/>
      <c r="BH77"/>
      <c r="BI77"/>
      <c r="BJ77"/>
      <c r="BK77"/>
      <c r="BL77"/>
      <c r="BM77"/>
      <c r="BN77"/>
      <c r="BO77"/>
      <c r="BP77"/>
      <c r="BQ77"/>
      <c r="BR77"/>
      <c r="BS77"/>
      <c r="BT77"/>
    </row>
    <row r="78" spans="1:72" x14ac:dyDescent="0.3">
      <c r="A78" t="s">
        <v>2797</v>
      </c>
      <c r="B78" t="s">
        <v>2798</v>
      </c>
      <c r="C78" t="s">
        <v>2799</v>
      </c>
      <c r="D78" t="s">
        <v>2800</v>
      </c>
      <c r="E78" t="s">
        <v>2801</v>
      </c>
      <c r="F78" t="s">
        <v>2802</v>
      </c>
      <c r="G78" t="s">
        <v>2803</v>
      </c>
      <c r="H78" t="s">
        <v>2804</v>
      </c>
      <c r="I78" t="s">
        <v>2805</v>
      </c>
      <c r="J78" t="s">
        <v>2806</v>
      </c>
      <c r="K78" t="s">
        <v>2807</v>
      </c>
      <c r="L78" t="s">
        <v>2808</v>
      </c>
      <c r="M78" t="s">
        <v>2809</v>
      </c>
      <c r="N78" t="s">
        <v>2810</v>
      </c>
      <c r="O78" t="s">
        <v>2811</v>
      </c>
      <c r="P78" t="s">
        <v>2812</v>
      </c>
      <c r="Q78" t="s">
        <v>2813</v>
      </c>
      <c r="R78" t="s">
        <v>2814</v>
      </c>
      <c r="S78" t="s">
        <v>2815</v>
      </c>
      <c r="T78" t="s">
        <v>2816</v>
      </c>
      <c r="U78" t="s">
        <v>2817</v>
      </c>
      <c r="V78" t="s">
        <v>2818</v>
      </c>
      <c r="W78" t="s">
        <v>2819</v>
      </c>
      <c r="X78" t="s">
        <v>2820</v>
      </c>
      <c r="Y78" t="s">
        <v>2821</v>
      </c>
      <c r="Z78" t="s">
        <v>2822</v>
      </c>
      <c r="AA78" t="s">
        <v>2823</v>
      </c>
      <c r="AB78" t="s">
        <v>2824</v>
      </c>
      <c r="AC78" t="s">
        <v>2825</v>
      </c>
      <c r="AD78" t="s">
        <v>2826</v>
      </c>
      <c r="AE78" t="s">
        <v>2827</v>
      </c>
      <c r="AF78" t="s">
        <v>2828</v>
      </c>
      <c r="AG78" t="s">
        <v>2829</v>
      </c>
      <c r="AH78" t="s">
        <v>2830</v>
      </c>
      <c r="AI78" t="s">
        <v>2831</v>
      </c>
      <c r="AJ78" t="s">
        <v>2832</v>
      </c>
      <c r="AK78" t="s">
        <v>2833</v>
      </c>
      <c r="AL78" t="s">
        <v>2834</v>
      </c>
      <c r="AM78" t="s">
        <v>2835</v>
      </c>
      <c r="AN78" t="s">
        <v>2836</v>
      </c>
      <c r="AO78" t="s">
        <v>2837</v>
      </c>
      <c r="AP78" t="s">
        <v>2838</v>
      </c>
      <c r="AQ78" t="s">
        <v>2839</v>
      </c>
      <c r="AR78" t="s">
        <v>2840</v>
      </c>
      <c r="AS78" t="s">
        <v>2841</v>
      </c>
      <c r="AT78" t="s">
        <v>2842</v>
      </c>
      <c r="AU78" t="s">
        <v>2843</v>
      </c>
      <c r="AV78" t="s">
        <v>2844</v>
      </c>
      <c r="AW78" t="s">
        <v>2845</v>
      </c>
      <c r="AX78" t="s">
        <v>2846</v>
      </c>
      <c r="AY78" t="s">
        <v>2847</v>
      </c>
      <c r="AZ78" t="s">
        <v>2848</v>
      </c>
      <c r="BA78" t="s">
        <v>2849</v>
      </c>
      <c r="BB78" t="s">
        <v>2850</v>
      </c>
      <c r="BC78"/>
      <c r="BD78"/>
      <c r="BE78"/>
      <c r="BF78"/>
      <c r="BG78"/>
      <c r="BH78"/>
      <c r="BI78"/>
      <c r="BJ78"/>
      <c r="BK78"/>
      <c r="BL78"/>
      <c r="BM78"/>
      <c r="BN78"/>
      <c r="BO78"/>
      <c r="BP78"/>
      <c r="BQ78"/>
      <c r="BR78"/>
      <c r="BS78"/>
      <c r="BT78"/>
    </row>
    <row r="79" spans="1:72" x14ac:dyDescent="0.3">
      <c r="A79" t="s">
        <v>2851</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2852</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2853</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456269.49</v>
      </c>
      <c r="C119" s="132">
        <f>INDEX(C$3:C$117,MATCH($A$119,$A3:$A117,0),1)</f>
        <v>558821.12</v>
      </c>
      <c r="D119" s="132">
        <f t="shared" ref="D119:BK119" si="0">INDEX(D$3:D$117,MATCH($A$119,$A3:$A117,0),1)</f>
        <v>621913.42000000004</v>
      </c>
      <c r="E119" s="132">
        <f t="shared" si="0"/>
        <v>723216.76</v>
      </c>
      <c r="F119" s="132">
        <f t="shared" si="0"/>
        <v>646065.84</v>
      </c>
      <c r="G119" s="132">
        <f t="shared" si="0"/>
        <v>565067.72</v>
      </c>
      <c r="H119" s="132">
        <f t="shared" si="0"/>
        <v>597974.36</v>
      </c>
      <c r="I119" s="132">
        <f t="shared" si="0"/>
        <v>400824.3</v>
      </c>
      <c r="J119" s="132">
        <f t="shared" si="0"/>
        <v>232460.58</v>
      </c>
      <c r="K119" s="132">
        <f t="shared" si="0"/>
        <v>156162.82999999999</v>
      </c>
      <c r="L119" s="132">
        <f t="shared" si="0"/>
        <v>102473.25</v>
      </c>
      <c r="M119" s="132">
        <f t="shared" si="0"/>
        <v>78000</v>
      </c>
      <c r="N119" s="132">
        <f t="shared" si="0"/>
        <v>34000</v>
      </c>
      <c r="O119" s="132">
        <f t="shared" si="0"/>
        <v>18000</v>
      </c>
      <c r="P119" s="132">
        <f t="shared" si="0"/>
        <v>19000</v>
      </c>
      <c r="Q119" s="132">
        <f t="shared" si="0"/>
        <v>51000</v>
      </c>
      <c r="R119" s="132">
        <f t="shared" si="0"/>
        <v>128000</v>
      </c>
      <c r="S119" s="132">
        <f t="shared" si="0"/>
        <v>108000</v>
      </c>
      <c r="T119" s="132">
        <f t="shared" si="0"/>
        <v>121000</v>
      </c>
      <c r="U119" s="132">
        <f t="shared" si="0"/>
        <v>125000</v>
      </c>
      <c r="V119" s="132">
        <f t="shared" si="0"/>
        <v>166000</v>
      </c>
      <c r="W119" s="132">
        <f t="shared" si="0"/>
        <v>219000</v>
      </c>
      <c r="X119" s="132">
        <f t="shared" si="0"/>
        <v>330000</v>
      </c>
      <c r="Y119" s="132">
        <f t="shared" si="0"/>
        <v>361000</v>
      </c>
      <c r="Z119" s="132">
        <f t="shared" si="0"/>
        <v>387000</v>
      </c>
      <c r="AA119" s="132">
        <f t="shared" si="0"/>
        <v>431000</v>
      </c>
      <c r="AB119" s="132">
        <f t="shared" si="0"/>
        <v>476866.41</v>
      </c>
      <c r="AC119" s="132">
        <f t="shared" si="0"/>
        <v>482000</v>
      </c>
      <c r="AD119" s="132">
        <f t="shared" si="0"/>
        <v>526000</v>
      </c>
      <c r="AE119" s="132">
        <f t="shared" si="0"/>
        <v>532000</v>
      </c>
      <c r="AF119" s="132">
        <f t="shared" si="0"/>
        <v>514000</v>
      </c>
      <c r="AG119" s="132">
        <f t="shared" si="0"/>
        <v>480000</v>
      </c>
      <c r="AH119" s="132">
        <f t="shared" si="0"/>
        <v>549000</v>
      </c>
      <c r="AI119" s="132">
        <f t="shared" si="0"/>
        <v>581000</v>
      </c>
      <c r="AJ119" s="132">
        <f t="shared" si="0"/>
        <v>622000</v>
      </c>
      <c r="AK119" s="132">
        <f t="shared" si="0"/>
        <v>594000</v>
      </c>
      <c r="AL119" s="132">
        <f t="shared" si="0"/>
        <v>644000</v>
      </c>
      <c r="AM119" s="132">
        <f t="shared" si="0"/>
        <v>614000</v>
      </c>
      <c r="AN119" s="132">
        <f t="shared" si="0"/>
        <v>579000</v>
      </c>
      <c r="AO119" s="132">
        <f t="shared" si="0"/>
        <v>528409.05000000005</v>
      </c>
      <c r="AP119" s="132">
        <f t="shared" si="0"/>
        <v>420388.36</v>
      </c>
      <c r="AQ119" s="132">
        <f t="shared" si="0"/>
        <v>340000</v>
      </c>
      <c r="AR119" s="132">
        <f t="shared" si="0"/>
        <v>350000</v>
      </c>
      <c r="AS119" s="132">
        <f t="shared" si="0"/>
        <v>436000</v>
      </c>
      <c r="AT119" s="132">
        <f t="shared" si="0"/>
        <v>469000</v>
      </c>
      <c r="AU119" s="132">
        <f t="shared" si="0"/>
        <v>500501.09</v>
      </c>
      <c r="AV119" s="132">
        <f t="shared" si="0"/>
        <v>454000</v>
      </c>
      <c r="AW119" s="132">
        <f t="shared" si="0"/>
        <v>355000</v>
      </c>
      <c r="AX119" s="132">
        <f t="shared" si="0"/>
        <v>295000</v>
      </c>
      <c r="AY119" s="132">
        <f t="shared" si="0"/>
        <v>240216</v>
      </c>
      <c r="AZ119" s="132">
        <f t="shared" si="0"/>
        <v>192423.95</v>
      </c>
      <c r="BA119" s="132">
        <f t="shared" si="0"/>
        <v>214296</v>
      </c>
      <c r="BB119" s="132">
        <f t="shared" si="0"/>
        <v>454877.61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808</v>
      </c>
      <c r="B121" s="132">
        <f>INDEX(B$3:B$117,MATCH($A$121,$A$3:$A$117,0),1)</f>
        <v>0</v>
      </c>
      <c r="C121" s="132">
        <f t="shared" ref="C121:BK121" si="2">INDEX(C$3:C$117,MATCH($A$121,$A3:$A117,0),1)</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18580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0</v>
      </c>
      <c r="C122" s="132">
        <f>INDEX(C$3:C$117,MATCH($A$122,$A3:$A$117,0),1)</f>
        <v>6617</v>
      </c>
      <c r="D122" s="132">
        <f>INDEX(D$3:D$117,MATCH($A$122,$A3:$A$117,0),1)</f>
        <v>6651.5</v>
      </c>
      <c r="E122" s="132">
        <f>INDEX(E$3:E$117,MATCH($A$122,$A3:$A$117,0),1)</f>
        <v>0</v>
      </c>
      <c r="F122" s="132">
        <f>INDEX(F$3:F$117,MATCH($A$122,$A3:$A$117,0),1)</f>
        <v>0</v>
      </c>
      <c r="G122" s="132">
        <f>INDEX(G$3:G$117,MATCH($A$122,$A3:$A$117,0),1)</f>
        <v>122384.63</v>
      </c>
      <c r="H122" s="132">
        <f>INDEX(H$3:H$117,MATCH($A$122,$A3:$A$117,0),1)</f>
        <v>0</v>
      </c>
      <c r="I122" s="132">
        <f>INDEX(I$3:I$117,MATCH($A$122,$A3:$A$117,0),1)</f>
        <v>126630.43</v>
      </c>
      <c r="J122" s="132">
        <f>INDEX(J$3:J$117,MATCH($A$122,$A3:$A$117,0),1)</f>
        <v>0</v>
      </c>
      <c r="K122" s="132">
        <f>INDEX(K$3:K$117,MATCH($A$122,$A3:$A$117,0),1)</f>
        <v>0</v>
      </c>
      <c r="L122" s="132">
        <f>INDEX(L$3:L$117,MATCH($A$122,$A3:$A$117,0),1)</f>
        <v>101704.51</v>
      </c>
      <c r="M122" s="132">
        <f>INDEX(M$3:M$117,MATCH($A$122,$A3:$A$117,0),1)</f>
        <v>0</v>
      </c>
      <c r="N122" s="132">
        <f>INDEX(N$3:N$117,MATCH($A$122,$A3:$A$117,0),1)</f>
        <v>0</v>
      </c>
      <c r="O122" s="132">
        <f>INDEX(O$3:O$117,MATCH($A$122,$A3:$A$117,0),1)</f>
        <v>88151.07</v>
      </c>
      <c r="P122" s="132">
        <f>INDEX(P$3:P$117,MATCH($A$122,$A3:$A$117,0),1)</f>
        <v>86736.97</v>
      </c>
      <c r="Q122" s="132">
        <f>INDEX(Q$3:Q$117,MATCH($A$122,$A3:$A$117,0),1)</f>
        <v>0</v>
      </c>
      <c r="R122" s="132">
        <f>INDEX(R$3:R$117,MATCH($A$122,$A3:$A$117,0),1)</f>
        <v>0</v>
      </c>
      <c r="S122" s="132">
        <f>INDEX(S$3:S$117,MATCH($A$122,$A3:$A$117,0),1)</f>
        <v>0</v>
      </c>
      <c r="T122" s="132">
        <f>INDEX(T$3:T$117,MATCH($A$122,$A3:$A$117,0),1)</f>
        <v>0</v>
      </c>
      <c r="U122" s="132">
        <f>INDEX(U$3:U$117,MATCH($A$122,$A3:$A$117,0),1)</f>
        <v>0</v>
      </c>
      <c r="V122" s="132">
        <f>INDEX(V$3:V$117,MATCH($A$122,$A3:$A$117,0),1)</f>
        <v>0</v>
      </c>
      <c r="W122" s="132">
        <f>INDEX(W$3:W$117,MATCH($A$122,$A3:$A$117,0),1)</f>
        <v>0</v>
      </c>
      <c r="X122" s="132">
        <f>INDEX(X$3:X$117,MATCH($A$122,$A3:$A$117,0),1)</f>
        <v>0</v>
      </c>
      <c r="Y122" s="132">
        <f>INDEX(Y$3:Y$117,MATCH($A$122,$A3:$A$117,0),1)</f>
        <v>0</v>
      </c>
      <c r="Z122" s="132">
        <f>INDEX(Z$3:Z$117,MATCH($A$122,$A3:$A$117,0),1)</f>
        <v>0</v>
      </c>
      <c r="AA122" s="132">
        <f>INDEX(AA$3:AA$117,MATCH($A$122,$A3:$A$117,0),1)</f>
        <v>0</v>
      </c>
      <c r="AB122" s="132">
        <f>INDEX(AB$3:AB$117,MATCH($A$122,$A3:$A$117,0),1)</f>
        <v>57458.36</v>
      </c>
      <c r="AC122" s="132">
        <f>INDEX(AC$3:AC$117,MATCH($A$122,$A3:$A$117,0),1)</f>
        <v>54267.8</v>
      </c>
      <c r="AD122" s="132">
        <f>INDEX(AD$3:AD$117,MATCH($A$122,$A3:$A$117,0),1)</f>
        <v>0</v>
      </c>
      <c r="AE122" s="132">
        <f>INDEX(AE$3:AE$117,MATCH($A$122,$A3:$A$117,0),1)</f>
        <v>20979.91</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1927</v>
      </c>
      <c r="AS122" s="132">
        <f>INDEX(AS$3:AS$117,MATCH($A$122,$A3:$A$117,0),1)</f>
        <v>0</v>
      </c>
      <c r="AT122" s="132">
        <f>INDEX(AT$3:AT$117,MATCH($A$122,$A3:$A$117,0),1)</f>
        <v>0</v>
      </c>
      <c r="AU122" s="132">
        <f>INDEX(AU$3:AU$117,MATCH($A$122,$A3:$A$117,0),1)</f>
        <v>0</v>
      </c>
      <c r="AV122" s="132">
        <f>INDEX(AV$3:AV$117,MATCH($A$122,$A3:$A$117,0),1)</f>
        <v>3019.34</v>
      </c>
      <c r="AW122" s="132">
        <f>INDEX(AW$3:AW$117,MATCH($A$122,$A3:$A$117,0),1)</f>
        <v>3394.03</v>
      </c>
      <c r="AX122" s="132">
        <f>INDEX(AX$3:AX$117,MATCH($A$122,$A3:$A$117,0),1)</f>
        <v>0</v>
      </c>
      <c r="AY122" s="132">
        <f>INDEX(AY$3:AY$117,MATCH($A$122,$A3:$A$117,0),1)</f>
        <v>0</v>
      </c>
      <c r="AZ122" s="132">
        <f>INDEX(AZ$3:AZ$117,MATCH($A$122,$A3:$A$117,0),1)</f>
        <v>1338</v>
      </c>
      <c r="BA122" s="132">
        <f>INDEX(BA$3:BA$117,MATCH($A$122,$A3:$A$117,0),1)</f>
        <v>1300</v>
      </c>
      <c r="BB122" s="132">
        <f>INDEX(BB$3:BB$117,MATCH($A$122,$A3:$A$117,0),1)</f>
        <v>3629</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6617</v>
      </c>
      <c r="D124" s="80">
        <f t="shared" si="5"/>
        <v>6651.5</v>
      </c>
      <c r="E124" s="80">
        <f t="shared" si="5"/>
        <v>0</v>
      </c>
      <c r="F124" s="80">
        <f t="shared" si="5"/>
        <v>0</v>
      </c>
      <c r="G124" s="80">
        <f t="shared" si="5"/>
        <v>122384.63</v>
      </c>
      <c r="H124" s="80">
        <f t="shared" si="5"/>
        <v>0</v>
      </c>
      <c r="I124" s="80">
        <f t="shared" si="5"/>
        <v>126630.43</v>
      </c>
      <c r="J124" s="80">
        <f t="shared" si="5"/>
        <v>0</v>
      </c>
      <c r="K124" s="80">
        <f t="shared" si="5"/>
        <v>0</v>
      </c>
      <c r="L124" s="80">
        <f t="shared" si="5"/>
        <v>101704.51</v>
      </c>
      <c r="M124" s="80">
        <f t="shared" si="5"/>
        <v>0</v>
      </c>
      <c r="N124" s="80">
        <f t="shared" si="5"/>
        <v>0</v>
      </c>
      <c r="O124" s="80">
        <f t="shared" si="5"/>
        <v>88151.07</v>
      </c>
      <c r="P124" s="80">
        <f t="shared" si="5"/>
        <v>86736.97</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57458.36</v>
      </c>
      <c r="AC124" s="80">
        <f t="shared" si="5"/>
        <v>54267.8</v>
      </c>
      <c r="AD124" s="80">
        <f t="shared" si="5"/>
        <v>0</v>
      </c>
      <c r="AE124" s="80">
        <f t="shared" si="5"/>
        <v>20979.91</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1927</v>
      </c>
      <c r="AS124" s="80">
        <f t="shared" si="5"/>
        <v>0</v>
      </c>
      <c r="AT124" s="80">
        <f t="shared" si="5"/>
        <v>0</v>
      </c>
      <c r="AU124" s="80">
        <f t="shared" si="5"/>
        <v>0</v>
      </c>
      <c r="AV124" s="80">
        <f t="shared" si="5"/>
        <v>3019.34</v>
      </c>
      <c r="AW124" s="80">
        <f t="shared" si="5"/>
        <v>3394.03</v>
      </c>
      <c r="AX124" s="80">
        <f t="shared" si="5"/>
        <v>0</v>
      </c>
      <c r="AY124" s="80">
        <f t="shared" si="5"/>
        <v>0</v>
      </c>
      <c r="AZ124" s="80">
        <f t="shared" si="5"/>
        <v>1338</v>
      </c>
      <c r="BA124" s="80">
        <f t="shared" si="5"/>
        <v>1300</v>
      </c>
      <c r="BB124" s="80">
        <f t="shared" si="5"/>
        <v>3629</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2580</v>
      </c>
      <c r="Z128" t="s">
        <v>2581</v>
      </c>
      <c r="AA128" t="s">
        <v>2685</v>
      </c>
      <c r="AB128" t="s">
        <v>2583</v>
      </c>
      <c r="AC128" t="s">
        <v>2584</v>
      </c>
      <c r="AD128" t="s">
        <v>2585</v>
      </c>
      <c r="AE128" t="s">
        <v>2686</v>
      </c>
      <c r="AF128" t="s">
        <v>2587</v>
      </c>
      <c r="AG128" t="s">
        <v>2588</v>
      </c>
      <c r="AH128" t="s">
        <v>2589</v>
      </c>
      <c r="AI128" t="s">
        <v>2687</v>
      </c>
      <c r="AJ128" t="s">
        <v>2591</v>
      </c>
      <c r="AK128" t="s">
        <v>2592</v>
      </c>
      <c r="AL128" t="s">
        <v>2593</v>
      </c>
      <c r="AM128" t="s">
        <v>2688</v>
      </c>
      <c r="AN128" t="s">
        <v>2595</v>
      </c>
      <c r="AO128" t="s">
        <v>2596</v>
      </c>
      <c r="AP128" t="s">
        <v>2597</v>
      </c>
      <c r="AQ128" t="s">
        <v>2689</v>
      </c>
      <c r="AR128" t="s">
        <v>2599</v>
      </c>
      <c r="AS128" t="s">
        <v>2600</v>
      </c>
      <c r="AT128" t="s">
        <v>2601</v>
      </c>
      <c r="AU128" t="s">
        <v>2690</v>
      </c>
      <c r="AV128" t="s">
        <v>2603</v>
      </c>
      <c r="AW128" t="s">
        <v>2604</v>
      </c>
      <c r="AX128" t="s">
        <v>2605</v>
      </c>
      <c r="AY128" t="s">
        <v>2691</v>
      </c>
      <c r="AZ128" t="s">
        <v>2607</v>
      </c>
      <c r="BA128" t="s">
        <v>2608</v>
      </c>
      <c r="BB128" t="s">
        <v>2609</v>
      </c>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665155.81000000006</v>
      </c>
      <c r="C131">
        <v>758039</v>
      </c>
      <c r="D131">
        <v>808861.34</v>
      </c>
      <c r="E131">
        <v>658665.05000000005</v>
      </c>
      <c r="F131">
        <v>672440.53</v>
      </c>
      <c r="G131">
        <v>803273.67</v>
      </c>
      <c r="H131">
        <v>844432.44</v>
      </c>
      <c r="I131">
        <v>861899.24</v>
      </c>
      <c r="J131">
        <v>770136.66</v>
      </c>
      <c r="K131">
        <v>771775.01</v>
      </c>
      <c r="L131">
        <v>848985.81</v>
      </c>
      <c r="M131">
        <v>783065.53</v>
      </c>
      <c r="N131">
        <v>686016.25</v>
      </c>
      <c r="O131">
        <v>672311.8</v>
      </c>
      <c r="P131">
        <v>730843.68</v>
      </c>
      <c r="Q131">
        <v>681376.7</v>
      </c>
      <c r="R131">
        <v>578149</v>
      </c>
      <c r="S131">
        <v>623859.80000000005</v>
      </c>
      <c r="T131">
        <v>541532.06000000006</v>
      </c>
      <c r="U131">
        <v>648374.65</v>
      </c>
      <c r="V131">
        <v>569146.82999999996</v>
      </c>
      <c r="W131">
        <v>645201.16</v>
      </c>
      <c r="X131">
        <v>598353.37</v>
      </c>
      <c r="Y131">
        <v>569195.02</v>
      </c>
      <c r="Z131">
        <v>483807.28</v>
      </c>
      <c r="AA131">
        <v>592928.36</v>
      </c>
      <c r="AB131">
        <v>533126.76</v>
      </c>
      <c r="AC131">
        <v>540768.47</v>
      </c>
      <c r="AD131">
        <v>486604.88</v>
      </c>
      <c r="AE131">
        <v>532309.44999999995</v>
      </c>
      <c r="AF131">
        <v>506583.05</v>
      </c>
      <c r="AG131">
        <v>606170.94999999995</v>
      </c>
      <c r="AH131">
        <v>532592.02</v>
      </c>
      <c r="AI131">
        <v>541068</v>
      </c>
      <c r="AJ131">
        <v>484643.49</v>
      </c>
      <c r="AK131">
        <v>509408.05</v>
      </c>
      <c r="AL131">
        <v>479602.26</v>
      </c>
      <c r="AM131">
        <v>445005.61</v>
      </c>
      <c r="AN131">
        <v>482398.16</v>
      </c>
      <c r="AO131">
        <v>492372.14</v>
      </c>
      <c r="AP131">
        <v>481158.08</v>
      </c>
      <c r="AQ131">
        <v>468901.5</v>
      </c>
      <c r="AR131">
        <v>498490.58</v>
      </c>
      <c r="AS131">
        <v>439536.15</v>
      </c>
      <c r="AT131">
        <v>460614.73</v>
      </c>
      <c r="AU131">
        <v>470768.15</v>
      </c>
      <c r="AV131">
        <v>421642.46</v>
      </c>
      <c r="AW131">
        <v>380442.33</v>
      </c>
      <c r="AX131">
        <v>377673</v>
      </c>
      <c r="AY131">
        <v>483923.22</v>
      </c>
      <c r="AZ131">
        <v>546506.44999999995</v>
      </c>
      <c r="BA131">
        <v>457149</v>
      </c>
      <c r="BB131">
        <v>466271.62</v>
      </c>
      <c r="BC131"/>
      <c r="BD131"/>
      <c r="BE131"/>
      <c r="BF131"/>
      <c r="BG131"/>
      <c r="BH131"/>
      <c r="BI131"/>
      <c r="BJ131"/>
      <c r="BK131"/>
      <c r="BL131"/>
      <c r="BM131"/>
      <c r="BN131"/>
      <c r="BO131"/>
      <c r="BP131"/>
      <c r="BQ131"/>
      <c r="BR131"/>
      <c r="BS131"/>
      <c r="BT131"/>
    </row>
    <row r="132" spans="1:72" x14ac:dyDescent="0.3">
      <c r="A132" t="s">
        <v>2867</v>
      </c>
      <c r="B132">
        <v>659716.44999999995</v>
      </c>
      <c r="C132">
        <v>755037.87</v>
      </c>
      <c r="D132">
        <v>799476.77</v>
      </c>
      <c r="E132">
        <v>635253.55000000005</v>
      </c>
      <c r="F132">
        <v>672440.53</v>
      </c>
      <c r="G132">
        <v>803273.67</v>
      </c>
      <c r="H132">
        <v>844432.44</v>
      </c>
      <c r="I132">
        <v>861899.24</v>
      </c>
      <c r="J132">
        <v>769893.66</v>
      </c>
      <c r="K132">
        <v>771775.01</v>
      </c>
      <c r="L132">
        <v>848985.81</v>
      </c>
      <c r="M132">
        <v>783065.53</v>
      </c>
      <c r="N132">
        <v>686016.25</v>
      </c>
      <c r="O132">
        <v>672311.8</v>
      </c>
      <c r="P132">
        <v>730843.68</v>
      </c>
      <c r="Q132">
        <v>680236.01</v>
      </c>
      <c r="R132">
        <v>575627.43999999994</v>
      </c>
      <c r="S132">
        <v>623859.80000000005</v>
      </c>
      <c r="T132">
        <v>541532.06000000006</v>
      </c>
      <c r="U132">
        <v>648374.65</v>
      </c>
      <c r="V132">
        <v>569146.82999999996</v>
      </c>
      <c r="W132">
        <v>645201.16</v>
      </c>
      <c r="X132">
        <v>598353.37</v>
      </c>
      <c r="Y132">
        <v>569195.02</v>
      </c>
      <c r="Z132">
        <v>483786.88</v>
      </c>
      <c r="AA132">
        <v>592928.36</v>
      </c>
      <c r="AB132">
        <v>533126.76</v>
      </c>
      <c r="AC132">
        <v>540768.47</v>
      </c>
      <c r="AD132">
        <v>486604.88</v>
      </c>
      <c r="AE132">
        <v>532309.44999999995</v>
      </c>
      <c r="AF132">
        <v>506583.05</v>
      </c>
      <c r="AG132">
        <v>606170.94999999995</v>
      </c>
      <c r="AH132">
        <v>532592.02</v>
      </c>
      <c r="AI132">
        <v>540504.41</v>
      </c>
      <c r="AJ132">
        <v>481204.13</v>
      </c>
      <c r="AK132">
        <v>509298.05</v>
      </c>
      <c r="AL132">
        <v>479602.26</v>
      </c>
      <c r="AM132">
        <v>445005.61</v>
      </c>
      <c r="AN132">
        <v>482398.16</v>
      </c>
      <c r="AO132">
        <v>492372.14</v>
      </c>
      <c r="AP132">
        <v>481158.08</v>
      </c>
      <c r="AQ132">
        <v>468901.5</v>
      </c>
      <c r="AR132">
        <v>498490.58</v>
      </c>
      <c r="AS132">
        <v>439376.05</v>
      </c>
      <c r="AT132">
        <v>460378.79</v>
      </c>
      <c r="AU132">
        <v>470768.15</v>
      </c>
      <c r="AV132">
        <v>421642.46</v>
      </c>
      <c r="AW132">
        <v>380442.33</v>
      </c>
      <c r="AX132">
        <v>377660</v>
      </c>
      <c r="AY132">
        <v>483923</v>
      </c>
      <c r="AZ132">
        <v>546497.62</v>
      </c>
      <c r="BA132">
        <v>456796</v>
      </c>
      <c r="BB132">
        <v>466264.32000000001</v>
      </c>
      <c r="BC132"/>
      <c r="BD132"/>
      <c r="BE132"/>
      <c r="BF132"/>
      <c r="BG132"/>
      <c r="BH132"/>
      <c r="BI132"/>
      <c r="BJ132"/>
      <c r="BK132"/>
      <c r="BL132"/>
      <c r="BM132"/>
      <c r="BN132"/>
      <c r="BO132"/>
      <c r="BP132"/>
      <c r="BQ132"/>
      <c r="BR132"/>
      <c r="BS132"/>
      <c r="BT132"/>
    </row>
    <row r="133" spans="1:72" x14ac:dyDescent="0.3">
      <c r="A133" t="s">
        <v>2868</v>
      </c>
      <c r="B133">
        <v>5439.36</v>
      </c>
      <c r="C133">
        <v>3001.13</v>
      </c>
      <c r="D133">
        <v>9384.57</v>
      </c>
      <c r="E133">
        <v>23411.5</v>
      </c>
      <c r="F133">
        <v>0</v>
      </c>
      <c r="G133">
        <v>0</v>
      </c>
      <c r="H133">
        <v>81</v>
      </c>
      <c r="I133">
        <v>0</v>
      </c>
      <c r="J133">
        <v>243</v>
      </c>
      <c r="K133">
        <v>0</v>
      </c>
      <c r="L133">
        <v>0</v>
      </c>
      <c r="M133">
        <v>0</v>
      </c>
      <c r="N133">
        <v>0</v>
      </c>
      <c r="O133">
        <v>0</v>
      </c>
      <c r="P133">
        <v>1220.75</v>
      </c>
      <c r="Q133">
        <v>1140.69</v>
      </c>
      <c r="R133">
        <v>2521.56</v>
      </c>
      <c r="S133">
        <v>0</v>
      </c>
      <c r="T133">
        <v>0</v>
      </c>
      <c r="U133">
        <v>0</v>
      </c>
      <c r="V133">
        <v>0</v>
      </c>
      <c r="W133">
        <v>0</v>
      </c>
      <c r="X133">
        <v>6.8</v>
      </c>
      <c r="Y133">
        <v>0</v>
      </c>
      <c r="Z133">
        <v>20.399999999999999</v>
      </c>
      <c r="AA133">
        <v>0</v>
      </c>
      <c r="AB133">
        <v>0</v>
      </c>
      <c r="AC133">
        <v>0</v>
      </c>
      <c r="AD133">
        <v>0</v>
      </c>
      <c r="AE133">
        <v>0</v>
      </c>
      <c r="AF133">
        <v>0</v>
      </c>
      <c r="AG133">
        <v>0</v>
      </c>
      <c r="AH133">
        <v>0</v>
      </c>
      <c r="AI133">
        <v>563.58000000000004</v>
      </c>
      <c r="AJ133">
        <v>3439.35</v>
      </c>
      <c r="AK133">
        <v>110.01</v>
      </c>
      <c r="AL133">
        <v>0</v>
      </c>
      <c r="AM133">
        <v>0</v>
      </c>
      <c r="AN133">
        <v>0</v>
      </c>
      <c r="AO133">
        <v>0</v>
      </c>
      <c r="AP133">
        <v>0</v>
      </c>
      <c r="AQ133">
        <v>0</v>
      </c>
      <c r="AR133">
        <v>132.01</v>
      </c>
      <c r="AS133">
        <v>160.1</v>
      </c>
      <c r="AT133">
        <v>235.94</v>
      </c>
      <c r="AU133">
        <v>0</v>
      </c>
      <c r="AV133">
        <v>4.2699999999999996</v>
      </c>
      <c r="AW133">
        <v>-0.19</v>
      </c>
      <c r="AX133">
        <v>13</v>
      </c>
      <c r="AY133">
        <v>0.21</v>
      </c>
      <c r="AZ133">
        <v>8.83</v>
      </c>
      <c r="BA133">
        <v>353</v>
      </c>
      <c r="BB133">
        <v>7.3</v>
      </c>
      <c r="BC133"/>
      <c r="BD133"/>
      <c r="BE133"/>
      <c r="BF133"/>
      <c r="BG133"/>
      <c r="BH133"/>
      <c r="BI133"/>
      <c r="BJ133"/>
      <c r="BK133"/>
      <c r="BL133"/>
      <c r="BM133"/>
      <c r="BN133"/>
      <c r="BO133"/>
      <c r="BP133"/>
      <c r="BQ133"/>
      <c r="BR133"/>
      <c r="BS133"/>
      <c r="BT133"/>
    </row>
    <row r="134" spans="1:72" x14ac:dyDescent="0.3">
      <c r="A134" t="s">
        <v>878</v>
      </c>
      <c r="B134">
        <v>0</v>
      </c>
      <c r="C134">
        <v>0</v>
      </c>
      <c r="D134">
        <v>2154</v>
      </c>
      <c r="E134">
        <v>0</v>
      </c>
      <c r="F134">
        <v>0</v>
      </c>
      <c r="G134">
        <v>0</v>
      </c>
      <c r="H134">
        <v>1077</v>
      </c>
      <c r="I134">
        <v>2915.85</v>
      </c>
      <c r="J134">
        <v>0</v>
      </c>
      <c r="K134">
        <v>359</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c r="BD134"/>
      <c r="BE134"/>
      <c r="BF134"/>
      <c r="BG134"/>
      <c r="BH134"/>
      <c r="BI134"/>
      <c r="BJ134"/>
      <c r="BK134"/>
      <c r="BL134"/>
      <c r="BM134"/>
      <c r="BN134"/>
      <c r="BO134"/>
      <c r="BP134"/>
      <c r="BQ134"/>
      <c r="BR134"/>
      <c r="BS134"/>
      <c r="BT134"/>
    </row>
    <row r="135" spans="1:72" x14ac:dyDescent="0.3">
      <c r="A135" t="s">
        <v>2695</v>
      </c>
      <c r="B135">
        <v>0</v>
      </c>
      <c r="C135">
        <v>0</v>
      </c>
      <c r="D135">
        <v>2154</v>
      </c>
      <c r="E135">
        <v>0</v>
      </c>
      <c r="F135">
        <v>0</v>
      </c>
      <c r="G135">
        <v>0</v>
      </c>
      <c r="H135">
        <v>1077</v>
      </c>
      <c r="I135">
        <v>2915.85</v>
      </c>
      <c r="J135">
        <v>0</v>
      </c>
      <c r="K135">
        <v>359</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795</v>
      </c>
      <c r="B136">
        <v>7176.57</v>
      </c>
      <c r="C136">
        <v>1071.24</v>
      </c>
      <c r="D136">
        <v>4089.34</v>
      </c>
      <c r="E136">
        <v>958.9</v>
      </c>
      <c r="F136">
        <v>9145.64</v>
      </c>
      <c r="G136">
        <v>1049.05</v>
      </c>
      <c r="H136">
        <v>1977.43</v>
      </c>
      <c r="I136">
        <v>3852.82</v>
      </c>
      <c r="J136">
        <v>4342.47</v>
      </c>
      <c r="K136">
        <v>2023.28</v>
      </c>
      <c r="L136">
        <v>3611.14</v>
      </c>
      <c r="M136">
        <v>2410.06</v>
      </c>
      <c r="N136">
        <v>3583.37</v>
      </c>
      <c r="O136">
        <v>2693.74</v>
      </c>
      <c r="P136">
        <v>3877.94</v>
      </c>
      <c r="Q136">
        <v>8096.79</v>
      </c>
      <c r="R136">
        <v>1774.44</v>
      </c>
      <c r="S136">
        <v>3809.53</v>
      </c>
      <c r="T136">
        <v>3272.81</v>
      </c>
      <c r="U136">
        <v>4018.89</v>
      </c>
      <c r="V136">
        <v>3024.12</v>
      </c>
      <c r="W136">
        <v>-691.27</v>
      </c>
      <c r="X136">
        <v>4201.2</v>
      </c>
      <c r="Y136">
        <v>3561.05</v>
      </c>
      <c r="Z136">
        <v>4296.79</v>
      </c>
      <c r="AA136">
        <v>2842.2</v>
      </c>
      <c r="AB136">
        <v>2724.38</v>
      </c>
      <c r="AC136">
        <v>4042.75</v>
      </c>
      <c r="AD136">
        <v>1558.72</v>
      </c>
      <c r="AE136">
        <v>3181.59</v>
      </c>
      <c r="AF136">
        <v>1455.54</v>
      </c>
      <c r="AG136">
        <v>4401.87</v>
      </c>
      <c r="AH136">
        <v>2736.43</v>
      </c>
      <c r="AI136">
        <v>3513.2</v>
      </c>
      <c r="AJ136">
        <v>4761.32</v>
      </c>
      <c r="AK136">
        <v>6342.39</v>
      </c>
      <c r="AL136">
        <v>3144.04</v>
      </c>
      <c r="AM136">
        <v>2587.56</v>
      </c>
      <c r="AN136">
        <v>4630.53</v>
      </c>
      <c r="AO136">
        <v>10613.84</v>
      </c>
      <c r="AP136">
        <v>8505.6299999999992</v>
      </c>
      <c r="AQ136">
        <v>10596.47</v>
      </c>
      <c r="AR136">
        <v>4565.3</v>
      </c>
      <c r="AS136">
        <v>3644.99</v>
      </c>
      <c r="AT136">
        <v>7106.08</v>
      </c>
      <c r="AU136">
        <v>6296.03</v>
      </c>
      <c r="AV136">
        <v>6513.54</v>
      </c>
      <c r="AW136">
        <v>5518.11</v>
      </c>
      <c r="AX136">
        <v>6467</v>
      </c>
      <c r="AY136">
        <v>7626.1</v>
      </c>
      <c r="AZ136">
        <v>4699.8100000000004</v>
      </c>
      <c r="BA136">
        <v>3728</v>
      </c>
      <c r="BB136">
        <v>14335.16</v>
      </c>
      <c r="BC136"/>
      <c r="BD136"/>
      <c r="BE136"/>
      <c r="BF136"/>
      <c r="BG136"/>
      <c r="BH136"/>
      <c r="BI136"/>
      <c r="BJ136"/>
      <c r="BK136"/>
      <c r="BL136"/>
      <c r="BM136"/>
      <c r="BN136"/>
      <c r="BO136"/>
      <c r="BP136"/>
      <c r="BQ136"/>
      <c r="BR136"/>
      <c r="BS136"/>
      <c r="BT136"/>
    </row>
    <row r="137" spans="1:72" x14ac:dyDescent="0.3">
      <c r="A137" t="s">
        <v>880</v>
      </c>
      <c r="B137">
        <v>672332.37</v>
      </c>
      <c r="C137">
        <v>759110.23</v>
      </c>
      <c r="D137">
        <v>815104.68</v>
      </c>
      <c r="E137">
        <v>659623.94999999995</v>
      </c>
      <c r="F137">
        <v>681586.18</v>
      </c>
      <c r="G137">
        <v>804322.73</v>
      </c>
      <c r="H137">
        <v>847486.87</v>
      </c>
      <c r="I137">
        <v>868667.91</v>
      </c>
      <c r="J137">
        <v>774479.13</v>
      </c>
      <c r="K137">
        <v>775234.29</v>
      </c>
      <c r="L137">
        <v>852596.95</v>
      </c>
      <c r="M137">
        <v>785475.58</v>
      </c>
      <c r="N137">
        <v>689599.62</v>
      </c>
      <c r="O137">
        <v>675005.54</v>
      </c>
      <c r="P137">
        <v>734721.62</v>
      </c>
      <c r="Q137">
        <v>689473.49</v>
      </c>
      <c r="R137">
        <v>579923.43999999994</v>
      </c>
      <c r="S137">
        <v>627669.31999999995</v>
      </c>
      <c r="T137">
        <v>544804.87</v>
      </c>
      <c r="U137">
        <v>652393.54</v>
      </c>
      <c r="V137">
        <v>572170.94999999995</v>
      </c>
      <c r="W137">
        <v>644509.89</v>
      </c>
      <c r="X137">
        <v>602554.56999999995</v>
      </c>
      <c r="Y137">
        <v>572756.06999999995</v>
      </c>
      <c r="Z137">
        <v>488104.07</v>
      </c>
      <c r="AA137">
        <v>595770.55000000005</v>
      </c>
      <c r="AB137">
        <v>535851.14</v>
      </c>
      <c r="AC137">
        <v>544811.22</v>
      </c>
      <c r="AD137">
        <v>488163.59</v>
      </c>
      <c r="AE137">
        <v>535491.04</v>
      </c>
      <c r="AF137">
        <v>508038.59</v>
      </c>
      <c r="AG137">
        <v>610572.81999999995</v>
      </c>
      <c r="AH137">
        <v>535328.44999999995</v>
      </c>
      <c r="AI137">
        <v>544581.19999999995</v>
      </c>
      <c r="AJ137">
        <v>489404.81</v>
      </c>
      <c r="AK137">
        <v>515750.44</v>
      </c>
      <c r="AL137">
        <v>482746.3</v>
      </c>
      <c r="AM137">
        <v>447593.17</v>
      </c>
      <c r="AN137">
        <v>487028.68</v>
      </c>
      <c r="AO137">
        <v>502985.99</v>
      </c>
      <c r="AP137">
        <v>489663.71</v>
      </c>
      <c r="AQ137">
        <v>479497.96</v>
      </c>
      <c r="AR137">
        <v>503055.88</v>
      </c>
      <c r="AS137">
        <v>443181.13</v>
      </c>
      <c r="AT137">
        <v>467720.81</v>
      </c>
      <c r="AU137">
        <v>477064.18</v>
      </c>
      <c r="AV137">
        <v>428156.01</v>
      </c>
      <c r="AW137">
        <v>385960.44</v>
      </c>
      <c r="AX137">
        <v>384140</v>
      </c>
      <c r="AY137">
        <v>491549.32</v>
      </c>
      <c r="AZ137">
        <v>551206.27</v>
      </c>
      <c r="BA137">
        <v>460877</v>
      </c>
      <c r="BB137">
        <v>480606.78</v>
      </c>
      <c r="BC137"/>
      <c r="BD137"/>
      <c r="BE137"/>
      <c r="BF137"/>
      <c r="BG137"/>
      <c r="BH137"/>
      <c r="BI137"/>
      <c r="BJ137"/>
      <c r="BK137"/>
      <c r="BL137"/>
      <c r="BM137"/>
      <c r="BN137"/>
      <c r="BO137"/>
      <c r="BP137"/>
      <c r="BQ137"/>
      <c r="BR137"/>
      <c r="BS137"/>
      <c r="BT137"/>
    </row>
    <row r="138" spans="1:72" x14ac:dyDescent="0.3">
      <c r="A138" t="s">
        <v>2696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881</v>
      </c>
      <c r="B139">
        <v>348233.3</v>
      </c>
      <c r="C139">
        <v>376968.34</v>
      </c>
      <c r="D139">
        <v>428274.07</v>
      </c>
      <c r="E139">
        <v>403068.58</v>
      </c>
      <c r="F139">
        <v>316492.52</v>
      </c>
      <c r="G139">
        <v>348046.51</v>
      </c>
      <c r="H139">
        <v>388090.08</v>
      </c>
      <c r="I139">
        <v>408886.3</v>
      </c>
      <c r="J139">
        <v>349108.47999999998</v>
      </c>
      <c r="K139">
        <v>355070.55</v>
      </c>
      <c r="L139">
        <v>430198.08</v>
      </c>
      <c r="M139">
        <v>387343.99</v>
      </c>
      <c r="N139">
        <v>322240.38</v>
      </c>
      <c r="O139">
        <v>328899.71999999997</v>
      </c>
      <c r="P139">
        <v>363146.79</v>
      </c>
      <c r="Q139">
        <v>348443.78</v>
      </c>
      <c r="R139">
        <v>266618.01</v>
      </c>
      <c r="S139">
        <v>289273.28000000003</v>
      </c>
      <c r="T139">
        <v>246729.76</v>
      </c>
      <c r="U139">
        <v>320464.46999999997</v>
      </c>
      <c r="V139">
        <v>268535.59000000003</v>
      </c>
      <c r="W139">
        <v>303830.74</v>
      </c>
      <c r="X139">
        <v>281976.84000000003</v>
      </c>
      <c r="Y139">
        <v>294241.96000000002</v>
      </c>
      <c r="Z139">
        <v>218973.95</v>
      </c>
      <c r="AA139">
        <v>277094.05</v>
      </c>
      <c r="AB139">
        <v>234305.78</v>
      </c>
      <c r="AC139">
        <v>271171.21000000002</v>
      </c>
      <c r="AD139">
        <v>229549.24</v>
      </c>
      <c r="AE139">
        <v>261130.47</v>
      </c>
      <c r="AF139">
        <v>218019.63</v>
      </c>
      <c r="AG139">
        <v>314130.34999999998</v>
      </c>
      <c r="AH139">
        <v>268199.42</v>
      </c>
      <c r="AI139">
        <v>299986.89</v>
      </c>
      <c r="AJ139">
        <v>220796.06</v>
      </c>
      <c r="AK139">
        <v>251004.01</v>
      </c>
      <c r="AL139">
        <v>240805.06</v>
      </c>
      <c r="AM139">
        <v>264843.57</v>
      </c>
      <c r="AN139">
        <v>265836.77</v>
      </c>
      <c r="AO139">
        <v>257292.75</v>
      </c>
      <c r="AP139">
        <v>285459.34000000003</v>
      </c>
      <c r="AQ139">
        <v>304412.39</v>
      </c>
      <c r="AR139">
        <v>329129.55</v>
      </c>
      <c r="AS139">
        <v>277582.53000000003</v>
      </c>
      <c r="AT139">
        <v>303586.87</v>
      </c>
      <c r="AU139">
        <v>300703.43</v>
      </c>
      <c r="AV139">
        <v>256491.64</v>
      </c>
      <c r="AW139">
        <v>237482.66</v>
      </c>
      <c r="AX139">
        <v>236926</v>
      </c>
      <c r="AY139">
        <v>319493.40999999997</v>
      </c>
      <c r="AZ139">
        <v>351958.33</v>
      </c>
      <c r="BA139">
        <v>277457</v>
      </c>
      <c r="BB139">
        <v>287664.63</v>
      </c>
      <c r="BC139"/>
      <c r="BD139"/>
      <c r="BE139"/>
      <c r="BF139"/>
      <c r="BG139"/>
      <c r="BH139"/>
      <c r="BI139"/>
      <c r="BJ139"/>
      <c r="BK139"/>
      <c r="BL139"/>
      <c r="BM139"/>
      <c r="BN139"/>
      <c r="BO139"/>
      <c r="BP139"/>
      <c r="BQ139"/>
      <c r="BR139"/>
      <c r="BS139"/>
      <c r="BT139"/>
    </row>
    <row r="140" spans="1:72" x14ac:dyDescent="0.3">
      <c r="A140" t="s">
        <v>2869</v>
      </c>
      <c r="B140">
        <v>0</v>
      </c>
      <c r="C140">
        <v>376968.34</v>
      </c>
      <c r="D140">
        <v>428274.07</v>
      </c>
      <c r="E140">
        <v>0</v>
      </c>
      <c r="F140">
        <v>0</v>
      </c>
      <c r="G140">
        <v>373532.84</v>
      </c>
      <c r="H140">
        <v>0</v>
      </c>
      <c r="I140">
        <v>408886.3</v>
      </c>
      <c r="J140">
        <v>349108.47999999998</v>
      </c>
      <c r="K140">
        <v>0</v>
      </c>
      <c r="L140">
        <v>430198.08</v>
      </c>
      <c r="M140">
        <v>0</v>
      </c>
      <c r="N140">
        <v>0</v>
      </c>
      <c r="O140">
        <v>328899.71999999997</v>
      </c>
      <c r="P140">
        <v>363146.79</v>
      </c>
      <c r="Q140">
        <v>0</v>
      </c>
      <c r="R140">
        <v>0</v>
      </c>
      <c r="S140">
        <v>0</v>
      </c>
      <c r="T140">
        <v>0</v>
      </c>
      <c r="U140">
        <v>0</v>
      </c>
      <c r="V140">
        <v>0</v>
      </c>
      <c r="W140">
        <v>0</v>
      </c>
      <c r="X140">
        <v>0</v>
      </c>
      <c r="Y140">
        <v>0</v>
      </c>
      <c r="Z140">
        <v>0</v>
      </c>
      <c r="AA140">
        <v>0</v>
      </c>
      <c r="AB140">
        <v>234305.78</v>
      </c>
      <c r="AC140">
        <v>271171.21000000002</v>
      </c>
      <c r="AD140">
        <v>0</v>
      </c>
      <c r="AE140">
        <v>265369.96999999997</v>
      </c>
      <c r="AF140">
        <v>0</v>
      </c>
      <c r="AG140">
        <v>0</v>
      </c>
      <c r="AH140">
        <v>268199.42</v>
      </c>
      <c r="AI140">
        <v>299986.89</v>
      </c>
      <c r="AJ140">
        <v>220796.06</v>
      </c>
      <c r="AK140">
        <v>251004.01</v>
      </c>
      <c r="AL140">
        <v>240805.06</v>
      </c>
      <c r="AM140">
        <v>0</v>
      </c>
      <c r="AN140">
        <v>265836.77</v>
      </c>
      <c r="AO140">
        <v>257292.75</v>
      </c>
      <c r="AP140">
        <v>285459.34000000003</v>
      </c>
      <c r="AQ140">
        <v>304412.39</v>
      </c>
      <c r="AR140">
        <v>329129.55</v>
      </c>
      <c r="AS140">
        <v>277582.53000000003</v>
      </c>
      <c r="AT140">
        <v>303586.87</v>
      </c>
      <c r="AU140">
        <v>300703.43</v>
      </c>
      <c r="AV140">
        <v>256491.64</v>
      </c>
      <c r="AW140">
        <v>237482.66</v>
      </c>
      <c r="AX140">
        <v>0</v>
      </c>
      <c r="AY140">
        <v>309143.25</v>
      </c>
      <c r="AZ140">
        <v>0</v>
      </c>
      <c r="BA140">
        <v>0</v>
      </c>
      <c r="BB140">
        <v>0</v>
      </c>
      <c r="BC140"/>
      <c r="BD140"/>
      <c r="BE140"/>
      <c r="BF140"/>
      <c r="BG140"/>
      <c r="BH140"/>
      <c r="BI140"/>
      <c r="BJ140"/>
      <c r="BK140"/>
      <c r="BL140"/>
      <c r="BM140"/>
      <c r="BN140"/>
      <c r="BO140"/>
      <c r="BP140"/>
      <c r="BQ140"/>
      <c r="BR140"/>
      <c r="BS140"/>
      <c r="BT140"/>
    </row>
    <row r="141" spans="1:72" x14ac:dyDescent="0.3">
      <c r="A141" t="s">
        <v>882</v>
      </c>
      <c r="B141">
        <v>223825.46</v>
      </c>
      <c r="C141">
        <v>293641.5</v>
      </c>
      <c r="D141">
        <v>277458.84999999998</v>
      </c>
      <c r="E141">
        <v>190848.69</v>
      </c>
      <c r="F141">
        <v>273786.5</v>
      </c>
      <c r="G141">
        <v>334326.46000000002</v>
      </c>
      <c r="H141">
        <v>310387.7</v>
      </c>
      <c r="I141">
        <v>327346.38</v>
      </c>
      <c r="J141">
        <v>304387.68</v>
      </c>
      <c r="K141">
        <v>326938.83</v>
      </c>
      <c r="L141">
        <v>284391.98</v>
      </c>
      <c r="M141">
        <v>277136.64000000001</v>
      </c>
      <c r="N141">
        <v>267294.69</v>
      </c>
      <c r="O141">
        <v>284530.57</v>
      </c>
      <c r="P141">
        <v>273528.63</v>
      </c>
      <c r="Q141">
        <v>261346.01</v>
      </c>
      <c r="R141">
        <v>247349.42</v>
      </c>
      <c r="S141">
        <v>262370.36</v>
      </c>
      <c r="T141">
        <v>258765.09</v>
      </c>
      <c r="U141">
        <v>271449.59999999998</v>
      </c>
      <c r="V141">
        <v>258306.99</v>
      </c>
      <c r="W141">
        <v>263017.99</v>
      </c>
      <c r="X141">
        <v>270262.38</v>
      </c>
      <c r="Y141">
        <v>238899.09</v>
      </c>
      <c r="Z141">
        <v>224644.92</v>
      </c>
      <c r="AA141">
        <v>241770.17</v>
      </c>
      <c r="AB141">
        <v>265662.61</v>
      </c>
      <c r="AC141">
        <v>233847.32</v>
      </c>
      <c r="AD141">
        <v>211843.06</v>
      </c>
      <c r="AE141">
        <v>227661.28</v>
      </c>
      <c r="AF141">
        <v>247526.29</v>
      </c>
      <c r="AG141">
        <v>258077.54</v>
      </c>
      <c r="AH141">
        <v>214489.18</v>
      </c>
      <c r="AI141">
        <v>220688.58</v>
      </c>
      <c r="AJ141">
        <v>209727.46</v>
      </c>
      <c r="AK141">
        <v>216846.38</v>
      </c>
      <c r="AL141">
        <v>165850.1</v>
      </c>
      <c r="AM141">
        <v>176743.62</v>
      </c>
      <c r="AN141">
        <v>165555.92000000001</v>
      </c>
      <c r="AO141">
        <v>180248.17</v>
      </c>
      <c r="AP141">
        <v>155357.10999999999</v>
      </c>
      <c r="AQ141">
        <v>139885.38</v>
      </c>
      <c r="AR141">
        <v>146111.56</v>
      </c>
      <c r="AS141">
        <v>136323.18</v>
      </c>
      <c r="AT141">
        <v>129949.05</v>
      </c>
      <c r="AU141">
        <v>137327.35</v>
      </c>
      <c r="AV141">
        <v>131628.62</v>
      </c>
      <c r="AW141">
        <v>122703.69</v>
      </c>
      <c r="AX141">
        <v>124538</v>
      </c>
      <c r="AY141">
        <v>132786.29</v>
      </c>
      <c r="AZ141">
        <v>148998.65</v>
      </c>
      <c r="BA141">
        <v>118315</v>
      </c>
      <c r="BB141">
        <v>116836.9</v>
      </c>
      <c r="BC141"/>
      <c r="BD141"/>
      <c r="BE141"/>
      <c r="BF141"/>
      <c r="BG141"/>
      <c r="BH141"/>
      <c r="BI141"/>
      <c r="BJ141"/>
      <c r="BK141"/>
      <c r="BL141"/>
      <c r="BM141"/>
      <c r="BN141"/>
      <c r="BO141"/>
      <c r="BP141"/>
      <c r="BQ141"/>
      <c r="BR141"/>
      <c r="BS141"/>
      <c r="BT141"/>
    </row>
    <row r="142" spans="1:72" x14ac:dyDescent="0.3">
      <c r="A142" t="s">
        <v>883</v>
      </c>
      <c r="B142">
        <v>184032.09</v>
      </c>
      <c r="C142">
        <v>251681.97</v>
      </c>
      <c r="D142">
        <v>234882.74</v>
      </c>
      <c r="E142">
        <v>150954.82</v>
      </c>
      <c r="F142">
        <v>225588.57</v>
      </c>
      <c r="G142">
        <v>275208.86</v>
      </c>
      <c r="H142">
        <v>258764.67</v>
      </c>
      <c r="I142">
        <v>269938.48</v>
      </c>
      <c r="J142">
        <v>251817.8</v>
      </c>
      <c r="K142">
        <v>259878.41</v>
      </c>
      <c r="L142">
        <v>220835.17</v>
      </c>
      <c r="M142">
        <v>217392.9</v>
      </c>
      <c r="N142">
        <v>212293.71</v>
      </c>
      <c r="O142">
        <v>218413.62</v>
      </c>
      <c r="P142">
        <v>220594.82</v>
      </c>
      <c r="Q142">
        <v>207360.81</v>
      </c>
      <c r="R142">
        <v>190187.1</v>
      </c>
      <c r="S142">
        <v>210761.7</v>
      </c>
      <c r="T142">
        <v>205350.85</v>
      </c>
      <c r="U142">
        <v>216576.63</v>
      </c>
      <c r="V142">
        <v>200302.48</v>
      </c>
      <c r="W142">
        <v>204362.84</v>
      </c>
      <c r="X142">
        <v>218644.97</v>
      </c>
      <c r="Y142">
        <v>190284.49</v>
      </c>
      <c r="Z142">
        <v>171685.01</v>
      </c>
      <c r="AA142">
        <v>191930.34</v>
      </c>
      <c r="AB142">
        <v>214099.20000000001</v>
      </c>
      <c r="AC142">
        <v>181534.85</v>
      </c>
      <c r="AD142">
        <v>145504.32000000001</v>
      </c>
      <c r="AE142">
        <v>183269.61</v>
      </c>
      <c r="AF142">
        <v>195489.49</v>
      </c>
      <c r="AG142">
        <v>210034.79</v>
      </c>
      <c r="AH142">
        <v>162115.76999999999</v>
      </c>
      <c r="AI142">
        <v>182673.49</v>
      </c>
      <c r="AJ142">
        <v>159713.59</v>
      </c>
      <c r="AK142">
        <v>165590.65</v>
      </c>
      <c r="AL142">
        <v>125442.54</v>
      </c>
      <c r="AM142">
        <v>124246.04</v>
      </c>
      <c r="AN142">
        <v>120815.51</v>
      </c>
      <c r="AO142">
        <v>137245.56</v>
      </c>
      <c r="AP142">
        <v>113901.51</v>
      </c>
      <c r="AQ142">
        <v>106737.48</v>
      </c>
      <c r="AR142">
        <v>107878.95</v>
      </c>
      <c r="AS142">
        <v>102386.11</v>
      </c>
      <c r="AT142">
        <v>87215.62</v>
      </c>
      <c r="AU142">
        <v>96404.39</v>
      </c>
      <c r="AV142">
        <v>93269.21</v>
      </c>
      <c r="AW142">
        <v>80072.06</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884</v>
      </c>
      <c r="B143">
        <v>39793.360000000001</v>
      </c>
      <c r="C143">
        <v>41959.53</v>
      </c>
      <c r="D143">
        <v>42576.11</v>
      </c>
      <c r="E143">
        <v>39893.870000000003</v>
      </c>
      <c r="F143">
        <v>48197.93</v>
      </c>
      <c r="G143">
        <v>59117.599999999999</v>
      </c>
      <c r="H143">
        <v>51623.03</v>
      </c>
      <c r="I143">
        <v>57407.9</v>
      </c>
      <c r="J143">
        <v>52569.87</v>
      </c>
      <c r="K143">
        <v>67060.42</v>
      </c>
      <c r="L143">
        <v>63556.81</v>
      </c>
      <c r="M143">
        <v>59743.74</v>
      </c>
      <c r="N143">
        <v>55000.98</v>
      </c>
      <c r="O143">
        <v>66116.95</v>
      </c>
      <c r="P143">
        <v>52933.81</v>
      </c>
      <c r="Q143">
        <v>53985.2</v>
      </c>
      <c r="R143">
        <v>57162.32</v>
      </c>
      <c r="S143">
        <v>51608.66</v>
      </c>
      <c r="T143">
        <v>53414.239999999998</v>
      </c>
      <c r="U143">
        <v>54872.97</v>
      </c>
      <c r="V143">
        <v>58004.51</v>
      </c>
      <c r="W143">
        <v>58655.15</v>
      </c>
      <c r="X143">
        <v>51617.41</v>
      </c>
      <c r="Y143">
        <v>48614.6</v>
      </c>
      <c r="Z143">
        <v>52959.91</v>
      </c>
      <c r="AA143">
        <v>49839.83</v>
      </c>
      <c r="AB143">
        <v>51563.41</v>
      </c>
      <c r="AC143">
        <v>52312.47</v>
      </c>
      <c r="AD143">
        <v>66338.740000000005</v>
      </c>
      <c r="AE143">
        <v>44391.66</v>
      </c>
      <c r="AF143">
        <v>52036.800000000003</v>
      </c>
      <c r="AG143">
        <v>48042.75</v>
      </c>
      <c r="AH143">
        <v>52373.41</v>
      </c>
      <c r="AI143">
        <v>38015.08</v>
      </c>
      <c r="AJ143">
        <v>50013.87</v>
      </c>
      <c r="AK143">
        <v>51255.73</v>
      </c>
      <c r="AL143">
        <v>40407.56</v>
      </c>
      <c r="AM143">
        <v>52497.58</v>
      </c>
      <c r="AN143">
        <v>44740.42</v>
      </c>
      <c r="AO143">
        <v>43002.61</v>
      </c>
      <c r="AP143">
        <v>41455.599999999999</v>
      </c>
      <c r="AQ143">
        <v>33147.910000000003</v>
      </c>
      <c r="AR143">
        <v>38232.61</v>
      </c>
      <c r="AS143">
        <v>33937.07</v>
      </c>
      <c r="AT143">
        <v>42733.42</v>
      </c>
      <c r="AU143">
        <v>40922.959999999999</v>
      </c>
      <c r="AV143">
        <v>38359.42</v>
      </c>
      <c r="AW143">
        <v>42631.63</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885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10439.14</v>
      </c>
      <c r="AM144">
        <v>9651.5499999999993</v>
      </c>
      <c r="AN144">
        <v>10622.44</v>
      </c>
      <c r="AO144">
        <v>9976.5300000000007</v>
      </c>
      <c r="AP144">
        <v>10086.700000000001</v>
      </c>
      <c r="AQ144">
        <v>8165.57</v>
      </c>
      <c r="AR144">
        <v>9461.7199999999993</v>
      </c>
      <c r="AS144">
        <v>9248.18</v>
      </c>
      <c r="AT144">
        <v>9544.23</v>
      </c>
      <c r="AU144">
        <v>9838.61</v>
      </c>
      <c r="AV144">
        <v>8772.26</v>
      </c>
      <c r="AW144">
        <v>8514.77</v>
      </c>
      <c r="AX144">
        <v>9485</v>
      </c>
      <c r="AY144">
        <v>0</v>
      </c>
      <c r="AZ144">
        <v>0</v>
      </c>
      <c r="BA144">
        <v>0</v>
      </c>
      <c r="BB144">
        <v>0</v>
      </c>
      <c r="BC144"/>
      <c r="BD144"/>
      <c r="BE144"/>
      <c r="BF144"/>
      <c r="BG144"/>
      <c r="BH144"/>
      <c r="BI144"/>
      <c r="BJ144"/>
      <c r="BK144"/>
      <c r="BL144"/>
      <c r="BM144"/>
      <c r="BN144"/>
      <c r="BO144"/>
      <c r="BP144"/>
      <c r="BQ144"/>
      <c r="BR144"/>
      <c r="BS144"/>
      <c r="BT144"/>
    </row>
    <row r="145" spans="1:72" x14ac:dyDescent="0.3">
      <c r="A145" t="s">
        <v>2870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511.54</v>
      </c>
      <c r="AR145">
        <v>0</v>
      </c>
      <c r="AS145">
        <v>2046.16</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2697</v>
      </c>
      <c r="B146">
        <v>572058.76</v>
      </c>
      <c r="C146">
        <v>670609.85</v>
      </c>
      <c r="D146">
        <v>705732.93</v>
      </c>
      <c r="E146">
        <v>593917.27</v>
      </c>
      <c r="F146">
        <v>590279.02</v>
      </c>
      <c r="G146">
        <v>682372.97</v>
      </c>
      <c r="H146">
        <v>698477.78</v>
      </c>
      <c r="I146">
        <v>736232.68</v>
      </c>
      <c r="J146">
        <v>653496.15</v>
      </c>
      <c r="K146">
        <v>682009.38</v>
      </c>
      <c r="L146">
        <v>714590.06</v>
      </c>
      <c r="M146">
        <v>664480.63</v>
      </c>
      <c r="N146">
        <v>589535.07999999996</v>
      </c>
      <c r="O146">
        <v>613430.29</v>
      </c>
      <c r="P146">
        <v>636675.42000000004</v>
      </c>
      <c r="Q146">
        <v>609789.79</v>
      </c>
      <c r="R146">
        <v>513967.43</v>
      </c>
      <c r="S146">
        <v>551643.64</v>
      </c>
      <c r="T146">
        <v>505494.85</v>
      </c>
      <c r="U146">
        <v>591914.06999999995</v>
      </c>
      <c r="V146">
        <v>526842.57999999996</v>
      </c>
      <c r="W146">
        <v>566848.72</v>
      </c>
      <c r="X146">
        <v>552239.23</v>
      </c>
      <c r="Y146">
        <v>533141.04</v>
      </c>
      <c r="Z146">
        <v>443618.86</v>
      </c>
      <c r="AA146">
        <v>518864.22</v>
      </c>
      <c r="AB146">
        <v>499968.39</v>
      </c>
      <c r="AC146">
        <v>505018.53</v>
      </c>
      <c r="AD146">
        <v>441392.31</v>
      </c>
      <c r="AE146">
        <v>488791.75</v>
      </c>
      <c r="AF146">
        <v>465545.92</v>
      </c>
      <c r="AG146">
        <v>572207.89</v>
      </c>
      <c r="AH146">
        <v>482688.6</v>
      </c>
      <c r="AI146">
        <v>520675.47</v>
      </c>
      <c r="AJ146">
        <v>430523.52</v>
      </c>
      <c r="AK146">
        <v>467850.39</v>
      </c>
      <c r="AL146">
        <v>417094.31</v>
      </c>
      <c r="AM146">
        <v>451238.75</v>
      </c>
      <c r="AN146">
        <v>442015.13</v>
      </c>
      <c r="AO146">
        <v>447517.45</v>
      </c>
      <c r="AP146">
        <v>450903.16</v>
      </c>
      <c r="AQ146">
        <v>454509.49</v>
      </c>
      <c r="AR146">
        <v>484702.82</v>
      </c>
      <c r="AS146">
        <v>425200.05</v>
      </c>
      <c r="AT146">
        <v>443080.14</v>
      </c>
      <c r="AU146">
        <v>447869.4</v>
      </c>
      <c r="AV146">
        <v>396892.53</v>
      </c>
      <c r="AW146">
        <v>368701.12</v>
      </c>
      <c r="AX146">
        <v>370949</v>
      </c>
      <c r="AY146">
        <v>452279.7</v>
      </c>
      <c r="AZ146">
        <v>500956.98</v>
      </c>
      <c r="BA146">
        <v>395772</v>
      </c>
      <c r="BB146">
        <v>404501.52</v>
      </c>
      <c r="BC146"/>
      <c r="BD146"/>
      <c r="BE146"/>
      <c r="BF146"/>
      <c r="BG146"/>
      <c r="BH146"/>
      <c r="BI146"/>
      <c r="BJ146"/>
      <c r="BK146"/>
      <c r="BL146"/>
      <c r="BM146"/>
      <c r="BN146"/>
      <c r="BO146"/>
      <c r="BP146"/>
      <c r="BQ146"/>
      <c r="BR146"/>
      <c r="BS146"/>
      <c r="BT146"/>
    </row>
    <row r="147" spans="1:72" x14ac:dyDescent="0.3">
      <c r="A147" t="s">
        <v>2700</v>
      </c>
      <c r="B147">
        <v>100273.62</v>
      </c>
      <c r="C147">
        <v>88500.39</v>
      </c>
      <c r="D147">
        <v>109371.76</v>
      </c>
      <c r="E147">
        <v>65706.679999999993</v>
      </c>
      <c r="F147">
        <v>91307.16</v>
      </c>
      <c r="G147">
        <v>121949.75999999999</v>
      </c>
      <c r="H147">
        <v>149009.09</v>
      </c>
      <c r="I147">
        <v>132435.23000000001</v>
      </c>
      <c r="J147">
        <v>120982.98</v>
      </c>
      <c r="K147">
        <v>93224.92</v>
      </c>
      <c r="L147">
        <v>138006.89000000001</v>
      </c>
      <c r="M147">
        <v>120994.95</v>
      </c>
      <c r="N147">
        <v>100064.54</v>
      </c>
      <c r="O147">
        <v>61575.25</v>
      </c>
      <c r="P147">
        <v>98046.2</v>
      </c>
      <c r="Q147">
        <v>79683.710000000006</v>
      </c>
      <c r="R147">
        <v>65956.009999999995</v>
      </c>
      <c r="S147">
        <v>76025.69</v>
      </c>
      <c r="T147">
        <v>39310.019999999997</v>
      </c>
      <c r="U147">
        <v>60479.47</v>
      </c>
      <c r="V147">
        <v>45328.37</v>
      </c>
      <c r="W147">
        <v>77661.17</v>
      </c>
      <c r="X147">
        <v>50315.34</v>
      </c>
      <c r="Y147">
        <v>39615.03</v>
      </c>
      <c r="Z147">
        <v>44485.21</v>
      </c>
      <c r="AA147">
        <v>76906.34</v>
      </c>
      <c r="AB147">
        <v>35882.74</v>
      </c>
      <c r="AC147">
        <v>39792.69</v>
      </c>
      <c r="AD147">
        <v>46771.29</v>
      </c>
      <c r="AE147">
        <v>46699.29</v>
      </c>
      <c r="AF147">
        <v>42492.67</v>
      </c>
      <c r="AG147">
        <v>38364.92</v>
      </c>
      <c r="AH147">
        <v>52639.85</v>
      </c>
      <c r="AI147">
        <v>23905.73</v>
      </c>
      <c r="AJ147">
        <v>58881.29</v>
      </c>
      <c r="AK147">
        <v>47900.06</v>
      </c>
      <c r="AL147">
        <v>65651.990000000005</v>
      </c>
      <c r="AM147">
        <v>-3645.58</v>
      </c>
      <c r="AN147">
        <v>45013.56</v>
      </c>
      <c r="AO147">
        <v>55468.53</v>
      </c>
      <c r="AP147">
        <v>38760.550000000003</v>
      </c>
      <c r="AQ147">
        <v>24988.47</v>
      </c>
      <c r="AR147">
        <v>18353.060000000001</v>
      </c>
      <c r="AS147">
        <v>17981.080000000002</v>
      </c>
      <c r="AT147">
        <v>24640.67</v>
      </c>
      <c r="AU147">
        <v>29194.78</v>
      </c>
      <c r="AV147">
        <v>31263.48</v>
      </c>
      <c r="AW147">
        <v>17259.32</v>
      </c>
      <c r="AX147">
        <v>13191</v>
      </c>
      <c r="AY147">
        <v>39269.620000000003</v>
      </c>
      <c r="AZ147">
        <v>50249.279999999999</v>
      </c>
      <c r="BA147">
        <v>65105</v>
      </c>
      <c r="BB147">
        <v>76105.259999999995</v>
      </c>
      <c r="BC147"/>
      <c r="BD147"/>
      <c r="BE147"/>
      <c r="BF147"/>
      <c r="BG147"/>
      <c r="BH147"/>
      <c r="BI147"/>
      <c r="BJ147"/>
      <c r="BK147"/>
      <c r="BL147"/>
      <c r="BM147"/>
      <c r="BN147"/>
      <c r="BO147"/>
      <c r="BP147"/>
      <c r="BQ147"/>
      <c r="BR147"/>
      <c r="BS147"/>
      <c r="BT147"/>
    </row>
    <row r="148" spans="1:72" x14ac:dyDescent="0.3">
      <c r="A148" t="s">
        <v>888</v>
      </c>
      <c r="B148">
        <v>1385.37</v>
      </c>
      <c r="C148">
        <v>1961.05</v>
      </c>
      <c r="D148">
        <v>1977.74</v>
      </c>
      <c r="E148">
        <v>2330.8000000000002</v>
      </c>
      <c r="F148">
        <v>2831.53</v>
      </c>
      <c r="G148">
        <v>2815.19</v>
      </c>
      <c r="H148">
        <v>2577.1</v>
      </c>
      <c r="I148">
        <v>1600.33</v>
      </c>
      <c r="J148">
        <v>1337.52</v>
      </c>
      <c r="K148">
        <v>750.44</v>
      </c>
      <c r="L148">
        <v>358.12</v>
      </c>
      <c r="M148">
        <v>210.97</v>
      </c>
      <c r="N148">
        <v>121.81</v>
      </c>
      <c r="O148">
        <v>94.05</v>
      </c>
      <c r="P148">
        <v>152.81</v>
      </c>
      <c r="Q148">
        <v>562.29999999999995</v>
      </c>
      <c r="R148">
        <v>641.52</v>
      </c>
      <c r="S148">
        <v>668.99</v>
      </c>
      <c r="T148">
        <v>673.57</v>
      </c>
      <c r="U148">
        <v>805.91</v>
      </c>
      <c r="V148">
        <v>1120</v>
      </c>
      <c r="W148">
        <v>1567.71</v>
      </c>
      <c r="X148">
        <v>1912.37</v>
      </c>
      <c r="Y148">
        <v>2292.16</v>
      </c>
      <c r="Z148">
        <v>2645.94</v>
      </c>
      <c r="AA148">
        <v>3080.56</v>
      </c>
      <c r="AB148">
        <v>3198.32</v>
      </c>
      <c r="AC148">
        <v>3440.77</v>
      </c>
      <c r="AD148">
        <v>3706.83</v>
      </c>
      <c r="AE148">
        <v>3877.67</v>
      </c>
      <c r="AF148">
        <v>3605.33</v>
      </c>
      <c r="AG148">
        <v>3999.21</v>
      </c>
      <c r="AH148">
        <v>4598.04</v>
      </c>
      <c r="AI148">
        <v>5302.52</v>
      </c>
      <c r="AJ148">
        <v>5266.88</v>
      </c>
      <c r="AK148">
        <v>5698.42</v>
      </c>
      <c r="AL148">
        <v>5764.39</v>
      </c>
      <c r="AM148">
        <v>5732.62</v>
      </c>
      <c r="AN148">
        <v>4993.1000000000004</v>
      </c>
      <c r="AO148">
        <v>3762.37</v>
      </c>
      <c r="AP148">
        <v>2209.1</v>
      </c>
      <c r="AQ148">
        <v>3861.49</v>
      </c>
      <c r="AR148">
        <v>3530.71</v>
      </c>
      <c r="AS148">
        <v>3751.09</v>
      </c>
      <c r="AT148">
        <v>3987.15</v>
      </c>
      <c r="AU148">
        <v>4061.74</v>
      </c>
      <c r="AV148">
        <v>3452.58</v>
      </c>
      <c r="AW148">
        <v>4075.63</v>
      </c>
      <c r="AX148">
        <v>4938</v>
      </c>
      <c r="AY148">
        <v>4798.46</v>
      </c>
      <c r="AZ148">
        <v>3239.23</v>
      </c>
      <c r="BA148">
        <v>4079</v>
      </c>
      <c r="BB148">
        <v>4757.84</v>
      </c>
      <c r="BC148"/>
      <c r="BD148"/>
      <c r="BE148"/>
      <c r="BF148"/>
      <c r="BG148"/>
      <c r="BH148"/>
      <c r="BI148"/>
      <c r="BJ148"/>
      <c r="BK148"/>
      <c r="BL148"/>
      <c r="BM148"/>
      <c r="BN148"/>
      <c r="BO148"/>
      <c r="BP148"/>
      <c r="BQ148"/>
      <c r="BR148"/>
      <c r="BS148"/>
      <c r="BT148"/>
    </row>
    <row r="149" spans="1:72" x14ac:dyDescent="0.3">
      <c r="A149" t="s">
        <v>889</v>
      </c>
      <c r="B149">
        <v>20499.84</v>
      </c>
      <c r="C149">
        <v>16385.05</v>
      </c>
      <c r="D149">
        <v>21626.29</v>
      </c>
      <c r="E149">
        <v>12951.16</v>
      </c>
      <c r="F149">
        <v>18031.14</v>
      </c>
      <c r="G149">
        <v>22471.73</v>
      </c>
      <c r="H149">
        <v>29858.35</v>
      </c>
      <c r="I149">
        <v>26070.65</v>
      </c>
      <c r="J149">
        <v>24395.55</v>
      </c>
      <c r="K149">
        <v>17013.580000000002</v>
      </c>
      <c r="L149">
        <v>27371.64</v>
      </c>
      <c r="M149">
        <v>24325.91</v>
      </c>
      <c r="N149">
        <v>20551.97</v>
      </c>
      <c r="O149">
        <v>10439.39</v>
      </c>
      <c r="P149">
        <v>19976.509999999998</v>
      </c>
      <c r="Q149">
        <v>15942.68</v>
      </c>
      <c r="R149">
        <v>14308.62</v>
      </c>
      <c r="S149">
        <v>14047.53</v>
      </c>
      <c r="T149">
        <v>8095.47</v>
      </c>
      <c r="U149">
        <v>11775.76</v>
      </c>
      <c r="V149">
        <v>8290.26</v>
      </c>
      <c r="W149">
        <v>12679.17</v>
      </c>
      <c r="X149">
        <v>8723.32</v>
      </c>
      <c r="Y149">
        <v>6991.25</v>
      </c>
      <c r="Z149">
        <v>9721.41</v>
      </c>
      <c r="AA149">
        <v>15840.31</v>
      </c>
      <c r="AB149">
        <v>6459.11</v>
      </c>
      <c r="AC149">
        <v>6792.77</v>
      </c>
      <c r="AD149">
        <v>9917.81</v>
      </c>
      <c r="AE149">
        <v>9544.85</v>
      </c>
      <c r="AF149">
        <v>7439.3</v>
      </c>
      <c r="AG149">
        <v>6279.55</v>
      </c>
      <c r="AH149">
        <v>23704.58</v>
      </c>
      <c r="AI149">
        <v>15065.85</v>
      </c>
      <c r="AJ149">
        <v>29132.27</v>
      </c>
      <c r="AK149">
        <v>16751.810000000001</v>
      </c>
      <c r="AL149">
        <v>20956.45</v>
      </c>
      <c r="AM149">
        <v>8147.39</v>
      </c>
      <c r="AN149">
        <v>11902.78</v>
      </c>
      <c r="AO149">
        <v>24630.23</v>
      </c>
      <c r="AP149">
        <v>11434.98</v>
      </c>
      <c r="AQ149">
        <v>6267.7</v>
      </c>
      <c r="AR149">
        <v>2768.33</v>
      </c>
      <c r="AS149">
        <v>7504.54</v>
      </c>
      <c r="AT149">
        <v>2237.09</v>
      </c>
      <c r="AU149">
        <v>2956.37</v>
      </c>
      <c r="AV149">
        <v>1561.03</v>
      </c>
      <c r="AW149">
        <v>6645.64</v>
      </c>
      <c r="AX149">
        <v>2571</v>
      </c>
      <c r="AY149">
        <v>2554.33</v>
      </c>
      <c r="AZ149">
        <v>1895.43</v>
      </c>
      <c r="BA149">
        <v>13493</v>
      </c>
      <c r="BB149">
        <v>15664.04</v>
      </c>
      <c r="BC149"/>
      <c r="BD149"/>
      <c r="BE149"/>
      <c r="BF149"/>
      <c r="BG149"/>
      <c r="BH149"/>
      <c r="BI149"/>
      <c r="BJ149"/>
      <c r="BK149"/>
      <c r="BL149"/>
      <c r="BM149"/>
      <c r="BN149"/>
      <c r="BO149"/>
      <c r="BP149"/>
      <c r="BQ149"/>
      <c r="BR149"/>
      <c r="BS149"/>
      <c r="BT149"/>
    </row>
    <row r="150" spans="1:72" x14ac:dyDescent="0.3">
      <c r="A150" t="s">
        <v>2701</v>
      </c>
      <c r="B150">
        <v>78388.41</v>
      </c>
      <c r="C150">
        <v>70154.28</v>
      </c>
      <c r="D150">
        <v>85767.73</v>
      </c>
      <c r="E150">
        <v>50424.72</v>
      </c>
      <c r="F150">
        <v>70444.490000000005</v>
      </c>
      <c r="G150">
        <v>96662.84</v>
      </c>
      <c r="H150">
        <v>116573.65</v>
      </c>
      <c r="I150">
        <v>104764.25</v>
      </c>
      <c r="J150">
        <v>95249.919999999998</v>
      </c>
      <c r="K150">
        <v>75460.89</v>
      </c>
      <c r="L150">
        <v>110277.12</v>
      </c>
      <c r="M150">
        <v>96458.07</v>
      </c>
      <c r="N150">
        <v>79390.759999999995</v>
      </c>
      <c r="O150">
        <v>51041.81</v>
      </c>
      <c r="P150">
        <v>77916.89</v>
      </c>
      <c r="Q150">
        <v>63178.73</v>
      </c>
      <c r="R150">
        <v>51005.87</v>
      </c>
      <c r="S150">
        <v>61309.17</v>
      </c>
      <c r="T150">
        <v>30540.98</v>
      </c>
      <c r="U150">
        <v>47897.8</v>
      </c>
      <c r="V150">
        <v>35918.11</v>
      </c>
      <c r="W150">
        <v>63414.29</v>
      </c>
      <c r="X150">
        <v>39679.65</v>
      </c>
      <c r="Y150">
        <v>30331.62</v>
      </c>
      <c r="Z150">
        <v>32117.86</v>
      </c>
      <c r="AA150">
        <v>57985.46</v>
      </c>
      <c r="AB150">
        <v>26225.31</v>
      </c>
      <c r="AC150">
        <v>29559.15</v>
      </c>
      <c r="AD150">
        <v>33146.639999999999</v>
      </c>
      <c r="AE150">
        <v>33276.769999999997</v>
      </c>
      <c r="AF150">
        <v>31448.04</v>
      </c>
      <c r="AG150">
        <v>28086.16</v>
      </c>
      <c r="AH150">
        <v>24337.23</v>
      </c>
      <c r="AI150">
        <v>3537.35</v>
      </c>
      <c r="AJ150">
        <v>24482.14</v>
      </c>
      <c r="AK150">
        <v>25449.82</v>
      </c>
      <c r="AL150">
        <v>38931.160000000003</v>
      </c>
      <c r="AM150">
        <v>-17525.59</v>
      </c>
      <c r="AN150">
        <v>28117.68</v>
      </c>
      <c r="AO150">
        <v>27075.93</v>
      </c>
      <c r="AP150">
        <v>25116.47</v>
      </c>
      <c r="AQ150">
        <v>14859.29</v>
      </c>
      <c r="AR150">
        <v>12054.02</v>
      </c>
      <c r="AS150">
        <v>6725.46</v>
      </c>
      <c r="AT150">
        <v>18416.43</v>
      </c>
      <c r="AU150">
        <v>22176.68</v>
      </c>
      <c r="AV150">
        <v>26249.87</v>
      </c>
      <c r="AW150">
        <v>6538.06</v>
      </c>
      <c r="AX150">
        <v>5682</v>
      </c>
      <c r="AY150">
        <v>31916.83</v>
      </c>
      <c r="AZ150">
        <v>45114.62</v>
      </c>
      <c r="BA150">
        <v>47533</v>
      </c>
      <c r="BB150">
        <v>55683.38</v>
      </c>
      <c r="BC150"/>
      <c r="BD150"/>
      <c r="BE150"/>
      <c r="BF150"/>
      <c r="BG150"/>
      <c r="BH150"/>
      <c r="BI150"/>
      <c r="BJ150"/>
      <c r="BK150"/>
      <c r="BL150"/>
      <c r="BM150"/>
      <c r="BN150"/>
      <c r="BO150"/>
      <c r="BP150"/>
      <c r="BQ150"/>
      <c r="BR150"/>
      <c r="BS150"/>
      <c r="BT150"/>
    </row>
    <row r="151" spans="1:72" x14ac:dyDescent="0.3">
      <c r="A151" t="s">
        <v>2702</v>
      </c>
      <c r="B151">
        <v>78388.41</v>
      </c>
      <c r="C151">
        <v>70154.28</v>
      </c>
      <c r="D151">
        <v>85767.73</v>
      </c>
      <c r="E151">
        <v>50424.72</v>
      </c>
      <c r="F151">
        <v>70444.490000000005</v>
      </c>
      <c r="G151">
        <v>96662.84</v>
      </c>
      <c r="H151">
        <v>116573.65</v>
      </c>
      <c r="I151">
        <v>104764.25</v>
      </c>
      <c r="J151">
        <v>95249.919999999998</v>
      </c>
      <c r="K151">
        <v>75460.89</v>
      </c>
      <c r="L151">
        <v>110277.12</v>
      </c>
      <c r="M151">
        <v>96458.08</v>
      </c>
      <c r="N151">
        <v>79390.759999999995</v>
      </c>
      <c r="O151">
        <v>51041.81</v>
      </c>
      <c r="P151">
        <v>77916.89</v>
      </c>
      <c r="Q151">
        <v>63178.720000000001</v>
      </c>
      <c r="R151">
        <v>51005.88</v>
      </c>
      <c r="S151">
        <v>61309.17</v>
      </c>
      <c r="T151">
        <v>30540.98</v>
      </c>
      <c r="U151">
        <v>47897.79</v>
      </c>
      <c r="V151">
        <v>35918.11</v>
      </c>
      <c r="W151">
        <v>63414.3</v>
      </c>
      <c r="X151">
        <v>39679.65</v>
      </c>
      <c r="Y151">
        <v>30331.62</v>
      </c>
      <c r="Z151">
        <v>32117.85</v>
      </c>
      <c r="AA151">
        <v>57985.46</v>
      </c>
      <c r="AB151">
        <v>26225.31</v>
      </c>
      <c r="AC151">
        <v>29559.15</v>
      </c>
      <c r="AD151">
        <v>33146.639999999999</v>
      </c>
      <c r="AE151">
        <v>33276.769999999997</v>
      </c>
      <c r="AF151">
        <v>31448.04</v>
      </c>
      <c r="AG151">
        <v>28086.16</v>
      </c>
      <c r="AH151">
        <v>24337.23</v>
      </c>
      <c r="AI151">
        <v>3537.35</v>
      </c>
      <c r="AJ151">
        <v>24482.14</v>
      </c>
      <c r="AK151">
        <v>25449.82</v>
      </c>
      <c r="AL151">
        <v>38931.160000000003</v>
      </c>
      <c r="AM151">
        <v>-17525.59</v>
      </c>
      <c r="AN151">
        <v>28117.68</v>
      </c>
      <c r="AO151">
        <v>27075.93</v>
      </c>
      <c r="AP151">
        <v>25116.47</v>
      </c>
      <c r="AQ151">
        <v>14859.29</v>
      </c>
      <c r="AR151">
        <v>12054.02</v>
      </c>
      <c r="AS151">
        <v>6725.46</v>
      </c>
      <c r="AT151">
        <v>18416.43</v>
      </c>
      <c r="AU151">
        <v>22176.68</v>
      </c>
      <c r="AV151">
        <v>26249.87</v>
      </c>
      <c r="AW151">
        <v>6538.06</v>
      </c>
      <c r="AX151">
        <v>5682</v>
      </c>
      <c r="AY151">
        <v>31916.83</v>
      </c>
      <c r="AZ151">
        <v>45114.62</v>
      </c>
      <c r="BA151">
        <v>47532</v>
      </c>
      <c r="BB151">
        <v>55683.38</v>
      </c>
      <c r="BC151"/>
      <c r="BD151"/>
      <c r="BE151"/>
      <c r="BF151"/>
      <c r="BG151"/>
      <c r="BH151"/>
      <c r="BI151"/>
      <c r="BJ151"/>
      <c r="BK151"/>
      <c r="BL151"/>
      <c r="BM151"/>
      <c r="BN151"/>
      <c r="BO151"/>
      <c r="BP151"/>
      <c r="BQ151"/>
      <c r="BR151"/>
      <c r="BS151"/>
      <c r="BT151"/>
    </row>
    <row r="152" spans="1:72" x14ac:dyDescent="0.3">
      <c r="A152" t="s">
        <v>2703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2704</v>
      </c>
      <c r="B153">
        <v>78388.41</v>
      </c>
      <c r="C153">
        <v>70154.28</v>
      </c>
      <c r="D153">
        <v>85767.73</v>
      </c>
      <c r="E153">
        <v>50424.72</v>
      </c>
      <c r="F153">
        <v>70444.490000000005</v>
      </c>
      <c r="G153">
        <v>96662.84</v>
      </c>
      <c r="H153">
        <v>116573.65</v>
      </c>
      <c r="I153">
        <v>104764.25</v>
      </c>
      <c r="J153">
        <v>95249.919999999998</v>
      </c>
      <c r="K153">
        <v>75460.89</v>
      </c>
      <c r="L153">
        <v>110277.12</v>
      </c>
      <c r="M153">
        <v>96458.08</v>
      </c>
      <c r="N153">
        <v>79390.759999999995</v>
      </c>
      <c r="O153">
        <v>51041.81</v>
      </c>
      <c r="P153">
        <v>77916.89</v>
      </c>
      <c r="Q153">
        <v>63178.720000000001</v>
      </c>
      <c r="R153">
        <v>51005.88</v>
      </c>
      <c r="S153">
        <v>61309.17</v>
      </c>
      <c r="T153">
        <v>30540.98</v>
      </c>
      <c r="U153">
        <v>47897.79</v>
      </c>
      <c r="V153">
        <v>35918.11</v>
      </c>
      <c r="W153">
        <v>63414.3</v>
      </c>
      <c r="X153">
        <v>39679.65</v>
      </c>
      <c r="Y153">
        <v>30331.62</v>
      </c>
      <c r="Z153">
        <v>32117.85</v>
      </c>
      <c r="AA153">
        <v>57985.46</v>
      </c>
      <c r="AB153">
        <v>26225.31</v>
      </c>
      <c r="AC153">
        <v>29559.15</v>
      </c>
      <c r="AD153">
        <v>33146.639999999999</v>
      </c>
      <c r="AE153">
        <v>33276.769999999997</v>
      </c>
      <c r="AF153">
        <v>31448.04</v>
      </c>
      <c r="AG153">
        <v>28086.16</v>
      </c>
      <c r="AH153">
        <v>24337.23</v>
      </c>
      <c r="AI153">
        <v>3537.35</v>
      </c>
      <c r="AJ153">
        <v>24482.14</v>
      </c>
      <c r="AK153">
        <v>25449.82</v>
      </c>
      <c r="AL153">
        <v>38931.160000000003</v>
      </c>
      <c r="AM153">
        <v>-17525.59</v>
      </c>
      <c r="AN153">
        <v>28117.68</v>
      </c>
      <c r="AO153">
        <v>27075.93</v>
      </c>
      <c r="AP153">
        <v>25116.47</v>
      </c>
      <c r="AQ153">
        <v>0</v>
      </c>
      <c r="AR153">
        <v>0</v>
      </c>
      <c r="AS153">
        <v>0</v>
      </c>
      <c r="AT153">
        <v>0</v>
      </c>
      <c r="AU153">
        <v>0</v>
      </c>
      <c r="AV153">
        <v>0</v>
      </c>
      <c r="AW153">
        <v>0</v>
      </c>
      <c r="AX153">
        <v>0</v>
      </c>
      <c r="AY153">
        <v>0</v>
      </c>
      <c r="AZ153">
        <v>0</v>
      </c>
      <c r="BA153">
        <v>0</v>
      </c>
      <c r="BB153">
        <v>0</v>
      </c>
      <c r="BC153"/>
      <c r="BD153"/>
      <c r="BE153"/>
      <c r="BF153"/>
      <c r="BG153"/>
      <c r="BH153"/>
      <c r="BI153"/>
      <c r="BJ153"/>
      <c r="BK153"/>
      <c r="BL153"/>
      <c r="BM153"/>
      <c r="BN153"/>
      <c r="BO153"/>
      <c r="BP153"/>
      <c r="BQ153"/>
      <c r="BR153"/>
      <c r="BS153"/>
      <c r="BT153"/>
    </row>
    <row r="154" spans="1:72" x14ac:dyDescent="0.3">
      <c r="A154" t="s">
        <v>2705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2985</v>
      </c>
      <c r="B155">
        <v>0</v>
      </c>
      <c r="C155">
        <v>2028.5</v>
      </c>
      <c r="D155">
        <v>10253</v>
      </c>
      <c r="E155">
        <v>0</v>
      </c>
      <c r="F155">
        <v>0</v>
      </c>
      <c r="G155">
        <v>0</v>
      </c>
      <c r="H155">
        <v>-5385</v>
      </c>
      <c r="I155">
        <v>4061</v>
      </c>
      <c r="J155">
        <v>7371.16</v>
      </c>
      <c r="K155">
        <v>-13180.13</v>
      </c>
      <c r="L155">
        <v>5953.04</v>
      </c>
      <c r="M155">
        <v>-4877.8599999999997</v>
      </c>
      <c r="N155">
        <v>-2100</v>
      </c>
      <c r="O155">
        <v>-6615</v>
      </c>
      <c r="P155">
        <v>-840</v>
      </c>
      <c r="Q155">
        <v>840</v>
      </c>
      <c r="R155">
        <v>0</v>
      </c>
      <c r="S155">
        <v>525</v>
      </c>
      <c r="T155">
        <v>-4625</v>
      </c>
      <c r="U155">
        <v>-4625</v>
      </c>
      <c r="V155">
        <v>-500</v>
      </c>
      <c r="W155">
        <v>-15500</v>
      </c>
      <c r="X155">
        <v>500</v>
      </c>
      <c r="Y155">
        <v>3600</v>
      </c>
      <c r="Z155">
        <v>7000</v>
      </c>
      <c r="AA155">
        <v>-36035.74</v>
      </c>
      <c r="AB155">
        <v>12000</v>
      </c>
      <c r="AC155">
        <v>12500</v>
      </c>
      <c r="AD155">
        <v>4000</v>
      </c>
      <c r="AE155">
        <v>0</v>
      </c>
      <c r="AF155">
        <v>-2000</v>
      </c>
      <c r="AG155">
        <v>-10000</v>
      </c>
      <c r="AH155">
        <v>0</v>
      </c>
      <c r="AI155">
        <v>4000</v>
      </c>
      <c r="AJ155">
        <v>5000</v>
      </c>
      <c r="AK155">
        <v>-6500</v>
      </c>
      <c r="AL155">
        <v>4000</v>
      </c>
      <c r="AM155">
        <v>1500</v>
      </c>
      <c r="AN155">
        <v>4500</v>
      </c>
      <c r="AO155">
        <v>-9000</v>
      </c>
      <c r="AP155">
        <v>4000</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2882</v>
      </c>
      <c r="B156">
        <v>15279</v>
      </c>
      <c r="C156">
        <v>0</v>
      </c>
      <c r="D156">
        <v>0</v>
      </c>
      <c r="E156">
        <v>11106</v>
      </c>
      <c r="F156">
        <v>-30029</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-1700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c r="BD156"/>
      <c r="BE156"/>
      <c r="BF156"/>
      <c r="BG156"/>
      <c r="BH156"/>
      <c r="BI156"/>
      <c r="BJ156"/>
      <c r="BK156"/>
      <c r="BL156"/>
      <c r="BM156"/>
      <c r="BN156"/>
      <c r="BO156"/>
      <c r="BP156"/>
      <c r="BQ156"/>
      <c r="BR156"/>
      <c r="BS156"/>
      <c r="BT156"/>
    </row>
    <row r="157" spans="1:72" x14ac:dyDescent="0.3">
      <c r="A157" t="s">
        <v>2709</v>
      </c>
      <c r="B157">
        <v>-3055.8</v>
      </c>
      <c r="C157">
        <v>-405.7</v>
      </c>
      <c r="D157">
        <v>-2050.6</v>
      </c>
      <c r="E157">
        <v>-2221.1999999999998</v>
      </c>
      <c r="F157">
        <v>6005.8</v>
      </c>
      <c r="G157">
        <v>0</v>
      </c>
      <c r="H157">
        <v>1077</v>
      </c>
      <c r="I157">
        <v>-812.2</v>
      </c>
      <c r="J157">
        <v>-1474.23</v>
      </c>
      <c r="K157">
        <v>2636.03</v>
      </c>
      <c r="L157">
        <v>-1190.6099999999999</v>
      </c>
      <c r="M157">
        <v>975.57</v>
      </c>
      <c r="N157">
        <v>420</v>
      </c>
      <c r="O157">
        <v>288.75</v>
      </c>
      <c r="P157">
        <v>0</v>
      </c>
      <c r="Q157">
        <v>0</v>
      </c>
      <c r="R157">
        <v>0</v>
      </c>
      <c r="S157">
        <v>-105</v>
      </c>
      <c r="T157">
        <v>925</v>
      </c>
      <c r="U157">
        <v>925</v>
      </c>
      <c r="V157">
        <v>100</v>
      </c>
      <c r="W157">
        <v>3100</v>
      </c>
      <c r="X157">
        <v>-100</v>
      </c>
      <c r="Y157">
        <v>0</v>
      </c>
      <c r="Z157">
        <v>-1400</v>
      </c>
      <c r="AA157">
        <v>1800</v>
      </c>
      <c r="AB157">
        <v>-2400</v>
      </c>
      <c r="AC157">
        <v>2907.15</v>
      </c>
      <c r="AD157">
        <v>-800</v>
      </c>
      <c r="AE157">
        <v>0</v>
      </c>
      <c r="AF157">
        <v>400</v>
      </c>
      <c r="AG157">
        <v>2000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2710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2712</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-1218.43</v>
      </c>
      <c r="Y159">
        <v>-2924.23</v>
      </c>
      <c r="Z159">
        <v>0</v>
      </c>
      <c r="AA159">
        <v>0</v>
      </c>
      <c r="AB159">
        <v>-9011.91</v>
      </c>
      <c r="AC159">
        <v>-27035.74</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2713</v>
      </c>
      <c r="B160">
        <v>12223.2</v>
      </c>
      <c r="C160">
        <v>1622.8</v>
      </c>
      <c r="D160">
        <v>8202.4</v>
      </c>
      <c r="E160">
        <v>8884.7999999999993</v>
      </c>
      <c r="F160">
        <v>-24023.200000000001</v>
      </c>
      <c r="G160">
        <v>0</v>
      </c>
      <c r="H160">
        <v>-4308</v>
      </c>
      <c r="I160">
        <v>3248.8</v>
      </c>
      <c r="J160">
        <v>5896.93</v>
      </c>
      <c r="K160">
        <v>-10544.1</v>
      </c>
      <c r="L160">
        <v>4762.43</v>
      </c>
      <c r="M160">
        <v>-3902.29</v>
      </c>
      <c r="N160">
        <v>-1680</v>
      </c>
      <c r="O160">
        <v>-5460</v>
      </c>
      <c r="P160">
        <v>-840</v>
      </c>
      <c r="Q160">
        <v>840</v>
      </c>
      <c r="R160">
        <v>0</v>
      </c>
      <c r="S160">
        <v>420</v>
      </c>
      <c r="T160">
        <v>-3700</v>
      </c>
      <c r="U160">
        <v>-3700</v>
      </c>
      <c r="V160">
        <v>-400</v>
      </c>
      <c r="W160">
        <v>-12400</v>
      </c>
      <c r="X160">
        <v>400</v>
      </c>
      <c r="Y160">
        <v>675.77</v>
      </c>
      <c r="Z160">
        <v>5600</v>
      </c>
      <c r="AA160">
        <v>-7200</v>
      </c>
      <c r="AB160">
        <v>9600</v>
      </c>
      <c r="AC160">
        <v>-11628.59</v>
      </c>
      <c r="AD160">
        <v>3200</v>
      </c>
      <c r="AE160">
        <v>-400</v>
      </c>
      <c r="AF160">
        <v>-1600</v>
      </c>
      <c r="AG160">
        <v>-8000</v>
      </c>
      <c r="AH160">
        <v>0</v>
      </c>
      <c r="AI160">
        <v>4000</v>
      </c>
      <c r="AJ160">
        <v>5000</v>
      </c>
      <c r="AK160">
        <v>-6500</v>
      </c>
      <c r="AL160">
        <v>4000</v>
      </c>
      <c r="AM160">
        <v>1500</v>
      </c>
      <c r="AN160">
        <v>4500</v>
      </c>
      <c r="AO160">
        <v>-9000</v>
      </c>
      <c r="AP160">
        <v>4000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2714</v>
      </c>
      <c r="B161">
        <v>90611.61</v>
      </c>
      <c r="C161">
        <v>71777.08</v>
      </c>
      <c r="D161">
        <v>93970.13</v>
      </c>
      <c r="E161">
        <v>59309.52</v>
      </c>
      <c r="F161">
        <v>46421.29</v>
      </c>
      <c r="G161">
        <v>91825.11</v>
      </c>
      <c r="H161">
        <v>112265.65</v>
      </c>
      <c r="I161">
        <v>108013.05</v>
      </c>
      <c r="J161">
        <v>101146.84</v>
      </c>
      <c r="K161">
        <v>64916.79</v>
      </c>
      <c r="L161">
        <v>115039.55</v>
      </c>
      <c r="M161">
        <v>92555.79</v>
      </c>
      <c r="N161">
        <v>77710.759999999995</v>
      </c>
      <c r="O161">
        <v>45581.81</v>
      </c>
      <c r="P161">
        <v>77076.89</v>
      </c>
      <c r="Q161">
        <v>63178.720000000001</v>
      </c>
      <c r="R161">
        <v>51005.88</v>
      </c>
      <c r="S161">
        <v>61729.17</v>
      </c>
      <c r="T161">
        <v>26840.98</v>
      </c>
      <c r="U161">
        <v>44197.79</v>
      </c>
      <c r="V161">
        <v>35518.11</v>
      </c>
      <c r="W161">
        <v>51014.3</v>
      </c>
      <c r="X161">
        <v>40079.65</v>
      </c>
      <c r="Y161">
        <v>31007.4</v>
      </c>
      <c r="Z161">
        <v>37717.85</v>
      </c>
      <c r="AA161">
        <v>50785.47</v>
      </c>
      <c r="AB161">
        <v>35825.31</v>
      </c>
      <c r="AC161">
        <v>17930.560000000001</v>
      </c>
      <c r="AD161">
        <v>36346.639999999999</v>
      </c>
      <c r="AE161">
        <v>32876.769999999997</v>
      </c>
      <c r="AF161">
        <v>29848.04</v>
      </c>
      <c r="AG161">
        <v>20086.16</v>
      </c>
      <c r="AH161">
        <v>24337.23</v>
      </c>
      <c r="AI161">
        <v>7537.35</v>
      </c>
      <c r="AJ161">
        <v>29482.14</v>
      </c>
      <c r="AK161">
        <v>18949.82</v>
      </c>
      <c r="AL161">
        <v>42931.16</v>
      </c>
      <c r="AM161">
        <v>-16025.59</v>
      </c>
      <c r="AN161">
        <v>32617.68</v>
      </c>
      <c r="AO161">
        <v>18075.93</v>
      </c>
      <c r="AP161">
        <v>29116.47</v>
      </c>
      <c r="AQ161">
        <v>0</v>
      </c>
      <c r="AR161">
        <v>0</v>
      </c>
      <c r="AS161">
        <v>0</v>
      </c>
      <c r="AT161">
        <v>0</v>
      </c>
      <c r="AU161">
        <v>0</v>
      </c>
      <c r="AV161">
        <v>0</v>
      </c>
      <c r="AW161">
        <v>0</v>
      </c>
      <c r="AX161">
        <v>0</v>
      </c>
      <c r="AY161">
        <v>0</v>
      </c>
      <c r="AZ161">
        <v>0</v>
      </c>
      <c r="BA161">
        <v>0</v>
      </c>
      <c r="BB161">
        <v>0</v>
      </c>
      <c r="BC161"/>
      <c r="BD161"/>
      <c r="BE161"/>
      <c r="BF161"/>
      <c r="BG161"/>
      <c r="BH161"/>
      <c r="BI161"/>
      <c r="BJ161"/>
      <c r="BK161"/>
      <c r="BL161"/>
      <c r="BM161"/>
      <c r="BN161"/>
      <c r="BO161"/>
      <c r="BP161"/>
      <c r="BQ161"/>
      <c r="BR161"/>
      <c r="BS161"/>
      <c r="BT161"/>
    </row>
    <row r="162" spans="1:72" x14ac:dyDescent="0.3">
      <c r="A162" t="s">
        <v>2715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890</v>
      </c>
      <c r="B163">
        <v>78388.41</v>
      </c>
      <c r="C163">
        <v>70154.28</v>
      </c>
      <c r="D163">
        <v>85767.73</v>
      </c>
      <c r="E163">
        <v>50424.72</v>
      </c>
      <c r="F163">
        <v>70444.490000000005</v>
      </c>
      <c r="G163">
        <v>96662.84</v>
      </c>
      <c r="H163">
        <v>116573.65</v>
      </c>
      <c r="I163">
        <v>104764.25</v>
      </c>
      <c r="J163">
        <v>95249.919999999998</v>
      </c>
      <c r="K163">
        <v>75460.89</v>
      </c>
      <c r="L163">
        <v>110277.12</v>
      </c>
      <c r="M163">
        <v>96458.08</v>
      </c>
      <c r="N163">
        <v>79390.759999999995</v>
      </c>
      <c r="O163">
        <v>51041.81</v>
      </c>
      <c r="P163">
        <v>77916.89</v>
      </c>
      <c r="Q163">
        <v>63178.720000000001</v>
      </c>
      <c r="R163">
        <v>51005.88</v>
      </c>
      <c r="S163">
        <v>61309.17</v>
      </c>
      <c r="T163">
        <v>30540.98</v>
      </c>
      <c r="U163">
        <v>47897.79</v>
      </c>
      <c r="V163">
        <v>35918.11</v>
      </c>
      <c r="W163">
        <v>63414.3</v>
      </c>
      <c r="X163">
        <v>39679.65</v>
      </c>
      <c r="Y163">
        <v>30331.62</v>
      </c>
      <c r="Z163">
        <v>32117.85</v>
      </c>
      <c r="AA163">
        <v>57985.46</v>
      </c>
      <c r="AB163">
        <v>26225.31</v>
      </c>
      <c r="AC163">
        <v>29559.15</v>
      </c>
      <c r="AD163">
        <v>33146.639999999999</v>
      </c>
      <c r="AE163">
        <v>33276.769999999997</v>
      </c>
      <c r="AF163">
        <v>31448.04</v>
      </c>
      <c r="AG163">
        <v>28086.16</v>
      </c>
      <c r="AH163">
        <v>24337.23</v>
      </c>
      <c r="AI163">
        <v>3537.35</v>
      </c>
      <c r="AJ163">
        <v>24482.14</v>
      </c>
      <c r="AK163">
        <v>25449.82</v>
      </c>
      <c r="AL163">
        <v>38931.160000000003</v>
      </c>
      <c r="AM163">
        <v>-17525.59</v>
      </c>
      <c r="AN163">
        <v>28117.68</v>
      </c>
      <c r="AO163">
        <v>27075.93</v>
      </c>
      <c r="AP163">
        <v>25116.47</v>
      </c>
      <c r="AQ163">
        <v>14859.29</v>
      </c>
      <c r="AR163">
        <v>12054.02</v>
      </c>
      <c r="AS163">
        <v>6725.46</v>
      </c>
      <c r="AT163">
        <v>18416.43</v>
      </c>
      <c r="AU163">
        <v>22176.68</v>
      </c>
      <c r="AV163">
        <v>26249.87</v>
      </c>
      <c r="AW163">
        <v>6538.06</v>
      </c>
      <c r="AX163">
        <v>5682</v>
      </c>
      <c r="AY163">
        <v>31916.83</v>
      </c>
      <c r="AZ163">
        <v>45114.62</v>
      </c>
      <c r="BA163">
        <v>47532</v>
      </c>
      <c r="BB163">
        <v>55683.38</v>
      </c>
      <c r="BC163"/>
      <c r="BD163"/>
      <c r="BE163"/>
      <c r="BF163"/>
      <c r="BG163"/>
      <c r="BH163"/>
      <c r="BI163"/>
      <c r="BJ163"/>
      <c r="BK163"/>
      <c r="BL163"/>
      <c r="BM163"/>
      <c r="BN163"/>
      <c r="BO163"/>
      <c r="BP163"/>
      <c r="BQ163"/>
      <c r="BR163"/>
      <c r="BS163"/>
      <c r="BT163"/>
    </row>
    <row r="164" spans="1:72" x14ac:dyDescent="0.3">
      <c r="A164" t="s">
        <v>2717</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2718</v>
      </c>
      <c r="B165">
        <v>90611.61</v>
      </c>
      <c r="C165">
        <v>71777.08</v>
      </c>
      <c r="D165">
        <v>93970.13</v>
      </c>
      <c r="E165">
        <v>59309.52</v>
      </c>
      <c r="F165">
        <v>46421.29</v>
      </c>
      <c r="G165">
        <v>91825.11</v>
      </c>
      <c r="H165">
        <v>112265.65</v>
      </c>
      <c r="I165">
        <v>108013.05</v>
      </c>
      <c r="J165">
        <v>101146.84</v>
      </c>
      <c r="K165">
        <v>64916.79</v>
      </c>
      <c r="L165">
        <v>115039.55</v>
      </c>
      <c r="M165">
        <v>92555.79</v>
      </c>
      <c r="N165">
        <v>77710.759999999995</v>
      </c>
      <c r="O165">
        <v>45581.81</v>
      </c>
      <c r="P165">
        <v>77076.89</v>
      </c>
      <c r="Q165">
        <v>63178.720000000001</v>
      </c>
      <c r="R165">
        <v>51005.88</v>
      </c>
      <c r="S165">
        <v>61729.17</v>
      </c>
      <c r="T165">
        <v>26840.98</v>
      </c>
      <c r="U165">
        <v>44197.79</v>
      </c>
      <c r="V165">
        <v>35518.11</v>
      </c>
      <c r="W165">
        <v>51014.3</v>
      </c>
      <c r="X165">
        <v>40079.65</v>
      </c>
      <c r="Y165">
        <v>31007.4</v>
      </c>
      <c r="Z165">
        <v>37717.85</v>
      </c>
      <c r="AA165">
        <v>50785.47</v>
      </c>
      <c r="AB165">
        <v>35825.31</v>
      </c>
      <c r="AC165">
        <v>17930.560000000001</v>
      </c>
      <c r="AD165">
        <v>36346.639999999999</v>
      </c>
      <c r="AE165">
        <v>32876.769999999997</v>
      </c>
      <c r="AF165">
        <v>29848.04</v>
      </c>
      <c r="AG165">
        <v>20086.16</v>
      </c>
      <c r="AH165">
        <v>24337.23</v>
      </c>
      <c r="AI165">
        <v>7537.35</v>
      </c>
      <c r="AJ165">
        <v>29482.14</v>
      </c>
      <c r="AK165">
        <v>18949.82</v>
      </c>
      <c r="AL165">
        <v>42931.16</v>
      </c>
      <c r="AM165">
        <v>-16025.59</v>
      </c>
      <c r="AN165">
        <v>32617.68</v>
      </c>
      <c r="AO165">
        <v>18075.93</v>
      </c>
      <c r="AP165">
        <v>29116.47</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2720</v>
      </c>
      <c r="B166">
        <v>0.22558</v>
      </c>
      <c r="C166">
        <v>0.21</v>
      </c>
      <c r="D166">
        <v>0.25</v>
      </c>
      <c r="E166">
        <v>0.14510999999999999</v>
      </c>
      <c r="F166">
        <v>0.20272000000000001</v>
      </c>
      <c r="G166">
        <v>0.27895999999999999</v>
      </c>
      <c r="H166">
        <v>0.33545999999999998</v>
      </c>
      <c r="I166">
        <v>0.3</v>
      </c>
      <c r="J166">
        <v>0.27</v>
      </c>
      <c r="K166">
        <v>0.22054000000000001</v>
      </c>
      <c r="L166">
        <v>0.32</v>
      </c>
      <c r="M166">
        <v>0.27757999999999999</v>
      </c>
      <c r="N166">
        <v>0.22846</v>
      </c>
      <c r="O166">
        <v>0.15</v>
      </c>
      <c r="P166">
        <v>0.22</v>
      </c>
      <c r="Q166">
        <v>0.18181</v>
      </c>
      <c r="R166">
        <v>0.14677999999999999</v>
      </c>
      <c r="S166">
        <v>0.17643</v>
      </c>
      <c r="T166">
        <v>8.7889999999999996E-2</v>
      </c>
      <c r="U166">
        <v>0.13783999999999999</v>
      </c>
      <c r="V166">
        <v>0.10335999999999999</v>
      </c>
      <c r="W166">
        <v>0.18248</v>
      </c>
      <c r="X166">
        <v>0.11419</v>
      </c>
      <c r="Y166">
        <v>8.7290000000000006E-2</v>
      </c>
      <c r="Z166">
        <v>9.2429999999999998E-2</v>
      </c>
      <c r="AA166">
        <v>0.16278000000000001</v>
      </c>
      <c r="AB166">
        <v>0.08</v>
      </c>
      <c r="AC166">
        <v>0.09</v>
      </c>
      <c r="AD166">
        <v>9.5390000000000003E-2</v>
      </c>
      <c r="AE166">
        <v>9.8640000000000005E-2</v>
      </c>
      <c r="AF166">
        <v>9.0499999999999997E-2</v>
      </c>
      <c r="AG166">
        <v>8.0820000000000003E-2</v>
      </c>
      <c r="AH166">
        <v>7.0000000000000007E-2</v>
      </c>
      <c r="AI166">
        <v>0.01</v>
      </c>
      <c r="AJ166">
        <v>7.0000000000000007E-2</v>
      </c>
      <c r="AK166">
        <v>0.37</v>
      </c>
      <c r="AL166">
        <v>0.56000000000000005</v>
      </c>
      <c r="AM166">
        <v>-0.26</v>
      </c>
      <c r="AN166">
        <v>0.4</v>
      </c>
      <c r="AO166">
        <v>0.39</v>
      </c>
      <c r="AP166">
        <v>0.36</v>
      </c>
      <c r="AQ166">
        <v>0.21</v>
      </c>
      <c r="AR166">
        <v>0.17</v>
      </c>
      <c r="AS166">
        <v>0.1</v>
      </c>
      <c r="AT166">
        <v>0.26</v>
      </c>
      <c r="AU166">
        <v>0.32</v>
      </c>
      <c r="AV166">
        <v>0.38</v>
      </c>
      <c r="AW166">
        <v>0.09</v>
      </c>
      <c r="AX166">
        <v>0.08</v>
      </c>
      <c r="AY166">
        <v>0.44</v>
      </c>
      <c r="AZ166">
        <v>0.65</v>
      </c>
      <c r="BA166">
        <v>0.74</v>
      </c>
      <c r="BB166">
        <v>0.94</v>
      </c>
      <c r="BC166"/>
      <c r="BD166"/>
      <c r="BE166"/>
      <c r="BF166"/>
      <c r="BG166"/>
      <c r="BH166"/>
      <c r="BI166"/>
      <c r="BJ166"/>
      <c r="BK166"/>
      <c r="BL166"/>
      <c r="BM166"/>
      <c r="BN166"/>
      <c r="BO166"/>
      <c r="BP166"/>
      <c r="BQ166"/>
      <c r="BR166"/>
      <c r="BS166"/>
      <c r="BT166"/>
    </row>
    <row r="167" spans="1:72" x14ac:dyDescent="0.3">
      <c r="A167" t="s">
        <v>2797</v>
      </c>
      <c r="B167" t="s">
        <v>2798</v>
      </c>
      <c r="C167" t="s">
        <v>2799</v>
      </c>
      <c r="D167" t="s">
        <v>2800</v>
      </c>
      <c r="E167" t="s">
        <v>2801</v>
      </c>
      <c r="F167" t="s">
        <v>2802</v>
      </c>
      <c r="G167" t="s">
        <v>2803</v>
      </c>
      <c r="H167" t="s">
        <v>2804</v>
      </c>
      <c r="I167" t="s">
        <v>2805</v>
      </c>
      <c r="J167" t="s">
        <v>2806</v>
      </c>
      <c r="K167" t="s">
        <v>2807</v>
      </c>
      <c r="L167" t="s">
        <v>2808</v>
      </c>
      <c r="M167" t="s">
        <v>2809</v>
      </c>
      <c r="N167" t="s">
        <v>2810</v>
      </c>
      <c r="O167" t="s">
        <v>2811</v>
      </c>
      <c r="P167" t="s">
        <v>2812</v>
      </c>
      <c r="Q167" t="s">
        <v>2813</v>
      </c>
      <c r="R167" t="s">
        <v>2814</v>
      </c>
      <c r="S167" t="s">
        <v>2815</v>
      </c>
      <c r="T167" t="s">
        <v>2816</v>
      </c>
      <c r="U167" t="s">
        <v>2817</v>
      </c>
      <c r="V167" t="s">
        <v>2818</v>
      </c>
      <c r="W167" t="s">
        <v>2819</v>
      </c>
      <c r="X167" t="s">
        <v>2820</v>
      </c>
      <c r="Y167" t="s">
        <v>2821</v>
      </c>
      <c r="Z167" t="s">
        <v>2822</v>
      </c>
      <c r="AA167" t="s">
        <v>2823</v>
      </c>
      <c r="AB167" t="s">
        <v>2824</v>
      </c>
      <c r="AC167" t="s">
        <v>2825</v>
      </c>
      <c r="AD167" t="s">
        <v>2826</v>
      </c>
      <c r="AE167" t="s">
        <v>2827</v>
      </c>
      <c r="AF167" t="s">
        <v>2828</v>
      </c>
      <c r="AG167" t="s">
        <v>2829</v>
      </c>
      <c r="AH167" t="s">
        <v>2830</v>
      </c>
      <c r="AI167" t="s">
        <v>2831</v>
      </c>
      <c r="AJ167" t="s">
        <v>2832</v>
      </c>
      <c r="AK167" t="s">
        <v>2833</v>
      </c>
      <c r="AL167" t="s">
        <v>2834</v>
      </c>
      <c r="AM167" t="s">
        <v>2835</v>
      </c>
      <c r="AN167" t="s">
        <v>2836</v>
      </c>
      <c r="AO167" t="s">
        <v>2837</v>
      </c>
      <c r="AP167" t="s">
        <v>2838</v>
      </c>
      <c r="AQ167" t="s">
        <v>2839</v>
      </c>
      <c r="AR167" t="s">
        <v>2840</v>
      </c>
      <c r="AS167" t="s">
        <v>2841</v>
      </c>
      <c r="AT167" t="s">
        <v>2842</v>
      </c>
      <c r="AU167" t="s">
        <v>2843</v>
      </c>
      <c r="AV167" t="s">
        <v>2844</v>
      </c>
      <c r="AW167" t="s">
        <v>2845</v>
      </c>
      <c r="AX167" t="s">
        <v>2846</v>
      </c>
      <c r="AY167" t="s">
        <v>2847</v>
      </c>
      <c r="AZ167" t="s">
        <v>2848</v>
      </c>
      <c r="BA167" t="s">
        <v>2849</v>
      </c>
      <c r="BB167" t="s">
        <v>2850</v>
      </c>
      <c r="BC167"/>
      <c r="BD167"/>
      <c r="BE167"/>
      <c r="BF167"/>
      <c r="BG167"/>
      <c r="BH167"/>
      <c r="BI167"/>
      <c r="BJ167"/>
      <c r="BK167"/>
      <c r="BL167"/>
      <c r="BM167"/>
      <c r="BN167"/>
      <c r="BO167"/>
      <c r="BP167"/>
      <c r="BQ167"/>
      <c r="BR167"/>
      <c r="BS167"/>
      <c r="BT167"/>
    </row>
    <row r="168" spans="1:72" x14ac:dyDescent="0.3">
      <c r="A168" t="s">
        <v>2851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2852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2853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10439.14</v>
      </c>
      <c r="AM213" s="132">
        <f t="shared" si="7"/>
        <v>9651.5499999999993</v>
      </c>
      <c r="AN213" s="132">
        <f t="shared" si="7"/>
        <v>10622.44</v>
      </c>
      <c r="AO213" s="132">
        <f t="shared" si="7"/>
        <v>9976.5300000000007</v>
      </c>
      <c r="AP213" s="132">
        <f t="shared" si="7"/>
        <v>10086.700000000001</v>
      </c>
      <c r="AQ213" s="132">
        <f t="shared" si="7"/>
        <v>8165.57</v>
      </c>
      <c r="AR213" s="132">
        <f t="shared" si="7"/>
        <v>9461.7199999999993</v>
      </c>
      <c r="AS213" s="132">
        <f t="shared" si="7"/>
        <v>9248.18</v>
      </c>
      <c r="AT213" s="132">
        <f t="shared" si="7"/>
        <v>9544.23</v>
      </c>
      <c r="AU213" s="132">
        <f t="shared" si="7"/>
        <v>9838.61</v>
      </c>
      <c r="AV213" s="132">
        <f t="shared" si="7"/>
        <v>8772.26</v>
      </c>
      <c r="AW213" s="132">
        <f t="shared" si="7"/>
        <v>8514.77</v>
      </c>
      <c r="AX213" s="132">
        <f t="shared" si="7"/>
        <v>9485</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10439.14</v>
      </c>
      <c r="AM215" s="80">
        <f t="shared" si="8"/>
        <v>9651.5499999999993</v>
      </c>
      <c r="AN215" s="80">
        <f t="shared" si="8"/>
        <v>10622.44</v>
      </c>
      <c r="AO215" s="80">
        <f t="shared" si="8"/>
        <v>9976.5300000000007</v>
      </c>
      <c r="AP215" s="80">
        <f t="shared" si="8"/>
        <v>10086.700000000001</v>
      </c>
      <c r="AQ215" s="80">
        <f t="shared" si="8"/>
        <v>8165.57</v>
      </c>
      <c r="AR215" s="80">
        <f t="shared" si="8"/>
        <v>9461.7199999999993</v>
      </c>
      <c r="AS215" s="80">
        <f t="shared" si="8"/>
        <v>9248.18</v>
      </c>
      <c r="AT215" s="80">
        <f t="shared" si="8"/>
        <v>9544.23</v>
      </c>
      <c r="AU215" s="80">
        <f t="shared" si="8"/>
        <v>9838.61</v>
      </c>
      <c r="AV215" s="80">
        <f t="shared" si="8"/>
        <v>8772.26</v>
      </c>
      <c r="AW215" s="80">
        <f t="shared" si="8"/>
        <v>8514.77</v>
      </c>
      <c r="AX215" s="80">
        <f t="shared" si="8"/>
        <v>9485</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2580</v>
      </c>
      <c r="Z219" t="s">
        <v>2581</v>
      </c>
      <c r="AA219" t="s">
        <v>2582</v>
      </c>
      <c r="AB219" t="s">
        <v>2583</v>
      </c>
      <c r="AC219" t="s">
        <v>2584</v>
      </c>
      <c r="AD219" t="s">
        <v>2585</v>
      </c>
      <c r="AE219" t="s">
        <v>2586</v>
      </c>
      <c r="AF219" t="s">
        <v>2587</v>
      </c>
      <c r="AG219" t="s">
        <v>2588</v>
      </c>
      <c r="AH219" t="s">
        <v>2589</v>
      </c>
      <c r="AI219" t="s">
        <v>2590</v>
      </c>
      <c r="AJ219" t="s">
        <v>2591</v>
      </c>
      <c r="AK219" t="s">
        <v>2592</v>
      </c>
      <c r="AL219" t="s">
        <v>2593</v>
      </c>
      <c r="AM219" t="s">
        <v>2594</v>
      </c>
      <c r="AN219" t="s">
        <v>2595</v>
      </c>
      <c r="AO219" t="s">
        <v>2596</v>
      </c>
      <c r="AP219" t="s">
        <v>2597</v>
      </c>
      <c r="AQ219" t="s">
        <v>2598</v>
      </c>
      <c r="AR219" t="s">
        <v>2599</v>
      </c>
      <c r="AS219" t="s">
        <v>2600</v>
      </c>
      <c r="AT219" t="s">
        <v>2601</v>
      </c>
      <c r="AU219" t="s">
        <v>2602</v>
      </c>
      <c r="AV219" t="s">
        <v>2603</v>
      </c>
      <c r="AW219" t="s">
        <v>2604</v>
      </c>
      <c r="AX219" t="s">
        <v>2605</v>
      </c>
      <c r="AY219" t="s">
        <v>2606</v>
      </c>
      <c r="AZ219" t="s">
        <v>2607</v>
      </c>
      <c r="BA219" t="s">
        <v>2608</v>
      </c>
      <c r="BB219" t="s">
        <v>2609</v>
      </c>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78388.41</v>
      </c>
      <c r="C221">
        <v>276811.12</v>
      </c>
      <c r="D221">
        <v>206656.84</v>
      </c>
      <c r="E221">
        <v>120869.2</v>
      </c>
      <c r="F221">
        <v>70444.490000000005</v>
      </c>
      <c r="G221">
        <v>413250.65</v>
      </c>
      <c r="H221">
        <v>316587.81</v>
      </c>
      <c r="I221">
        <v>200014.17</v>
      </c>
      <c r="J221">
        <v>95249.919999999998</v>
      </c>
      <c r="K221">
        <v>361586.86</v>
      </c>
      <c r="L221">
        <v>286125.96999999997</v>
      </c>
      <c r="M221">
        <v>175848.84</v>
      </c>
      <c r="N221">
        <v>79390.759999999995</v>
      </c>
      <c r="O221">
        <v>243143.3</v>
      </c>
      <c r="P221">
        <v>192101.48</v>
      </c>
      <c r="Q221">
        <v>114184.6</v>
      </c>
      <c r="R221">
        <v>51005.88</v>
      </c>
      <c r="S221">
        <v>175666.05</v>
      </c>
      <c r="T221">
        <v>114356.88</v>
      </c>
      <c r="U221">
        <v>83815.899999999994</v>
      </c>
      <c r="V221">
        <v>35918.11</v>
      </c>
      <c r="W221">
        <v>165543.43</v>
      </c>
      <c r="X221">
        <v>102129.13</v>
      </c>
      <c r="Y221">
        <v>62449.48</v>
      </c>
      <c r="Z221">
        <v>32117.85</v>
      </c>
      <c r="AA221">
        <v>146916.57</v>
      </c>
      <c r="AB221">
        <v>88931.11</v>
      </c>
      <c r="AC221">
        <v>62705.79</v>
      </c>
      <c r="AD221">
        <v>33146.639999999999</v>
      </c>
      <c r="AE221">
        <v>117148.2</v>
      </c>
      <c r="AF221">
        <v>83871.429999999993</v>
      </c>
      <c r="AG221">
        <v>52423.39</v>
      </c>
      <c r="AH221">
        <v>24337.23</v>
      </c>
      <c r="AI221">
        <v>92400.47</v>
      </c>
      <c r="AJ221">
        <v>88863.12</v>
      </c>
      <c r="AK221">
        <v>64380.98</v>
      </c>
      <c r="AL221">
        <v>38931.160000000003</v>
      </c>
      <c r="AM221">
        <v>62784.480000000003</v>
      </c>
      <c r="AN221">
        <v>80310.070000000007</v>
      </c>
      <c r="AO221">
        <v>52192.39</v>
      </c>
      <c r="AP221">
        <v>25116.47</v>
      </c>
      <c r="AQ221">
        <v>52055.199999999997</v>
      </c>
      <c r="AR221">
        <v>37195.910000000003</v>
      </c>
      <c r="AS221">
        <v>25141.89</v>
      </c>
      <c r="AT221">
        <v>18416.43</v>
      </c>
      <c r="AU221">
        <v>60646.559999999998</v>
      </c>
      <c r="AV221">
        <v>38469.89</v>
      </c>
      <c r="AW221">
        <v>12220.01</v>
      </c>
      <c r="AX221">
        <v>5682</v>
      </c>
      <c r="AY221">
        <v>180247</v>
      </c>
      <c r="AZ221">
        <v>148330.17000000001</v>
      </c>
      <c r="BA221">
        <v>103216</v>
      </c>
      <c r="BB221">
        <v>55683.38</v>
      </c>
      <c r="BC221"/>
    </row>
    <row r="222" spans="1:118" x14ac:dyDescent="0.3">
      <c r="A222" t="s">
        <v>891</v>
      </c>
      <c r="B222">
        <v>10186.76</v>
      </c>
      <c r="C222">
        <v>53779.37</v>
      </c>
      <c r="D222">
        <v>42468.83</v>
      </c>
      <c r="E222">
        <v>31185.18</v>
      </c>
      <c r="F222">
        <v>19789.05</v>
      </c>
      <c r="G222">
        <v>48371.01</v>
      </c>
      <c r="H222">
        <v>36094.720000000001</v>
      </c>
      <c r="I222">
        <v>23961.33</v>
      </c>
      <c r="J222">
        <v>11962.22</v>
      </c>
      <c r="K222">
        <v>50121.2</v>
      </c>
      <c r="L222">
        <v>37653.449999999997</v>
      </c>
      <c r="M222">
        <v>24945.65</v>
      </c>
      <c r="N222">
        <v>12363.41</v>
      </c>
      <c r="O222">
        <v>55610.35</v>
      </c>
      <c r="P222">
        <v>42573.51</v>
      </c>
      <c r="Q222">
        <v>28631.88</v>
      </c>
      <c r="R222">
        <v>14362.69</v>
      </c>
      <c r="S222">
        <v>60099.7</v>
      </c>
      <c r="T222">
        <v>45164.42</v>
      </c>
      <c r="U222">
        <v>30240.09</v>
      </c>
      <c r="V222">
        <v>15165.65</v>
      </c>
      <c r="W222">
        <v>59773.66</v>
      </c>
      <c r="X222">
        <v>44247.71</v>
      </c>
      <c r="Y222">
        <v>29237.52</v>
      </c>
      <c r="Z222">
        <v>14470.36</v>
      </c>
      <c r="AA222">
        <v>58032.82</v>
      </c>
      <c r="AB222">
        <v>43304.47</v>
      </c>
      <c r="AC222">
        <v>28778.37</v>
      </c>
      <c r="AD222">
        <v>14087.56</v>
      </c>
      <c r="AE222">
        <v>58540.61</v>
      </c>
      <c r="AF222">
        <v>44188.79</v>
      </c>
      <c r="AG222">
        <v>29953.25</v>
      </c>
      <c r="AH222">
        <v>14741.33</v>
      </c>
      <c r="AI222">
        <v>57974.09</v>
      </c>
      <c r="AJ222">
        <v>42855.28</v>
      </c>
      <c r="AK222">
        <v>28403.43</v>
      </c>
      <c r="AL222">
        <v>14274.46</v>
      </c>
      <c r="AM222">
        <v>56848.62</v>
      </c>
      <c r="AN222">
        <v>42287.79</v>
      </c>
      <c r="AO222">
        <v>27663.98</v>
      </c>
      <c r="AP222">
        <v>13652.65</v>
      </c>
      <c r="AQ222">
        <v>55031.37</v>
      </c>
      <c r="AR222">
        <v>41272.230000000003</v>
      </c>
      <c r="AS222">
        <v>27273.26</v>
      </c>
      <c r="AT222">
        <v>13797.37</v>
      </c>
      <c r="AU222">
        <v>58311.839999999997</v>
      </c>
      <c r="AV222">
        <v>43946.720000000001</v>
      </c>
      <c r="AW222">
        <v>29510.39</v>
      </c>
      <c r="AX222">
        <v>14697</v>
      </c>
      <c r="AY222">
        <v>59968</v>
      </c>
      <c r="AZ222">
        <v>45007.02</v>
      </c>
      <c r="BA222">
        <v>29513</v>
      </c>
      <c r="BB222">
        <v>13893.59</v>
      </c>
      <c r="BC222"/>
    </row>
    <row r="223" spans="1:118" x14ac:dyDescent="0.3">
      <c r="A223" t="s">
        <v>2724</v>
      </c>
      <c r="B223">
        <v>10186.76</v>
      </c>
      <c r="C223">
        <v>43681.7</v>
      </c>
      <c r="D223">
        <v>32976.35</v>
      </c>
      <c r="E223">
        <v>21972.7</v>
      </c>
      <c r="F223">
        <v>18405.97</v>
      </c>
      <c r="G223">
        <v>42753.95</v>
      </c>
      <c r="H223">
        <v>31862.639999999999</v>
      </c>
      <c r="I223">
        <v>21118.51</v>
      </c>
      <c r="J223">
        <v>10502.88</v>
      </c>
      <c r="K223">
        <v>44352.92</v>
      </c>
      <c r="L223">
        <v>33349.660000000003</v>
      </c>
      <c r="M223">
        <v>22068.76</v>
      </c>
      <c r="N223">
        <v>10927.67</v>
      </c>
      <c r="O223">
        <v>49742.14</v>
      </c>
      <c r="P223">
        <v>38182</v>
      </c>
      <c r="Q223">
        <v>25708.42</v>
      </c>
      <c r="R223">
        <v>12903.47</v>
      </c>
      <c r="S223">
        <v>54212.68</v>
      </c>
      <c r="T223">
        <v>40743.300000000003</v>
      </c>
      <c r="U223">
        <v>27284.86</v>
      </c>
      <c r="V223">
        <v>13663.49</v>
      </c>
      <c r="W223">
        <v>53272.98</v>
      </c>
      <c r="X223">
        <v>39334.57</v>
      </c>
      <c r="Y223">
        <v>25965.77</v>
      </c>
      <c r="Z223">
        <v>12836.32</v>
      </c>
      <c r="AA223">
        <v>51518.89</v>
      </c>
      <c r="AB223">
        <v>38431.93</v>
      </c>
      <c r="AC223">
        <v>25550.42</v>
      </c>
      <c r="AD223">
        <v>12477.88</v>
      </c>
      <c r="AE223">
        <v>51238.22</v>
      </c>
      <c r="AF223">
        <v>38505.040000000001</v>
      </c>
      <c r="AG223">
        <v>25947.42</v>
      </c>
      <c r="AH223">
        <v>12524.19</v>
      </c>
      <c r="AI223">
        <v>49074.42</v>
      </c>
      <c r="AJ223">
        <v>36410.68</v>
      </c>
      <c r="AK223">
        <v>24062.880000000001</v>
      </c>
      <c r="AL223">
        <v>12111.27</v>
      </c>
      <c r="AM223">
        <v>48188.51</v>
      </c>
      <c r="AN223">
        <v>35797.49</v>
      </c>
      <c r="AO223">
        <v>23347.200000000001</v>
      </c>
      <c r="AP223">
        <v>11511.52</v>
      </c>
      <c r="AQ223">
        <v>46533.79</v>
      </c>
      <c r="AR223">
        <v>34900.11</v>
      </c>
      <c r="AS223">
        <v>23324.97</v>
      </c>
      <c r="AT223">
        <v>11813.86</v>
      </c>
      <c r="AU223">
        <v>49853.279999999999</v>
      </c>
      <c r="AV223">
        <v>37574.57</v>
      </c>
      <c r="AW223">
        <v>25225.88</v>
      </c>
      <c r="AX223">
        <v>14697</v>
      </c>
      <c r="AY223">
        <v>59968</v>
      </c>
      <c r="AZ223">
        <v>45007.02</v>
      </c>
      <c r="BA223">
        <v>29513</v>
      </c>
      <c r="BB223">
        <v>13893.59</v>
      </c>
      <c r="BC223"/>
    </row>
    <row r="224" spans="1:118" x14ac:dyDescent="0.3">
      <c r="A224" t="s">
        <v>2725</v>
      </c>
      <c r="B224">
        <v>0</v>
      </c>
      <c r="C224">
        <v>10097.67</v>
      </c>
      <c r="D224">
        <v>9492.49</v>
      </c>
      <c r="E224">
        <v>9212.48</v>
      </c>
      <c r="F224">
        <v>1383.08</v>
      </c>
      <c r="G224">
        <v>5617.06</v>
      </c>
      <c r="H224">
        <v>4232.09</v>
      </c>
      <c r="I224">
        <v>2842.82</v>
      </c>
      <c r="J224">
        <v>1459.34</v>
      </c>
      <c r="K224">
        <v>5768.28</v>
      </c>
      <c r="L224">
        <v>4303.79</v>
      </c>
      <c r="M224">
        <v>2876.89</v>
      </c>
      <c r="N224">
        <v>1435.75</v>
      </c>
      <c r="O224">
        <v>5868.21</v>
      </c>
      <c r="P224">
        <v>4391.51</v>
      </c>
      <c r="Q224">
        <v>2923.46</v>
      </c>
      <c r="R224">
        <v>1459.22</v>
      </c>
      <c r="S224">
        <v>5887.02</v>
      </c>
      <c r="T224">
        <v>4421.12</v>
      </c>
      <c r="U224">
        <v>2955.23</v>
      </c>
      <c r="V224">
        <v>1502.16</v>
      </c>
      <c r="W224">
        <v>6500.68</v>
      </c>
      <c r="X224">
        <v>4913.1400000000003</v>
      </c>
      <c r="Y224">
        <v>3271.75</v>
      </c>
      <c r="Z224">
        <v>1634.04</v>
      </c>
      <c r="AA224">
        <v>6513.93</v>
      </c>
      <c r="AB224">
        <v>4872.54</v>
      </c>
      <c r="AC224">
        <v>3227.95</v>
      </c>
      <c r="AD224">
        <v>1609.68</v>
      </c>
      <c r="AE224">
        <v>7302.4</v>
      </c>
      <c r="AF224">
        <v>5683.75</v>
      </c>
      <c r="AG224">
        <v>4005.83</v>
      </c>
      <c r="AH224">
        <v>2217.14</v>
      </c>
      <c r="AI224">
        <v>8899.66</v>
      </c>
      <c r="AJ224">
        <v>6444.6</v>
      </c>
      <c r="AK224">
        <v>4340.5600000000004</v>
      </c>
      <c r="AL224">
        <v>2163.1799999999998</v>
      </c>
      <c r="AM224">
        <v>8660.11</v>
      </c>
      <c r="AN224">
        <v>6490.3</v>
      </c>
      <c r="AO224">
        <v>4316.78</v>
      </c>
      <c r="AP224">
        <v>2141.13</v>
      </c>
      <c r="AQ224">
        <v>8497.58</v>
      </c>
      <c r="AR224">
        <v>6372.12</v>
      </c>
      <c r="AS224">
        <v>3948.29</v>
      </c>
      <c r="AT224">
        <v>1983.51</v>
      </c>
      <c r="AU224">
        <v>8458.56</v>
      </c>
      <c r="AV224">
        <v>6372.16</v>
      </c>
      <c r="AW224">
        <v>4284.5</v>
      </c>
      <c r="AX224">
        <v>0</v>
      </c>
      <c r="AY224">
        <v>0</v>
      </c>
      <c r="AZ224">
        <v>0</v>
      </c>
      <c r="BA224">
        <v>0</v>
      </c>
      <c r="BB224">
        <v>0</v>
      </c>
      <c r="BC224"/>
    </row>
    <row r="225" spans="1:55" x14ac:dyDescent="0.3">
      <c r="A225" t="s">
        <v>892</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1577.34</v>
      </c>
      <c r="X225">
        <v>0</v>
      </c>
      <c r="Y225">
        <v>0</v>
      </c>
      <c r="Z225">
        <v>0</v>
      </c>
      <c r="AA225">
        <v>2181.98</v>
      </c>
      <c r="AB225">
        <v>0</v>
      </c>
      <c r="AC225">
        <v>0</v>
      </c>
      <c r="AD225">
        <v>0</v>
      </c>
      <c r="AE225">
        <v>0</v>
      </c>
      <c r="AF225">
        <v>0</v>
      </c>
      <c r="AG225">
        <v>0</v>
      </c>
      <c r="AH225">
        <v>0</v>
      </c>
      <c r="AI225">
        <v>0</v>
      </c>
      <c r="AJ225">
        <v>0</v>
      </c>
      <c r="AK225">
        <v>0</v>
      </c>
      <c r="AL225">
        <v>0</v>
      </c>
      <c r="AM225">
        <v>17306.8</v>
      </c>
      <c r="AN225">
        <v>0</v>
      </c>
      <c r="AO225">
        <v>0</v>
      </c>
      <c r="AP225">
        <v>0</v>
      </c>
      <c r="AQ225">
        <v>0</v>
      </c>
      <c r="AR225">
        <v>0</v>
      </c>
      <c r="AS225">
        <v>0</v>
      </c>
      <c r="AT225">
        <v>0</v>
      </c>
      <c r="AU225">
        <v>0</v>
      </c>
      <c r="AV225">
        <v>0</v>
      </c>
      <c r="AW225">
        <v>0</v>
      </c>
      <c r="AX225">
        <v>0</v>
      </c>
      <c r="AY225">
        <v>0</v>
      </c>
      <c r="AZ225">
        <v>0</v>
      </c>
      <c r="BA225">
        <v>0</v>
      </c>
      <c r="BB225">
        <v>0</v>
      </c>
      <c r="BC225"/>
    </row>
    <row r="226" spans="1:55" x14ac:dyDescent="0.3">
      <c r="A226" t="s">
        <v>2728</v>
      </c>
      <c r="B226">
        <v>-2419.44</v>
      </c>
      <c r="C226">
        <v>581.1</v>
      </c>
      <c r="D226">
        <v>618</v>
      </c>
      <c r="E226">
        <v>1327.6</v>
      </c>
      <c r="F226">
        <v>-3797.44</v>
      </c>
      <c r="G226">
        <v>2257.69</v>
      </c>
      <c r="H226">
        <v>1539.82</v>
      </c>
      <c r="I226">
        <v>2873.23</v>
      </c>
      <c r="J226">
        <v>440.55</v>
      </c>
      <c r="K226">
        <v>3463.76</v>
      </c>
      <c r="L226">
        <v>-652.69000000000005</v>
      </c>
      <c r="M226">
        <v>845.06</v>
      </c>
      <c r="N226">
        <v>-44.84</v>
      </c>
      <c r="O226">
        <v>-105.36</v>
      </c>
      <c r="P226">
        <v>-725.26</v>
      </c>
      <c r="Q226">
        <v>-177.29</v>
      </c>
      <c r="R226">
        <v>252.43</v>
      </c>
      <c r="S226">
        <v>344.42</v>
      </c>
      <c r="T226">
        <v>460.5</v>
      </c>
      <c r="U226">
        <v>-1545.01</v>
      </c>
      <c r="V226">
        <v>288.76</v>
      </c>
      <c r="W226">
        <v>0.99</v>
      </c>
      <c r="X226">
        <v>-287.01</v>
      </c>
      <c r="Y226">
        <v>-540.04999999999995</v>
      </c>
      <c r="Z226">
        <v>310.07</v>
      </c>
      <c r="AA226">
        <v>217.33</v>
      </c>
      <c r="AB226">
        <v>369.51</v>
      </c>
      <c r="AC226">
        <v>50.38</v>
      </c>
      <c r="AD226">
        <v>178.39</v>
      </c>
      <c r="AE226">
        <v>-696.79</v>
      </c>
      <c r="AF226">
        <v>-375.95</v>
      </c>
      <c r="AG226">
        <v>166.38</v>
      </c>
      <c r="AH226">
        <v>778.71</v>
      </c>
      <c r="AI226">
        <v>-329.4</v>
      </c>
      <c r="AJ226">
        <v>-111.27</v>
      </c>
      <c r="AK226">
        <v>37.86</v>
      </c>
      <c r="AL226">
        <v>-427.51</v>
      </c>
      <c r="AM226">
        <v>-384.74</v>
      </c>
      <c r="AN226">
        <v>-830.25</v>
      </c>
      <c r="AO226">
        <v>-513.11</v>
      </c>
      <c r="AP226">
        <v>794.18</v>
      </c>
      <c r="AQ226">
        <v>1210.05</v>
      </c>
      <c r="AR226">
        <v>107.59</v>
      </c>
      <c r="AS226">
        <v>-374.23</v>
      </c>
      <c r="AT226">
        <v>1761.04</v>
      </c>
      <c r="AU226">
        <v>857.11</v>
      </c>
      <c r="AV226">
        <v>1162.05</v>
      </c>
      <c r="AW226">
        <v>-427.66</v>
      </c>
      <c r="AX226">
        <v>0</v>
      </c>
      <c r="AY226">
        <v>0</v>
      </c>
      <c r="AZ226">
        <v>0</v>
      </c>
      <c r="BA226">
        <v>0</v>
      </c>
      <c r="BB226">
        <v>0</v>
      </c>
      <c r="BC226"/>
    </row>
    <row r="227" spans="1:55" x14ac:dyDescent="0.3">
      <c r="A227" t="s">
        <v>2988</v>
      </c>
      <c r="B227">
        <v>0</v>
      </c>
      <c r="C227">
        <v>0</v>
      </c>
      <c r="D227">
        <v>0</v>
      </c>
      <c r="E227">
        <v>0</v>
      </c>
      <c r="F227">
        <v>0</v>
      </c>
      <c r="G227">
        <v>92.37</v>
      </c>
      <c r="H227">
        <v>92.37</v>
      </c>
      <c r="I227">
        <v>92.37</v>
      </c>
      <c r="J227">
        <v>92.37</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2731</v>
      </c>
      <c r="B228">
        <v>-10.49</v>
      </c>
      <c r="C228">
        <v>-1256.19</v>
      </c>
      <c r="D228">
        <v>-1026.57</v>
      </c>
      <c r="E228">
        <v>0</v>
      </c>
      <c r="F228">
        <v>0</v>
      </c>
      <c r="G228">
        <v>-479.32</v>
      </c>
      <c r="H228">
        <v>0</v>
      </c>
      <c r="I228">
        <v>-89.85</v>
      </c>
      <c r="J228">
        <v>-47.67</v>
      </c>
      <c r="K228">
        <v>0</v>
      </c>
      <c r="L228">
        <v>-807.52</v>
      </c>
      <c r="M228">
        <v>0</v>
      </c>
      <c r="N228">
        <v>0</v>
      </c>
      <c r="O228">
        <v>-1896.66</v>
      </c>
      <c r="P228">
        <v>-1921.9</v>
      </c>
      <c r="Q228">
        <v>0</v>
      </c>
      <c r="R228">
        <v>0</v>
      </c>
      <c r="S228">
        <v>0</v>
      </c>
      <c r="T228">
        <v>0</v>
      </c>
      <c r="U228">
        <v>0</v>
      </c>
      <c r="V228">
        <v>0</v>
      </c>
      <c r="W228">
        <v>0</v>
      </c>
      <c r="X228">
        <v>0</v>
      </c>
      <c r="Y228">
        <v>0</v>
      </c>
      <c r="Z228">
        <v>0</v>
      </c>
      <c r="AA228">
        <v>0</v>
      </c>
      <c r="AB228">
        <v>-1460.45</v>
      </c>
      <c r="AC228">
        <v>-1394.31</v>
      </c>
      <c r="AD228">
        <v>0</v>
      </c>
      <c r="AE228">
        <v>-633.94000000000005</v>
      </c>
      <c r="AF228">
        <v>0</v>
      </c>
      <c r="AG228">
        <v>0</v>
      </c>
      <c r="AH228">
        <v>218.72</v>
      </c>
      <c r="AI228">
        <v>0</v>
      </c>
      <c r="AJ228">
        <v>0</v>
      </c>
      <c r="AK228">
        <v>0</v>
      </c>
      <c r="AL228">
        <v>0</v>
      </c>
      <c r="AM228">
        <v>0</v>
      </c>
      <c r="AN228">
        <v>0</v>
      </c>
      <c r="AO228">
        <v>0</v>
      </c>
      <c r="AP228">
        <v>0</v>
      </c>
      <c r="AQ228">
        <v>0</v>
      </c>
      <c r="AR228">
        <v>0</v>
      </c>
      <c r="AS228">
        <v>0</v>
      </c>
      <c r="AT228">
        <v>0</v>
      </c>
      <c r="AU228">
        <v>0</v>
      </c>
      <c r="AV228">
        <v>-163.52000000000001</v>
      </c>
      <c r="AW228">
        <v>0</v>
      </c>
      <c r="AX228">
        <v>0</v>
      </c>
      <c r="AY228">
        <v>0</v>
      </c>
      <c r="AZ228">
        <v>0</v>
      </c>
      <c r="BA228">
        <v>0</v>
      </c>
      <c r="BB228">
        <v>0</v>
      </c>
      <c r="BC228"/>
    </row>
    <row r="229" spans="1:55" x14ac:dyDescent="0.3">
      <c r="A229" t="s">
        <v>2732</v>
      </c>
      <c r="B229">
        <v>-10.49</v>
      </c>
      <c r="C229">
        <v>-1256.19</v>
      </c>
      <c r="D229">
        <v>-1026.57</v>
      </c>
      <c r="E229">
        <v>0</v>
      </c>
      <c r="F229">
        <v>0</v>
      </c>
      <c r="G229">
        <v>-479.32</v>
      </c>
      <c r="H229">
        <v>0</v>
      </c>
      <c r="I229">
        <v>-89.85</v>
      </c>
      <c r="J229">
        <v>-47.67</v>
      </c>
      <c r="K229">
        <v>0</v>
      </c>
      <c r="L229">
        <v>-807.52</v>
      </c>
      <c r="M229">
        <v>0</v>
      </c>
      <c r="N229">
        <v>0</v>
      </c>
      <c r="O229">
        <v>-1896.66</v>
      </c>
      <c r="P229">
        <v>-1921.9</v>
      </c>
      <c r="Q229">
        <v>0</v>
      </c>
      <c r="R229">
        <v>0</v>
      </c>
      <c r="S229">
        <v>0</v>
      </c>
      <c r="T229">
        <v>0</v>
      </c>
      <c r="U229">
        <v>0</v>
      </c>
      <c r="V229">
        <v>0</v>
      </c>
      <c r="W229">
        <v>0</v>
      </c>
      <c r="X229">
        <v>0</v>
      </c>
      <c r="Y229">
        <v>0</v>
      </c>
      <c r="Z229">
        <v>0</v>
      </c>
      <c r="AA229">
        <v>0</v>
      </c>
      <c r="AB229">
        <v>0</v>
      </c>
      <c r="AC229">
        <v>0</v>
      </c>
      <c r="AD229">
        <v>0</v>
      </c>
      <c r="AE229">
        <v>0</v>
      </c>
      <c r="AF229">
        <v>0</v>
      </c>
      <c r="AG229">
        <v>0</v>
      </c>
      <c r="AH229">
        <v>218.72</v>
      </c>
      <c r="AI229">
        <v>0</v>
      </c>
      <c r="AJ229">
        <v>0</v>
      </c>
      <c r="AK229">
        <v>0</v>
      </c>
      <c r="AL229">
        <v>0</v>
      </c>
      <c r="AM229">
        <v>0</v>
      </c>
      <c r="AN229">
        <v>0</v>
      </c>
      <c r="AO229">
        <v>0</v>
      </c>
      <c r="AP229">
        <v>0</v>
      </c>
      <c r="AQ229">
        <v>0</v>
      </c>
      <c r="AR229">
        <v>0</v>
      </c>
      <c r="AS229">
        <v>0</v>
      </c>
      <c r="AT229">
        <v>0</v>
      </c>
      <c r="AU229">
        <v>0</v>
      </c>
      <c r="AV229">
        <v>-163.52000000000001</v>
      </c>
      <c r="AW229">
        <v>0</v>
      </c>
      <c r="AX229">
        <v>0</v>
      </c>
      <c r="AY229">
        <v>0</v>
      </c>
      <c r="AZ229">
        <v>0</v>
      </c>
      <c r="BA229">
        <v>0</v>
      </c>
      <c r="BB229">
        <v>0</v>
      </c>
      <c r="BC229"/>
    </row>
    <row r="230" spans="1:55" x14ac:dyDescent="0.3">
      <c r="A230" t="s">
        <v>2733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-1460.45</v>
      </c>
      <c r="AC230">
        <v>-1394.31</v>
      </c>
      <c r="AD230">
        <v>0</v>
      </c>
      <c r="AE230">
        <v>-633.94000000000005</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2734</v>
      </c>
      <c r="B231">
        <v>0</v>
      </c>
      <c r="C231">
        <v>0</v>
      </c>
      <c r="D231">
        <v>0</v>
      </c>
      <c r="E231">
        <v>-1025.46</v>
      </c>
      <c r="F231">
        <v>-987.04</v>
      </c>
      <c r="G231">
        <v>0</v>
      </c>
      <c r="H231">
        <v>-441.71</v>
      </c>
      <c r="I231">
        <v>0</v>
      </c>
      <c r="J231">
        <v>0</v>
      </c>
      <c r="K231">
        <v>-1417.75</v>
      </c>
      <c r="L231">
        <v>0</v>
      </c>
      <c r="M231">
        <v>-388.26</v>
      </c>
      <c r="N231">
        <v>-382.47</v>
      </c>
      <c r="O231">
        <v>0</v>
      </c>
      <c r="P231">
        <v>0</v>
      </c>
      <c r="Q231">
        <v>-1132.23</v>
      </c>
      <c r="R231">
        <v>-702.26</v>
      </c>
      <c r="S231">
        <v>-777.68</v>
      </c>
      <c r="T231">
        <v>-615.08000000000004</v>
      </c>
      <c r="U231">
        <v>-630.91999999999996</v>
      </c>
      <c r="V231">
        <v>-1.49</v>
      </c>
      <c r="W231">
        <v>-1168.26</v>
      </c>
      <c r="X231">
        <v>-952.17</v>
      </c>
      <c r="Y231">
        <v>-936.55</v>
      </c>
      <c r="Z231">
        <v>-922.05</v>
      </c>
      <c r="AA231">
        <v>-1488.46</v>
      </c>
      <c r="AB231">
        <v>0</v>
      </c>
      <c r="AC231">
        <v>0</v>
      </c>
      <c r="AD231">
        <v>-482.21</v>
      </c>
      <c r="AE231">
        <v>0</v>
      </c>
      <c r="AF231">
        <v>-297.5</v>
      </c>
      <c r="AG231">
        <v>-276.19</v>
      </c>
      <c r="AH231">
        <v>0</v>
      </c>
      <c r="AI231">
        <v>0</v>
      </c>
      <c r="AJ231">
        <v>-366.95</v>
      </c>
      <c r="AK231">
        <v>-253.79</v>
      </c>
      <c r="AL231">
        <v>-140.19</v>
      </c>
      <c r="AM231">
        <v>-728.46</v>
      </c>
      <c r="AN231">
        <v>-73.84</v>
      </c>
      <c r="AO231">
        <v>-16.52</v>
      </c>
      <c r="AP231">
        <v>-13.32</v>
      </c>
      <c r="AQ231">
        <v>-88.56</v>
      </c>
      <c r="AR231">
        <v>-4.6900000000000004</v>
      </c>
      <c r="AS231">
        <v>-5.46</v>
      </c>
      <c r="AT231">
        <v>-1.7</v>
      </c>
      <c r="AU231">
        <v>-200.23</v>
      </c>
      <c r="AV231">
        <v>0</v>
      </c>
      <c r="AW231">
        <v>-56.06</v>
      </c>
      <c r="AX231">
        <v>0</v>
      </c>
      <c r="AY231">
        <v>0</v>
      </c>
      <c r="AZ231">
        <v>0</v>
      </c>
      <c r="BA231">
        <v>0</v>
      </c>
      <c r="BB231">
        <v>0</v>
      </c>
      <c r="BC231"/>
    </row>
    <row r="232" spans="1:55" x14ac:dyDescent="0.3">
      <c r="A232" t="s">
        <v>2735</v>
      </c>
      <c r="B232">
        <v>0</v>
      </c>
      <c r="C232">
        <v>0</v>
      </c>
      <c r="D232">
        <v>0</v>
      </c>
      <c r="E232">
        <v>-1025.46</v>
      </c>
      <c r="F232">
        <v>-987.04</v>
      </c>
      <c r="G232">
        <v>0</v>
      </c>
      <c r="H232">
        <v>-441.71</v>
      </c>
      <c r="I232">
        <v>0</v>
      </c>
      <c r="J232">
        <v>0</v>
      </c>
      <c r="K232">
        <v>-1417.75</v>
      </c>
      <c r="L232">
        <v>0</v>
      </c>
      <c r="M232">
        <v>-388.26</v>
      </c>
      <c r="N232">
        <v>-382.47</v>
      </c>
      <c r="O232">
        <v>0</v>
      </c>
      <c r="P232">
        <v>0</v>
      </c>
      <c r="Q232">
        <v>-1132.23</v>
      </c>
      <c r="R232">
        <v>-702.26</v>
      </c>
      <c r="S232">
        <v>-777.68</v>
      </c>
      <c r="T232">
        <v>-615.08000000000004</v>
      </c>
      <c r="U232">
        <v>-630.91999999999996</v>
      </c>
      <c r="V232">
        <v>-1.49</v>
      </c>
      <c r="W232">
        <v>-1168.26</v>
      </c>
      <c r="X232">
        <v>-952.17</v>
      </c>
      <c r="Y232">
        <v>-936.55</v>
      </c>
      <c r="Z232">
        <v>-922.05</v>
      </c>
      <c r="AA232">
        <v>-1488.46</v>
      </c>
      <c r="AB232">
        <v>0</v>
      </c>
      <c r="AC232">
        <v>0</v>
      </c>
      <c r="AD232">
        <v>-482.21</v>
      </c>
      <c r="AE232">
        <v>0</v>
      </c>
      <c r="AF232">
        <v>-297.5</v>
      </c>
      <c r="AG232">
        <v>-276.19</v>
      </c>
      <c r="AH232">
        <v>0</v>
      </c>
      <c r="AI232">
        <v>0</v>
      </c>
      <c r="AJ232">
        <v>-366.95</v>
      </c>
      <c r="AK232">
        <v>-253.79</v>
      </c>
      <c r="AL232">
        <v>-140.19</v>
      </c>
      <c r="AM232">
        <v>-728.46</v>
      </c>
      <c r="AN232">
        <v>-73.84</v>
      </c>
      <c r="AO232">
        <v>-16.52</v>
      </c>
      <c r="AP232">
        <v>-13.32</v>
      </c>
      <c r="AQ232">
        <v>-88.56</v>
      </c>
      <c r="AR232">
        <v>-4.6900000000000004</v>
      </c>
      <c r="AS232">
        <v>-5.46</v>
      </c>
      <c r="AT232">
        <v>-1.7</v>
      </c>
      <c r="AU232">
        <v>-200.23</v>
      </c>
      <c r="AV232">
        <v>0</v>
      </c>
      <c r="AW232">
        <v>-56.06</v>
      </c>
      <c r="AX232">
        <v>0</v>
      </c>
      <c r="AY232">
        <v>0</v>
      </c>
      <c r="AZ232">
        <v>0</v>
      </c>
      <c r="BA232">
        <v>0</v>
      </c>
      <c r="BB232">
        <v>0</v>
      </c>
      <c r="BC232"/>
    </row>
    <row r="233" spans="1:55" x14ac:dyDescent="0.3">
      <c r="A233" t="s">
        <v>888</v>
      </c>
      <c r="B233">
        <v>1385.37</v>
      </c>
      <c r="C233">
        <v>9101.1200000000008</v>
      </c>
      <c r="D233">
        <v>7174.97</v>
      </c>
      <c r="E233">
        <v>5162.33</v>
      </c>
      <c r="F233">
        <v>2831.53</v>
      </c>
      <c r="G233">
        <v>8330.14</v>
      </c>
      <c r="H233">
        <v>5514.95</v>
      </c>
      <c r="I233">
        <v>2937.84</v>
      </c>
      <c r="J233">
        <v>1337.52</v>
      </c>
      <c r="K233">
        <v>1441.34</v>
      </c>
      <c r="L233">
        <v>690.9</v>
      </c>
      <c r="M233">
        <v>332.78</v>
      </c>
      <c r="N233">
        <v>121.81</v>
      </c>
      <c r="O233">
        <v>1450.68</v>
      </c>
      <c r="P233">
        <v>1356.63</v>
      </c>
      <c r="Q233">
        <v>1203.82</v>
      </c>
      <c r="R233">
        <v>641.52</v>
      </c>
      <c r="S233">
        <v>3268.47</v>
      </c>
      <c r="T233">
        <v>2599.48</v>
      </c>
      <c r="U233">
        <v>1925.92</v>
      </c>
      <c r="V233">
        <v>1120</v>
      </c>
      <c r="W233">
        <v>8418.17</v>
      </c>
      <c r="X233">
        <v>6850.46</v>
      </c>
      <c r="Y233">
        <v>4938.1000000000004</v>
      </c>
      <c r="Z233">
        <v>2645.94</v>
      </c>
      <c r="AA233">
        <v>13426.49</v>
      </c>
      <c r="AB233">
        <v>10345.93</v>
      </c>
      <c r="AC233">
        <v>7147.61</v>
      </c>
      <c r="AD233">
        <v>3706.83</v>
      </c>
      <c r="AE233">
        <v>16080.26</v>
      </c>
      <c r="AF233">
        <v>12202.59</v>
      </c>
      <c r="AG233">
        <v>8597.26</v>
      </c>
      <c r="AH233">
        <v>4598.04</v>
      </c>
      <c r="AI233">
        <v>22032.21</v>
      </c>
      <c r="AJ233">
        <v>16729.689999999999</v>
      </c>
      <c r="AK233">
        <v>11462.81</v>
      </c>
      <c r="AL233">
        <v>5764.39</v>
      </c>
      <c r="AM233">
        <v>16697.18</v>
      </c>
      <c r="AN233">
        <v>10964.57</v>
      </c>
      <c r="AO233">
        <v>5971.47</v>
      </c>
      <c r="AP233">
        <v>2209.1</v>
      </c>
      <c r="AQ233">
        <v>15130.43</v>
      </c>
      <c r="AR233">
        <v>11268.94</v>
      </c>
      <c r="AS233">
        <v>7738.23</v>
      </c>
      <c r="AT233">
        <v>3987.15</v>
      </c>
      <c r="AU233">
        <v>16527.740000000002</v>
      </c>
      <c r="AV233">
        <v>12466</v>
      </c>
      <c r="AW233">
        <v>9013.42</v>
      </c>
      <c r="AX233">
        <v>0</v>
      </c>
      <c r="AY233">
        <v>0</v>
      </c>
      <c r="AZ233">
        <v>0</v>
      </c>
      <c r="BA233">
        <v>0</v>
      </c>
      <c r="BB233">
        <v>0</v>
      </c>
      <c r="BC233"/>
    </row>
    <row r="234" spans="1:55" x14ac:dyDescent="0.3">
      <c r="A234" t="s">
        <v>889</v>
      </c>
      <c r="B234">
        <v>20499.84</v>
      </c>
      <c r="C234">
        <v>51050.239999999998</v>
      </c>
      <c r="D234">
        <v>9016.86</v>
      </c>
      <c r="E234">
        <v>-6147.53</v>
      </c>
      <c r="F234">
        <v>17817.68</v>
      </c>
      <c r="G234">
        <v>154368.01</v>
      </c>
      <c r="H234">
        <v>131360.09</v>
      </c>
      <c r="I234">
        <v>76149.59</v>
      </c>
      <c r="J234">
        <v>43906.47</v>
      </c>
      <c r="K234">
        <v>129749.82</v>
      </c>
      <c r="L234">
        <v>97986.17</v>
      </c>
      <c r="M234">
        <v>60973.87</v>
      </c>
      <c r="N234">
        <v>35026.400000000001</v>
      </c>
      <c r="O234">
        <v>67024.009999999995</v>
      </c>
      <c r="P234">
        <v>57290.53</v>
      </c>
      <c r="Q234">
        <v>25274.35</v>
      </c>
      <c r="R234">
        <v>17724.27</v>
      </c>
      <c r="S234">
        <v>54615.77</v>
      </c>
      <c r="T234">
        <v>45843.41</v>
      </c>
      <c r="U234">
        <v>26654.78</v>
      </c>
      <c r="V234">
        <v>15179.1</v>
      </c>
      <c r="W234">
        <v>42663.22</v>
      </c>
      <c r="X234">
        <v>31251.41</v>
      </c>
      <c r="Y234">
        <v>10145.74</v>
      </c>
      <c r="Z234">
        <v>1576.39</v>
      </c>
      <c r="AA234">
        <v>47839.34</v>
      </c>
      <c r="AB234">
        <v>37058.370000000003</v>
      </c>
      <c r="AC234">
        <v>15561.51</v>
      </c>
      <c r="AD234">
        <v>10793.01</v>
      </c>
      <c r="AE234">
        <v>70874.52</v>
      </c>
      <c r="AF234">
        <v>49182.67</v>
      </c>
      <c r="AG234">
        <v>27567.98</v>
      </c>
      <c r="AH234">
        <v>12450.15</v>
      </c>
      <c r="AI234">
        <v>81906.39</v>
      </c>
      <c r="AJ234">
        <v>66840.53</v>
      </c>
      <c r="AK234">
        <v>37708.26</v>
      </c>
      <c r="AL234">
        <v>20956.45</v>
      </c>
      <c r="AM234">
        <v>56115.39</v>
      </c>
      <c r="AN234">
        <v>47968</v>
      </c>
      <c r="AO234">
        <v>36065.22</v>
      </c>
      <c r="AP234">
        <v>11434.98</v>
      </c>
      <c r="AQ234">
        <v>18777.650000000001</v>
      </c>
      <c r="AR234">
        <v>12509.95</v>
      </c>
      <c r="AS234">
        <v>9741.6299999999992</v>
      </c>
      <c r="AT234">
        <v>2237.09</v>
      </c>
      <c r="AU234">
        <v>13734.58</v>
      </c>
      <c r="AV234">
        <v>10778.21</v>
      </c>
      <c r="AW234">
        <v>9217.18</v>
      </c>
      <c r="AX234">
        <v>0</v>
      </c>
      <c r="AY234">
        <v>0</v>
      </c>
      <c r="AZ234">
        <v>0</v>
      </c>
      <c r="BA234">
        <v>0</v>
      </c>
      <c r="BB234">
        <v>0</v>
      </c>
      <c r="BC234"/>
    </row>
    <row r="235" spans="1:55" x14ac:dyDescent="0.3">
      <c r="A235" t="s">
        <v>2740</v>
      </c>
      <c r="B235">
        <v>5777.21</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2741</v>
      </c>
      <c r="B236">
        <v>306.05</v>
      </c>
      <c r="C236">
        <v>39381.620000000003</v>
      </c>
      <c r="D236">
        <v>59665.39</v>
      </c>
      <c r="E236">
        <v>47858.89</v>
      </c>
      <c r="F236">
        <v>5578.01</v>
      </c>
      <c r="G236">
        <v>-16927.21</v>
      </c>
      <c r="H236">
        <v>-21549.279999999999</v>
      </c>
      <c r="I236">
        <v>-1355.41</v>
      </c>
      <c r="J236">
        <v>-15214.98</v>
      </c>
      <c r="K236">
        <v>-22346.799999999999</v>
      </c>
      <c r="L236">
        <v>-12131.71</v>
      </c>
      <c r="M236">
        <v>-7026.06</v>
      </c>
      <c r="N236">
        <v>-9939.4599999999991</v>
      </c>
      <c r="O236">
        <v>8121.33</v>
      </c>
      <c r="P236">
        <v>3795.91</v>
      </c>
      <c r="Q236">
        <v>12216.05</v>
      </c>
      <c r="R236">
        <v>203.87</v>
      </c>
      <c r="S236">
        <v>853.81</v>
      </c>
      <c r="T236">
        <v>-7734.87</v>
      </c>
      <c r="U236">
        <v>44.24</v>
      </c>
      <c r="V236">
        <v>-3572.34</v>
      </c>
      <c r="W236">
        <v>10045.469999999999</v>
      </c>
      <c r="X236">
        <v>2875.67</v>
      </c>
      <c r="Y236">
        <v>12360.93</v>
      </c>
      <c r="Z236">
        <v>11132.48</v>
      </c>
      <c r="AA236">
        <v>4150.7700000000004</v>
      </c>
      <c r="AB236">
        <v>-4153.57</v>
      </c>
      <c r="AC236">
        <v>7639.11</v>
      </c>
      <c r="AD236">
        <v>-58.82</v>
      </c>
      <c r="AE236">
        <v>-18818.650000000001</v>
      </c>
      <c r="AF236">
        <v>-9443.5499999999993</v>
      </c>
      <c r="AG236">
        <v>3959.94</v>
      </c>
      <c r="AH236">
        <v>12026.33</v>
      </c>
      <c r="AI236">
        <v>3647.75</v>
      </c>
      <c r="AJ236">
        <v>6067.38</v>
      </c>
      <c r="AK236">
        <v>2044.92</v>
      </c>
      <c r="AL236">
        <v>1312.04</v>
      </c>
      <c r="AM236">
        <v>2756.37</v>
      </c>
      <c r="AN236">
        <v>3169.11</v>
      </c>
      <c r="AO236">
        <v>2112.6</v>
      </c>
      <c r="AP236">
        <v>14949.37</v>
      </c>
      <c r="AQ236">
        <v>13616.16</v>
      </c>
      <c r="AR236">
        <v>10897.24</v>
      </c>
      <c r="AS236">
        <v>9498.83</v>
      </c>
      <c r="AT236">
        <v>5873.68</v>
      </c>
      <c r="AU236">
        <v>6898.96</v>
      </c>
      <c r="AV236">
        <v>5784.22</v>
      </c>
      <c r="AW236">
        <v>5955.12</v>
      </c>
      <c r="AX236">
        <v>11721</v>
      </c>
      <c r="AY236">
        <v>51137</v>
      </c>
      <c r="AZ236">
        <v>1239.28</v>
      </c>
      <c r="BA236">
        <v>22064</v>
      </c>
      <c r="BB236">
        <v>18957.71</v>
      </c>
      <c r="BC236"/>
    </row>
    <row r="237" spans="1:55" x14ac:dyDescent="0.3">
      <c r="A237" t="s">
        <v>2742</v>
      </c>
      <c r="B237">
        <v>114113.71</v>
      </c>
      <c r="C237">
        <v>429448.39</v>
      </c>
      <c r="D237">
        <v>324574.33</v>
      </c>
      <c r="E237">
        <v>199230.22</v>
      </c>
      <c r="F237">
        <v>111676.28</v>
      </c>
      <c r="G237">
        <v>609263.34</v>
      </c>
      <c r="H237">
        <v>469198.78</v>
      </c>
      <c r="I237">
        <v>304583.27</v>
      </c>
      <c r="J237">
        <v>137726.38</v>
      </c>
      <c r="K237">
        <v>522598.42</v>
      </c>
      <c r="L237">
        <v>408864.57</v>
      </c>
      <c r="M237">
        <v>255531.89</v>
      </c>
      <c r="N237">
        <v>116535.61</v>
      </c>
      <c r="O237">
        <v>373347.65</v>
      </c>
      <c r="P237">
        <v>294470.90999999997</v>
      </c>
      <c r="Q237">
        <v>180201.18</v>
      </c>
      <c r="R237">
        <v>83488.399999999994</v>
      </c>
      <c r="S237">
        <v>294070.53999999998</v>
      </c>
      <c r="T237">
        <v>200074.75</v>
      </c>
      <c r="U237">
        <v>140504.99</v>
      </c>
      <c r="V237">
        <v>64097.78</v>
      </c>
      <c r="W237">
        <v>286854.01</v>
      </c>
      <c r="X237">
        <v>186115.20000000001</v>
      </c>
      <c r="Y237">
        <v>117655.18</v>
      </c>
      <c r="Z237">
        <v>61331.05</v>
      </c>
      <c r="AA237">
        <v>271276.83</v>
      </c>
      <c r="AB237">
        <v>174395.36</v>
      </c>
      <c r="AC237">
        <v>120488.47</v>
      </c>
      <c r="AD237">
        <v>61371.41</v>
      </c>
      <c r="AE237">
        <v>242494.2</v>
      </c>
      <c r="AF237">
        <v>179328.47</v>
      </c>
      <c r="AG237">
        <v>122392.01</v>
      </c>
      <c r="AH237">
        <v>69150.509999999995</v>
      </c>
      <c r="AI237">
        <v>257631.51</v>
      </c>
      <c r="AJ237">
        <v>220877.78</v>
      </c>
      <c r="AK237">
        <v>143784.47</v>
      </c>
      <c r="AL237">
        <v>80670.789999999994</v>
      </c>
      <c r="AM237">
        <v>211395.65</v>
      </c>
      <c r="AN237">
        <v>183795.44</v>
      </c>
      <c r="AO237">
        <v>123476.04</v>
      </c>
      <c r="AP237">
        <v>68143.429999999993</v>
      </c>
      <c r="AQ237">
        <v>155732.29999999999</v>
      </c>
      <c r="AR237">
        <v>113247.17</v>
      </c>
      <c r="AS237">
        <v>79014.14</v>
      </c>
      <c r="AT237">
        <v>46071.06</v>
      </c>
      <c r="AU237">
        <v>156776.56</v>
      </c>
      <c r="AV237">
        <v>112443.57</v>
      </c>
      <c r="AW237">
        <v>65432.39</v>
      </c>
      <c r="AX237">
        <v>32100</v>
      </c>
      <c r="AY237">
        <v>291352</v>
      </c>
      <c r="AZ237">
        <v>194576.48</v>
      </c>
      <c r="BA237">
        <v>154792</v>
      </c>
      <c r="BB237">
        <v>88534.68</v>
      </c>
      <c r="BC237"/>
    </row>
    <row r="238" spans="1:55" x14ac:dyDescent="0.3">
      <c r="A238" t="s">
        <v>2743</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2744</v>
      </c>
      <c r="B239">
        <v>13725.97</v>
      </c>
      <c r="C239">
        <v>55328.94</v>
      </c>
      <c r="D239">
        <v>54061.75</v>
      </c>
      <c r="E239">
        <v>41984.36</v>
      </c>
      <c r="F239">
        <v>96288.17</v>
      </c>
      <c r="G239">
        <v>-22211.21</v>
      </c>
      <c r="H239">
        <v>-31104.49</v>
      </c>
      <c r="I239">
        <v>-47187.39</v>
      </c>
      <c r="J239">
        <v>-52105.19</v>
      </c>
      <c r="K239">
        <v>-115031.11</v>
      </c>
      <c r="L239">
        <v>-143776.10999999999</v>
      </c>
      <c r="M239">
        <v>-112029.98</v>
      </c>
      <c r="N239">
        <v>-58390.57</v>
      </c>
      <c r="O239">
        <v>-30045.86</v>
      </c>
      <c r="P239">
        <v>-99445.06</v>
      </c>
      <c r="Q239">
        <v>-46362.16</v>
      </c>
      <c r="R239">
        <v>-9527.67</v>
      </c>
      <c r="S239">
        <v>16777.53</v>
      </c>
      <c r="T239">
        <v>34531.85</v>
      </c>
      <c r="U239">
        <v>6778.46</v>
      </c>
      <c r="V239">
        <v>32493.65</v>
      </c>
      <c r="W239">
        <v>-24489.37</v>
      </c>
      <c r="X239">
        <v>8592.7800000000007</v>
      </c>
      <c r="Y239">
        <v>21141.81</v>
      </c>
      <c r="Z239">
        <v>61707.62</v>
      </c>
      <c r="AA239">
        <v>56776.78</v>
      </c>
      <c r="AB239">
        <v>83576.539999999994</v>
      </c>
      <c r="AC239">
        <v>64876.42</v>
      </c>
      <c r="AD239">
        <v>56530.39</v>
      </c>
      <c r="AE239">
        <v>124950.21</v>
      </c>
      <c r="AF239">
        <v>134928.19</v>
      </c>
      <c r="AG239">
        <v>48612.65</v>
      </c>
      <c r="AH239">
        <v>15909.27</v>
      </c>
      <c r="AI239">
        <v>39784.410000000003</v>
      </c>
      <c r="AJ239">
        <v>43706.99</v>
      </c>
      <c r="AK239">
        <v>24524.66</v>
      </c>
      <c r="AL239">
        <v>3615.1</v>
      </c>
      <c r="AM239">
        <v>55568</v>
      </c>
      <c r="AN239">
        <v>37321.25</v>
      </c>
      <c r="AO239">
        <v>-6047.32</v>
      </c>
      <c r="AP239">
        <v>-7812.27</v>
      </c>
      <c r="AQ239">
        <v>-5786.98</v>
      </c>
      <c r="AR239">
        <v>-3667.05</v>
      </c>
      <c r="AS239">
        <v>30006.75</v>
      </c>
      <c r="AT239">
        <v>17428.14</v>
      </c>
      <c r="AU239">
        <v>27513.77</v>
      </c>
      <c r="AV239">
        <v>41416.46</v>
      </c>
      <c r="AW239">
        <v>60916.26</v>
      </c>
      <c r="AX239">
        <v>0</v>
      </c>
      <c r="AY239">
        <v>0</v>
      </c>
      <c r="AZ239">
        <v>0</v>
      </c>
      <c r="BA239">
        <v>0</v>
      </c>
      <c r="BB239">
        <v>0</v>
      </c>
      <c r="BC239"/>
    </row>
    <row r="240" spans="1:55" x14ac:dyDescent="0.3">
      <c r="A240" t="s">
        <v>2745</v>
      </c>
      <c r="B240">
        <v>73372.649999999994</v>
      </c>
      <c r="C240">
        <v>159837.24</v>
      </c>
      <c r="D240">
        <v>110697.54</v>
      </c>
      <c r="E240">
        <v>13592.58</v>
      </c>
      <c r="F240">
        <v>-80276.42</v>
      </c>
      <c r="G240">
        <v>-446284.88</v>
      </c>
      <c r="H240">
        <v>-372865.07</v>
      </c>
      <c r="I240">
        <v>-268049.71999999997</v>
      </c>
      <c r="J240">
        <v>-123751.82</v>
      </c>
      <c r="K240">
        <v>-141866.88</v>
      </c>
      <c r="L240">
        <v>-8848.7999999999993</v>
      </c>
      <c r="M240">
        <v>-36612.769999999997</v>
      </c>
      <c r="N240">
        <v>-34589.65</v>
      </c>
      <c r="O240">
        <v>175519.93</v>
      </c>
      <c r="P240">
        <v>166940.01999999999</v>
      </c>
      <c r="Q240">
        <v>105377.74</v>
      </c>
      <c r="R240">
        <v>20667.13</v>
      </c>
      <c r="S240">
        <v>-3563.65</v>
      </c>
      <c r="T240">
        <v>-6921.48</v>
      </c>
      <c r="U240">
        <v>49907.22</v>
      </c>
      <c r="V240">
        <v>9180.6299999999992</v>
      </c>
      <c r="W240">
        <v>74544.899999999994</v>
      </c>
      <c r="X240">
        <v>39742.82</v>
      </c>
      <c r="Y240">
        <v>11606.1</v>
      </c>
      <c r="Z240">
        <v>-35765.370000000003</v>
      </c>
      <c r="AA240">
        <v>-43113.55</v>
      </c>
      <c r="AB240">
        <v>-51669.25</v>
      </c>
      <c r="AC240">
        <v>-19338.18</v>
      </c>
      <c r="AD240">
        <v>-27258.720000000001</v>
      </c>
      <c r="AE240">
        <v>-95985.2</v>
      </c>
      <c r="AF240">
        <v>-73104.56</v>
      </c>
      <c r="AG240">
        <v>11955.27</v>
      </c>
      <c r="AH240">
        <v>-11649.82</v>
      </c>
      <c r="AI240">
        <v>-20616.88</v>
      </c>
      <c r="AJ240">
        <v>-75762.44</v>
      </c>
      <c r="AK240">
        <v>-42961.17</v>
      </c>
      <c r="AL240">
        <v>-32475.46</v>
      </c>
      <c r="AM240">
        <v>-311621.78000000003</v>
      </c>
      <c r="AN240">
        <v>-298144.24</v>
      </c>
      <c r="AO240">
        <v>-187253.61</v>
      </c>
      <c r="AP240">
        <v>-65445.85</v>
      </c>
      <c r="AQ240">
        <v>55720.23</v>
      </c>
      <c r="AR240">
        <v>90098.96</v>
      </c>
      <c r="AS240">
        <v>70690.13</v>
      </c>
      <c r="AT240">
        <v>62389.78</v>
      </c>
      <c r="AU240">
        <v>-177974.55</v>
      </c>
      <c r="AV240">
        <v>-184168.38</v>
      </c>
      <c r="AW240">
        <v>-105310.59</v>
      </c>
      <c r="AX240">
        <v>0</v>
      </c>
      <c r="AY240">
        <v>0</v>
      </c>
      <c r="AZ240">
        <v>0</v>
      </c>
      <c r="BA240">
        <v>0</v>
      </c>
      <c r="BB240">
        <v>0</v>
      </c>
      <c r="BC240"/>
    </row>
    <row r="241" spans="1:55" x14ac:dyDescent="0.3">
      <c r="A241" t="s">
        <v>2746</v>
      </c>
      <c r="B241">
        <v>24423.759999999998</v>
      </c>
      <c r="C241">
        <v>-54457</v>
      </c>
      <c r="D241">
        <v>-77797.17</v>
      </c>
      <c r="E241">
        <v>-55986.239999999998</v>
      </c>
      <c r="F241">
        <v>-77096.460000000006</v>
      </c>
      <c r="G241">
        <v>-23797.03</v>
      </c>
      <c r="H241">
        <v>-90213.440000000002</v>
      </c>
      <c r="I241">
        <v>-8486.7999999999993</v>
      </c>
      <c r="J241">
        <v>-9324.17</v>
      </c>
      <c r="K241">
        <v>-12813.69</v>
      </c>
      <c r="L241">
        <v>-8390.33</v>
      </c>
      <c r="M241">
        <v>-6620.94</v>
      </c>
      <c r="N241">
        <v>-5156.54</v>
      </c>
      <c r="O241">
        <v>2818.07</v>
      </c>
      <c r="P241">
        <v>-701.72</v>
      </c>
      <c r="Q241">
        <v>5019.6099999999997</v>
      </c>
      <c r="R241">
        <v>-2042.19</v>
      </c>
      <c r="S241">
        <v>-6087.73</v>
      </c>
      <c r="T241">
        <v>-26817.08</v>
      </c>
      <c r="U241">
        <v>-5104.7</v>
      </c>
      <c r="V241">
        <v>-3139.04</v>
      </c>
      <c r="W241">
        <v>-11646</v>
      </c>
      <c r="X241">
        <v>-24094.9</v>
      </c>
      <c r="Y241">
        <v>382.61</v>
      </c>
      <c r="Z241">
        <v>3833.65</v>
      </c>
      <c r="AA241">
        <v>-5489.01</v>
      </c>
      <c r="AB241">
        <v>-35837.19</v>
      </c>
      <c r="AC241">
        <v>2823.02</v>
      </c>
      <c r="AD241">
        <v>611.02</v>
      </c>
      <c r="AE241">
        <v>-25506</v>
      </c>
      <c r="AF241">
        <v>-57523.87</v>
      </c>
      <c r="AG241">
        <v>-8148.79</v>
      </c>
      <c r="AH241">
        <v>-2237.52</v>
      </c>
      <c r="AI241">
        <v>-29585.34</v>
      </c>
      <c r="AJ241">
        <v>-68353.919999999998</v>
      </c>
      <c r="AK241">
        <v>-9606.5300000000007</v>
      </c>
      <c r="AL241">
        <v>-4747.47</v>
      </c>
      <c r="AM241">
        <v>-7397.6</v>
      </c>
      <c r="AN241">
        <v>-39359.75</v>
      </c>
      <c r="AO241">
        <v>-10328.049999999999</v>
      </c>
      <c r="AP241">
        <v>-755.15</v>
      </c>
      <c r="AQ241">
        <v>-3526.71</v>
      </c>
      <c r="AR241">
        <v>-10240.799999999999</v>
      </c>
      <c r="AS241">
        <v>-13579.8</v>
      </c>
      <c r="AT241">
        <v>587.80999999999995</v>
      </c>
      <c r="AU241">
        <v>870.98</v>
      </c>
      <c r="AV241">
        <v>-1169.54</v>
      </c>
      <c r="AW241">
        <v>-2752.32</v>
      </c>
      <c r="AX241">
        <v>52202</v>
      </c>
      <c r="AY241">
        <v>-215659</v>
      </c>
      <c r="AZ241">
        <v>-148982.76999999999</v>
      </c>
      <c r="BA241">
        <v>-87595</v>
      </c>
      <c r="BB241">
        <v>-975.89</v>
      </c>
      <c r="BC241"/>
    </row>
    <row r="242" spans="1:55" x14ac:dyDescent="0.3">
      <c r="A242" t="s">
        <v>2747</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2748</v>
      </c>
      <c r="B243">
        <v>-49851.44</v>
      </c>
      <c r="C243">
        <v>-154476.43</v>
      </c>
      <c r="D243">
        <v>-141718.98000000001</v>
      </c>
      <c r="E243">
        <v>-194764.54</v>
      </c>
      <c r="F243">
        <v>-195684.15</v>
      </c>
      <c r="G243">
        <v>-45193.9</v>
      </c>
      <c r="H243">
        <v>-78146.64</v>
      </c>
      <c r="I243">
        <v>-63291.54</v>
      </c>
      <c r="J243">
        <v>-108660.13</v>
      </c>
      <c r="K243">
        <v>77954.679999999993</v>
      </c>
      <c r="L243">
        <v>10218.48</v>
      </c>
      <c r="M243">
        <v>-34451.68</v>
      </c>
      <c r="N243">
        <v>-57838.2</v>
      </c>
      <c r="O243">
        <v>72161.66</v>
      </c>
      <c r="P243">
        <v>235.07</v>
      </c>
      <c r="Q243">
        <v>-45091.199999999997</v>
      </c>
      <c r="R243">
        <v>-76208.289999999994</v>
      </c>
      <c r="S243">
        <v>23794.34</v>
      </c>
      <c r="T243">
        <v>12867.54</v>
      </c>
      <c r="U243">
        <v>-6438.21</v>
      </c>
      <c r="V243">
        <v>-42316.81</v>
      </c>
      <c r="W243">
        <v>7053.05</v>
      </c>
      <c r="X243">
        <v>-32450.92</v>
      </c>
      <c r="Y243">
        <v>-47722.89</v>
      </c>
      <c r="Z243">
        <v>-56144.26</v>
      </c>
      <c r="AA243">
        <v>-5415.56</v>
      </c>
      <c r="AB243">
        <v>-15126.01</v>
      </c>
      <c r="AC243">
        <v>-41532.339999999997</v>
      </c>
      <c r="AD243">
        <v>-70890.2</v>
      </c>
      <c r="AE243">
        <v>23664.639999999999</v>
      </c>
      <c r="AF243">
        <v>27935.16</v>
      </c>
      <c r="AG243">
        <v>22290.959999999999</v>
      </c>
      <c r="AH243">
        <v>487.86</v>
      </c>
      <c r="AI243">
        <v>-22955.96</v>
      </c>
      <c r="AJ243">
        <v>-26227.39</v>
      </c>
      <c r="AK243">
        <v>-29797.07</v>
      </c>
      <c r="AL243">
        <v>-42919.82</v>
      </c>
      <c r="AM243">
        <v>-24098.62</v>
      </c>
      <c r="AN243">
        <v>12064.64</v>
      </c>
      <c r="AO243">
        <v>31108.97</v>
      </c>
      <c r="AP243">
        <v>-10329.4</v>
      </c>
      <c r="AQ243">
        <v>33578.120000000003</v>
      </c>
      <c r="AR243">
        <v>4620.51</v>
      </c>
      <c r="AS243">
        <v>-15348.04</v>
      </c>
      <c r="AT243">
        <v>-45841.33</v>
      </c>
      <c r="AU243">
        <v>-29801.86</v>
      </c>
      <c r="AV243">
        <v>24478.68</v>
      </c>
      <c r="AW243">
        <v>12842.61</v>
      </c>
      <c r="AX243">
        <v>0</v>
      </c>
      <c r="AY243">
        <v>0</v>
      </c>
      <c r="AZ243">
        <v>0</v>
      </c>
      <c r="BA243">
        <v>0</v>
      </c>
      <c r="BB243">
        <v>0</v>
      </c>
      <c r="BC243"/>
    </row>
    <row r="244" spans="1:55" x14ac:dyDescent="0.3">
      <c r="A244" t="s">
        <v>2750</v>
      </c>
      <c r="B244">
        <v>-29976.05</v>
      </c>
      <c r="C244">
        <v>25208.639999999999</v>
      </c>
      <c r="D244">
        <v>16047.39</v>
      </c>
      <c r="E244">
        <v>13003.24</v>
      </c>
      <c r="F244">
        <v>18166.009999999998</v>
      </c>
      <c r="G244">
        <v>-15099.56</v>
      </c>
      <c r="H244">
        <v>4867.0200000000004</v>
      </c>
      <c r="I244">
        <v>-9372.2900000000009</v>
      </c>
      <c r="J244">
        <v>-5624.48</v>
      </c>
      <c r="K244">
        <v>-1151.28</v>
      </c>
      <c r="L244">
        <v>9323.61</v>
      </c>
      <c r="M244">
        <v>-8471.58</v>
      </c>
      <c r="N244">
        <v>-1927.32</v>
      </c>
      <c r="O244">
        <v>-1153.57</v>
      </c>
      <c r="P244">
        <v>-4221.24</v>
      </c>
      <c r="Q244">
        <v>-5038.75</v>
      </c>
      <c r="R244">
        <v>-3353.23</v>
      </c>
      <c r="S244">
        <v>-2125.86</v>
      </c>
      <c r="T244">
        <v>-536.74</v>
      </c>
      <c r="U244">
        <v>-675.02</v>
      </c>
      <c r="V244">
        <v>931.53</v>
      </c>
      <c r="W244">
        <v>-1461.75</v>
      </c>
      <c r="X244">
        <v>-1347.24</v>
      </c>
      <c r="Y244">
        <v>-726.95</v>
      </c>
      <c r="Z244">
        <v>-7955.84</v>
      </c>
      <c r="AA244">
        <v>-3033.78</v>
      </c>
      <c r="AB244">
        <v>3009.64</v>
      </c>
      <c r="AC244">
        <v>-1727.56</v>
      </c>
      <c r="AD244">
        <v>-3999.09</v>
      </c>
      <c r="AE244">
        <v>-9516.52</v>
      </c>
      <c r="AF244">
        <v>-4200.2299999999996</v>
      </c>
      <c r="AG244">
        <v>-4787.4399999999996</v>
      </c>
      <c r="AH244">
        <v>-6087.64</v>
      </c>
      <c r="AI244">
        <v>6144.64</v>
      </c>
      <c r="AJ244">
        <v>3810.66</v>
      </c>
      <c r="AK244">
        <v>-360.9</v>
      </c>
      <c r="AL244">
        <v>-2455.15</v>
      </c>
      <c r="AM244">
        <v>2408.13</v>
      </c>
      <c r="AN244">
        <v>15009.42</v>
      </c>
      <c r="AO244">
        <v>-6304.07</v>
      </c>
      <c r="AP244">
        <v>-21379.78</v>
      </c>
      <c r="AQ244">
        <v>8812.59</v>
      </c>
      <c r="AR244">
        <v>9656.59</v>
      </c>
      <c r="AS244">
        <v>-7150.4</v>
      </c>
      <c r="AT244">
        <v>-18116.8</v>
      </c>
      <c r="AU244">
        <v>-15772.29</v>
      </c>
      <c r="AV244">
        <v>-37403.03</v>
      </c>
      <c r="AW244">
        <v>-43362.05</v>
      </c>
      <c r="AX244">
        <v>-100225</v>
      </c>
      <c r="AY244">
        <v>24356</v>
      </c>
      <c r="AZ244">
        <v>86597.62</v>
      </c>
      <c r="BA244">
        <v>13653</v>
      </c>
      <c r="BB244">
        <v>215.42</v>
      </c>
      <c r="BC244"/>
    </row>
    <row r="245" spans="1:55" x14ac:dyDescent="0.3">
      <c r="A245" t="s">
        <v>2751</v>
      </c>
      <c r="B245">
        <v>145808.59</v>
      </c>
      <c r="C245">
        <v>460889.79</v>
      </c>
      <c r="D245">
        <v>285864.84999999998</v>
      </c>
      <c r="E245">
        <v>17059.63</v>
      </c>
      <c r="F245">
        <v>-126926.57</v>
      </c>
      <c r="G245">
        <v>56676.75</v>
      </c>
      <c r="H245">
        <v>-98263.84</v>
      </c>
      <c r="I245">
        <v>-91804.47</v>
      </c>
      <c r="J245">
        <v>-161739.42000000001</v>
      </c>
      <c r="K245">
        <v>329690.14</v>
      </c>
      <c r="L245">
        <v>267391.40999999997</v>
      </c>
      <c r="M245">
        <v>57344.95</v>
      </c>
      <c r="N245">
        <v>-41366.660000000003</v>
      </c>
      <c r="O245">
        <v>592647.88</v>
      </c>
      <c r="P245">
        <v>357277.98</v>
      </c>
      <c r="Q245">
        <v>194106.42</v>
      </c>
      <c r="R245">
        <v>13024.15</v>
      </c>
      <c r="S245">
        <v>322865.15999999997</v>
      </c>
      <c r="T245">
        <v>213198.86</v>
      </c>
      <c r="U245">
        <v>184972.75</v>
      </c>
      <c r="V245">
        <v>61247.73</v>
      </c>
      <c r="W245">
        <v>330854.84000000003</v>
      </c>
      <c r="X245">
        <v>176557.74</v>
      </c>
      <c r="Y245">
        <v>102335.87</v>
      </c>
      <c r="Z245">
        <v>27006.85</v>
      </c>
      <c r="AA245">
        <v>271001.71999999997</v>
      </c>
      <c r="AB245">
        <v>158349.09</v>
      </c>
      <c r="AC245">
        <v>125589.83</v>
      </c>
      <c r="AD245">
        <v>16364.81</v>
      </c>
      <c r="AE245">
        <v>260101.33</v>
      </c>
      <c r="AF245">
        <v>207363.16</v>
      </c>
      <c r="AG245">
        <v>192314.65</v>
      </c>
      <c r="AH245">
        <v>65572.649999999994</v>
      </c>
      <c r="AI245">
        <v>230402.38</v>
      </c>
      <c r="AJ245">
        <v>98051.67</v>
      </c>
      <c r="AK245">
        <v>85583.46</v>
      </c>
      <c r="AL245">
        <v>1687.99</v>
      </c>
      <c r="AM245">
        <v>-73746.210000000006</v>
      </c>
      <c r="AN245">
        <v>-89313.23</v>
      </c>
      <c r="AO245">
        <v>-55348.04</v>
      </c>
      <c r="AP245">
        <v>-37579.03</v>
      </c>
      <c r="AQ245">
        <v>244529.54</v>
      </c>
      <c r="AR245">
        <v>203715.38</v>
      </c>
      <c r="AS245">
        <v>143632.78</v>
      </c>
      <c r="AT245">
        <v>62518.65</v>
      </c>
      <c r="AU245">
        <v>-38387.4</v>
      </c>
      <c r="AV245">
        <v>-44402.25</v>
      </c>
      <c r="AW245">
        <v>-12233.7</v>
      </c>
      <c r="AX245">
        <v>-15923</v>
      </c>
      <c r="AY245">
        <v>100049</v>
      </c>
      <c r="AZ245">
        <v>132191.32999999999</v>
      </c>
      <c r="BA245">
        <v>80850</v>
      </c>
      <c r="BB245">
        <v>87774.21</v>
      </c>
      <c r="BC245"/>
    </row>
    <row r="246" spans="1:55" x14ac:dyDescent="0.3">
      <c r="A246" t="s">
        <v>2790</v>
      </c>
      <c r="B246">
        <v>-1367.38</v>
      </c>
      <c r="C246">
        <v>-8996.5300000000007</v>
      </c>
      <c r="D246">
        <v>-7140.07</v>
      </c>
      <c r="E246">
        <v>-5116.76</v>
      </c>
      <c r="F246">
        <v>-2769.69</v>
      </c>
      <c r="G246">
        <v>-8173.13</v>
      </c>
      <c r="H246">
        <v>-5442.88</v>
      </c>
      <c r="I246">
        <v>-2810.87</v>
      </c>
      <c r="J246">
        <v>-1267.77</v>
      </c>
      <c r="K246">
        <v>-1362.42</v>
      </c>
      <c r="L246">
        <v>-642.78</v>
      </c>
      <c r="M246">
        <v>-302.61</v>
      </c>
      <c r="N246">
        <v>-99.64</v>
      </c>
      <c r="O246">
        <v>-1432.21</v>
      </c>
      <c r="P246">
        <v>-1353.58</v>
      </c>
      <c r="Q246">
        <v>-1198.5899999999999</v>
      </c>
      <c r="R246">
        <v>-628.63</v>
      </c>
      <c r="S246">
        <v>-3211.22</v>
      </c>
      <c r="T246">
        <v>-2587.6999999999998</v>
      </c>
      <c r="U246">
        <v>-1914.18</v>
      </c>
      <c r="V246">
        <v>-1104.45</v>
      </c>
      <c r="W246">
        <v>-8242.9500000000007</v>
      </c>
      <c r="X246">
        <v>-6818.88</v>
      </c>
      <c r="Y246">
        <v>-4898.9799999999996</v>
      </c>
      <c r="Z246">
        <v>-2604.13</v>
      </c>
      <c r="AA246">
        <v>-13067.21</v>
      </c>
      <c r="AB246">
        <v>-10296.6</v>
      </c>
      <c r="AC246">
        <v>-7070.4</v>
      </c>
      <c r="AD246">
        <v>-3614.83</v>
      </c>
      <c r="AE246">
        <v>-15609.41</v>
      </c>
      <c r="AF246">
        <v>-12111.11</v>
      </c>
      <c r="AG246">
        <v>-8304.7199999999993</v>
      </c>
      <c r="AH246">
        <v>-4160.7299999999996</v>
      </c>
      <c r="AI246">
        <v>-21506.22</v>
      </c>
      <c r="AJ246">
        <v>-16239.56</v>
      </c>
      <c r="AK246">
        <v>-10998.47</v>
      </c>
      <c r="AL246">
        <v>-5390.42</v>
      </c>
      <c r="AM246">
        <v>-16197.24</v>
      </c>
      <c r="AN246">
        <v>-11043.65</v>
      </c>
      <c r="AO246">
        <v>-6022.75</v>
      </c>
      <c r="AP246">
        <v>-2167.9299999999998</v>
      </c>
      <c r="AQ246">
        <v>-15089.13</v>
      </c>
      <c r="AR246">
        <v>-11292.88</v>
      </c>
      <c r="AS246">
        <v>-7704.36</v>
      </c>
      <c r="AT246">
        <v>-3987.15</v>
      </c>
      <c r="AU246">
        <v>-16452.939999999999</v>
      </c>
      <c r="AV246">
        <v>-12427.56</v>
      </c>
      <c r="AW246">
        <v>-9065.0400000000009</v>
      </c>
      <c r="AX246">
        <v>-5001</v>
      </c>
      <c r="AY246">
        <v>-17044</v>
      </c>
      <c r="AZ246">
        <v>0</v>
      </c>
      <c r="BA246">
        <v>0</v>
      </c>
      <c r="BB246">
        <v>0</v>
      </c>
      <c r="BC246"/>
    </row>
    <row r="247" spans="1:55" x14ac:dyDescent="0.3">
      <c r="A247" t="s">
        <v>2752</v>
      </c>
      <c r="B247">
        <v>-493.87</v>
      </c>
      <c r="C247">
        <v>-121966.36</v>
      </c>
      <c r="D247">
        <v>-84189.41</v>
      </c>
      <c r="E247">
        <v>-1722.98</v>
      </c>
      <c r="F247">
        <v>-1015.69</v>
      </c>
      <c r="G247">
        <v>-153562.93</v>
      </c>
      <c r="H247">
        <v>-79752.44</v>
      </c>
      <c r="I247">
        <v>-79263.77</v>
      </c>
      <c r="J247">
        <v>-932.33</v>
      </c>
      <c r="K247">
        <v>-91641.84</v>
      </c>
      <c r="L247">
        <v>-90365.34</v>
      </c>
      <c r="M247">
        <v>-40477.19</v>
      </c>
      <c r="N247">
        <v>-548.21</v>
      </c>
      <c r="O247">
        <v>-56102.81</v>
      </c>
      <c r="P247">
        <v>-27868.04</v>
      </c>
      <c r="Q247">
        <v>-27469.57</v>
      </c>
      <c r="R247">
        <v>-362.6</v>
      </c>
      <c r="S247">
        <v>-48825.46</v>
      </c>
      <c r="T247">
        <v>-20483.87</v>
      </c>
      <c r="U247">
        <v>-20105.66</v>
      </c>
      <c r="V247">
        <v>-367.76</v>
      </c>
      <c r="W247">
        <v>-42692.86</v>
      </c>
      <c r="X247">
        <v>-18980.96</v>
      </c>
      <c r="Y247">
        <v>-18453.419999999998</v>
      </c>
      <c r="Z247">
        <v>-649.95000000000005</v>
      </c>
      <c r="AA247">
        <v>-58858.1</v>
      </c>
      <c r="AB247">
        <v>-31775.919999999998</v>
      </c>
      <c r="AC247">
        <v>-29895.93</v>
      </c>
      <c r="AD247">
        <v>-962.79</v>
      </c>
      <c r="AE247">
        <v>-80749.850000000006</v>
      </c>
      <c r="AF247">
        <v>-40228</v>
      </c>
      <c r="AG247">
        <v>-39594.050000000003</v>
      </c>
      <c r="AH247">
        <v>-709.9</v>
      </c>
      <c r="AI247">
        <v>-69539.31</v>
      </c>
      <c r="AJ247">
        <v>-27273.43</v>
      </c>
      <c r="AK247">
        <v>-25169.09</v>
      </c>
      <c r="AL247">
        <v>343.62</v>
      </c>
      <c r="AM247">
        <v>-40667.74</v>
      </c>
      <c r="AN247">
        <v>-9910.44</v>
      </c>
      <c r="AO247">
        <v>-10325.91</v>
      </c>
      <c r="AP247">
        <v>66.5</v>
      </c>
      <c r="AQ247">
        <v>-21923.45</v>
      </c>
      <c r="AR247">
        <v>-13540.21</v>
      </c>
      <c r="AS247">
        <v>-5523.8</v>
      </c>
      <c r="AT247">
        <v>0</v>
      </c>
      <c r="AU247">
        <v>-22384.83</v>
      </c>
      <c r="AV247">
        <v>-22314.18</v>
      </c>
      <c r="AW247">
        <v>-14067.93</v>
      </c>
      <c r="AX247">
        <v>-83</v>
      </c>
      <c r="AY247">
        <v>-29271</v>
      </c>
      <c r="AZ247">
        <v>0</v>
      </c>
      <c r="BA247">
        <v>0</v>
      </c>
      <c r="BB247">
        <v>0</v>
      </c>
      <c r="BC247"/>
    </row>
    <row r="248" spans="1:55" x14ac:dyDescent="0.3">
      <c r="A248" t="s">
        <v>893</v>
      </c>
      <c r="B248">
        <v>143947.34</v>
      </c>
      <c r="C248">
        <v>329926.89</v>
      </c>
      <c r="D248">
        <v>194535.37</v>
      </c>
      <c r="E248">
        <v>10219.89</v>
      </c>
      <c r="F248">
        <v>-130711.95</v>
      </c>
      <c r="G248">
        <v>-105059.3</v>
      </c>
      <c r="H248">
        <v>-183459.15</v>
      </c>
      <c r="I248">
        <v>-173879.11</v>
      </c>
      <c r="J248">
        <v>-163939.51999999999</v>
      </c>
      <c r="K248">
        <v>236685.87</v>
      </c>
      <c r="L248">
        <v>176383.29</v>
      </c>
      <c r="M248">
        <v>16565.16</v>
      </c>
      <c r="N248">
        <v>-42014.51</v>
      </c>
      <c r="O248">
        <v>535112.86</v>
      </c>
      <c r="P248">
        <v>328056.36</v>
      </c>
      <c r="Q248">
        <v>165438.26</v>
      </c>
      <c r="R248">
        <v>12032.92</v>
      </c>
      <c r="S248">
        <v>270828.48</v>
      </c>
      <c r="T248">
        <v>190127.28</v>
      </c>
      <c r="U248">
        <v>162952.91</v>
      </c>
      <c r="V248">
        <v>59775.51</v>
      </c>
      <c r="W248">
        <v>279919.03000000003</v>
      </c>
      <c r="X248">
        <v>150757.9</v>
      </c>
      <c r="Y248">
        <v>78983.47</v>
      </c>
      <c r="Z248">
        <v>23752.77</v>
      </c>
      <c r="AA248">
        <v>199076.42</v>
      </c>
      <c r="AB248">
        <v>116276.58</v>
      </c>
      <c r="AC248">
        <v>88623.51</v>
      </c>
      <c r="AD248">
        <v>11787.19</v>
      </c>
      <c r="AE248">
        <v>163742.07</v>
      </c>
      <c r="AF248">
        <v>155024.04999999999</v>
      </c>
      <c r="AG248">
        <v>144415.88</v>
      </c>
      <c r="AH248">
        <v>60702.03</v>
      </c>
      <c r="AI248">
        <v>139356.85</v>
      </c>
      <c r="AJ248">
        <v>54538.67</v>
      </c>
      <c r="AK248">
        <v>49415.91</v>
      </c>
      <c r="AL248">
        <v>-3358.81</v>
      </c>
      <c r="AM248">
        <v>-130611.19</v>
      </c>
      <c r="AN248">
        <v>-110267.32</v>
      </c>
      <c r="AO248">
        <v>-71696.710000000006</v>
      </c>
      <c r="AP248">
        <v>-39680.449999999997</v>
      </c>
      <c r="AQ248">
        <v>207516.96</v>
      </c>
      <c r="AR248">
        <v>178882.29</v>
      </c>
      <c r="AS248">
        <v>130404.62</v>
      </c>
      <c r="AT248">
        <v>58531.51</v>
      </c>
      <c r="AU248">
        <v>-77225.17</v>
      </c>
      <c r="AV248">
        <v>-79143.990000000005</v>
      </c>
      <c r="AW248">
        <v>-35366.67</v>
      </c>
      <c r="AX248">
        <v>-21007</v>
      </c>
      <c r="AY248">
        <v>53734</v>
      </c>
      <c r="AZ248">
        <v>132191.32999999999</v>
      </c>
      <c r="BA248">
        <v>80850</v>
      </c>
      <c r="BB248">
        <v>87774.21</v>
      </c>
      <c r="BC248"/>
    </row>
    <row r="249" spans="1:55" x14ac:dyDescent="0.3">
      <c r="A249" t="s">
        <v>2753</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2754</v>
      </c>
      <c r="B250">
        <v>0</v>
      </c>
      <c r="C250">
        <v>9345.3799999999992</v>
      </c>
      <c r="D250">
        <v>57453.97</v>
      </c>
      <c r="E250">
        <v>0</v>
      </c>
      <c r="F250">
        <v>0</v>
      </c>
      <c r="G250">
        <v>98866.95</v>
      </c>
      <c r="H250">
        <v>137520.42000000001</v>
      </c>
      <c r="I250">
        <v>110489.73</v>
      </c>
      <c r="J250">
        <v>70773.98</v>
      </c>
      <c r="K250">
        <v>111386.63</v>
      </c>
      <c r="L250">
        <v>280665.99</v>
      </c>
      <c r="M250">
        <v>183401.15</v>
      </c>
      <c r="N250">
        <v>31329.75</v>
      </c>
      <c r="O250">
        <v>0</v>
      </c>
      <c r="P250">
        <v>-128432.63</v>
      </c>
      <c r="Q250">
        <v>-45420.35</v>
      </c>
      <c r="R250">
        <v>-25160.05</v>
      </c>
      <c r="S250">
        <v>-56249.67</v>
      </c>
      <c r="T250">
        <v>-4695.49</v>
      </c>
      <c r="U250">
        <v>-19603.03</v>
      </c>
      <c r="V250">
        <v>-1052.69</v>
      </c>
      <c r="W250">
        <v>27704.63</v>
      </c>
      <c r="X250">
        <v>28745.25</v>
      </c>
      <c r="Y250">
        <v>26805.14</v>
      </c>
      <c r="Z250">
        <v>21870.76</v>
      </c>
      <c r="AA250">
        <v>-23524.07</v>
      </c>
      <c r="AB250">
        <v>-4355.87</v>
      </c>
      <c r="AC250">
        <v>-7237.2</v>
      </c>
      <c r="AD250">
        <v>-10102.14</v>
      </c>
      <c r="AE250">
        <v>13817.68</v>
      </c>
      <c r="AF250">
        <v>18876.96</v>
      </c>
      <c r="AG250">
        <v>19940.41</v>
      </c>
      <c r="AH250">
        <v>0</v>
      </c>
      <c r="AI250">
        <v>0</v>
      </c>
      <c r="AJ250">
        <v>-858.33</v>
      </c>
      <c r="AK250">
        <v>277.8</v>
      </c>
      <c r="AL250">
        <v>-10199.52</v>
      </c>
      <c r="AM250">
        <v>-939.3</v>
      </c>
      <c r="AN250">
        <v>-303.08</v>
      </c>
      <c r="AO250">
        <v>-1163.4100000000001</v>
      </c>
      <c r="AP250">
        <v>0</v>
      </c>
      <c r="AQ250">
        <v>0</v>
      </c>
      <c r="AR250">
        <v>6790.3</v>
      </c>
      <c r="AS250">
        <v>0</v>
      </c>
      <c r="AT250">
        <v>0</v>
      </c>
      <c r="AU250">
        <v>0</v>
      </c>
      <c r="AV250">
        <v>-32689.68</v>
      </c>
      <c r="AW250">
        <v>1356.15</v>
      </c>
      <c r="AX250">
        <v>0</v>
      </c>
      <c r="AY250">
        <v>0</v>
      </c>
      <c r="AZ250">
        <v>0</v>
      </c>
      <c r="BA250">
        <v>0</v>
      </c>
      <c r="BB250">
        <v>0</v>
      </c>
      <c r="BC250"/>
    </row>
    <row r="251" spans="1:55" x14ac:dyDescent="0.3">
      <c r="A251" t="s">
        <v>2755</v>
      </c>
      <c r="B251">
        <v>0</v>
      </c>
      <c r="C251">
        <v>0</v>
      </c>
      <c r="D251">
        <v>0</v>
      </c>
      <c r="E251">
        <v>0</v>
      </c>
      <c r="F251">
        <v>0</v>
      </c>
      <c r="G251">
        <v>0</v>
      </c>
      <c r="H251">
        <v>0</v>
      </c>
      <c r="I251">
        <v>0</v>
      </c>
      <c r="J251">
        <v>19907.63</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2757</v>
      </c>
      <c r="B252">
        <v>-47683.48</v>
      </c>
      <c r="C252">
        <v>0</v>
      </c>
      <c r="D252">
        <v>0</v>
      </c>
      <c r="E252">
        <v>0</v>
      </c>
      <c r="F252">
        <v>0</v>
      </c>
      <c r="G252">
        <v>19907.63</v>
      </c>
      <c r="H252">
        <v>0</v>
      </c>
      <c r="I252">
        <v>19907.63</v>
      </c>
      <c r="J252">
        <v>0</v>
      </c>
      <c r="K252">
        <v>0</v>
      </c>
      <c r="L252">
        <v>-59996.79</v>
      </c>
      <c r="M252">
        <v>0</v>
      </c>
      <c r="N252">
        <v>0</v>
      </c>
      <c r="O252">
        <v>-318568.18</v>
      </c>
      <c r="P252">
        <v>-5000</v>
      </c>
      <c r="Q252">
        <v>0</v>
      </c>
      <c r="R252">
        <v>0</v>
      </c>
      <c r="S252">
        <v>0</v>
      </c>
      <c r="T252">
        <v>0</v>
      </c>
      <c r="U252">
        <v>0</v>
      </c>
      <c r="V252">
        <v>0</v>
      </c>
      <c r="W252">
        <v>0</v>
      </c>
      <c r="X252">
        <v>0</v>
      </c>
      <c r="Y252">
        <v>0</v>
      </c>
      <c r="Z252">
        <v>0</v>
      </c>
      <c r="AA252">
        <v>0</v>
      </c>
      <c r="AB252">
        <v>0</v>
      </c>
      <c r="AC252">
        <v>0</v>
      </c>
      <c r="AD252">
        <v>0</v>
      </c>
      <c r="AE252">
        <v>0</v>
      </c>
      <c r="AF252">
        <v>0</v>
      </c>
      <c r="AG252">
        <v>0</v>
      </c>
      <c r="AH252">
        <v>0</v>
      </c>
      <c r="AI252">
        <v>-17965.919999999998</v>
      </c>
      <c r="AJ252">
        <v>0</v>
      </c>
      <c r="AK252">
        <v>0</v>
      </c>
      <c r="AL252">
        <v>0</v>
      </c>
      <c r="AM252">
        <v>0</v>
      </c>
      <c r="AN252">
        <v>0</v>
      </c>
      <c r="AO252">
        <v>0</v>
      </c>
      <c r="AP252">
        <v>-15541.4</v>
      </c>
      <c r="AQ252">
        <v>9727.65</v>
      </c>
      <c r="AR252">
        <v>0</v>
      </c>
      <c r="AS252">
        <v>-45148.63</v>
      </c>
      <c r="AT252">
        <v>-18046.830000000002</v>
      </c>
      <c r="AU252">
        <v>-99777.64</v>
      </c>
      <c r="AV252">
        <v>0</v>
      </c>
      <c r="AW252">
        <v>0</v>
      </c>
      <c r="AX252">
        <v>-5583</v>
      </c>
      <c r="AY252">
        <v>-11424</v>
      </c>
      <c r="AZ252">
        <v>0</v>
      </c>
      <c r="BA252">
        <v>0</v>
      </c>
      <c r="BB252">
        <v>0</v>
      </c>
      <c r="BC252"/>
    </row>
    <row r="253" spans="1:55" x14ac:dyDescent="0.3">
      <c r="A253" t="s">
        <v>2760</v>
      </c>
      <c r="B253">
        <v>10.55</v>
      </c>
      <c r="C253">
        <v>1256.2</v>
      </c>
      <c r="D253">
        <v>1026.75</v>
      </c>
      <c r="E253">
        <v>1025.6500000000001</v>
      </c>
      <c r="F253">
        <v>987.08</v>
      </c>
      <c r="G253">
        <v>479.74</v>
      </c>
      <c r="H253">
        <v>442.03</v>
      </c>
      <c r="I253">
        <v>90.01</v>
      </c>
      <c r="J253">
        <v>47.73</v>
      </c>
      <c r="K253">
        <v>1465.28</v>
      </c>
      <c r="L253">
        <v>854.99</v>
      </c>
      <c r="M253">
        <v>435.69</v>
      </c>
      <c r="N253">
        <v>382.59</v>
      </c>
      <c r="O253">
        <v>1956.51</v>
      </c>
      <c r="P253">
        <v>1981.68</v>
      </c>
      <c r="Q253">
        <v>1176.6199999999999</v>
      </c>
      <c r="R253">
        <v>702.44</v>
      </c>
      <c r="S253">
        <v>796.4</v>
      </c>
      <c r="T253">
        <v>633.72</v>
      </c>
      <c r="U253">
        <v>631.19000000000005</v>
      </c>
      <c r="V253">
        <v>1.5</v>
      </c>
      <c r="W253">
        <v>1169.1400000000001</v>
      </c>
      <c r="X253">
        <v>952.96</v>
      </c>
      <c r="Y253">
        <v>937.11</v>
      </c>
      <c r="Z253">
        <v>922.37</v>
      </c>
      <c r="AA253">
        <v>1490.31</v>
      </c>
      <c r="AB253">
        <v>1462.11</v>
      </c>
      <c r="AC253">
        <v>1395.19</v>
      </c>
      <c r="AD253">
        <v>482.34</v>
      </c>
      <c r="AE253">
        <v>1349.78</v>
      </c>
      <c r="AF253">
        <v>926.17</v>
      </c>
      <c r="AG253">
        <v>904.41</v>
      </c>
      <c r="AH253">
        <v>409.31</v>
      </c>
      <c r="AI253">
        <v>1858.14</v>
      </c>
      <c r="AJ253">
        <v>392.92</v>
      </c>
      <c r="AK253">
        <v>253.83</v>
      </c>
      <c r="AL253">
        <v>140.19</v>
      </c>
      <c r="AM253">
        <v>733.56</v>
      </c>
      <c r="AN253">
        <v>76.150000000000006</v>
      </c>
      <c r="AO253">
        <v>16.54</v>
      </c>
      <c r="AP253">
        <v>13.34</v>
      </c>
      <c r="AQ253">
        <v>105.7</v>
      </c>
      <c r="AR253">
        <v>21.79</v>
      </c>
      <c r="AS253">
        <v>10.039999999999999</v>
      </c>
      <c r="AT253">
        <v>1.7</v>
      </c>
      <c r="AU253">
        <v>213.86</v>
      </c>
      <c r="AV253">
        <v>164.31</v>
      </c>
      <c r="AW253">
        <v>56.08</v>
      </c>
      <c r="AX253">
        <v>39</v>
      </c>
      <c r="AY253">
        <v>411</v>
      </c>
      <c r="AZ253">
        <v>410.83</v>
      </c>
      <c r="BA253">
        <v>32</v>
      </c>
      <c r="BB253">
        <v>0</v>
      </c>
      <c r="BC253"/>
    </row>
    <row r="254" spans="1:55" x14ac:dyDescent="0.3">
      <c r="A254" t="s">
        <v>2761</v>
      </c>
      <c r="B254">
        <v>10.55</v>
      </c>
      <c r="C254">
        <v>1256.2</v>
      </c>
      <c r="D254">
        <v>1026.75</v>
      </c>
      <c r="E254">
        <v>1025.6500000000001</v>
      </c>
      <c r="F254">
        <v>987.08</v>
      </c>
      <c r="G254">
        <v>479.74</v>
      </c>
      <c r="H254">
        <v>442.03</v>
      </c>
      <c r="I254">
        <v>90.01</v>
      </c>
      <c r="J254">
        <v>47.73</v>
      </c>
      <c r="K254">
        <v>1465.28</v>
      </c>
      <c r="L254">
        <v>854.99</v>
      </c>
      <c r="M254">
        <v>435.69</v>
      </c>
      <c r="N254">
        <v>382.59</v>
      </c>
      <c r="O254">
        <v>1956.51</v>
      </c>
      <c r="P254">
        <v>1981.68</v>
      </c>
      <c r="Q254">
        <v>1176.6199999999999</v>
      </c>
      <c r="R254">
        <v>702.44</v>
      </c>
      <c r="S254">
        <v>796.4</v>
      </c>
      <c r="T254">
        <v>633.72</v>
      </c>
      <c r="U254">
        <v>631.19000000000005</v>
      </c>
      <c r="V254">
        <v>1.5</v>
      </c>
      <c r="W254">
        <v>1169.1400000000001</v>
      </c>
      <c r="X254">
        <v>952.96</v>
      </c>
      <c r="Y254">
        <v>937.11</v>
      </c>
      <c r="Z254">
        <v>922.37</v>
      </c>
      <c r="AA254">
        <v>1490.31</v>
      </c>
      <c r="AB254">
        <v>1462.11</v>
      </c>
      <c r="AC254">
        <v>1395.19</v>
      </c>
      <c r="AD254">
        <v>482.34</v>
      </c>
      <c r="AE254">
        <v>1349.78</v>
      </c>
      <c r="AF254">
        <v>926.17</v>
      </c>
      <c r="AG254">
        <v>904.41</v>
      </c>
      <c r="AH254">
        <v>409.31</v>
      </c>
      <c r="AI254">
        <v>1858.14</v>
      </c>
      <c r="AJ254">
        <v>392.92</v>
      </c>
      <c r="AK254">
        <v>253.83</v>
      </c>
      <c r="AL254">
        <v>140.19</v>
      </c>
      <c r="AM254">
        <v>733.56</v>
      </c>
      <c r="AN254">
        <v>76.150000000000006</v>
      </c>
      <c r="AO254">
        <v>16.54</v>
      </c>
      <c r="AP254">
        <v>13.34</v>
      </c>
      <c r="AQ254">
        <v>105.7</v>
      </c>
      <c r="AR254">
        <v>21.79</v>
      </c>
      <c r="AS254">
        <v>10.039999999999999</v>
      </c>
      <c r="AT254">
        <v>1.7</v>
      </c>
      <c r="AU254">
        <v>213.86</v>
      </c>
      <c r="AV254">
        <v>164.31</v>
      </c>
      <c r="AW254">
        <v>56.08</v>
      </c>
      <c r="AX254">
        <v>39</v>
      </c>
      <c r="AY254">
        <v>411</v>
      </c>
      <c r="AZ254">
        <v>410.83</v>
      </c>
      <c r="BA254">
        <v>32</v>
      </c>
      <c r="BB254">
        <v>0</v>
      </c>
      <c r="BC254"/>
    </row>
    <row r="255" spans="1:55" x14ac:dyDescent="0.3">
      <c r="A255" t="s">
        <v>894</v>
      </c>
      <c r="B255">
        <v>-4044.04</v>
      </c>
      <c r="C255">
        <v>-35369.5</v>
      </c>
      <c r="D255">
        <v>-23802.7</v>
      </c>
      <c r="E255">
        <v>-16819.54</v>
      </c>
      <c r="F255">
        <v>-14854.89</v>
      </c>
      <c r="G255">
        <v>-32407.759999999998</v>
      </c>
      <c r="H255">
        <v>-25567.07</v>
      </c>
      <c r="I255">
        <v>-15857.37</v>
      </c>
      <c r="J255">
        <v>-11056.49</v>
      </c>
      <c r="K255">
        <v>-60964.68</v>
      </c>
      <c r="L255">
        <v>-47607.99</v>
      </c>
      <c r="M255">
        <v>-31638.52</v>
      </c>
      <c r="N255">
        <v>-11510.62</v>
      </c>
      <c r="O255">
        <v>-28245.47</v>
      </c>
      <c r="P255">
        <v>-17445.03</v>
      </c>
      <c r="Q255">
        <v>-13185.04</v>
      </c>
      <c r="R255">
        <v>-7014.47</v>
      </c>
      <c r="S255">
        <v>-29858.73</v>
      </c>
      <c r="T255">
        <v>-23226.87</v>
      </c>
      <c r="U255">
        <v>-17994.57</v>
      </c>
      <c r="V255">
        <v>-11483.79</v>
      </c>
      <c r="W255">
        <v>-38799.89</v>
      </c>
      <c r="X255">
        <v>-28487.040000000001</v>
      </c>
      <c r="Y255">
        <v>-12687.41</v>
      </c>
      <c r="Z255">
        <v>-6183.53</v>
      </c>
      <c r="AA255">
        <v>-29381.24</v>
      </c>
      <c r="AB255">
        <v>-24913.7</v>
      </c>
      <c r="AC255">
        <v>-16853.54</v>
      </c>
      <c r="AD255">
        <v>-8449.9500000000007</v>
      </c>
      <c r="AE255">
        <v>-69631.740000000005</v>
      </c>
      <c r="AF255">
        <v>-52280.6</v>
      </c>
      <c r="AG255">
        <v>-40786.980000000003</v>
      </c>
      <c r="AH255">
        <v>-27181.759999999998</v>
      </c>
      <c r="AI255">
        <v>-56533.69</v>
      </c>
      <c r="AJ255">
        <v>-35628.17</v>
      </c>
      <c r="AK255">
        <v>-21833.47</v>
      </c>
      <c r="AL255">
        <v>-10271.06</v>
      </c>
      <c r="AM255">
        <v>-43835.03</v>
      </c>
      <c r="AN255">
        <v>-35817.79</v>
      </c>
      <c r="AO255">
        <v>-24470.07</v>
      </c>
      <c r="AP255">
        <v>-17252.419999999998</v>
      </c>
      <c r="AQ255">
        <v>-42004.12</v>
      </c>
      <c r="AR255">
        <v>-21188.62</v>
      </c>
      <c r="AS255">
        <v>-3508.48</v>
      </c>
      <c r="AT255">
        <v>-2513.7199999999998</v>
      </c>
      <c r="AU255">
        <v>-29411.919999999998</v>
      </c>
      <c r="AV255">
        <v>-27844.5</v>
      </c>
      <c r="AW255">
        <v>-11459.96</v>
      </c>
      <c r="AX255">
        <v>-10682</v>
      </c>
      <c r="AY255">
        <v>-45683</v>
      </c>
      <c r="AZ255">
        <v>-37488.51</v>
      </c>
      <c r="BA255">
        <v>-24846</v>
      </c>
      <c r="BB255">
        <v>-17739.849999999999</v>
      </c>
      <c r="BC255"/>
    </row>
    <row r="256" spans="1:55" x14ac:dyDescent="0.3">
      <c r="A256" t="s">
        <v>2761</v>
      </c>
      <c r="B256">
        <v>-4012.54</v>
      </c>
      <c r="C256">
        <v>-29099.96</v>
      </c>
      <c r="D256">
        <v>-21317.279999999999</v>
      </c>
      <c r="E256">
        <v>-14614.12</v>
      </c>
      <c r="F256">
        <v>-12649.47</v>
      </c>
      <c r="G256">
        <v>-31179.360000000001</v>
      </c>
      <c r="H256">
        <v>-24338.67</v>
      </c>
      <c r="I256">
        <v>-14658.97</v>
      </c>
      <c r="J256">
        <v>-10654.09</v>
      </c>
      <c r="K256">
        <v>-54605.279999999999</v>
      </c>
      <c r="L256">
        <v>-44552.79</v>
      </c>
      <c r="M256">
        <v>-30576.87</v>
      </c>
      <c r="N256">
        <v>-11232.12</v>
      </c>
      <c r="O256">
        <v>-27561.07</v>
      </c>
      <c r="P256">
        <v>-17145.63</v>
      </c>
      <c r="Q256">
        <v>-12885.64</v>
      </c>
      <c r="R256">
        <v>-7014.47</v>
      </c>
      <c r="S256">
        <v>-29858.73</v>
      </c>
      <c r="T256">
        <v>-23226.87</v>
      </c>
      <c r="U256">
        <v>-17994.57</v>
      </c>
      <c r="V256">
        <v>-11483.79</v>
      </c>
      <c r="W256">
        <v>-38799.89</v>
      </c>
      <c r="X256">
        <v>-28487.040000000001</v>
      </c>
      <c r="Y256">
        <v>-12687.41</v>
      </c>
      <c r="Z256">
        <v>-6183.53</v>
      </c>
      <c r="AA256">
        <v>-28130.240000000002</v>
      </c>
      <c r="AB256">
        <v>-23662.7</v>
      </c>
      <c r="AC256">
        <v>-15680.54</v>
      </c>
      <c r="AD256">
        <v>-7873.95</v>
      </c>
      <c r="AE256">
        <v>-69631.740000000005</v>
      </c>
      <c r="AF256">
        <v>-36106.61</v>
      </c>
      <c r="AG256">
        <v>-24634.880000000001</v>
      </c>
      <c r="AH256">
        <v>-11305.66</v>
      </c>
      <c r="AI256">
        <v>-41055.19</v>
      </c>
      <c r="AJ256">
        <v>-33193.25</v>
      </c>
      <c r="AK256">
        <v>-21014.26</v>
      </c>
      <c r="AL256">
        <v>-9534.06</v>
      </c>
      <c r="AM256">
        <v>-42024.79</v>
      </c>
      <c r="AN256">
        <v>-34007.550000000003</v>
      </c>
      <c r="AO256">
        <v>-22659.83</v>
      </c>
      <c r="AP256">
        <v>-15701.38</v>
      </c>
      <c r="AQ256">
        <v>-28389.62</v>
      </c>
      <c r="AR256">
        <v>-21188.62</v>
      </c>
      <c r="AS256">
        <v>-3489.98</v>
      </c>
      <c r="AT256">
        <v>-2495.2199999999998</v>
      </c>
      <c r="AU256">
        <v>-9748.01</v>
      </c>
      <c r="AV256">
        <v>-27844.5</v>
      </c>
      <c r="AW256">
        <v>-11459.96</v>
      </c>
      <c r="AX256">
        <v>-10682</v>
      </c>
      <c r="AY256">
        <v>-45683</v>
      </c>
      <c r="AZ256">
        <v>-37488.51</v>
      </c>
      <c r="BA256">
        <v>-24846</v>
      </c>
      <c r="BB256">
        <v>-17739.849999999999</v>
      </c>
      <c r="BC256"/>
    </row>
    <row r="257" spans="1:55" x14ac:dyDescent="0.3">
      <c r="A257" t="s">
        <v>2762</v>
      </c>
      <c r="B257">
        <v>-31.5</v>
      </c>
      <c r="C257">
        <v>-6269.54</v>
      </c>
      <c r="D257">
        <v>-2485.42</v>
      </c>
      <c r="E257">
        <v>-2205.42</v>
      </c>
      <c r="F257">
        <v>-2205.42</v>
      </c>
      <c r="G257">
        <v>-1228.4000000000001</v>
      </c>
      <c r="H257">
        <v>-1228.4000000000001</v>
      </c>
      <c r="I257">
        <v>-1198.4000000000001</v>
      </c>
      <c r="J257">
        <v>-402.4</v>
      </c>
      <c r="K257">
        <v>-6359.4</v>
      </c>
      <c r="L257">
        <v>-3055.2</v>
      </c>
      <c r="M257">
        <v>-1061.6500000000001</v>
      </c>
      <c r="N257">
        <v>-278.5</v>
      </c>
      <c r="O257">
        <v>-684.4</v>
      </c>
      <c r="P257">
        <v>-299.39999999999998</v>
      </c>
      <c r="Q257">
        <v>-299.39999999999998</v>
      </c>
      <c r="R257">
        <v>0</v>
      </c>
      <c r="S257">
        <v>0</v>
      </c>
      <c r="T257">
        <v>0</v>
      </c>
      <c r="U257">
        <v>0</v>
      </c>
      <c r="V257">
        <v>0</v>
      </c>
      <c r="W257">
        <v>0</v>
      </c>
      <c r="X257">
        <v>0</v>
      </c>
      <c r="Y257">
        <v>0</v>
      </c>
      <c r="Z257">
        <v>0</v>
      </c>
      <c r="AA257">
        <v>-1251</v>
      </c>
      <c r="AB257">
        <v>-1251</v>
      </c>
      <c r="AC257">
        <v>-1173</v>
      </c>
      <c r="AD257">
        <v>-576</v>
      </c>
      <c r="AE257">
        <v>0</v>
      </c>
      <c r="AF257">
        <v>-16174</v>
      </c>
      <c r="AG257">
        <v>-16152.1</v>
      </c>
      <c r="AH257">
        <v>-15876.1</v>
      </c>
      <c r="AI257">
        <v>-15478.5</v>
      </c>
      <c r="AJ257">
        <v>-2434.92</v>
      </c>
      <c r="AK257">
        <v>-819.21</v>
      </c>
      <c r="AL257">
        <v>-737</v>
      </c>
      <c r="AM257">
        <v>-1810.24</v>
      </c>
      <c r="AN257">
        <v>-1810.24</v>
      </c>
      <c r="AO257">
        <v>-1810.24</v>
      </c>
      <c r="AP257">
        <v>-1551.04</v>
      </c>
      <c r="AQ257">
        <v>-13614.5</v>
      </c>
      <c r="AR257">
        <v>0</v>
      </c>
      <c r="AS257">
        <v>-18.5</v>
      </c>
      <c r="AT257">
        <v>-18.5</v>
      </c>
      <c r="AU257">
        <v>-19663.91</v>
      </c>
      <c r="AV257">
        <v>0</v>
      </c>
      <c r="AW257">
        <v>0</v>
      </c>
      <c r="AX257">
        <v>0</v>
      </c>
      <c r="AY257">
        <v>0</v>
      </c>
      <c r="AZ257">
        <v>0</v>
      </c>
      <c r="BA257">
        <v>0</v>
      </c>
      <c r="BB257">
        <v>0</v>
      </c>
      <c r="BC257"/>
    </row>
    <row r="258" spans="1:55" x14ac:dyDescent="0.3">
      <c r="A258" t="s">
        <v>2767</v>
      </c>
      <c r="B258">
        <v>0</v>
      </c>
      <c r="C258">
        <v>0</v>
      </c>
      <c r="D258">
        <v>0</v>
      </c>
      <c r="E258">
        <v>42589.82</v>
      </c>
      <c r="F258">
        <v>7783.82</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5843.31</v>
      </c>
      <c r="AI258">
        <v>0</v>
      </c>
      <c r="AJ258">
        <v>0</v>
      </c>
      <c r="AK258">
        <v>0</v>
      </c>
      <c r="AL258">
        <v>0</v>
      </c>
      <c r="AM258">
        <v>0</v>
      </c>
      <c r="AN258">
        <v>0</v>
      </c>
      <c r="AO258">
        <v>0</v>
      </c>
      <c r="AP258">
        <v>0</v>
      </c>
      <c r="AQ258">
        <v>0</v>
      </c>
      <c r="AR258">
        <v>0</v>
      </c>
      <c r="AS258">
        <v>0</v>
      </c>
      <c r="AT258">
        <v>0</v>
      </c>
      <c r="AU258">
        <v>0</v>
      </c>
      <c r="AV258">
        <v>0</v>
      </c>
      <c r="AW258">
        <v>0</v>
      </c>
      <c r="AX258">
        <v>0</v>
      </c>
      <c r="AY258">
        <v>0</v>
      </c>
      <c r="AZ258">
        <v>-46186.98</v>
      </c>
      <c r="BA258">
        <v>-65782</v>
      </c>
      <c r="BB258">
        <v>0</v>
      </c>
      <c r="BC258"/>
    </row>
    <row r="259" spans="1:55" x14ac:dyDescent="0.3">
      <c r="A259" t="s">
        <v>895</v>
      </c>
      <c r="B259">
        <v>-51716.97</v>
      </c>
      <c r="C259">
        <v>-24767.91</v>
      </c>
      <c r="D259">
        <v>34678.019999999997</v>
      </c>
      <c r="E259">
        <v>26795.93</v>
      </c>
      <c r="F259">
        <v>-6084</v>
      </c>
      <c r="G259">
        <v>86846.57</v>
      </c>
      <c r="H259">
        <v>112395.38</v>
      </c>
      <c r="I259">
        <v>114629.99</v>
      </c>
      <c r="J259">
        <v>79672.850000000006</v>
      </c>
      <c r="K259">
        <v>51887.24</v>
      </c>
      <c r="L259">
        <v>173916.2</v>
      </c>
      <c r="M259">
        <v>152198.32</v>
      </c>
      <c r="N259">
        <v>20201.72</v>
      </c>
      <c r="O259">
        <v>-344857.14</v>
      </c>
      <c r="P259">
        <v>-148895.97</v>
      </c>
      <c r="Q259">
        <v>-57428.76</v>
      </c>
      <c r="R259">
        <v>-31472.09</v>
      </c>
      <c r="S259">
        <v>-85312</v>
      </c>
      <c r="T259">
        <v>-27288.639999999999</v>
      </c>
      <c r="U259">
        <v>-36966.410000000003</v>
      </c>
      <c r="V259">
        <v>-12534.98</v>
      </c>
      <c r="W259">
        <v>-9926.11</v>
      </c>
      <c r="X259">
        <v>1211.17</v>
      </c>
      <c r="Y259">
        <v>15054.83</v>
      </c>
      <c r="Z259">
        <v>16609.61</v>
      </c>
      <c r="AA259">
        <v>-51415</v>
      </c>
      <c r="AB259">
        <v>-27807.45</v>
      </c>
      <c r="AC259">
        <v>-22695.55</v>
      </c>
      <c r="AD259">
        <v>-18069.75</v>
      </c>
      <c r="AE259">
        <v>-54464.28</v>
      </c>
      <c r="AF259">
        <v>-32477.46</v>
      </c>
      <c r="AG259">
        <v>-19942.16</v>
      </c>
      <c r="AH259">
        <v>-20929.13</v>
      </c>
      <c r="AI259">
        <v>-72641.460000000006</v>
      </c>
      <c r="AJ259">
        <v>-36093.57</v>
      </c>
      <c r="AK259">
        <v>-21301.84</v>
      </c>
      <c r="AL259">
        <v>-20330.39</v>
      </c>
      <c r="AM259">
        <v>-44040.77</v>
      </c>
      <c r="AN259">
        <v>-36044.730000000003</v>
      </c>
      <c r="AO259">
        <v>-25616.94</v>
      </c>
      <c r="AP259">
        <v>-32780.480000000003</v>
      </c>
      <c r="AQ259">
        <v>-32170.77</v>
      </c>
      <c r="AR259">
        <v>-14376.53</v>
      </c>
      <c r="AS259">
        <v>-48647.07</v>
      </c>
      <c r="AT259">
        <v>-20558.849999999999</v>
      </c>
      <c r="AU259">
        <v>-128975.71</v>
      </c>
      <c r="AV259">
        <v>-60369.87</v>
      </c>
      <c r="AW259">
        <v>-10047.74</v>
      </c>
      <c r="AX259">
        <v>-16226</v>
      </c>
      <c r="AY259">
        <v>-56696</v>
      </c>
      <c r="AZ259">
        <v>-83264.649999999994</v>
      </c>
      <c r="BA259">
        <v>-90596</v>
      </c>
      <c r="BB259">
        <v>-17739.849999999999</v>
      </c>
      <c r="BC259"/>
    </row>
    <row r="260" spans="1:55" x14ac:dyDescent="0.3">
      <c r="A260" t="s">
        <v>2768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2769</v>
      </c>
      <c r="B261">
        <v>-102551.62</v>
      </c>
      <c r="C261">
        <v>-6246.61</v>
      </c>
      <c r="D261">
        <v>56845.7</v>
      </c>
      <c r="E261">
        <v>158149.04</v>
      </c>
      <c r="F261">
        <v>80998.12</v>
      </c>
      <c r="G261">
        <v>408904.89</v>
      </c>
      <c r="H261">
        <v>441811.53</v>
      </c>
      <c r="I261">
        <v>244661.47</v>
      </c>
      <c r="J261">
        <v>76297.75</v>
      </c>
      <c r="K261">
        <v>138162.82999999999</v>
      </c>
      <c r="L261">
        <v>84473.25</v>
      </c>
      <c r="M261">
        <v>60000</v>
      </c>
      <c r="N261">
        <v>16000</v>
      </c>
      <c r="O261">
        <v>-90000</v>
      </c>
      <c r="P261">
        <v>-89000</v>
      </c>
      <c r="Q261">
        <v>-57000</v>
      </c>
      <c r="R261">
        <v>20000</v>
      </c>
      <c r="S261">
        <v>-111000</v>
      </c>
      <c r="T261">
        <v>-98000</v>
      </c>
      <c r="U261">
        <v>-94000</v>
      </c>
      <c r="V261">
        <v>-53000</v>
      </c>
      <c r="W261">
        <v>-212000</v>
      </c>
      <c r="X261">
        <v>-101000</v>
      </c>
      <c r="Y261">
        <v>-70000</v>
      </c>
      <c r="Z261">
        <v>-44000</v>
      </c>
      <c r="AA261">
        <v>-101000</v>
      </c>
      <c r="AB261">
        <v>-55133.59</v>
      </c>
      <c r="AC261">
        <v>-50000</v>
      </c>
      <c r="AD261">
        <v>-6000</v>
      </c>
      <c r="AE261">
        <v>-49000</v>
      </c>
      <c r="AF261">
        <v>-67000</v>
      </c>
      <c r="AG261">
        <v>-101000</v>
      </c>
      <c r="AH261">
        <v>-32000</v>
      </c>
      <c r="AI261">
        <v>-33000</v>
      </c>
      <c r="AJ261">
        <v>8000</v>
      </c>
      <c r="AK261">
        <v>-20000</v>
      </c>
      <c r="AL261">
        <v>30000</v>
      </c>
      <c r="AM261">
        <v>274000</v>
      </c>
      <c r="AN261">
        <v>239000</v>
      </c>
      <c r="AO261">
        <v>188409.05</v>
      </c>
      <c r="AP261">
        <v>80388.36</v>
      </c>
      <c r="AQ261">
        <v>-160501.09</v>
      </c>
      <c r="AR261">
        <v>-150501.09</v>
      </c>
      <c r="AS261">
        <v>-64501.09</v>
      </c>
      <c r="AT261">
        <v>-31501.09</v>
      </c>
      <c r="AU261">
        <v>260284.61</v>
      </c>
      <c r="AV261">
        <v>213783.52</v>
      </c>
      <c r="AW261">
        <v>114783.52</v>
      </c>
      <c r="AX261">
        <v>0</v>
      </c>
      <c r="AY261">
        <v>0</v>
      </c>
      <c r="AZ261">
        <v>0</v>
      </c>
      <c r="BA261">
        <v>0</v>
      </c>
      <c r="BB261">
        <v>0</v>
      </c>
      <c r="BC261"/>
    </row>
    <row r="262" spans="1:55" x14ac:dyDescent="0.3">
      <c r="A262" t="s">
        <v>2772</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54784</v>
      </c>
      <c r="AY262">
        <v>0</v>
      </c>
      <c r="AZ262">
        <v>0</v>
      </c>
      <c r="BA262">
        <v>0</v>
      </c>
      <c r="BB262">
        <v>34874.07</v>
      </c>
      <c r="BC262"/>
    </row>
    <row r="263" spans="1:55" x14ac:dyDescent="0.3">
      <c r="A263" t="s">
        <v>2775</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54784</v>
      </c>
      <c r="AY263">
        <v>0</v>
      </c>
      <c r="AZ263">
        <v>0</v>
      </c>
      <c r="BA263">
        <v>0</v>
      </c>
      <c r="BB263">
        <v>34874.07</v>
      </c>
      <c r="BC263"/>
    </row>
    <row r="264" spans="1:55" x14ac:dyDescent="0.3">
      <c r="A264" t="s">
        <v>2776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54784</v>
      </c>
      <c r="AY264">
        <v>0</v>
      </c>
      <c r="AZ264">
        <v>0</v>
      </c>
      <c r="BA264">
        <v>0</v>
      </c>
      <c r="BB264">
        <v>34874.07</v>
      </c>
      <c r="BC264"/>
    </row>
    <row r="265" spans="1:55" x14ac:dyDescent="0.3">
      <c r="A265" t="s">
        <v>2779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-200697</v>
      </c>
      <c r="AZ265">
        <v>-248489.59</v>
      </c>
      <c r="BA265">
        <v>-226618</v>
      </c>
      <c r="BB265">
        <v>0</v>
      </c>
      <c r="BC265"/>
    </row>
    <row r="266" spans="1:55" x14ac:dyDescent="0.3">
      <c r="A266" t="s">
        <v>2782</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-200697</v>
      </c>
      <c r="AZ266">
        <v>-248489.59</v>
      </c>
      <c r="BA266">
        <v>-226618</v>
      </c>
      <c r="BB266">
        <v>0</v>
      </c>
      <c r="BC266"/>
    </row>
    <row r="267" spans="1:55" x14ac:dyDescent="0.3">
      <c r="A267" t="s">
        <v>2783</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-200697</v>
      </c>
      <c r="AZ267">
        <v>-248489.59</v>
      </c>
      <c r="BA267">
        <v>-226618</v>
      </c>
      <c r="BB267">
        <v>0</v>
      </c>
      <c r="BC267"/>
    </row>
    <row r="268" spans="1:55" x14ac:dyDescent="0.3">
      <c r="A268" t="s">
        <v>2785</v>
      </c>
      <c r="B268">
        <v>-3651.58</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-1421.39</v>
      </c>
      <c r="AN268">
        <v>0</v>
      </c>
      <c r="AO268">
        <v>-1421.39</v>
      </c>
      <c r="AP268">
        <v>-1143.44</v>
      </c>
      <c r="AQ268">
        <v>-1463.12</v>
      </c>
      <c r="AR268">
        <v>-1167.8399999999999</v>
      </c>
      <c r="AS268">
        <v>-876.81</v>
      </c>
      <c r="AT268">
        <v>-376.64</v>
      </c>
      <c r="AU268">
        <v>-1451.38</v>
      </c>
      <c r="AV268">
        <v>-1217.78</v>
      </c>
      <c r="AW268">
        <v>-775.09</v>
      </c>
      <c r="AX268">
        <v>0</v>
      </c>
      <c r="AY268">
        <v>0</v>
      </c>
      <c r="AZ268">
        <v>0</v>
      </c>
      <c r="BA268">
        <v>0</v>
      </c>
      <c r="BB268">
        <v>0</v>
      </c>
      <c r="BC268"/>
    </row>
    <row r="269" spans="1:55" x14ac:dyDescent="0.3">
      <c r="A269" t="s">
        <v>2788</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327664</v>
      </c>
      <c r="AZ269">
        <v>52500</v>
      </c>
      <c r="BA269">
        <v>52500</v>
      </c>
      <c r="BB269">
        <v>0</v>
      </c>
      <c r="BC269"/>
    </row>
    <row r="270" spans="1:55" x14ac:dyDescent="0.3">
      <c r="A270" t="s">
        <v>2789</v>
      </c>
      <c r="B270">
        <v>0</v>
      </c>
      <c r="C270">
        <v>-337329.35</v>
      </c>
      <c r="D270">
        <v>-337266.14</v>
      </c>
      <c r="E270">
        <v>-215568.9</v>
      </c>
      <c r="F270">
        <v>-72.239999999999995</v>
      </c>
      <c r="G270">
        <v>-385961.77</v>
      </c>
      <c r="H270">
        <v>-385901.57</v>
      </c>
      <c r="I270">
        <v>-187717.73</v>
      </c>
      <c r="J270">
        <v>0</v>
      </c>
      <c r="K270">
        <v>-410206.52</v>
      </c>
      <c r="L270">
        <v>-410050</v>
      </c>
      <c r="M270">
        <v>-236300</v>
      </c>
      <c r="N270">
        <v>0</v>
      </c>
      <c r="O270">
        <v>-97300</v>
      </c>
      <c r="P270">
        <v>-97300</v>
      </c>
      <c r="Q270">
        <v>-48650</v>
      </c>
      <c r="R270">
        <v>0</v>
      </c>
      <c r="S270">
        <v>-72975</v>
      </c>
      <c r="T270">
        <v>-72975</v>
      </c>
      <c r="U270">
        <v>-38225</v>
      </c>
      <c r="V270">
        <v>0</v>
      </c>
      <c r="W270">
        <v>-62550</v>
      </c>
      <c r="X270">
        <v>-62550</v>
      </c>
      <c r="Y270">
        <v>-34750</v>
      </c>
      <c r="Z270">
        <v>0</v>
      </c>
      <c r="AA270">
        <v>-46912.5</v>
      </c>
      <c r="AB270">
        <v>-46912.5</v>
      </c>
      <c r="AC270">
        <v>-22587.5</v>
      </c>
      <c r="AD270">
        <v>0</v>
      </c>
      <c r="AE270">
        <v>-39962.5</v>
      </c>
      <c r="AF270">
        <v>-39962.5</v>
      </c>
      <c r="AG270">
        <v>-17375</v>
      </c>
      <c r="AH270">
        <v>0</v>
      </c>
      <c r="AI270">
        <v>-33012.5</v>
      </c>
      <c r="AJ270">
        <v>0</v>
      </c>
      <c r="AK270">
        <v>0</v>
      </c>
      <c r="AL270">
        <v>0</v>
      </c>
      <c r="AM270">
        <v>-90350</v>
      </c>
      <c r="AN270">
        <v>-90350</v>
      </c>
      <c r="AO270">
        <v>0</v>
      </c>
      <c r="AP270">
        <v>0</v>
      </c>
      <c r="AQ270">
        <v>0</v>
      </c>
      <c r="AR270">
        <v>-22935</v>
      </c>
      <c r="AS270">
        <v>0</v>
      </c>
      <c r="AT270">
        <v>0</v>
      </c>
      <c r="AU270">
        <v>0</v>
      </c>
      <c r="AV270">
        <v>-45175</v>
      </c>
      <c r="AW270">
        <v>-45175</v>
      </c>
      <c r="AX270">
        <v>0</v>
      </c>
      <c r="AY270">
        <v>-128825</v>
      </c>
      <c r="AZ270">
        <v>-128825</v>
      </c>
      <c r="BA270">
        <v>-76700</v>
      </c>
      <c r="BB270">
        <v>-76700</v>
      </c>
      <c r="BC270"/>
    </row>
    <row r="271" spans="1:55" x14ac:dyDescent="0.3">
      <c r="A271" t="s">
        <v>2791</v>
      </c>
      <c r="B271">
        <v>0</v>
      </c>
      <c r="C271">
        <v>36152.129999999997</v>
      </c>
      <c r="D271">
        <v>37955.86</v>
      </c>
      <c r="E271">
        <v>41231.01</v>
      </c>
      <c r="F271">
        <v>39380.910000000003</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-33012.5</v>
      </c>
      <c r="AK271">
        <v>-10425</v>
      </c>
      <c r="AL271">
        <v>0</v>
      </c>
      <c r="AM271">
        <v>0</v>
      </c>
      <c r="AN271">
        <v>-1421.39</v>
      </c>
      <c r="AO271">
        <v>-90350</v>
      </c>
      <c r="AP271">
        <v>0</v>
      </c>
      <c r="AQ271">
        <v>-22935</v>
      </c>
      <c r="AR271">
        <v>0</v>
      </c>
      <c r="AS271">
        <v>-22935</v>
      </c>
      <c r="AT271">
        <v>0</v>
      </c>
      <c r="AU271">
        <v>-45175</v>
      </c>
      <c r="AV271">
        <v>0</v>
      </c>
      <c r="AW271">
        <v>0</v>
      </c>
      <c r="AX271">
        <v>-355</v>
      </c>
      <c r="AY271">
        <v>-1681</v>
      </c>
      <c r="AZ271">
        <v>275164</v>
      </c>
      <c r="BA271">
        <v>275164</v>
      </c>
      <c r="BB271">
        <v>0</v>
      </c>
      <c r="BC271"/>
    </row>
    <row r="272" spans="1:55" x14ac:dyDescent="0.3">
      <c r="A272" t="s">
        <v>896</v>
      </c>
      <c r="B272">
        <v>-106203.2</v>
      </c>
      <c r="C272">
        <v>-307423.82</v>
      </c>
      <c r="D272">
        <v>-242464.58</v>
      </c>
      <c r="E272">
        <v>-16188.85</v>
      </c>
      <c r="F272">
        <v>120306.79</v>
      </c>
      <c r="G272">
        <v>22943.119999999999</v>
      </c>
      <c r="H272">
        <v>55909.96</v>
      </c>
      <c r="I272">
        <v>56943.74</v>
      </c>
      <c r="J272">
        <v>76297.75</v>
      </c>
      <c r="K272">
        <v>-272043.69</v>
      </c>
      <c r="L272">
        <v>-325576.75</v>
      </c>
      <c r="M272">
        <v>-176300</v>
      </c>
      <c r="N272">
        <v>16000</v>
      </c>
      <c r="O272">
        <v>-187300</v>
      </c>
      <c r="P272">
        <v>-186300</v>
      </c>
      <c r="Q272">
        <v>-105650</v>
      </c>
      <c r="R272">
        <v>20000</v>
      </c>
      <c r="S272">
        <v>-183975</v>
      </c>
      <c r="T272">
        <v>-170975</v>
      </c>
      <c r="U272">
        <v>-132225</v>
      </c>
      <c r="V272">
        <v>-53000</v>
      </c>
      <c r="W272">
        <v>-274550</v>
      </c>
      <c r="X272">
        <v>-163550</v>
      </c>
      <c r="Y272">
        <v>-104750</v>
      </c>
      <c r="Z272">
        <v>-44000</v>
      </c>
      <c r="AA272">
        <v>-147912.5</v>
      </c>
      <c r="AB272">
        <v>-102046.09</v>
      </c>
      <c r="AC272">
        <v>-72587.5</v>
      </c>
      <c r="AD272">
        <v>-6000</v>
      </c>
      <c r="AE272">
        <v>-88962.5</v>
      </c>
      <c r="AF272">
        <v>-106962.5</v>
      </c>
      <c r="AG272">
        <v>-118375</v>
      </c>
      <c r="AH272">
        <v>-32000</v>
      </c>
      <c r="AI272">
        <v>-66012.5</v>
      </c>
      <c r="AJ272">
        <v>-25012.5</v>
      </c>
      <c r="AK272">
        <v>-30425</v>
      </c>
      <c r="AL272">
        <v>30000</v>
      </c>
      <c r="AM272">
        <v>182228.61</v>
      </c>
      <c r="AN272">
        <v>147228.60999999999</v>
      </c>
      <c r="AO272">
        <v>96637.65</v>
      </c>
      <c r="AP272">
        <v>79244.92</v>
      </c>
      <c r="AQ272">
        <v>-184899.21</v>
      </c>
      <c r="AR272">
        <v>-174603.93</v>
      </c>
      <c r="AS272">
        <v>-88312.9</v>
      </c>
      <c r="AT272">
        <v>-31877.73</v>
      </c>
      <c r="AU272">
        <v>213658.23</v>
      </c>
      <c r="AV272">
        <v>167390.75</v>
      </c>
      <c r="AW272">
        <v>68833.429999999993</v>
      </c>
      <c r="AX272">
        <v>54429</v>
      </c>
      <c r="AY272">
        <v>-3539</v>
      </c>
      <c r="AZ272">
        <v>-49650.59</v>
      </c>
      <c r="BA272">
        <v>24346</v>
      </c>
      <c r="BB272">
        <v>-41825.93</v>
      </c>
      <c r="BC272"/>
    </row>
    <row r="273" spans="1:55" x14ac:dyDescent="0.3">
      <c r="A273" t="s">
        <v>897</v>
      </c>
      <c r="B273">
        <v>-13972.84</v>
      </c>
      <c r="C273">
        <v>-2264.84</v>
      </c>
      <c r="D273">
        <v>-13251.19</v>
      </c>
      <c r="E273">
        <v>20826.96</v>
      </c>
      <c r="F273">
        <v>-16489.16</v>
      </c>
      <c r="G273">
        <v>4730.38</v>
      </c>
      <c r="H273">
        <v>-15153.81</v>
      </c>
      <c r="I273">
        <v>-2305.38</v>
      </c>
      <c r="J273">
        <v>-7968.91</v>
      </c>
      <c r="K273">
        <v>16529.43</v>
      </c>
      <c r="L273">
        <v>24722.74</v>
      </c>
      <c r="M273">
        <v>-7536.52</v>
      </c>
      <c r="N273">
        <v>-5812.79</v>
      </c>
      <c r="O273">
        <v>2955.72</v>
      </c>
      <c r="P273">
        <v>-7139.61</v>
      </c>
      <c r="Q273">
        <v>2359.5</v>
      </c>
      <c r="R273">
        <v>560.84</v>
      </c>
      <c r="S273">
        <v>1541.48</v>
      </c>
      <c r="T273">
        <v>-8136.36</v>
      </c>
      <c r="U273">
        <v>-6238.5</v>
      </c>
      <c r="V273">
        <v>-5759.47</v>
      </c>
      <c r="W273">
        <v>-4557.08</v>
      </c>
      <c r="X273">
        <v>-11580.92</v>
      </c>
      <c r="Y273">
        <v>-10711.69</v>
      </c>
      <c r="Z273">
        <v>-3637.62</v>
      </c>
      <c r="AA273">
        <v>-251.08</v>
      </c>
      <c r="AB273">
        <v>-13576.97</v>
      </c>
      <c r="AC273">
        <v>-6659.55</v>
      </c>
      <c r="AD273">
        <v>-12282.56</v>
      </c>
      <c r="AE273">
        <v>20315.28</v>
      </c>
      <c r="AF273">
        <v>15584.09</v>
      </c>
      <c r="AG273">
        <v>6098.71</v>
      </c>
      <c r="AH273">
        <v>7772.9</v>
      </c>
      <c r="AI273">
        <v>702.88</v>
      </c>
      <c r="AJ273">
        <v>-6567.4</v>
      </c>
      <c r="AK273">
        <v>-2310.9299999999998</v>
      </c>
      <c r="AL273">
        <v>6310.8</v>
      </c>
      <c r="AM273">
        <v>7576.65</v>
      </c>
      <c r="AN273">
        <v>916.56</v>
      </c>
      <c r="AO273">
        <v>-675.99</v>
      </c>
      <c r="AP273">
        <v>6783.98</v>
      </c>
      <c r="AQ273">
        <v>-9553.02</v>
      </c>
      <c r="AR273">
        <v>-10098.17</v>
      </c>
      <c r="AS273">
        <v>-6555.35</v>
      </c>
      <c r="AT273">
        <v>6094.93</v>
      </c>
      <c r="AU273">
        <v>7457.36</v>
      </c>
      <c r="AV273">
        <v>27876.89</v>
      </c>
      <c r="AW273">
        <v>23419.02</v>
      </c>
      <c r="AX273">
        <v>17196</v>
      </c>
      <c r="AY273">
        <v>-6501</v>
      </c>
      <c r="AZ273">
        <v>-723.92</v>
      </c>
      <c r="BA273">
        <v>14600</v>
      </c>
      <c r="BB273">
        <v>28208.43</v>
      </c>
      <c r="BC273"/>
    </row>
    <row r="274" spans="1:55" x14ac:dyDescent="0.3">
      <c r="A274" t="s">
        <v>2795</v>
      </c>
      <c r="B274">
        <v>62881.68</v>
      </c>
      <c r="C274">
        <v>65146.52</v>
      </c>
      <c r="D274">
        <v>65146.52</v>
      </c>
      <c r="E274">
        <v>65146.52</v>
      </c>
      <c r="F274">
        <v>65146.52</v>
      </c>
      <c r="G274">
        <v>60416.14</v>
      </c>
      <c r="H274">
        <v>60416.14</v>
      </c>
      <c r="I274">
        <v>60416.14</v>
      </c>
      <c r="J274">
        <v>60416.14</v>
      </c>
      <c r="K274">
        <v>43886.71</v>
      </c>
      <c r="L274">
        <v>43886.71</v>
      </c>
      <c r="M274">
        <v>43886.71</v>
      </c>
      <c r="N274">
        <v>43886.71</v>
      </c>
      <c r="O274">
        <v>40930.99</v>
      </c>
      <c r="P274">
        <v>40930.99</v>
      </c>
      <c r="Q274">
        <v>40930.99</v>
      </c>
      <c r="R274">
        <v>40930.99</v>
      </c>
      <c r="S274">
        <v>39389.51</v>
      </c>
      <c r="T274">
        <v>39389.51</v>
      </c>
      <c r="U274">
        <v>39389.51</v>
      </c>
      <c r="V274">
        <v>39389.51</v>
      </c>
      <c r="W274">
        <v>43946.59</v>
      </c>
      <c r="X274">
        <v>43946.59</v>
      </c>
      <c r="Y274">
        <v>43946.59</v>
      </c>
      <c r="Z274">
        <v>43946.59</v>
      </c>
      <c r="AA274">
        <v>44197.67</v>
      </c>
      <c r="AB274">
        <v>44197.67</v>
      </c>
      <c r="AC274">
        <v>44197.67</v>
      </c>
      <c r="AD274">
        <v>44197.67</v>
      </c>
      <c r="AE274">
        <v>23882.38</v>
      </c>
      <c r="AF274">
        <v>23882.38</v>
      </c>
      <c r="AG274">
        <v>23882.38</v>
      </c>
      <c r="AH274">
        <v>23882.38</v>
      </c>
      <c r="AI274">
        <v>23179.5</v>
      </c>
      <c r="AJ274">
        <v>23179.5</v>
      </c>
      <c r="AK274">
        <v>23179.5</v>
      </c>
      <c r="AL274">
        <v>23179.5</v>
      </c>
      <c r="AM274">
        <v>15602.85</v>
      </c>
      <c r="AN274">
        <v>15602.85</v>
      </c>
      <c r="AO274">
        <v>15602.85</v>
      </c>
      <c r="AP274">
        <v>15602.85</v>
      </c>
      <c r="AQ274">
        <v>25155.87</v>
      </c>
      <c r="AR274">
        <v>25155.87</v>
      </c>
      <c r="AS274">
        <v>25155.87</v>
      </c>
      <c r="AT274">
        <v>25155.87</v>
      </c>
      <c r="AU274">
        <v>17698.52</v>
      </c>
      <c r="AV274">
        <v>17698.52</v>
      </c>
      <c r="AW274">
        <v>17698.52</v>
      </c>
      <c r="AX274">
        <v>17699</v>
      </c>
      <c r="AY274">
        <v>24200</v>
      </c>
      <c r="AZ274">
        <v>24199.59</v>
      </c>
      <c r="BA274">
        <v>24200</v>
      </c>
      <c r="BB274">
        <v>24199.59</v>
      </c>
      <c r="BC274"/>
    </row>
    <row r="275" spans="1:55" x14ac:dyDescent="0.3">
      <c r="A275" t="s">
        <v>2796</v>
      </c>
      <c r="B275">
        <v>48908.84</v>
      </c>
      <c r="C275">
        <v>62881.68</v>
      </c>
      <c r="D275">
        <v>51895.33</v>
      </c>
      <c r="E275">
        <v>85973.49</v>
      </c>
      <c r="F275">
        <v>48657.36</v>
      </c>
      <c r="G275">
        <v>65146.52</v>
      </c>
      <c r="H275">
        <v>45262.33</v>
      </c>
      <c r="I275">
        <v>58110.76</v>
      </c>
      <c r="J275">
        <v>52447.23</v>
      </c>
      <c r="K275">
        <v>60416.14</v>
      </c>
      <c r="L275">
        <v>68609.45</v>
      </c>
      <c r="M275">
        <v>36350.19</v>
      </c>
      <c r="N275">
        <v>38073.919999999998</v>
      </c>
      <c r="O275">
        <v>43886.71</v>
      </c>
      <c r="P275">
        <v>33791.379999999997</v>
      </c>
      <c r="Q275">
        <v>43290.49</v>
      </c>
      <c r="R275">
        <v>41491.83</v>
      </c>
      <c r="S275">
        <v>40930.99</v>
      </c>
      <c r="T275">
        <v>31253.15</v>
      </c>
      <c r="U275">
        <v>33151.01</v>
      </c>
      <c r="V275">
        <v>33630.04</v>
      </c>
      <c r="W275">
        <v>39389.51</v>
      </c>
      <c r="X275">
        <v>32365.67</v>
      </c>
      <c r="Y275">
        <v>33234.9</v>
      </c>
      <c r="Z275">
        <v>40308.97</v>
      </c>
      <c r="AA275">
        <v>43946.59</v>
      </c>
      <c r="AB275">
        <v>30620.7</v>
      </c>
      <c r="AC275">
        <v>37538.120000000003</v>
      </c>
      <c r="AD275">
        <v>31915.11</v>
      </c>
      <c r="AE275">
        <v>44197.67</v>
      </c>
      <c r="AF275">
        <v>39466.47</v>
      </c>
      <c r="AG275">
        <v>29981.1</v>
      </c>
      <c r="AH275">
        <v>31655.279999999999</v>
      </c>
      <c r="AI275">
        <v>23882.38</v>
      </c>
      <c r="AJ275">
        <v>16612.099999999999</v>
      </c>
      <c r="AK275">
        <v>20868.57</v>
      </c>
      <c r="AL275">
        <v>29490.3</v>
      </c>
      <c r="AM275">
        <v>23179.5</v>
      </c>
      <c r="AN275">
        <v>16519.41</v>
      </c>
      <c r="AO275">
        <v>14926.86</v>
      </c>
      <c r="AP275">
        <v>22386.83</v>
      </c>
      <c r="AQ275">
        <v>15602.85</v>
      </c>
      <c r="AR275">
        <v>15057.71</v>
      </c>
      <c r="AS275">
        <v>18600.53</v>
      </c>
      <c r="AT275">
        <v>31250.799999999999</v>
      </c>
      <c r="AU275">
        <v>25155.87</v>
      </c>
      <c r="AV275">
        <v>45575.4</v>
      </c>
      <c r="AW275">
        <v>41117.54</v>
      </c>
      <c r="AX275">
        <v>34895</v>
      </c>
      <c r="AY275">
        <v>17699</v>
      </c>
      <c r="AZ275">
        <v>23475.67</v>
      </c>
      <c r="BA275">
        <v>38800</v>
      </c>
      <c r="BB275">
        <v>52408.01</v>
      </c>
      <c r="BC275"/>
    </row>
    <row r="276" spans="1:55" x14ac:dyDescent="0.3">
      <c r="A276" t="s">
        <v>2797</v>
      </c>
      <c r="B276" t="s">
        <v>2798</v>
      </c>
      <c r="C276" t="s">
        <v>2799</v>
      </c>
      <c r="D276" t="s">
        <v>2800</v>
      </c>
      <c r="E276" t="s">
        <v>2801</v>
      </c>
      <c r="F276" t="s">
        <v>2802</v>
      </c>
      <c r="G276" t="s">
        <v>2803</v>
      </c>
      <c r="H276" t="s">
        <v>2804</v>
      </c>
      <c r="I276" t="s">
        <v>2805</v>
      </c>
      <c r="J276" t="s">
        <v>2806</v>
      </c>
      <c r="K276" t="s">
        <v>2807</v>
      </c>
      <c r="L276" t="s">
        <v>2808</v>
      </c>
      <c r="M276" t="s">
        <v>2809</v>
      </c>
      <c r="N276" t="s">
        <v>2810</v>
      </c>
      <c r="O276" t="s">
        <v>2811</v>
      </c>
      <c r="P276" t="s">
        <v>2812</v>
      </c>
      <c r="Q276" t="s">
        <v>2813</v>
      </c>
      <c r="R276" t="s">
        <v>2814</v>
      </c>
      <c r="S276" t="s">
        <v>2815</v>
      </c>
      <c r="T276" t="s">
        <v>2816</v>
      </c>
      <c r="U276" t="s">
        <v>2817</v>
      </c>
      <c r="V276" t="s">
        <v>2818</v>
      </c>
      <c r="W276" t="s">
        <v>2819</v>
      </c>
      <c r="X276" t="s">
        <v>2820</v>
      </c>
      <c r="Y276" t="s">
        <v>2821</v>
      </c>
      <c r="Z276" t="s">
        <v>2822</v>
      </c>
      <c r="AA276" t="s">
        <v>2823</v>
      </c>
      <c r="AB276" t="s">
        <v>2824</v>
      </c>
      <c r="AC276" t="s">
        <v>2825</v>
      </c>
      <c r="AD276" t="s">
        <v>2826</v>
      </c>
      <c r="AE276" t="s">
        <v>2827</v>
      </c>
      <c r="AF276" t="s">
        <v>2828</v>
      </c>
      <c r="AG276" t="s">
        <v>2829</v>
      </c>
      <c r="AH276" t="s">
        <v>2830</v>
      </c>
      <c r="AI276" t="s">
        <v>2831</v>
      </c>
      <c r="AJ276" t="s">
        <v>2832</v>
      </c>
      <c r="AK276" t="s">
        <v>2833</v>
      </c>
      <c r="AL276" t="s">
        <v>2834</v>
      </c>
      <c r="AM276" t="s">
        <v>2835</v>
      </c>
      <c r="AN276" t="s">
        <v>2836</v>
      </c>
      <c r="AO276" t="s">
        <v>2837</v>
      </c>
      <c r="AP276" t="s">
        <v>2838</v>
      </c>
      <c r="AQ276" t="s">
        <v>2839</v>
      </c>
      <c r="AR276" t="s">
        <v>2840</v>
      </c>
      <c r="AS276" t="s">
        <v>2841</v>
      </c>
      <c r="AT276" t="s">
        <v>2842</v>
      </c>
      <c r="AU276" t="s">
        <v>2843</v>
      </c>
      <c r="AV276" t="s">
        <v>2844</v>
      </c>
      <c r="AW276" t="s">
        <v>2845</v>
      </c>
      <c r="AX276" t="s">
        <v>2846</v>
      </c>
      <c r="AY276" t="s">
        <v>2847</v>
      </c>
      <c r="AZ276" t="s">
        <v>2848</v>
      </c>
      <c r="BA276" t="s">
        <v>2849</v>
      </c>
      <c r="BB276" t="s">
        <v>2850</v>
      </c>
      <c r="BC276"/>
    </row>
    <row r="277" spans="1:55" x14ac:dyDescent="0.3">
      <c r="A277" t="s">
        <v>2851</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2852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2853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f t="shared" ref="B351:O354"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x14ac:dyDescent="0.3">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t="str">
        <f t="shared" si="9"/>
        <v/>
      </c>
      <c r="P352" s="6"/>
      <c r="Q352" s="9" t="s">
        <v>13</v>
      </c>
    </row>
    <row r="353" spans="2:17" x14ac:dyDescent="0.3">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t="str">
        <f t="shared" si="9"/>
        <v/>
      </c>
      <c r="P353" s="6"/>
      <c r="Q353" s="9" t="s">
        <v>14</v>
      </c>
    </row>
    <row r="354" spans="2:17" x14ac:dyDescent="0.3">
      <c r="B354" s="7">
        <f t="shared" si="9"/>
        <v>17698</v>
      </c>
      <c r="C354" s="7">
        <f t="shared" si="9"/>
        <v>25155.87</v>
      </c>
      <c r="D354" s="7">
        <f t="shared" si="9"/>
        <v>15602.85</v>
      </c>
      <c r="E354" s="7">
        <f t="shared" si="9"/>
        <v>23179.5</v>
      </c>
      <c r="F354" s="7">
        <f t="shared" si="9"/>
        <v>23882.38</v>
      </c>
      <c r="G354" s="7">
        <f t="shared" si="9"/>
        <v>44197.67</v>
      </c>
      <c r="H354" s="7">
        <f t="shared" si="9"/>
        <v>43946.59</v>
      </c>
      <c r="I354" s="7">
        <f t="shared" si="9"/>
        <v>39389.51</v>
      </c>
      <c r="J354" s="7">
        <f t="shared" si="9"/>
        <v>40930.99</v>
      </c>
      <c r="K354" s="7">
        <f t="shared" si="9"/>
        <v>43886.71</v>
      </c>
      <c r="L354" s="7">
        <f t="shared" si="9"/>
        <v>60416.14</v>
      </c>
      <c r="M354" s="7">
        <f t="shared" si="9"/>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48908.84</v>
      </c>
      <c r="P354" s="6"/>
      <c r="Q354" s="9" t="s">
        <v>15</v>
      </c>
    </row>
    <row r="355" spans="2:17" x14ac:dyDescent="0.3">
      <c r="B355" s="12">
        <f t="shared" ref="B355:O355" si="10">+B354/B$402</f>
        <v>9.8388196974304436E-3</v>
      </c>
      <c r="C355" s="12">
        <f t="shared" si="10"/>
        <v>1.236673393911044E-2</v>
      </c>
      <c r="D355" s="12">
        <f t="shared" si="10"/>
        <v>8.2396136263702489E-3</v>
      </c>
      <c r="E355" s="12">
        <f t="shared" si="10"/>
        <v>1.0850401575096617E-2</v>
      </c>
      <c r="F355" s="12">
        <f t="shared" si="10"/>
        <v>1.1018978876374094E-2</v>
      </c>
      <c r="G355" s="12">
        <f t="shared" si="10"/>
        <v>1.9271607588001644E-2</v>
      </c>
      <c r="H355" s="12">
        <f t="shared" si="10"/>
        <v>1.9045040013526967E-2</v>
      </c>
      <c r="I355" s="12">
        <f t="shared" si="10"/>
        <v>1.7776164018368876E-2</v>
      </c>
      <c r="J355" s="12">
        <f t="shared" si="10"/>
        <v>1.8288840344926244E-2</v>
      </c>
      <c r="K355" s="12">
        <f t="shared" si="10"/>
        <v>1.8383799227998484E-2</v>
      </c>
      <c r="L355" s="12">
        <f t="shared" si="10"/>
        <v>2.3218916267665167E-2</v>
      </c>
      <c r="M355" s="12">
        <f t="shared" si="10"/>
        <v>2.1586652698710157E-2</v>
      </c>
      <c r="N355" s="12">
        <f t="shared" si="10"/>
        <v>2.2426174332469836E-2</v>
      </c>
      <c r="O355" s="12">
        <f t="shared" si="10"/>
        <v>1.8007452265036663E-2</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17007</v>
      </c>
      <c r="D357" s="8">
        <f t="shared" si="11"/>
        <v>28988.58</v>
      </c>
      <c r="E357" s="8">
        <f t="shared" si="11"/>
        <v>16755.490000000002</v>
      </c>
      <c r="F357" s="8">
        <f t="shared" si="11"/>
        <v>12352.92</v>
      </c>
      <c r="G357" s="8">
        <f t="shared" si="11"/>
        <v>14276</v>
      </c>
      <c r="H357" s="8">
        <f t="shared" si="11"/>
        <v>77903.78</v>
      </c>
      <c r="I357" s="8">
        <f t="shared" si="11"/>
        <v>91954.94</v>
      </c>
      <c r="J357" s="8">
        <f t="shared" si="11"/>
        <v>76173.75</v>
      </c>
      <c r="K357" s="8">
        <f t="shared" si="11"/>
        <v>144030.79</v>
      </c>
      <c r="L357" s="8">
        <f t="shared" si="11"/>
        <v>391134.16</v>
      </c>
      <c r="M357" s="8">
        <f t="shared" si="11"/>
        <v>215569.5</v>
      </c>
      <c r="N357" s="8">
        <f t="shared" si="11"/>
        <v>0</v>
      </c>
      <c r="O357" s="8">
        <f>IFERROR(VLOOKUP($B$356,$4:$126,MATCH($Q357&amp;"/"&amp;O$348,$2:$2,0),FALSE),"")</f>
        <v>224921.13</v>
      </c>
      <c r="P357" s="6"/>
      <c r="Q357" s="9" t="s">
        <v>12</v>
      </c>
    </row>
    <row r="358" spans="2:17" x14ac:dyDescent="0.3">
      <c r="B358" s="8">
        <f t="shared" si="11"/>
        <v>65782</v>
      </c>
      <c r="C358" s="8">
        <f t="shared" si="11"/>
        <v>10067.950000000001</v>
      </c>
      <c r="D358" s="8">
        <f t="shared" si="11"/>
        <v>56090.37</v>
      </c>
      <c r="E358" s="8">
        <f t="shared" si="11"/>
        <v>2377.5100000000002</v>
      </c>
      <c r="F358" s="8">
        <f t="shared" si="11"/>
        <v>1875.6</v>
      </c>
      <c r="G358" s="8">
        <f t="shared" si="11"/>
        <v>60178.9</v>
      </c>
      <c r="H358" s="8">
        <f t="shared" si="11"/>
        <v>87538.83</v>
      </c>
      <c r="I358" s="8">
        <f t="shared" si="11"/>
        <v>91520.56</v>
      </c>
      <c r="J358" s="8">
        <f t="shared" si="11"/>
        <v>90099.09</v>
      </c>
      <c r="K358" s="8">
        <f t="shared" si="11"/>
        <v>164291.07999999999</v>
      </c>
      <c r="L358" s="8">
        <f t="shared" si="11"/>
        <v>234184.9</v>
      </c>
      <c r="M358" s="8">
        <f t="shared" si="11"/>
        <v>179914.76</v>
      </c>
      <c r="N358" s="8">
        <f t="shared" si="11"/>
        <v>0</v>
      </c>
      <c r="O358" s="8" t="str">
        <f>IFERROR(VLOOKUP($B$356,$4:$126,MATCH($Q358&amp;"/"&amp;O$348,$2:$2,0),FALSE),"")</f>
        <v/>
      </c>
      <c r="P358" s="6"/>
      <c r="Q358" s="9" t="s">
        <v>13</v>
      </c>
    </row>
    <row r="359" spans="2:17" x14ac:dyDescent="0.3">
      <c r="B359" s="8">
        <f t="shared" si="11"/>
        <v>46186.98</v>
      </c>
      <c r="C359" s="8">
        <f t="shared" si="11"/>
        <v>44113.78</v>
      </c>
      <c r="D359" s="8">
        <f t="shared" si="11"/>
        <v>101151.44</v>
      </c>
      <c r="E359" s="8">
        <f t="shared" si="11"/>
        <v>1517.18</v>
      </c>
      <c r="F359" s="8">
        <f t="shared" si="11"/>
        <v>3011.72</v>
      </c>
      <c r="G359" s="8">
        <f t="shared" si="11"/>
        <v>59242.35</v>
      </c>
      <c r="H359" s="8">
        <f t="shared" si="11"/>
        <v>96657.5</v>
      </c>
      <c r="I359" s="8">
        <f t="shared" si="11"/>
        <v>90080.45</v>
      </c>
      <c r="J359" s="8">
        <f t="shared" si="11"/>
        <v>64691.56</v>
      </c>
      <c r="K359" s="8">
        <f t="shared" si="11"/>
        <v>246253.36</v>
      </c>
      <c r="L359" s="8">
        <f t="shared" si="11"/>
        <v>202869.89</v>
      </c>
      <c r="M359" s="8">
        <f t="shared" si="11"/>
        <v>167406.70000000001</v>
      </c>
      <c r="N359" s="8">
        <f t="shared" si="11"/>
        <v>0</v>
      </c>
      <c r="O359" s="8" t="str">
        <f>IFERROR(VLOOKUP($B$356,$4:$126,MATCH($Q359&amp;"/"&amp;O$348,$2:$2,0),FALSE),"")</f>
        <v/>
      </c>
      <c r="P359" s="6"/>
      <c r="Q359" s="9" t="s">
        <v>14</v>
      </c>
    </row>
    <row r="360" spans="2:17" x14ac:dyDescent="0.3">
      <c r="B360" s="8">
        <f t="shared" si="11"/>
        <v>11424</v>
      </c>
      <c r="C360" s="8">
        <f t="shared" si="11"/>
        <v>10941.74</v>
      </c>
      <c r="D360" s="8">
        <f t="shared" si="11"/>
        <v>1214.0899999999999</v>
      </c>
      <c r="E360" s="8">
        <f t="shared" si="11"/>
        <v>61653.4</v>
      </c>
      <c r="F360" s="8">
        <f t="shared" si="11"/>
        <v>20119.32</v>
      </c>
      <c r="G360" s="8">
        <f t="shared" si="11"/>
        <v>63801.63</v>
      </c>
      <c r="H360" s="8">
        <f t="shared" si="11"/>
        <v>106825.7</v>
      </c>
      <c r="I360" s="8">
        <f t="shared" si="11"/>
        <v>75621.070000000007</v>
      </c>
      <c r="J360" s="8">
        <f t="shared" si="11"/>
        <v>116770.73</v>
      </c>
      <c r="K360" s="8">
        <f t="shared" si="11"/>
        <v>369438.91</v>
      </c>
      <c r="L360" s="8">
        <f t="shared" si="11"/>
        <v>298972.33</v>
      </c>
      <c r="M360" s="8">
        <f t="shared" si="11"/>
        <v>177945.53</v>
      </c>
      <c r="N360" s="8">
        <f t="shared" si="11"/>
        <v>0</v>
      </c>
      <c r="O360" s="8">
        <f>IFERROR(VLOOKUP($B$356,$4:$126,MATCH($Q360&amp;"/"&amp;O$348,$2:$2,0),FALSE),IFERROR(VLOOKUP($B$356,$4:$126,MATCH($Q359&amp;"/"&amp;O$348,$2:$2,0),FALSE),IFERROR(VLOOKUP($B$356,$4:$126,MATCH($Q358&amp;"/"&amp;O$348,$2:$2,0),FALSE),IFERROR(VLOOKUP($B$356,$4:$126,MATCH($Q357&amp;"/"&amp;O$348,$2:$2,0),FALSE),""))))</f>
        <v>224921.13</v>
      </c>
      <c r="P360" s="6"/>
      <c r="Q360" s="9" t="s">
        <v>15</v>
      </c>
    </row>
    <row r="361" spans="2:17" x14ac:dyDescent="0.3">
      <c r="B361" s="12">
        <f t="shared" ref="B361:O361" si="12">+B360/B$402</f>
        <v>6.350925314919504E-3</v>
      </c>
      <c r="C361" s="12">
        <f t="shared" si="12"/>
        <v>5.3790064669169569E-3</v>
      </c>
      <c r="D361" s="12">
        <f t="shared" si="12"/>
        <v>6.4114136248440861E-4</v>
      </c>
      <c r="E361" s="12">
        <f t="shared" si="12"/>
        <v>2.886016300912711E-2</v>
      </c>
      <c r="F361" s="12">
        <f t="shared" si="12"/>
        <v>9.2827583384491336E-3</v>
      </c>
      <c r="G361" s="12">
        <f t="shared" si="12"/>
        <v>2.7819565529922128E-2</v>
      </c>
      <c r="H361" s="12">
        <f t="shared" si="12"/>
        <v>4.6294825855044228E-2</v>
      </c>
      <c r="I361" s="12">
        <f t="shared" si="12"/>
        <v>3.4127171004781583E-2</v>
      </c>
      <c r="J361" s="12">
        <f t="shared" si="12"/>
        <v>5.2175655607902209E-2</v>
      </c>
      <c r="K361" s="12">
        <f t="shared" si="12"/>
        <v>0.15475506704536751</v>
      </c>
      <c r="L361" s="12">
        <f t="shared" si="12"/>
        <v>0.11489998362389188</v>
      </c>
      <c r="M361" s="12">
        <f t="shared" si="12"/>
        <v>5.8963216383590554E-2</v>
      </c>
      <c r="N361" s="12">
        <f t="shared" si="12"/>
        <v>0</v>
      </c>
      <c r="O361" s="12">
        <f t="shared" si="12"/>
        <v>8.2812360953011893E-2</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f t="shared" ref="B363:O366" si="13">IFERROR(VLOOKUP($B$362,$4:$126,MATCH($Q363&amp;"/"&amp;B$348,$2:$2,0),FALSE),"")</f>
        <v>542068.16</v>
      </c>
      <c r="C363" s="8">
        <f t="shared" si="13"/>
        <v>568635</v>
      </c>
      <c r="D363" s="8">
        <f t="shared" si="13"/>
        <v>578974.67000000004</v>
      </c>
      <c r="E363" s="8">
        <f t="shared" si="13"/>
        <v>610002.06000000006</v>
      </c>
      <c r="F363" s="8">
        <f t="shared" si="13"/>
        <v>529237.82999999996</v>
      </c>
      <c r="G363" s="8">
        <f t="shared" si="13"/>
        <v>477869.14</v>
      </c>
      <c r="H363" s="8">
        <f t="shared" si="13"/>
        <v>312550.7</v>
      </c>
      <c r="I363" s="8">
        <f t="shared" si="13"/>
        <v>248101.88</v>
      </c>
      <c r="J363" s="8">
        <f t="shared" si="13"/>
        <v>302042.48</v>
      </c>
      <c r="K363" s="8">
        <f t="shared" si="13"/>
        <v>328718.87</v>
      </c>
      <c r="L363" s="8">
        <f t="shared" si="13"/>
        <v>409487.69</v>
      </c>
      <c r="M363" s="8">
        <f t="shared" si="13"/>
        <v>518617.54</v>
      </c>
      <c r="N363" s="8">
        <f t="shared" si="13"/>
        <v>396367.06</v>
      </c>
      <c r="O363" s="8">
        <f t="shared" si="13"/>
        <v>423078.51</v>
      </c>
      <c r="P363" s="6"/>
      <c r="Q363" s="9" t="s">
        <v>12</v>
      </c>
    </row>
    <row r="364" spans="2:17" x14ac:dyDescent="0.3">
      <c r="B364" s="8">
        <f t="shared" si="13"/>
        <v>583141</v>
      </c>
      <c r="C364" s="8">
        <f t="shared" si="13"/>
        <v>563000.31999999995</v>
      </c>
      <c r="D364" s="8">
        <f t="shared" si="13"/>
        <v>566396.05000000005</v>
      </c>
      <c r="E364" s="8">
        <f t="shared" si="13"/>
        <v>608237.11</v>
      </c>
      <c r="F364" s="8">
        <f t="shared" si="13"/>
        <v>508328.27</v>
      </c>
      <c r="G364" s="8">
        <f t="shared" si="13"/>
        <v>445787.51</v>
      </c>
      <c r="H364" s="8">
        <f t="shared" si="13"/>
        <v>304750.74</v>
      </c>
      <c r="I364" s="8">
        <f t="shared" si="13"/>
        <v>289102.83</v>
      </c>
      <c r="J364" s="8">
        <f t="shared" si="13"/>
        <v>328060.09999999998</v>
      </c>
      <c r="K364" s="8">
        <f t="shared" si="13"/>
        <v>365996.79999999999</v>
      </c>
      <c r="L364" s="8">
        <f t="shared" si="13"/>
        <v>463796.9</v>
      </c>
      <c r="M364" s="8">
        <f t="shared" si="13"/>
        <v>514664.03</v>
      </c>
      <c r="N364" s="8">
        <f t="shared" si="13"/>
        <v>451378.17</v>
      </c>
      <c r="O364" s="8" t="str">
        <f t="shared" si="13"/>
        <v/>
      </c>
      <c r="P364" s="6"/>
      <c r="Q364" s="9" t="s">
        <v>13</v>
      </c>
    </row>
    <row r="365" spans="2:17" x14ac:dyDescent="0.3">
      <c r="B365" s="8">
        <f t="shared" si="13"/>
        <v>577095.47</v>
      </c>
      <c r="C365" s="8">
        <f t="shared" si="13"/>
        <v>582500.12</v>
      </c>
      <c r="D365" s="8">
        <f t="shared" si="13"/>
        <v>600069.85</v>
      </c>
      <c r="E365" s="8">
        <f t="shared" si="13"/>
        <v>564868.54</v>
      </c>
      <c r="F365" s="8">
        <f t="shared" si="13"/>
        <v>489145.93</v>
      </c>
      <c r="G365" s="8">
        <f t="shared" si="13"/>
        <v>360105.91</v>
      </c>
      <c r="H365" s="8">
        <f t="shared" si="13"/>
        <v>287930.59999999998</v>
      </c>
      <c r="I365" s="8">
        <f t="shared" si="13"/>
        <v>302179.40999999997</v>
      </c>
      <c r="J365" s="8">
        <f t="shared" si="13"/>
        <v>300684.92</v>
      </c>
      <c r="K365" s="8">
        <f t="shared" si="13"/>
        <v>419478.18</v>
      </c>
      <c r="L365" s="8">
        <f t="shared" si="13"/>
        <v>496616.12</v>
      </c>
      <c r="M365" s="8">
        <f t="shared" si="13"/>
        <v>499069.79</v>
      </c>
      <c r="N365" s="8">
        <f t="shared" si="13"/>
        <v>439746.64</v>
      </c>
      <c r="O365" s="8" t="str">
        <f t="shared" si="13"/>
        <v/>
      </c>
      <c r="P365" s="6"/>
      <c r="Q365" s="9" t="s">
        <v>14</v>
      </c>
    </row>
    <row r="366" spans="2:17" x14ac:dyDescent="0.3">
      <c r="B366" s="8">
        <f t="shared" si="13"/>
        <v>623917</v>
      </c>
      <c r="C366" s="8">
        <f t="shared" si="13"/>
        <v>596402.81000000006</v>
      </c>
      <c r="D366" s="8">
        <f t="shared" si="13"/>
        <v>602189.78</v>
      </c>
      <c r="E366" s="8">
        <f t="shared" si="13"/>
        <v>532852.92000000004</v>
      </c>
      <c r="F366" s="8">
        <f t="shared" si="13"/>
        <v>493068.52</v>
      </c>
      <c r="G366" s="8">
        <f t="shared" si="13"/>
        <v>368118.3</v>
      </c>
      <c r="H366" s="8">
        <f t="shared" si="13"/>
        <v>309159.55</v>
      </c>
      <c r="I366" s="8">
        <f t="shared" si="13"/>
        <v>334168.36</v>
      </c>
      <c r="J366" s="8">
        <f t="shared" si="13"/>
        <v>318828.59000000003</v>
      </c>
      <c r="K366" s="8">
        <f t="shared" si="13"/>
        <v>350548.91</v>
      </c>
      <c r="L366" s="8">
        <f t="shared" si="13"/>
        <v>465580.02</v>
      </c>
      <c r="M366" s="8">
        <f t="shared" si="13"/>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423078.51</v>
      </c>
      <c r="P366" s="6"/>
      <c r="Q366" s="9" t="s">
        <v>15</v>
      </c>
    </row>
    <row r="367" spans="2:17" x14ac:dyDescent="0.3">
      <c r="B367" s="12">
        <f t="shared" ref="B367:O367" si="14">+B366/B$402</f>
        <v>0.34685313985544752</v>
      </c>
      <c r="C367" s="12">
        <f t="shared" si="14"/>
        <v>0.29319418775052647</v>
      </c>
      <c r="D367" s="12">
        <f t="shared" si="14"/>
        <v>0.31800671780789425</v>
      </c>
      <c r="E367" s="12">
        <f t="shared" si="14"/>
        <v>0.24943023630634106</v>
      </c>
      <c r="F367" s="12">
        <f t="shared" si="14"/>
        <v>0.22749456320873537</v>
      </c>
      <c r="G367" s="12">
        <f t="shared" si="14"/>
        <v>0.16051143473314919</v>
      </c>
      <c r="H367" s="12">
        <f t="shared" si="14"/>
        <v>0.13397981505081491</v>
      </c>
      <c r="I367" s="12">
        <f t="shared" si="14"/>
        <v>0.15080745043818358</v>
      </c>
      <c r="J367" s="12">
        <f t="shared" si="14"/>
        <v>0.1424594220640143</v>
      </c>
      <c r="K367" s="12">
        <f t="shared" si="14"/>
        <v>0.14684219393601639</v>
      </c>
      <c r="L367" s="12">
        <f t="shared" si="14"/>
        <v>0.17893005909145923</v>
      </c>
      <c r="M367" s="12">
        <f t="shared" si="14"/>
        <v>0.16290743110760403</v>
      </c>
      <c r="N367" s="12">
        <f t="shared" si="14"/>
        <v>0.15560617659970691</v>
      </c>
      <c r="O367" s="12">
        <f t="shared" si="14"/>
        <v>0.15577073742063474</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f t="shared" ref="B369:O372" si="15">IFERROR(VLOOKUP($B$368,$4:$126,MATCH($Q369&amp;"/"&amp;B$348,$2:$2,0),FALSE),"")</f>
        <v>528650.32999999996</v>
      </c>
      <c r="C369" s="8">
        <f t="shared" si="15"/>
        <v>659736</v>
      </c>
      <c r="D369" s="8">
        <f t="shared" si="15"/>
        <v>759872.81</v>
      </c>
      <c r="E369" s="8">
        <f t="shared" si="15"/>
        <v>810352.62</v>
      </c>
      <c r="F369" s="8">
        <f t="shared" si="15"/>
        <v>1102897.1299999999</v>
      </c>
      <c r="G369" s="8">
        <f t="shared" si="15"/>
        <v>1099688.3700000001</v>
      </c>
      <c r="H369" s="8">
        <f t="shared" si="15"/>
        <v>1209282.46</v>
      </c>
      <c r="I369" s="8">
        <f t="shared" si="15"/>
        <v>1260902.6599999999</v>
      </c>
      <c r="J369" s="8">
        <f t="shared" si="15"/>
        <v>1138411.76</v>
      </c>
      <c r="K369" s="8">
        <f t="shared" si="15"/>
        <v>1130488.9099999999</v>
      </c>
      <c r="L369" s="8">
        <f t="shared" si="15"/>
        <v>1010225.76</v>
      </c>
      <c r="M369" s="8">
        <f t="shared" si="15"/>
        <v>1241254.81</v>
      </c>
      <c r="N369" s="8">
        <f t="shared" si="15"/>
        <v>1644064.29</v>
      </c>
      <c r="O369" s="8">
        <f t="shared" si="15"/>
        <v>1330577.98</v>
      </c>
      <c r="P369" s="6"/>
      <c r="Q369" s="9" t="s">
        <v>12</v>
      </c>
    </row>
    <row r="370" spans="1:17" x14ac:dyDescent="0.3">
      <c r="B370" s="8">
        <f t="shared" si="15"/>
        <v>580010</v>
      </c>
      <c r="C370" s="8">
        <f t="shared" si="15"/>
        <v>756416.17</v>
      </c>
      <c r="D370" s="8">
        <f t="shared" si="15"/>
        <v>747947.32</v>
      </c>
      <c r="E370" s="8">
        <f t="shared" si="15"/>
        <v>946053.5</v>
      </c>
      <c r="F370" s="8">
        <f t="shared" si="15"/>
        <v>1113382.8400000001</v>
      </c>
      <c r="G370" s="8">
        <f t="shared" si="15"/>
        <v>1076083.27</v>
      </c>
      <c r="H370" s="8">
        <f t="shared" si="15"/>
        <v>1201361.93</v>
      </c>
      <c r="I370" s="8">
        <f t="shared" si="15"/>
        <v>1213531.19</v>
      </c>
      <c r="J370" s="8">
        <f t="shared" si="15"/>
        <v>1097685.17</v>
      </c>
      <c r="K370" s="8">
        <f t="shared" si="15"/>
        <v>1045778.3</v>
      </c>
      <c r="L370" s="8">
        <f t="shared" si="15"/>
        <v>1012248.88</v>
      </c>
      <c r="M370" s="8">
        <f t="shared" si="15"/>
        <v>1385552.71</v>
      </c>
      <c r="N370" s="8">
        <f t="shared" si="15"/>
        <v>1550195.29</v>
      </c>
      <c r="O370" s="8" t="str">
        <f t="shared" si="15"/>
        <v/>
      </c>
      <c r="P370" s="6"/>
      <c r="Q370" s="9" t="s">
        <v>13</v>
      </c>
    </row>
    <row r="371" spans="1:17" x14ac:dyDescent="0.3">
      <c r="B371" s="8">
        <f t="shared" si="15"/>
        <v>620325.57999999996</v>
      </c>
      <c r="C371" s="8">
        <f t="shared" si="15"/>
        <v>835444.85</v>
      </c>
      <c r="D371" s="8">
        <f t="shared" si="15"/>
        <v>727140.08</v>
      </c>
      <c r="E371" s="8">
        <f t="shared" si="15"/>
        <v>1056944.1299999999</v>
      </c>
      <c r="F371" s="8">
        <f t="shared" si="15"/>
        <v>1143184.1100000001</v>
      </c>
      <c r="G371" s="8">
        <f t="shared" si="15"/>
        <v>1161143.1000000001</v>
      </c>
      <c r="H371" s="8">
        <f t="shared" si="15"/>
        <v>1233692.99</v>
      </c>
      <c r="I371" s="8">
        <f t="shared" si="15"/>
        <v>1185394.47</v>
      </c>
      <c r="J371" s="8">
        <f t="shared" si="15"/>
        <v>1154513.8600000001</v>
      </c>
      <c r="K371" s="8">
        <f t="shared" si="15"/>
        <v>984216.02</v>
      </c>
      <c r="L371" s="8">
        <f t="shared" si="15"/>
        <v>984484.91</v>
      </c>
      <c r="M371" s="8">
        <f t="shared" si="15"/>
        <v>1490368.06</v>
      </c>
      <c r="N371" s="8">
        <f t="shared" si="15"/>
        <v>1453090.33</v>
      </c>
      <c r="O371" s="8" t="str">
        <f t="shared" si="15"/>
        <v/>
      </c>
      <c r="P371" s="6"/>
      <c r="Q371" s="9" t="s">
        <v>14</v>
      </c>
    </row>
    <row r="372" spans="1:17" x14ac:dyDescent="0.3">
      <c r="B372" s="8">
        <f t="shared" si="15"/>
        <v>657061</v>
      </c>
      <c r="C372" s="8">
        <f t="shared" si="15"/>
        <v>828136.28</v>
      </c>
      <c r="D372" s="8">
        <f t="shared" si="15"/>
        <v>758799.89</v>
      </c>
      <c r="E372" s="8">
        <f t="shared" si="15"/>
        <v>1070421.67</v>
      </c>
      <c r="F372" s="8">
        <f t="shared" si="15"/>
        <v>1088038.54</v>
      </c>
      <c r="G372" s="8">
        <f t="shared" si="15"/>
        <v>1182023.74</v>
      </c>
      <c r="H372" s="8">
        <f t="shared" si="15"/>
        <v>1225137.29</v>
      </c>
      <c r="I372" s="8">
        <f t="shared" si="15"/>
        <v>1147592.3899999999</v>
      </c>
      <c r="J372" s="8">
        <f t="shared" si="15"/>
        <v>1151156.04</v>
      </c>
      <c r="K372" s="8">
        <f t="shared" si="15"/>
        <v>975636.11</v>
      </c>
      <c r="L372" s="8">
        <f t="shared" si="15"/>
        <v>1117502.99</v>
      </c>
      <c r="M372" s="8">
        <f t="shared" si="15"/>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1330577.98</v>
      </c>
      <c r="P372" s="6"/>
      <c r="Q372" s="9" t="s">
        <v>15</v>
      </c>
    </row>
    <row r="373" spans="1:17" x14ac:dyDescent="0.3">
      <c r="B373" s="12">
        <f t="shared" ref="B373:O373" si="16">+B372/B$402</f>
        <v>0.36527882863675809</v>
      </c>
      <c r="C373" s="12">
        <f t="shared" si="16"/>
        <v>0.4071153587645614</v>
      </c>
      <c r="D373" s="12">
        <f t="shared" si="16"/>
        <v>0.40070999293925441</v>
      </c>
      <c r="E373" s="12">
        <f t="shared" si="16"/>
        <v>0.50106796842837642</v>
      </c>
      <c r="F373" s="12">
        <f t="shared" si="16"/>
        <v>0.50200497977759795</v>
      </c>
      <c r="G373" s="12">
        <f t="shared" si="16"/>
        <v>0.51540041990860797</v>
      </c>
      <c r="H373" s="12">
        <f t="shared" si="16"/>
        <v>0.53093513535666803</v>
      </c>
      <c r="I373" s="12">
        <f t="shared" si="16"/>
        <v>0.51789906883512749</v>
      </c>
      <c r="J373" s="12">
        <f t="shared" si="16"/>
        <v>0.51436109968650967</v>
      </c>
      <c r="K373" s="12">
        <f t="shared" si="16"/>
        <v>0.4086863281805686</v>
      </c>
      <c r="L373" s="12">
        <f t="shared" si="16"/>
        <v>0.4294747786547678</v>
      </c>
      <c r="M373" s="12">
        <f t="shared" si="16"/>
        <v>0.51816959131732154</v>
      </c>
      <c r="N373" s="12">
        <f t="shared" si="16"/>
        <v>0.50070611317256242</v>
      </c>
      <c r="O373" s="12">
        <f t="shared" si="16"/>
        <v>0.48989752077045595</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f t="shared" ref="B375:O378" si="17">IFERROR(VLOOKUP($B$374,$4:$126,MATCH($Q375&amp;"/"&amp;B$348,$2:$2,0),FALSE),"")</f>
        <v>1148406.5</v>
      </c>
      <c r="C375" s="8">
        <f t="shared" si="17"/>
        <v>1301239</v>
      </c>
      <c r="D375" s="8">
        <f t="shared" si="17"/>
        <v>1537182.8</v>
      </c>
      <c r="E375" s="8">
        <f t="shared" si="17"/>
        <v>1548020.07</v>
      </c>
      <c r="F375" s="8">
        <f t="shared" si="17"/>
        <v>1766957.2</v>
      </c>
      <c r="G375" s="8">
        <f t="shared" si="17"/>
        <v>1743280.37</v>
      </c>
      <c r="H375" s="8">
        <f t="shared" si="17"/>
        <v>1700049.68</v>
      </c>
      <c r="I375" s="8">
        <f t="shared" si="17"/>
        <v>1708045.27</v>
      </c>
      <c r="J375" s="8">
        <f t="shared" si="17"/>
        <v>1627395.24</v>
      </c>
      <c r="K375" s="8">
        <f t="shared" si="17"/>
        <v>1723962.62</v>
      </c>
      <c r="L375" s="8">
        <f t="shared" si="17"/>
        <v>1927880.64</v>
      </c>
      <c r="M375" s="8">
        <f t="shared" si="17"/>
        <v>2124088.46</v>
      </c>
      <c r="N375" s="8">
        <f t="shared" si="17"/>
        <v>2336970.15</v>
      </c>
      <c r="O375" s="8">
        <f t="shared" si="17"/>
        <v>2106770.56</v>
      </c>
      <c r="P375" s="6"/>
      <c r="Q375" s="9" t="s">
        <v>12</v>
      </c>
    </row>
    <row r="376" spans="1:17" x14ac:dyDescent="0.3">
      <c r="B376" s="8">
        <f t="shared" si="17"/>
        <v>1288056</v>
      </c>
      <c r="C376" s="8">
        <f t="shared" si="17"/>
        <v>1398097.54</v>
      </c>
      <c r="D376" s="8">
        <f t="shared" si="17"/>
        <v>1520897.57</v>
      </c>
      <c r="E376" s="8">
        <f t="shared" si="17"/>
        <v>1661396.27</v>
      </c>
      <c r="F376" s="8">
        <f t="shared" si="17"/>
        <v>1733939.1</v>
      </c>
      <c r="G376" s="8">
        <f t="shared" si="17"/>
        <v>1667545.64</v>
      </c>
      <c r="H376" s="8">
        <f t="shared" si="17"/>
        <v>1696958.26</v>
      </c>
      <c r="I376" s="8">
        <f t="shared" si="17"/>
        <v>1694504.12</v>
      </c>
      <c r="J376" s="8">
        <f t="shared" si="17"/>
        <v>1627001.82</v>
      </c>
      <c r="K376" s="8">
        <f t="shared" si="17"/>
        <v>1691753.19</v>
      </c>
      <c r="L376" s="8">
        <f t="shared" si="17"/>
        <v>1823106.69</v>
      </c>
      <c r="M376" s="8">
        <f t="shared" si="17"/>
        <v>2232994.36</v>
      </c>
      <c r="N376" s="8">
        <f t="shared" si="17"/>
        <v>2294923.71</v>
      </c>
      <c r="O376" s="8" t="str">
        <f t="shared" si="17"/>
        <v/>
      </c>
      <c r="P376" s="6"/>
      <c r="Q376" s="9" t="s">
        <v>13</v>
      </c>
    </row>
    <row r="377" spans="1:17" x14ac:dyDescent="0.3">
      <c r="B377" s="8">
        <f t="shared" si="17"/>
        <v>1312983.04</v>
      </c>
      <c r="C377" s="8">
        <f t="shared" si="17"/>
        <v>1542591.83</v>
      </c>
      <c r="D377" s="8">
        <f t="shared" si="17"/>
        <v>1478998.83</v>
      </c>
      <c r="E377" s="8">
        <f t="shared" si="17"/>
        <v>1761054.17</v>
      </c>
      <c r="F377" s="8">
        <f t="shared" si="17"/>
        <v>1797786.28</v>
      </c>
      <c r="G377" s="8">
        <f t="shared" si="17"/>
        <v>1723138.82</v>
      </c>
      <c r="H377" s="8">
        <f t="shared" si="17"/>
        <v>1751076.51</v>
      </c>
      <c r="I377" s="8">
        <f t="shared" si="17"/>
        <v>1700131.96</v>
      </c>
      <c r="J377" s="8">
        <f t="shared" si="17"/>
        <v>1651548.95</v>
      </c>
      <c r="K377" s="8">
        <f t="shared" si="17"/>
        <v>1760233.42</v>
      </c>
      <c r="L377" s="8">
        <f t="shared" si="17"/>
        <v>1879958.63</v>
      </c>
      <c r="M377" s="8">
        <f t="shared" si="17"/>
        <v>2376712.6800000002</v>
      </c>
      <c r="N377" s="8">
        <f t="shared" si="17"/>
        <v>2180698.52</v>
      </c>
      <c r="O377" s="8" t="str">
        <f t="shared" si="17"/>
        <v/>
      </c>
      <c r="P377" s="6"/>
      <c r="Q377" s="9" t="s">
        <v>14</v>
      </c>
    </row>
    <row r="378" spans="1:17" x14ac:dyDescent="0.3">
      <c r="B378" s="8">
        <f t="shared" si="17"/>
        <v>1337495</v>
      </c>
      <c r="C378" s="8">
        <f t="shared" si="17"/>
        <v>1598902.15</v>
      </c>
      <c r="D378" s="8">
        <f t="shared" si="17"/>
        <v>1463224.15</v>
      </c>
      <c r="E378" s="8">
        <f t="shared" si="17"/>
        <v>1715552.17</v>
      </c>
      <c r="F378" s="8">
        <f t="shared" si="17"/>
        <v>1738682.71</v>
      </c>
      <c r="G378" s="8">
        <f t="shared" si="17"/>
        <v>1726613.14</v>
      </c>
      <c r="H378" s="8">
        <f t="shared" si="17"/>
        <v>1757014.51</v>
      </c>
      <c r="I378" s="8">
        <f t="shared" si="17"/>
        <v>1671001.76</v>
      </c>
      <c r="J378" s="8">
        <f t="shared" si="17"/>
        <v>1705742.97</v>
      </c>
      <c r="K378" s="8">
        <f t="shared" si="17"/>
        <v>1869437.04</v>
      </c>
      <c r="L378" s="8">
        <f t="shared" si="17"/>
        <v>2029033.22</v>
      </c>
      <c r="M378" s="8">
        <f t="shared" si="17"/>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2106770.56</v>
      </c>
      <c r="P378" s="6"/>
      <c r="Q378" s="9" t="s">
        <v>15</v>
      </c>
    </row>
    <row r="379" spans="1:17" x14ac:dyDescent="0.3">
      <c r="B379" s="12">
        <f t="shared" ref="B379:O379" si="18">+B378/B$402</f>
        <v>0.74355137027995999</v>
      </c>
      <c r="C379" s="12">
        <f t="shared" si="18"/>
        <v>0.78602717710505154</v>
      </c>
      <c r="D379" s="12">
        <f t="shared" si="18"/>
        <v>0.77270509200396231</v>
      </c>
      <c r="E379" s="12">
        <f t="shared" si="18"/>
        <v>0.80305571593556457</v>
      </c>
      <c r="F379" s="12">
        <f t="shared" si="18"/>
        <v>0.80220263031602645</v>
      </c>
      <c r="G379" s="12">
        <f t="shared" si="18"/>
        <v>0.75285893782109659</v>
      </c>
      <c r="H379" s="12">
        <f t="shared" si="18"/>
        <v>0.76143363221805116</v>
      </c>
      <c r="I379" s="12">
        <f t="shared" si="18"/>
        <v>0.75410944083191356</v>
      </c>
      <c r="J379" s="12">
        <f t="shared" si="18"/>
        <v>0.76216238228809796</v>
      </c>
      <c r="K379" s="12">
        <f t="shared" si="18"/>
        <v>0.78309254015039564</v>
      </c>
      <c r="L379" s="12">
        <f t="shared" si="18"/>
        <v>0.77979083800274285</v>
      </c>
      <c r="M379" s="12">
        <f t="shared" si="18"/>
        <v>0.79759163257309296</v>
      </c>
      <c r="N379" s="12">
        <f t="shared" si="18"/>
        <v>0.77129489358169412</v>
      </c>
      <c r="O379" s="12">
        <f t="shared" si="18"/>
        <v>0.77567920835138515</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f t="shared" ref="B381:O384" si="19">IFERROR(VLOOKUP($B$380,$4:$126,MATCH($Q381&amp;"/"&amp;B$348,$2:$2,0),FALSE),"")</f>
        <v>457285.23</v>
      </c>
      <c r="C381" s="8">
        <f t="shared" si="19"/>
        <v>434381</v>
      </c>
      <c r="D381" s="8">
        <f t="shared" si="19"/>
        <v>390934.59</v>
      </c>
      <c r="E381" s="8">
        <f t="shared" si="19"/>
        <v>386281.78</v>
      </c>
      <c r="F381" s="8">
        <f t="shared" si="19"/>
        <v>373345.89</v>
      </c>
      <c r="G381" s="8">
        <f t="shared" si="19"/>
        <v>366016.68</v>
      </c>
      <c r="H381" s="8">
        <f t="shared" si="19"/>
        <v>398909.8</v>
      </c>
      <c r="I381" s="8">
        <f t="shared" si="19"/>
        <v>368542.65</v>
      </c>
      <c r="J381" s="8">
        <f t="shared" si="19"/>
        <v>353518.02</v>
      </c>
      <c r="K381" s="8">
        <f t="shared" si="19"/>
        <v>320471.84000000003</v>
      </c>
      <c r="L381" s="8">
        <f t="shared" si="19"/>
        <v>300255.02</v>
      </c>
      <c r="M381" s="8">
        <f t="shared" si="19"/>
        <v>293813.71000000002</v>
      </c>
      <c r="N381" s="8">
        <f t="shared" si="19"/>
        <v>283886.34000000003</v>
      </c>
      <c r="O381" s="8">
        <f t="shared" si="19"/>
        <v>261331.1</v>
      </c>
      <c r="P381" s="6"/>
      <c r="Q381" s="9" t="s">
        <v>12</v>
      </c>
    </row>
    <row r="382" spans="1:17" x14ac:dyDescent="0.3">
      <c r="B382" s="8">
        <f t="shared" si="19"/>
        <v>449799</v>
      </c>
      <c r="C382" s="8">
        <f t="shared" si="19"/>
        <v>422527.75</v>
      </c>
      <c r="D382" s="8">
        <f t="shared" si="19"/>
        <v>380413.67</v>
      </c>
      <c r="E382" s="8">
        <f t="shared" si="19"/>
        <v>381404.54</v>
      </c>
      <c r="F382" s="8">
        <f t="shared" si="19"/>
        <v>372874.45</v>
      </c>
      <c r="G382" s="8">
        <f t="shared" si="19"/>
        <v>404519.96</v>
      </c>
      <c r="H382" s="8">
        <f t="shared" si="19"/>
        <v>358565.04</v>
      </c>
      <c r="I382" s="8">
        <f t="shared" si="19"/>
        <v>360613.72</v>
      </c>
      <c r="J382" s="8">
        <f t="shared" si="19"/>
        <v>344791.15</v>
      </c>
      <c r="K382" s="8">
        <f t="shared" si="19"/>
        <v>312676.05</v>
      </c>
      <c r="L382" s="8">
        <f t="shared" si="19"/>
        <v>307294.15999999997</v>
      </c>
      <c r="M382" s="8">
        <f t="shared" si="19"/>
        <v>287202.86</v>
      </c>
      <c r="N382" s="8">
        <f t="shared" si="19"/>
        <v>274728.78000000003</v>
      </c>
      <c r="O382" s="8" t="str">
        <f t="shared" si="19"/>
        <v/>
      </c>
      <c r="P382" s="6"/>
      <c r="Q382" s="9" t="s">
        <v>13</v>
      </c>
    </row>
    <row r="383" spans="1:17" x14ac:dyDescent="0.3">
      <c r="B383" s="8">
        <f t="shared" si="19"/>
        <v>447240.57</v>
      </c>
      <c r="C383" s="8">
        <f t="shared" si="19"/>
        <v>412269.94</v>
      </c>
      <c r="D383" s="8">
        <f t="shared" si="19"/>
        <v>373356.16</v>
      </c>
      <c r="E383" s="8">
        <f t="shared" si="19"/>
        <v>380299.69</v>
      </c>
      <c r="F383" s="8">
        <f t="shared" si="19"/>
        <v>372679.7</v>
      </c>
      <c r="G383" s="8">
        <f t="shared" si="19"/>
        <v>402083.44</v>
      </c>
      <c r="H383" s="8">
        <f t="shared" si="19"/>
        <v>353664.91</v>
      </c>
      <c r="I383" s="8">
        <f t="shared" si="19"/>
        <v>361741.16</v>
      </c>
      <c r="J383" s="8">
        <f t="shared" si="19"/>
        <v>335430.63</v>
      </c>
      <c r="K383" s="8">
        <f t="shared" si="19"/>
        <v>284602.5</v>
      </c>
      <c r="L383" s="8">
        <f t="shared" si="19"/>
        <v>294613.39</v>
      </c>
      <c r="M383" s="8">
        <f t="shared" si="19"/>
        <v>295928</v>
      </c>
      <c r="N383" s="8">
        <f t="shared" si="19"/>
        <v>334829.94</v>
      </c>
      <c r="O383" s="8" t="str">
        <f t="shared" si="19"/>
        <v/>
      </c>
      <c r="P383" s="6"/>
      <c r="Q383" s="9" t="s">
        <v>14</v>
      </c>
    </row>
    <row r="384" spans="1:17" x14ac:dyDescent="0.3">
      <c r="B384" s="8">
        <f t="shared" si="19"/>
        <v>440372</v>
      </c>
      <c r="C384" s="8">
        <f t="shared" si="19"/>
        <v>400253.24</v>
      </c>
      <c r="D384" s="8">
        <f t="shared" si="19"/>
        <v>382091.93</v>
      </c>
      <c r="E384" s="8">
        <f t="shared" si="19"/>
        <v>394146.7</v>
      </c>
      <c r="F384" s="8">
        <f t="shared" si="19"/>
        <v>393835.3</v>
      </c>
      <c r="G384" s="8">
        <f t="shared" si="19"/>
        <v>368435.8</v>
      </c>
      <c r="H384" s="8">
        <f t="shared" si="19"/>
        <v>376498.92</v>
      </c>
      <c r="I384" s="8">
        <f t="shared" si="19"/>
        <v>356866.22</v>
      </c>
      <c r="J384" s="8">
        <f t="shared" si="19"/>
        <v>327477.03000000003</v>
      </c>
      <c r="K384" s="8">
        <f t="shared" si="19"/>
        <v>301067.89</v>
      </c>
      <c r="L384" s="8">
        <f t="shared" si="19"/>
        <v>306803.90999999997</v>
      </c>
      <c r="M384" s="8">
        <f t="shared" si="19"/>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261331.1</v>
      </c>
      <c r="P384" s="6"/>
      <c r="Q384" s="9" t="s">
        <v>15</v>
      </c>
    </row>
    <row r="385" spans="1:17" x14ac:dyDescent="0.3">
      <c r="A385" s="84"/>
      <c r="B385" s="12">
        <f t="shared" ref="B385:O385" si="20">+B384/B$402</f>
        <v>0.24481527335274264</v>
      </c>
      <c r="C385" s="12">
        <f t="shared" si="20"/>
        <v>0.19676621509599615</v>
      </c>
      <c r="D385" s="12">
        <f t="shared" si="20"/>
        <v>0.20177659036356224</v>
      </c>
      <c r="E385" s="12">
        <f t="shared" si="20"/>
        <v>0.18450139021545478</v>
      </c>
      <c r="F385" s="12">
        <f t="shared" si="20"/>
        <v>0.1817098149962631</v>
      </c>
      <c r="G385" s="12">
        <f t="shared" si="20"/>
        <v>0.16064987495882602</v>
      </c>
      <c r="H385" s="12">
        <f t="shared" si="20"/>
        <v>0.16316253425919255</v>
      </c>
      <c r="I385" s="12">
        <f t="shared" si="20"/>
        <v>0.16105080919603496</v>
      </c>
      <c r="J385" s="12">
        <f t="shared" si="20"/>
        <v>0.1463237297290054</v>
      </c>
      <c r="K385" s="12">
        <f t="shared" si="20"/>
        <v>0.12611498204711932</v>
      </c>
      <c r="L385" s="12">
        <f t="shared" si="20"/>
        <v>0.11790978862407098</v>
      </c>
      <c r="M385" s="12">
        <f t="shared" si="20"/>
        <v>9.3471239484166413E-2</v>
      </c>
      <c r="N385" s="12">
        <f t="shared" si="20"/>
        <v>0.1182094864419887</v>
      </c>
      <c r="O385" s="12">
        <f t="shared" si="20"/>
        <v>9.6217929286802201E-2</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f t="shared" ref="B387:O390" si="21">IFERROR(VLOOKUP($B$386,$4:$126,MATCH($Q387&amp;"/"&amp;B$348,$2:$2,0),FALSE),"")</f>
        <v>19226.93</v>
      </c>
      <c r="C387" s="8">
        <f t="shared" si="21"/>
        <v>19616</v>
      </c>
      <c r="D387" s="8">
        <f t="shared" si="21"/>
        <v>26880.41</v>
      </c>
      <c r="E387" s="8">
        <f t="shared" si="21"/>
        <v>33372.25</v>
      </c>
      <c r="F387" s="8">
        <f t="shared" si="21"/>
        <v>8788.2199999999993</v>
      </c>
      <c r="G387" s="8">
        <f t="shared" si="21"/>
        <v>7374.81</v>
      </c>
      <c r="H387" s="8">
        <f t="shared" si="21"/>
        <v>7382.28</v>
      </c>
      <c r="I387" s="8">
        <f t="shared" si="21"/>
        <v>6446.57</v>
      </c>
      <c r="J387" s="8">
        <f t="shared" si="21"/>
        <v>5101.8599999999997</v>
      </c>
      <c r="K387" s="8">
        <f t="shared" si="21"/>
        <v>4221.8</v>
      </c>
      <c r="L387" s="8">
        <f t="shared" si="21"/>
        <v>3509.38</v>
      </c>
      <c r="M387" s="8">
        <f t="shared" si="21"/>
        <v>8669.6200000000008</v>
      </c>
      <c r="N387" s="8">
        <f t="shared" si="21"/>
        <v>10629.06</v>
      </c>
      <c r="O387" s="8">
        <f t="shared" si="21"/>
        <v>13259.77</v>
      </c>
      <c r="P387" s="6"/>
      <c r="Q387" s="9" t="s">
        <v>12</v>
      </c>
    </row>
    <row r="388" spans="1:17" x14ac:dyDescent="0.3">
      <c r="B388" s="8">
        <f t="shared" si="21"/>
        <v>18200</v>
      </c>
      <c r="C388" s="8">
        <f t="shared" si="21"/>
        <v>17434</v>
      </c>
      <c r="D388" s="8">
        <f t="shared" si="21"/>
        <v>24915.63</v>
      </c>
      <c r="E388" s="8">
        <f t="shared" si="21"/>
        <v>31455.79</v>
      </c>
      <c r="F388" s="8">
        <f t="shared" si="21"/>
        <v>8433.7199999999993</v>
      </c>
      <c r="G388" s="8">
        <f t="shared" si="21"/>
        <v>7240.08</v>
      </c>
      <c r="H388" s="8">
        <f t="shared" si="21"/>
        <v>7379.16</v>
      </c>
      <c r="I388" s="8">
        <f t="shared" si="21"/>
        <v>6112.01</v>
      </c>
      <c r="J388" s="8">
        <f t="shared" si="21"/>
        <v>5264.79</v>
      </c>
      <c r="K388" s="8">
        <f t="shared" si="21"/>
        <v>3874.76</v>
      </c>
      <c r="L388" s="8">
        <f t="shared" si="21"/>
        <v>3968.59</v>
      </c>
      <c r="M388" s="8">
        <f t="shared" si="21"/>
        <v>9199.34</v>
      </c>
      <c r="N388" s="8">
        <f t="shared" si="21"/>
        <v>10354.99</v>
      </c>
      <c r="O388" s="8" t="str">
        <f t="shared" si="21"/>
        <v/>
      </c>
      <c r="P388" s="6"/>
      <c r="Q388" s="9" t="s">
        <v>13</v>
      </c>
    </row>
    <row r="389" spans="1:17" x14ac:dyDescent="0.3">
      <c r="B389" s="8">
        <f t="shared" si="21"/>
        <v>17537.72</v>
      </c>
      <c r="C389" s="8">
        <f t="shared" si="21"/>
        <v>29639.24</v>
      </c>
      <c r="D389" s="8">
        <f t="shared" si="21"/>
        <v>35641.800000000003</v>
      </c>
      <c r="E389" s="8">
        <f t="shared" si="21"/>
        <v>29282.27</v>
      </c>
      <c r="F389" s="8">
        <f t="shared" si="21"/>
        <v>8070.34</v>
      </c>
      <c r="G389" s="8">
        <f t="shared" si="21"/>
        <v>6934.23</v>
      </c>
      <c r="H389" s="8">
        <f t="shared" si="21"/>
        <v>7115.71</v>
      </c>
      <c r="I389" s="8">
        <f t="shared" si="21"/>
        <v>5773.76</v>
      </c>
      <c r="J389" s="8">
        <f t="shared" si="21"/>
        <v>4914.91</v>
      </c>
      <c r="K389" s="8">
        <f t="shared" si="21"/>
        <v>3523.92</v>
      </c>
      <c r="L389" s="8">
        <f t="shared" si="21"/>
        <v>5652.44</v>
      </c>
      <c r="M389" s="8">
        <f t="shared" si="21"/>
        <v>8957.2800000000007</v>
      </c>
      <c r="N389" s="8">
        <f t="shared" si="21"/>
        <v>10355</v>
      </c>
      <c r="O389" s="8" t="str">
        <f t="shared" si="21"/>
        <v/>
      </c>
      <c r="P389" s="6"/>
      <c r="Q389" s="9" t="s">
        <v>14</v>
      </c>
    </row>
    <row r="390" spans="1:17" x14ac:dyDescent="0.3">
      <c r="B390" s="8">
        <f t="shared" si="21"/>
        <v>17640</v>
      </c>
      <c r="C390" s="8">
        <f t="shared" si="21"/>
        <v>28845.41</v>
      </c>
      <c r="D390" s="8">
        <f t="shared" si="21"/>
        <v>33962.33</v>
      </c>
      <c r="E390" s="8">
        <f t="shared" si="21"/>
        <v>8888.8700000000008</v>
      </c>
      <c r="F390" s="8">
        <f t="shared" si="21"/>
        <v>7719.23</v>
      </c>
      <c r="G390" s="8">
        <f t="shared" si="21"/>
        <v>7541.34</v>
      </c>
      <c r="H390" s="8">
        <f t="shared" si="21"/>
        <v>6777.47</v>
      </c>
      <c r="I390" s="8">
        <f t="shared" si="21"/>
        <v>5435.52</v>
      </c>
      <c r="J390" s="8">
        <f t="shared" si="21"/>
        <v>4565.0200000000004</v>
      </c>
      <c r="K390" s="8">
        <f t="shared" si="21"/>
        <v>3549.42</v>
      </c>
      <c r="L390" s="8">
        <f t="shared" si="21"/>
        <v>8609.36</v>
      </c>
      <c r="M390" s="8">
        <f t="shared" si="21"/>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13259.77</v>
      </c>
      <c r="P390" s="6"/>
      <c r="Q390" s="9" t="s">
        <v>15</v>
      </c>
    </row>
    <row r="391" spans="1:17" x14ac:dyDescent="0.3">
      <c r="B391" s="12">
        <f t="shared" ref="B391:O391" si="22">+B390/B$402</f>
        <v>9.8065758539198234E-3</v>
      </c>
      <c r="C391" s="12">
        <f t="shared" si="22"/>
        <v>1.4180527679406663E-2</v>
      </c>
      <c r="D391" s="12">
        <f t="shared" si="22"/>
        <v>1.7934959129343876E-2</v>
      </c>
      <c r="E391" s="12">
        <f t="shared" si="22"/>
        <v>4.1609098146564456E-3</v>
      </c>
      <c r="F391" s="12">
        <f t="shared" si="22"/>
        <v>3.5615391896399434E-3</v>
      </c>
      <c r="G391" s="12">
        <f t="shared" si="22"/>
        <v>3.2882671228528638E-3</v>
      </c>
      <c r="H391" s="12">
        <f t="shared" si="22"/>
        <v>2.9371377242347731E-3</v>
      </c>
      <c r="I391" s="12">
        <f t="shared" si="22"/>
        <v>2.4530057633396405E-3</v>
      </c>
      <c r="J391" s="12">
        <f t="shared" si="22"/>
        <v>2.0397484143773511E-3</v>
      </c>
      <c r="K391" s="12">
        <f t="shared" si="22"/>
        <v>1.4868242494331968E-3</v>
      </c>
      <c r="L391" s="12">
        <f t="shared" si="22"/>
        <v>3.3087186463449303E-3</v>
      </c>
      <c r="M391" s="12">
        <f t="shared" si="22"/>
        <v>2.8793162626640522E-3</v>
      </c>
      <c r="N391" s="12">
        <f t="shared" si="22"/>
        <v>4.8268910721124686E-3</v>
      </c>
      <c r="O391" s="12">
        <f t="shared" si="22"/>
        <v>4.8820351355780512E-3</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f t="shared" ref="B393:O396" si="23">IFERROR(VLOOKUP($B$392,$4:$126,MATCH($Q393&amp;"/"&amp;B$348,$2:$2,0),FALSE),"")</f>
        <v>478223.68</v>
      </c>
      <c r="C393" s="8">
        <f t="shared" si="23"/>
        <v>458426</v>
      </c>
      <c r="D393" s="8">
        <f t="shared" si="23"/>
        <v>424552.21</v>
      </c>
      <c r="E393" s="8">
        <f t="shared" si="23"/>
        <v>435597.26</v>
      </c>
      <c r="F393" s="8">
        <f t="shared" si="23"/>
        <v>419094.31</v>
      </c>
      <c r="G393" s="8">
        <f t="shared" si="23"/>
        <v>526124.56999999995</v>
      </c>
      <c r="H393" s="8">
        <f t="shared" si="23"/>
        <v>560696.03</v>
      </c>
      <c r="I393" s="8">
        <f t="shared" si="23"/>
        <v>533996.61</v>
      </c>
      <c r="J393" s="8">
        <f t="shared" si="23"/>
        <v>548398.56999999995</v>
      </c>
      <c r="K393" s="8">
        <f t="shared" si="23"/>
        <v>528801.76</v>
      </c>
      <c r="L393" s="8">
        <f t="shared" si="23"/>
        <v>532852.52</v>
      </c>
      <c r="M393" s="8">
        <f t="shared" si="23"/>
        <v>589806.6</v>
      </c>
      <c r="N393" s="8">
        <f t="shared" si="23"/>
        <v>689593.87</v>
      </c>
      <c r="O393" s="8">
        <f t="shared" si="23"/>
        <v>609262.74</v>
      </c>
      <c r="P393" s="6"/>
      <c r="Q393" s="9" t="s">
        <v>12</v>
      </c>
    </row>
    <row r="394" spans="1:17" x14ac:dyDescent="0.3">
      <c r="B394" s="8">
        <f t="shared" si="23"/>
        <v>469777</v>
      </c>
      <c r="C394" s="8">
        <f t="shared" si="23"/>
        <v>445664.64</v>
      </c>
      <c r="D394" s="8">
        <f t="shared" si="23"/>
        <v>422727.08</v>
      </c>
      <c r="E394" s="8">
        <f t="shared" si="23"/>
        <v>428042.97</v>
      </c>
      <c r="F394" s="8">
        <f t="shared" si="23"/>
        <v>417999.33</v>
      </c>
      <c r="G394" s="8">
        <f t="shared" si="23"/>
        <v>535403</v>
      </c>
      <c r="H394" s="8">
        <f t="shared" si="23"/>
        <v>555707.93999999994</v>
      </c>
      <c r="I394" s="8">
        <f t="shared" si="23"/>
        <v>530255.49</v>
      </c>
      <c r="J394" s="8">
        <f t="shared" si="23"/>
        <v>541556</v>
      </c>
      <c r="K394" s="8">
        <f t="shared" si="23"/>
        <v>512040.24</v>
      </c>
      <c r="L394" s="8">
        <f t="shared" si="23"/>
        <v>546845.68000000005</v>
      </c>
      <c r="M394" s="8">
        <f t="shared" si="23"/>
        <v>588578.44999999995</v>
      </c>
      <c r="N394" s="8">
        <f t="shared" si="23"/>
        <v>636719.1</v>
      </c>
      <c r="O394" s="8" t="str">
        <f t="shared" si="23"/>
        <v/>
      </c>
      <c r="P394" s="6"/>
      <c r="Q394" s="9" t="s">
        <v>13</v>
      </c>
    </row>
    <row r="395" spans="1:17" x14ac:dyDescent="0.3">
      <c r="B395" s="8">
        <f t="shared" si="23"/>
        <v>467778.1</v>
      </c>
      <c r="C395" s="8">
        <f t="shared" si="23"/>
        <v>446813.42</v>
      </c>
      <c r="D395" s="8">
        <f t="shared" si="23"/>
        <v>421356.68</v>
      </c>
      <c r="E395" s="8">
        <f t="shared" si="23"/>
        <v>426477.21</v>
      </c>
      <c r="F395" s="8">
        <f t="shared" si="23"/>
        <v>426819.41</v>
      </c>
      <c r="G395" s="8">
        <f t="shared" si="23"/>
        <v>548944.97</v>
      </c>
      <c r="H395" s="8">
        <f t="shared" si="23"/>
        <v>564133.09</v>
      </c>
      <c r="I395" s="8">
        <f t="shared" si="23"/>
        <v>544807.24</v>
      </c>
      <c r="J395" s="8">
        <f t="shared" si="23"/>
        <v>544352.12</v>
      </c>
      <c r="K395" s="8">
        <f t="shared" si="23"/>
        <v>521216.23</v>
      </c>
      <c r="L395" s="8">
        <f t="shared" si="23"/>
        <v>558289.38</v>
      </c>
      <c r="M395" s="8">
        <f t="shared" si="23"/>
        <v>614456.67000000004</v>
      </c>
      <c r="N395" s="8">
        <f t="shared" si="23"/>
        <v>615926.74</v>
      </c>
      <c r="O395" s="8" t="str">
        <f t="shared" si="23"/>
        <v/>
      </c>
      <c r="P395" s="6"/>
      <c r="Q395" s="9" t="s">
        <v>14</v>
      </c>
    </row>
    <row r="396" spans="1:17" x14ac:dyDescent="0.3">
      <c r="B396" s="8">
        <f t="shared" si="23"/>
        <v>461298</v>
      </c>
      <c r="C396" s="8">
        <f t="shared" si="23"/>
        <v>435254.18</v>
      </c>
      <c r="D396" s="8">
        <f t="shared" si="23"/>
        <v>430414.4</v>
      </c>
      <c r="E396" s="8">
        <f t="shared" si="23"/>
        <v>420728.21</v>
      </c>
      <c r="F396" s="8">
        <f t="shared" si="23"/>
        <v>428703.23</v>
      </c>
      <c r="G396" s="8">
        <f t="shared" si="23"/>
        <v>566795.43000000005</v>
      </c>
      <c r="H396" s="8">
        <f t="shared" si="23"/>
        <v>550493.9</v>
      </c>
      <c r="I396" s="8">
        <f t="shared" si="23"/>
        <v>544859.31999999995</v>
      </c>
      <c r="J396" s="8">
        <f t="shared" si="23"/>
        <v>532287.93999999994</v>
      </c>
      <c r="K396" s="8">
        <f t="shared" si="23"/>
        <v>517812.16</v>
      </c>
      <c r="L396" s="8">
        <f t="shared" si="23"/>
        <v>572989.17000000004</v>
      </c>
      <c r="M396" s="8">
        <f t="shared" si="23"/>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609262.74</v>
      </c>
      <c r="P396" s="6"/>
      <c r="Q396" s="9" t="s">
        <v>15</v>
      </c>
    </row>
    <row r="397" spans="1:17" x14ac:dyDescent="0.3">
      <c r="A397" s="85"/>
      <c r="B397" s="12">
        <f t="shared" ref="B397:M397" si="24">+B396/B$402</f>
        <v>0.25644862972004007</v>
      </c>
      <c r="C397" s="12">
        <f t="shared" si="24"/>
        <v>0.21397282781099142</v>
      </c>
      <c r="D397" s="12">
        <f t="shared" si="24"/>
        <v>0.22729490799603758</v>
      </c>
      <c r="E397" s="12">
        <f t="shared" si="24"/>
        <v>0.19694428406443543</v>
      </c>
      <c r="F397" s="12">
        <f t="shared" si="24"/>
        <v>0.1977973650701205</v>
      </c>
      <c r="G397" s="12">
        <f t="shared" si="24"/>
        <v>0.24714106217890347</v>
      </c>
      <c r="H397" s="12">
        <f t="shared" si="24"/>
        <v>0.23856636778194884</v>
      </c>
      <c r="I397" s="12">
        <f t="shared" si="24"/>
        <v>0.24589055916808644</v>
      </c>
      <c r="J397" s="12">
        <f t="shared" si="24"/>
        <v>0.2378376177119019</v>
      </c>
      <c r="K397" s="12">
        <f t="shared" si="24"/>
        <v>0.21690745984960427</v>
      </c>
      <c r="L397" s="12">
        <f t="shared" si="24"/>
        <v>0.22020916199725707</v>
      </c>
      <c r="M397" s="12">
        <f t="shared" si="24"/>
        <v>0.20240836742690699</v>
      </c>
      <c r="N397" s="12">
        <f>+N396/N$402</f>
        <v>0.22870510641830588</v>
      </c>
      <c r="O397" s="12">
        <f>+O396/O$402</f>
        <v>0.22432079164861493</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f t="shared" ref="B399:O402" si="25">IFERROR(VLOOKUP($B$398,$4:$126,MATCH($Q399&amp;"/"&amp;B$348,$2:$2,0),FALSE),"")</f>
        <v>1626630.18</v>
      </c>
      <c r="C399" s="8">
        <f t="shared" si="25"/>
        <v>1759665</v>
      </c>
      <c r="D399" s="8">
        <f t="shared" si="25"/>
        <v>1961735.02</v>
      </c>
      <c r="E399" s="8">
        <f t="shared" si="25"/>
        <v>1983617.33</v>
      </c>
      <c r="F399" s="8">
        <f t="shared" si="25"/>
        <v>2186051.5099999998</v>
      </c>
      <c r="G399" s="8">
        <f t="shared" si="25"/>
        <v>2269404.94</v>
      </c>
      <c r="H399" s="8">
        <f t="shared" si="25"/>
        <v>2260745.71</v>
      </c>
      <c r="I399" s="8">
        <f t="shared" si="25"/>
        <v>2242041.88</v>
      </c>
      <c r="J399" s="8">
        <f t="shared" si="25"/>
        <v>2175793.81</v>
      </c>
      <c r="K399" s="8">
        <f t="shared" si="25"/>
        <v>2252764.38</v>
      </c>
      <c r="L399" s="8">
        <f t="shared" si="25"/>
        <v>2460733.15</v>
      </c>
      <c r="M399" s="8">
        <f t="shared" si="25"/>
        <v>2713895.07</v>
      </c>
      <c r="N399" s="8">
        <f t="shared" si="25"/>
        <v>3026564.02</v>
      </c>
      <c r="O399" s="8">
        <f t="shared" si="25"/>
        <v>2716033.3</v>
      </c>
      <c r="P399" s="6"/>
      <c r="Q399" s="9" t="s">
        <v>12</v>
      </c>
    </row>
    <row r="400" spans="1:17" x14ac:dyDescent="0.3">
      <c r="B400" s="8">
        <f t="shared" si="25"/>
        <v>1757833</v>
      </c>
      <c r="C400" s="8">
        <f t="shared" si="25"/>
        <v>1843762.17</v>
      </c>
      <c r="D400" s="8">
        <f t="shared" si="25"/>
        <v>1943624.64</v>
      </c>
      <c r="E400" s="8">
        <f t="shared" si="25"/>
        <v>2089439.24</v>
      </c>
      <c r="F400" s="8">
        <f t="shared" si="25"/>
        <v>2151938.4300000002</v>
      </c>
      <c r="G400" s="8">
        <f t="shared" si="25"/>
        <v>2202948.64</v>
      </c>
      <c r="H400" s="8">
        <f t="shared" si="25"/>
        <v>2252666.2000000002</v>
      </c>
      <c r="I400" s="8">
        <f t="shared" si="25"/>
        <v>2224759.61</v>
      </c>
      <c r="J400" s="8">
        <f t="shared" si="25"/>
        <v>2168557.81</v>
      </c>
      <c r="K400" s="8">
        <f t="shared" si="25"/>
        <v>2203793.4300000002</v>
      </c>
      <c r="L400" s="8">
        <f t="shared" si="25"/>
        <v>2369952.37</v>
      </c>
      <c r="M400" s="8">
        <f t="shared" si="25"/>
        <v>2821572.81</v>
      </c>
      <c r="N400" s="8">
        <f t="shared" si="25"/>
        <v>2931642.81</v>
      </c>
      <c r="O400" s="8" t="str">
        <f t="shared" si="25"/>
        <v/>
      </c>
      <c r="P400" s="6"/>
      <c r="Q400" s="9" t="s">
        <v>13</v>
      </c>
    </row>
    <row r="401" spans="1:17" x14ac:dyDescent="0.3">
      <c r="B401" s="8">
        <f t="shared" si="25"/>
        <v>1780761.14</v>
      </c>
      <c r="C401" s="8">
        <f t="shared" si="25"/>
        <v>1989405.26</v>
      </c>
      <c r="D401" s="8">
        <f t="shared" si="25"/>
        <v>1900355.51</v>
      </c>
      <c r="E401" s="8">
        <f t="shared" si="25"/>
        <v>2187531.38</v>
      </c>
      <c r="F401" s="8">
        <f t="shared" si="25"/>
        <v>2224605.69</v>
      </c>
      <c r="G401" s="8">
        <f t="shared" si="25"/>
        <v>2272083.7799999998</v>
      </c>
      <c r="H401" s="8">
        <f t="shared" si="25"/>
        <v>2315209.6</v>
      </c>
      <c r="I401" s="8">
        <f t="shared" si="25"/>
        <v>2244939.2000000002</v>
      </c>
      <c r="J401" s="8">
        <f t="shared" si="25"/>
        <v>2195901.0699999998</v>
      </c>
      <c r="K401" s="8">
        <f t="shared" si="25"/>
        <v>2281449.65</v>
      </c>
      <c r="L401" s="8">
        <f t="shared" si="25"/>
        <v>2438248.0099999998</v>
      </c>
      <c r="M401" s="8">
        <f t="shared" si="25"/>
        <v>2991169.35</v>
      </c>
      <c r="N401" s="8">
        <f t="shared" si="25"/>
        <v>2796625.27</v>
      </c>
      <c r="O401" s="8" t="str">
        <f t="shared" si="25"/>
        <v/>
      </c>
      <c r="P401" s="6"/>
      <c r="Q401" s="9" t="s">
        <v>14</v>
      </c>
    </row>
    <row r="402" spans="1:17" x14ac:dyDescent="0.3">
      <c r="B402" s="8">
        <f t="shared" si="25"/>
        <v>1798793</v>
      </c>
      <c r="C402" s="8">
        <f t="shared" si="25"/>
        <v>2034156.32</v>
      </c>
      <c r="D402" s="8">
        <f t="shared" si="25"/>
        <v>1893638.55</v>
      </c>
      <c r="E402" s="8">
        <f t="shared" si="25"/>
        <v>2136280.38</v>
      </c>
      <c r="F402" s="8">
        <f t="shared" si="25"/>
        <v>2167385.9500000002</v>
      </c>
      <c r="G402" s="8">
        <f t="shared" si="25"/>
        <v>2293408.5699999998</v>
      </c>
      <c r="H402" s="8">
        <f t="shared" si="25"/>
        <v>2307508.41</v>
      </c>
      <c r="I402" s="8">
        <f t="shared" si="25"/>
        <v>2215861.08</v>
      </c>
      <c r="J402" s="8">
        <f t="shared" si="25"/>
        <v>2238030.91</v>
      </c>
      <c r="K402" s="8">
        <f t="shared" si="25"/>
        <v>2387249.2000000002</v>
      </c>
      <c r="L402" s="8">
        <f t="shared" si="25"/>
        <v>2602022.39</v>
      </c>
      <c r="M402" s="8">
        <f t="shared" si="25"/>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2716033.3</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f t="shared" ref="B405:O408" si="26">IFERROR(VLOOKUP($B$404,$4:$126,MATCH($Q405&amp;"/"&amp;B$348,$2:$2,0),FALSE),"")</f>
        <v>174140.07</v>
      </c>
      <c r="C405" s="8">
        <f t="shared" si="26"/>
        <v>113330</v>
      </c>
      <c r="D405" s="8">
        <f t="shared" si="26"/>
        <v>101420.18</v>
      </c>
      <c r="E405" s="8">
        <f t="shared" si="26"/>
        <v>170753.43</v>
      </c>
      <c r="F405" s="8">
        <f t="shared" si="26"/>
        <v>185500.83</v>
      </c>
      <c r="G405" s="8">
        <f t="shared" si="26"/>
        <v>207418.71</v>
      </c>
      <c r="H405" s="8">
        <f t="shared" si="26"/>
        <v>158533.71</v>
      </c>
      <c r="I405" s="8">
        <f t="shared" si="26"/>
        <v>168522.18</v>
      </c>
      <c r="J405" s="8">
        <f t="shared" si="26"/>
        <v>189531.32</v>
      </c>
      <c r="K405" s="8">
        <f t="shared" si="26"/>
        <v>179796.85</v>
      </c>
      <c r="L405" s="8">
        <f t="shared" si="26"/>
        <v>269953.71999999997</v>
      </c>
      <c r="M405" s="8">
        <f t="shared" si="26"/>
        <v>301162.11</v>
      </c>
      <c r="N405" s="8">
        <f t="shared" si="26"/>
        <v>167112.99</v>
      </c>
      <c r="O405" s="8">
        <f t="shared" si="26"/>
        <v>160489.1</v>
      </c>
      <c r="P405" s="6"/>
      <c r="Q405" s="9" t="s">
        <v>12</v>
      </c>
    </row>
    <row r="406" spans="1:17" x14ac:dyDescent="0.3">
      <c r="B406" s="8">
        <f t="shared" si="26"/>
        <v>188662</v>
      </c>
      <c r="C406" s="8">
        <f t="shared" si="26"/>
        <v>186860.18</v>
      </c>
      <c r="D406" s="8">
        <f t="shared" si="26"/>
        <v>129778.2</v>
      </c>
      <c r="E406" s="8">
        <f t="shared" si="26"/>
        <v>210884.51</v>
      </c>
      <c r="F406" s="8">
        <f t="shared" si="26"/>
        <v>199179.32</v>
      </c>
      <c r="G406" s="8">
        <f t="shared" si="26"/>
        <v>228464.69</v>
      </c>
      <c r="H406" s="8">
        <f t="shared" si="26"/>
        <v>187748.77</v>
      </c>
      <c r="I406" s="8">
        <f t="shared" si="26"/>
        <v>176090.74</v>
      </c>
      <c r="J406" s="8">
        <f t="shared" si="26"/>
        <v>223572.34</v>
      </c>
      <c r="K406" s="8">
        <f t="shared" si="26"/>
        <v>210476.56</v>
      </c>
      <c r="L406" s="8">
        <f t="shared" si="26"/>
        <v>294238.15000000002</v>
      </c>
      <c r="M406" s="8">
        <f t="shared" si="26"/>
        <v>349020.61</v>
      </c>
      <c r="N406" s="8">
        <f t="shared" si="26"/>
        <v>173141.38</v>
      </c>
      <c r="O406" s="8" t="str">
        <f t="shared" si="26"/>
        <v/>
      </c>
      <c r="P406" s="6"/>
      <c r="Q406" s="9" t="s">
        <v>13</v>
      </c>
    </row>
    <row r="407" spans="1:17" x14ac:dyDescent="0.3">
      <c r="B407" s="8">
        <f t="shared" si="26"/>
        <v>222874.68</v>
      </c>
      <c r="C407" s="8">
        <f t="shared" si="26"/>
        <v>200085.96</v>
      </c>
      <c r="D407" s="8">
        <f t="shared" si="26"/>
        <v>150228.57999999999</v>
      </c>
      <c r="E407" s="8">
        <f t="shared" si="26"/>
        <v>191523.04</v>
      </c>
      <c r="F407" s="8">
        <f t="shared" si="26"/>
        <v>202625.65</v>
      </c>
      <c r="G407" s="8">
        <f t="shared" si="26"/>
        <v>233365.5</v>
      </c>
      <c r="H407" s="8">
        <f t="shared" si="26"/>
        <v>214446.34</v>
      </c>
      <c r="I407" s="8">
        <f t="shared" si="26"/>
        <v>191608.22</v>
      </c>
      <c r="J407" s="8">
        <f t="shared" si="26"/>
        <v>244883.66</v>
      </c>
      <c r="K407" s="8">
        <f t="shared" si="26"/>
        <v>255252.68</v>
      </c>
      <c r="L407" s="8">
        <f t="shared" si="26"/>
        <v>337428.5</v>
      </c>
      <c r="M407" s="8">
        <f t="shared" si="26"/>
        <v>332777.2</v>
      </c>
      <c r="N407" s="8">
        <f t="shared" si="26"/>
        <v>225466.66</v>
      </c>
      <c r="O407" s="8" t="str">
        <f t="shared" si="26"/>
        <v/>
      </c>
      <c r="P407" s="6"/>
      <c r="Q407" s="9" t="s">
        <v>14</v>
      </c>
    </row>
    <row r="408" spans="1:17" x14ac:dyDescent="0.3">
      <c r="B408" s="8">
        <f t="shared" si="26"/>
        <v>174445</v>
      </c>
      <c r="C408" s="8">
        <f t="shared" si="26"/>
        <v>145500.48000000001</v>
      </c>
      <c r="D408" s="8">
        <f t="shared" si="26"/>
        <v>180288.65</v>
      </c>
      <c r="E408" s="8">
        <f t="shared" si="26"/>
        <v>228474.19</v>
      </c>
      <c r="F408" s="8">
        <f t="shared" si="26"/>
        <v>205714.82</v>
      </c>
      <c r="G408" s="8">
        <f t="shared" si="26"/>
        <v>229153.51</v>
      </c>
      <c r="H408" s="8">
        <f t="shared" si="26"/>
        <v>224314.56</v>
      </c>
      <c r="I408" s="8">
        <f t="shared" si="26"/>
        <v>231543.82</v>
      </c>
      <c r="J408" s="8">
        <f t="shared" si="26"/>
        <v>255739.82</v>
      </c>
      <c r="K408" s="8">
        <f t="shared" si="26"/>
        <v>327814.59000000003</v>
      </c>
      <c r="L408" s="8">
        <f t="shared" si="26"/>
        <v>409311.94</v>
      </c>
      <c r="M408" s="8">
        <f t="shared" si="26"/>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160489.1</v>
      </c>
      <c r="P408" s="6"/>
      <c r="Q408" s="9" t="s">
        <v>15</v>
      </c>
    </row>
    <row r="409" spans="1:17" x14ac:dyDescent="0.3">
      <c r="A409" s="84"/>
      <c r="B409" s="12">
        <f t="shared" ref="B409:M409" si="27">+B408/B$402</f>
        <v>9.697891864155575E-2</v>
      </c>
      <c r="C409" s="12">
        <f t="shared" si="27"/>
        <v>7.1528662064673579E-2</v>
      </c>
      <c r="D409" s="12">
        <f t="shared" si="27"/>
        <v>9.5207530497306361E-2</v>
      </c>
      <c r="E409" s="12">
        <f t="shared" si="27"/>
        <v>0.10694953346901029</v>
      </c>
      <c r="F409" s="12">
        <f t="shared" si="27"/>
        <v>9.4913792349719708E-2</v>
      </c>
      <c r="G409" s="12">
        <f t="shared" si="27"/>
        <v>9.9918310674142127E-2</v>
      </c>
      <c r="H409" s="12">
        <f t="shared" si="27"/>
        <v>9.7210722625275275E-2</v>
      </c>
      <c r="I409" s="12">
        <f t="shared" si="27"/>
        <v>0.10449383406291878</v>
      </c>
      <c r="J409" s="12">
        <f t="shared" si="27"/>
        <v>0.1142700124727053</v>
      </c>
      <c r="K409" s="12">
        <f t="shared" si="27"/>
        <v>0.13731896527601728</v>
      </c>
      <c r="L409" s="12">
        <f t="shared" si="27"/>
        <v>0.15730531050503374</v>
      </c>
      <c r="M409" s="12">
        <f t="shared" si="27"/>
        <v>0.12145261114617679</v>
      </c>
      <c r="N409" s="12">
        <f>+N408/N$402</f>
        <v>7.5872482730078114E-2</v>
      </c>
      <c r="O409" s="12">
        <f>+O408/O$402</f>
        <v>5.9089518526889935E-2</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f t="shared" ref="B411:O414" si="28">IFERROR(VLOOKUP($B$410,$4:$126,MATCH($Q411&amp;"/"&amp;B$348,$2:$2,0),FALSE),"")</f>
        <v>741825.24</v>
      </c>
      <c r="C411" s="8">
        <f t="shared" si="28"/>
        <v>473271</v>
      </c>
      <c r="D411" s="8">
        <f t="shared" si="28"/>
        <v>633166.17000000004</v>
      </c>
      <c r="E411" s="8">
        <f t="shared" si="28"/>
        <v>671688.04</v>
      </c>
      <c r="F411" s="8">
        <f t="shared" si="28"/>
        <v>885178.82</v>
      </c>
      <c r="G411" s="8">
        <f t="shared" si="28"/>
        <v>817798.56</v>
      </c>
      <c r="H411" s="8">
        <f t="shared" si="28"/>
        <v>730502.51</v>
      </c>
      <c r="I411" s="8">
        <f t="shared" si="28"/>
        <v>581994.17000000004</v>
      </c>
      <c r="J411" s="8">
        <f t="shared" si="28"/>
        <v>406008.67</v>
      </c>
      <c r="K411" s="8">
        <f t="shared" si="28"/>
        <v>366292.24</v>
      </c>
      <c r="L411" s="8">
        <f t="shared" si="28"/>
        <v>395018.65</v>
      </c>
      <c r="M411" s="8">
        <f t="shared" si="28"/>
        <v>670850.06000000006</v>
      </c>
      <c r="N411" s="8">
        <f t="shared" si="28"/>
        <v>960087.64</v>
      </c>
      <c r="O411" s="8">
        <f t="shared" si="28"/>
        <v>668908.6</v>
      </c>
      <c r="P411" s="6"/>
      <c r="Q411" s="9" t="s">
        <v>12</v>
      </c>
    </row>
    <row r="412" spans="1:17" x14ac:dyDescent="0.3">
      <c r="B412" s="8">
        <f t="shared" si="28"/>
        <v>500582</v>
      </c>
      <c r="C412" s="8">
        <f t="shared" si="28"/>
        <v>596348.31000000006</v>
      </c>
      <c r="D412" s="8">
        <f t="shared" si="28"/>
        <v>641411.86</v>
      </c>
      <c r="E412" s="8">
        <f t="shared" si="28"/>
        <v>848733.66</v>
      </c>
      <c r="F412" s="8">
        <f t="shared" si="28"/>
        <v>841456.97</v>
      </c>
      <c r="G412" s="8">
        <f t="shared" si="28"/>
        <v>747857.46</v>
      </c>
      <c r="H412" s="8">
        <f t="shared" si="28"/>
        <v>694425.03</v>
      </c>
      <c r="I412" s="8">
        <f t="shared" si="28"/>
        <v>562156.96</v>
      </c>
      <c r="J412" s="8">
        <f t="shared" si="28"/>
        <v>389694.59</v>
      </c>
      <c r="K412" s="8">
        <f t="shared" si="28"/>
        <v>299395.99</v>
      </c>
      <c r="L412" s="8">
        <f t="shared" si="28"/>
        <v>443494.61</v>
      </c>
      <c r="M412" s="8">
        <f t="shared" si="28"/>
        <v>838121.13</v>
      </c>
      <c r="N412" s="8">
        <f t="shared" si="28"/>
        <v>1021497.1</v>
      </c>
      <c r="O412" s="8" t="str">
        <f t="shared" si="28"/>
        <v/>
      </c>
      <c r="P412" s="6"/>
      <c r="Q412" s="9" t="s">
        <v>13</v>
      </c>
    </row>
    <row r="413" spans="1:17" x14ac:dyDescent="0.3">
      <c r="B413" s="8">
        <f t="shared" si="28"/>
        <v>530902.05000000005</v>
      </c>
      <c r="C413" s="8">
        <f t="shared" si="28"/>
        <v>716116.2</v>
      </c>
      <c r="D413" s="8">
        <f t="shared" si="28"/>
        <v>594981.21</v>
      </c>
      <c r="E413" s="8">
        <f t="shared" si="28"/>
        <v>913043.62</v>
      </c>
      <c r="F413" s="8">
        <f t="shared" si="28"/>
        <v>906226.33</v>
      </c>
      <c r="G413" s="8">
        <f t="shared" si="28"/>
        <v>808879.67</v>
      </c>
      <c r="H413" s="8">
        <f t="shared" si="28"/>
        <v>742277.56</v>
      </c>
      <c r="I413" s="8">
        <f t="shared" si="28"/>
        <v>566059.81999999995</v>
      </c>
      <c r="J413" s="8">
        <f t="shared" si="28"/>
        <v>426342.81</v>
      </c>
      <c r="K413" s="8">
        <f t="shared" si="28"/>
        <v>344931.79</v>
      </c>
      <c r="L413" s="8">
        <f t="shared" si="28"/>
        <v>565924.68999999994</v>
      </c>
      <c r="M413" s="8">
        <f t="shared" si="28"/>
        <v>1089811.19</v>
      </c>
      <c r="N413" s="8">
        <f t="shared" si="28"/>
        <v>913577.42</v>
      </c>
      <c r="O413" s="8" t="str">
        <f t="shared" si="28"/>
        <v/>
      </c>
      <c r="P413" s="6"/>
      <c r="Q413" s="9" t="s">
        <v>14</v>
      </c>
    </row>
    <row r="414" spans="1:17" x14ac:dyDescent="0.3">
      <c r="B414" s="8">
        <f t="shared" si="28"/>
        <v>517424</v>
      </c>
      <c r="C414" s="8">
        <f t="shared" si="28"/>
        <v>724006.23</v>
      </c>
      <c r="D414" s="8">
        <f t="shared" si="28"/>
        <v>611810.96</v>
      </c>
      <c r="E414" s="8">
        <f t="shared" si="28"/>
        <v>878173.93</v>
      </c>
      <c r="F414" s="8">
        <f t="shared" si="28"/>
        <v>840926.28</v>
      </c>
      <c r="G414" s="8">
        <f t="shared" si="28"/>
        <v>800145</v>
      </c>
      <c r="H414" s="8">
        <f t="shared" si="28"/>
        <v>687960.18</v>
      </c>
      <c r="I414" s="8">
        <f t="shared" si="28"/>
        <v>485931.55</v>
      </c>
      <c r="J414" s="8">
        <f t="shared" si="28"/>
        <v>408003.15</v>
      </c>
      <c r="K414" s="8">
        <f t="shared" si="28"/>
        <v>403735.43</v>
      </c>
      <c r="L414" s="8">
        <f t="shared" si="28"/>
        <v>664476.66</v>
      </c>
      <c r="M414" s="8">
        <f t="shared" si="28"/>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668908.6</v>
      </c>
      <c r="P414" s="6"/>
      <c r="Q414" s="9" t="s">
        <v>15</v>
      </c>
    </row>
    <row r="415" spans="1:17" x14ac:dyDescent="0.3">
      <c r="B415" s="12">
        <f t="shared" ref="B415:M415" si="29">+B414/B$402</f>
        <v>0.2876506635282659</v>
      </c>
      <c r="C415" s="12">
        <f t="shared" si="29"/>
        <v>0.3559245781071535</v>
      </c>
      <c r="D415" s="12">
        <f t="shared" si="29"/>
        <v>0.32308750790904628</v>
      </c>
      <c r="E415" s="12">
        <f t="shared" si="29"/>
        <v>0.41107615752198223</v>
      </c>
      <c r="F415" s="12">
        <f t="shared" si="29"/>
        <v>0.38799101747429893</v>
      </c>
      <c r="G415" s="12">
        <f t="shared" si="29"/>
        <v>0.34888899015494657</v>
      </c>
      <c r="H415" s="12">
        <f t="shared" si="29"/>
        <v>0.29813983646542808</v>
      </c>
      <c r="I415" s="12">
        <f t="shared" si="29"/>
        <v>0.21929693805534053</v>
      </c>
      <c r="J415" s="12">
        <f t="shared" si="29"/>
        <v>0.1823045196457988</v>
      </c>
      <c r="K415" s="12">
        <f t="shared" si="29"/>
        <v>0.16912161076438939</v>
      </c>
      <c r="L415" s="12">
        <f t="shared" si="29"/>
        <v>0.25536930910114114</v>
      </c>
      <c r="M415" s="12">
        <f t="shared" si="29"/>
        <v>0.34281459824091026</v>
      </c>
      <c r="N415" s="12">
        <f>+N414/N$402</f>
        <v>0.30413751576682346</v>
      </c>
      <c r="O415" s="12">
        <f>+O414/O$402</f>
        <v>0.24628144286743467</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f t="shared" ref="B423:O426" si="32">IFERROR(VLOOKUP($B$422,$4:$126,MATCH($Q423&amp;"/"&amp;B$348,$2:$2,0),FALSE),"")</f>
        <v>3629</v>
      </c>
      <c r="C423" s="8">
        <f t="shared" si="32"/>
        <v>0</v>
      </c>
      <c r="D423" s="8">
        <f t="shared" si="32"/>
        <v>0</v>
      </c>
      <c r="E423" s="8">
        <f t="shared" si="32"/>
        <v>0</v>
      </c>
      <c r="F423" s="8">
        <f t="shared" si="32"/>
        <v>0</v>
      </c>
      <c r="G423" s="8">
        <f t="shared" si="32"/>
        <v>0</v>
      </c>
      <c r="H423" s="8">
        <f t="shared" si="32"/>
        <v>0</v>
      </c>
      <c r="I423" s="8">
        <f t="shared" si="32"/>
        <v>0</v>
      </c>
      <c r="J423" s="8">
        <f t="shared" si="32"/>
        <v>0</v>
      </c>
      <c r="K423" s="8">
        <f t="shared" si="32"/>
        <v>0</v>
      </c>
      <c r="L423" s="8">
        <f t="shared" si="32"/>
        <v>0</v>
      </c>
      <c r="M423" s="8">
        <f t="shared" si="32"/>
        <v>0</v>
      </c>
      <c r="N423" s="8">
        <f t="shared" si="32"/>
        <v>0</v>
      </c>
      <c r="O423" s="8">
        <f t="shared" si="32"/>
        <v>0</v>
      </c>
      <c r="P423" s="6"/>
      <c r="Q423" s="9" t="s">
        <v>12</v>
      </c>
    </row>
    <row r="424" spans="2:17" x14ac:dyDescent="0.3">
      <c r="B424" s="8">
        <f t="shared" si="32"/>
        <v>1300</v>
      </c>
      <c r="C424" s="8">
        <f t="shared" si="32"/>
        <v>3394.03</v>
      </c>
      <c r="D424" s="8">
        <f t="shared" si="32"/>
        <v>0</v>
      </c>
      <c r="E424" s="8">
        <f t="shared" si="32"/>
        <v>0</v>
      </c>
      <c r="F424" s="8">
        <f t="shared" si="32"/>
        <v>0</v>
      </c>
      <c r="G424" s="8">
        <f t="shared" si="32"/>
        <v>0</v>
      </c>
      <c r="H424" s="8">
        <f t="shared" si="32"/>
        <v>54267.8</v>
      </c>
      <c r="I424" s="8">
        <f t="shared" si="32"/>
        <v>0</v>
      </c>
      <c r="J424" s="8">
        <f t="shared" si="32"/>
        <v>0</v>
      </c>
      <c r="K424" s="8">
        <f t="shared" si="32"/>
        <v>0</v>
      </c>
      <c r="L424" s="8">
        <f t="shared" si="32"/>
        <v>0</v>
      </c>
      <c r="M424" s="8">
        <f t="shared" si="32"/>
        <v>126630.43</v>
      </c>
      <c r="N424" s="8">
        <f t="shared" si="32"/>
        <v>0</v>
      </c>
      <c r="O424" s="8" t="str">
        <f t="shared" si="32"/>
        <v/>
      </c>
      <c r="P424" s="6"/>
      <c r="Q424" s="9" t="s">
        <v>13</v>
      </c>
    </row>
    <row r="425" spans="2:17" x14ac:dyDescent="0.3">
      <c r="B425" s="8">
        <f t="shared" si="32"/>
        <v>1338</v>
      </c>
      <c r="C425" s="8">
        <f t="shared" si="32"/>
        <v>3019.34</v>
      </c>
      <c r="D425" s="8">
        <f t="shared" si="32"/>
        <v>1927</v>
      </c>
      <c r="E425" s="8">
        <f t="shared" si="32"/>
        <v>0</v>
      </c>
      <c r="F425" s="8">
        <f t="shared" si="32"/>
        <v>0</v>
      </c>
      <c r="G425" s="8">
        <f t="shared" si="32"/>
        <v>0</v>
      </c>
      <c r="H425" s="8">
        <f t="shared" si="32"/>
        <v>57458.36</v>
      </c>
      <c r="I425" s="8">
        <f t="shared" si="32"/>
        <v>0</v>
      </c>
      <c r="J425" s="8">
        <f t="shared" si="32"/>
        <v>0</v>
      </c>
      <c r="K425" s="8">
        <f t="shared" si="32"/>
        <v>86736.97</v>
      </c>
      <c r="L425" s="8">
        <f t="shared" si="32"/>
        <v>101704.51</v>
      </c>
      <c r="M425" s="8">
        <f t="shared" si="32"/>
        <v>0</v>
      </c>
      <c r="N425" s="8">
        <f t="shared" si="32"/>
        <v>6651.5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20979.91</v>
      </c>
      <c r="H426" s="8">
        <f t="shared" si="32"/>
        <v>0</v>
      </c>
      <c r="I426" s="8">
        <f t="shared" si="32"/>
        <v>0</v>
      </c>
      <c r="J426" s="8">
        <f t="shared" si="32"/>
        <v>0</v>
      </c>
      <c r="K426" s="8">
        <f t="shared" si="32"/>
        <v>88151.07</v>
      </c>
      <c r="L426" s="8">
        <f t="shared" si="32"/>
        <v>0</v>
      </c>
      <c r="M426" s="8">
        <f t="shared" si="32"/>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9.1479164569442592E-3</v>
      </c>
      <c r="H427" s="12">
        <f t="shared" si="33"/>
        <v>0</v>
      </c>
      <c r="I427" s="12">
        <f t="shared" si="33"/>
        <v>0</v>
      </c>
      <c r="J427" s="12">
        <f t="shared" si="33"/>
        <v>0</v>
      </c>
      <c r="K427" s="12">
        <f t="shared" si="33"/>
        <v>3.6925793084358345E-2</v>
      </c>
      <c r="L427" s="12">
        <f t="shared" si="33"/>
        <v>0</v>
      </c>
      <c r="M427" s="12">
        <f t="shared" si="33"/>
        <v>4.0552810855747086E-2</v>
      </c>
      <c r="N427" s="12">
        <f>+N426/N$402</f>
        <v>2.3598923495357139E-3</v>
      </c>
      <c r="O427" s="12">
        <f>+O426/O$402</f>
        <v>0</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f t="shared" ref="B435:O438" si="36">IFERROR(VLOOKUP($B$434,$4:$126,MATCH($Q435&amp;"/"&amp;B$348,$2:$2,0),FALSE),"")</f>
        <v>7933.21</v>
      </c>
      <c r="C435" s="8">
        <f t="shared" si="36"/>
        <v>3737</v>
      </c>
      <c r="D435" s="8">
        <f t="shared" si="36"/>
        <v>1966.03</v>
      </c>
      <c r="E435" s="8">
        <f t="shared" si="36"/>
        <v>17739.830000000002</v>
      </c>
      <c r="F435" s="8">
        <f t="shared" si="36"/>
        <v>19434.04</v>
      </c>
      <c r="G435" s="8">
        <f t="shared" si="36"/>
        <v>22830.22</v>
      </c>
      <c r="H435" s="8">
        <f t="shared" si="36"/>
        <v>21612.880000000001</v>
      </c>
      <c r="I435" s="8">
        <f t="shared" si="36"/>
        <v>56070.720000000001</v>
      </c>
      <c r="J435" s="8">
        <f t="shared" si="36"/>
        <v>70738.679999999993</v>
      </c>
      <c r="K435" s="8">
        <f t="shared" si="36"/>
        <v>79646.86</v>
      </c>
      <c r="L435" s="8">
        <f t="shared" si="36"/>
        <v>92641.04</v>
      </c>
      <c r="M435" s="8">
        <f t="shared" si="36"/>
        <v>106519.08</v>
      </c>
      <c r="N435" s="8">
        <f t="shared" si="36"/>
        <v>159187.25</v>
      </c>
      <c r="O435" s="8">
        <f t="shared" si="36"/>
        <v>161404.43</v>
      </c>
      <c r="P435" s="6"/>
      <c r="Q435" s="9" t="s">
        <v>12</v>
      </c>
    </row>
    <row r="436" spans="1:17" x14ac:dyDescent="0.3">
      <c r="B436" s="8">
        <f t="shared" si="36"/>
        <v>5183</v>
      </c>
      <c r="C436" s="8">
        <f t="shared" si="36"/>
        <v>3394.03</v>
      </c>
      <c r="D436" s="8">
        <f t="shared" si="36"/>
        <v>1819.5</v>
      </c>
      <c r="E436" s="8">
        <f t="shared" si="36"/>
        <v>18790.18</v>
      </c>
      <c r="F436" s="8">
        <f t="shared" si="36"/>
        <v>20518</v>
      </c>
      <c r="G436" s="8">
        <f t="shared" si="36"/>
        <v>22944.82</v>
      </c>
      <c r="H436" s="8">
        <f t="shared" si="36"/>
        <v>54267.8</v>
      </c>
      <c r="I436" s="8">
        <f t="shared" si="36"/>
        <v>62368.25</v>
      </c>
      <c r="J436" s="8">
        <f t="shared" si="36"/>
        <v>73843.98</v>
      </c>
      <c r="K436" s="8">
        <f t="shared" si="36"/>
        <v>83043.44</v>
      </c>
      <c r="L436" s="8">
        <f t="shared" si="36"/>
        <v>97128.51</v>
      </c>
      <c r="M436" s="8">
        <f t="shared" si="36"/>
        <v>126630.43</v>
      </c>
      <c r="N436" s="8">
        <f t="shared" si="36"/>
        <v>159043.71</v>
      </c>
      <c r="O436" s="8" t="str">
        <f t="shared" si="36"/>
        <v/>
      </c>
      <c r="P436" s="6"/>
      <c r="Q436" s="9" t="s">
        <v>13</v>
      </c>
    </row>
    <row r="437" spans="1:17" x14ac:dyDescent="0.3">
      <c r="B437" s="8">
        <f t="shared" si="36"/>
        <v>4801.57</v>
      </c>
      <c r="C437" s="8">
        <f t="shared" si="36"/>
        <v>3019.34</v>
      </c>
      <c r="D437" s="8">
        <f t="shared" si="36"/>
        <v>1927</v>
      </c>
      <c r="E437" s="8">
        <f t="shared" si="36"/>
        <v>19954.689999999999</v>
      </c>
      <c r="F437" s="8">
        <f t="shared" si="36"/>
        <v>21521.26</v>
      </c>
      <c r="G437" s="8">
        <f t="shared" si="36"/>
        <v>23797.21</v>
      </c>
      <c r="H437" s="8">
        <f t="shared" si="36"/>
        <v>57458.36</v>
      </c>
      <c r="I437" s="8">
        <f t="shared" si="36"/>
        <v>66365.34</v>
      </c>
      <c r="J437" s="8">
        <f t="shared" si="36"/>
        <v>77148.03</v>
      </c>
      <c r="K437" s="8">
        <f t="shared" si="36"/>
        <v>86736.97</v>
      </c>
      <c r="L437" s="8">
        <f t="shared" si="36"/>
        <v>101704.51</v>
      </c>
      <c r="M437" s="8">
        <f t="shared" si="36"/>
        <v>130455.11</v>
      </c>
      <c r="N437" s="8">
        <f t="shared" si="36"/>
        <v>159653.04999999999</v>
      </c>
      <c r="O437" s="8" t="str">
        <f t="shared" si="36"/>
        <v/>
      </c>
      <c r="P437" s="6"/>
      <c r="Q437" s="9" t="s">
        <v>14</v>
      </c>
    </row>
    <row r="438" spans="1:17" x14ac:dyDescent="0.3">
      <c r="B438" s="8">
        <f t="shared" si="36"/>
        <v>4394</v>
      </c>
      <c r="C438" s="8">
        <f t="shared" si="36"/>
        <v>2963.71</v>
      </c>
      <c r="D438" s="8">
        <f t="shared" si="36"/>
        <v>2021</v>
      </c>
      <c r="E438" s="8">
        <f t="shared" si="36"/>
        <v>19598.96</v>
      </c>
      <c r="F438" s="8">
        <f t="shared" si="36"/>
        <v>22064.21</v>
      </c>
      <c r="G438" s="8">
        <f t="shared" si="36"/>
        <v>20979.91</v>
      </c>
      <c r="H438" s="8">
        <f t="shared" si="36"/>
        <v>53289.08</v>
      </c>
      <c r="I438" s="8">
        <f t="shared" si="36"/>
        <v>66401.179999999993</v>
      </c>
      <c r="J438" s="8">
        <f t="shared" si="36"/>
        <v>75888.37</v>
      </c>
      <c r="K438" s="8">
        <f t="shared" si="36"/>
        <v>88151.07</v>
      </c>
      <c r="L438" s="8">
        <f t="shared" si="36"/>
        <v>102166.65</v>
      </c>
      <c r="M438" s="8">
        <f t="shared" si="36"/>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161404.43</v>
      </c>
      <c r="P438" s="6"/>
      <c r="Q438" s="9" t="s">
        <v>15</v>
      </c>
    </row>
    <row r="439" spans="1:17" x14ac:dyDescent="0.3">
      <c r="B439" s="12">
        <f t="shared" ref="B439:M439" si="37">+B438/B$402</f>
        <v>2.4427491100977154E-3</v>
      </c>
      <c r="C439" s="12">
        <f t="shared" si="37"/>
        <v>1.4569725890092851E-3</v>
      </c>
      <c r="D439" s="12">
        <f t="shared" si="37"/>
        <v>1.0672575291625743E-3</v>
      </c>
      <c r="E439" s="12">
        <f t="shared" si="37"/>
        <v>9.1743388103391194E-3</v>
      </c>
      <c r="F439" s="12">
        <f t="shared" si="37"/>
        <v>1.0180101979529763E-2</v>
      </c>
      <c r="G439" s="12">
        <f t="shared" si="37"/>
        <v>9.1479164569442592E-3</v>
      </c>
      <c r="H439" s="12">
        <f t="shared" si="37"/>
        <v>2.3093774986501565E-2</v>
      </c>
      <c r="I439" s="12">
        <f t="shared" si="37"/>
        <v>2.9966309981851385E-2</v>
      </c>
      <c r="J439" s="12">
        <f t="shared" si="37"/>
        <v>3.3908544185388391E-2</v>
      </c>
      <c r="K439" s="12">
        <f t="shared" si="37"/>
        <v>3.6925793084358345E-2</v>
      </c>
      <c r="L439" s="12">
        <f t="shared" si="37"/>
        <v>3.9264323932277918E-2</v>
      </c>
      <c r="M439" s="12">
        <f t="shared" si="37"/>
        <v>4.0552810855747086E-2</v>
      </c>
      <c r="N439" s="12">
        <f>+N438/N$402</f>
        <v>5.5653447914707894E-2</v>
      </c>
      <c r="O439" s="12">
        <f>+O438/O$402</f>
        <v>5.9426528386084219E-2</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f t="shared" ref="B441:O444" si="38">IFERROR(VLOOKUP($B$440,$4:$126,MATCH($Q441&amp;"/"&amp;B$348,$2:$2,0),FALSE),"")</f>
        <v>749758.45</v>
      </c>
      <c r="C441" s="8">
        <f t="shared" si="38"/>
        <v>477008</v>
      </c>
      <c r="D441" s="8">
        <f t="shared" si="38"/>
        <v>635132.19999999995</v>
      </c>
      <c r="E441" s="8">
        <f t="shared" si="38"/>
        <v>689427.86</v>
      </c>
      <c r="F441" s="8">
        <f t="shared" si="38"/>
        <v>904612.86</v>
      </c>
      <c r="G441" s="8">
        <f t="shared" si="38"/>
        <v>840628.78</v>
      </c>
      <c r="H441" s="8">
        <f t="shared" si="38"/>
        <v>752115.4</v>
      </c>
      <c r="I441" s="8">
        <f t="shared" si="38"/>
        <v>638064.89</v>
      </c>
      <c r="J441" s="8">
        <f t="shared" si="38"/>
        <v>476747.36</v>
      </c>
      <c r="K441" s="8">
        <f t="shared" si="38"/>
        <v>445939.1</v>
      </c>
      <c r="L441" s="8">
        <f t="shared" si="38"/>
        <v>487659.69</v>
      </c>
      <c r="M441" s="8">
        <f t="shared" si="38"/>
        <v>777369.14</v>
      </c>
      <c r="N441" s="8">
        <f t="shared" si="38"/>
        <v>1119274.8899999999</v>
      </c>
      <c r="O441" s="8">
        <f t="shared" si="38"/>
        <v>830313.03</v>
      </c>
      <c r="P441" s="6"/>
      <c r="Q441" s="9" t="s">
        <v>12</v>
      </c>
    </row>
    <row r="442" spans="1:17" x14ac:dyDescent="0.3">
      <c r="B442" s="8">
        <f t="shared" si="38"/>
        <v>505765</v>
      </c>
      <c r="C442" s="8">
        <f t="shared" si="38"/>
        <v>599742.32999999996</v>
      </c>
      <c r="D442" s="8">
        <f t="shared" si="38"/>
        <v>643231.36</v>
      </c>
      <c r="E442" s="8">
        <f t="shared" si="38"/>
        <v>867523.84</v>
      </c>
      <c r="F442" s="8">
        <f t="shared" si="38"/>
        <v>861974.97</v>
      </c>
      <c r="G442" s="8">
        <f t="shared" si="38"/>
        <v>770802.27</v>
      </c>
      <c r="H442" s="8">
        <f t="shared" si="38"/>
        <v>748692.83</v>
      </c>
      <c r="I442" s="8">
        <f t="shared" si="38"/>
        <v>624525.22</v>
      </c>
      <c r="J442" s="8">
        <f t="shared" si="38"/>
        <v>463538.57</v>
      </c>
      <c r="K442" s="8">
        <f t="shared" si="38"/>
        <v>382439.43</v>
      </c>
      <c r="L442" s="8">
        <f t="shared" si="38"/>
        <v>540623.12</v>
      </c>
      <c r="M442" s="8">
        <f t="shared" si="38"/>
        <v>964751.56</v>
      </c>
      <c r="N442" s="8">
        <f t="shared" si="38"/>
        <v>1180540.81</v>
      </c>
      <c r="O442" s="8" t="str">
        <f t="shared" si="38"/>
        <v/>
      </c>
      <c r="P442" s="6"/>
      <c r="Q442" s="9" t="s">
        <v>13</v>
      </c>
    </row>
    <row r="443" spans="1:17" x14ac:dyDescent="0.3">
      <c r="B443" s="8">
        <f t="shared" si="38"/>
        <v>535703.61</v>
      </c>
      <c r="C443" s="8">
        <f t="shared" si="38"/>
        <v>719135.54</v>
      </c>
      <c r="D443" s="8">
        <f t="shared" si="38"/>
        <v>596908.21</v>
      </c>
      <c r="E443" s="8">
        <f t="shared" si="38"/>
        <v>932998.31</v>
      </c>
      <c r="F443" s="8">
        <f t="shared" si="38"/>
        <v>927747.58</v>
      </c>
      <c r="G443" s="8">
        <f t="shared" si="38"/>
        <v>832676.88</v>
      </c>
      <c r="H443" s="8">
        <f t="shared" si="38"/>
        <v>799735.92</v>
      </c>
      <c r="I443" s="8">
        <f t="shared" si="38"/>
        <v>632425.15</v>
      </c>
      <c r="J443" s="8">
        <f t="shared" si="38"/>
        <v>503490.84</v>
      </c>
      <c r="K443" s="8">
        <f t="shared" si="38"/>
        <v>431668.77</v>
      </c>
      <c r="L443" s="8">
        <f t="shared" si="38"/>
        <v>667629.19999999995</v>
      </c>
      <c r="M443" s="8">
        <f t="shared" si="38"/>
        <v>1220266.3</v>
      </c>
      <c r="N443" s="8">
        <f t="shared" si="38"/>
        <v>1073230.48</v>
      </c>
      <c r="O443" s="8" t="str">
        <f t="shared" si="38"/>
        <v/>
      </c>
      <c r="P443" s="6"/>
      <c r="Q443" s="9" t="s">
        <v>14</v>
      </c>
    </row>
    <row r="444" spans="1:17" x14ac:dyDescent="0.3">
      <c r="B444" s="8">
        <f t="shared" si="38"/>
        <v>521818</v>
      </c>
      <c r="C444" s="8">
        <f t="shared" si="38"/>
        <v>726969.93</v>
      </c>
      <c r="D444" s="8">
        <f t="shared" si="38"/>
        <v>613831.96</v>
      </c>
      <c r="E444" s="8">
        <f t="shared" si="38"/>
        <v>897772.89</v>
      </c>
      <c r="F444" s="8">
        <f t="shared" si="38"/>
        <v>862990.49</v>
      </c>
      <c r="G444" s="8">
        <f t="shared" si="38"/>
        <v>821124.9</v>
      </c>
      <c r="H444" s="8">
        <f t="shared" si="38"/>
        <v>741249.26</v>
      </c>
      <c r="I444" s="8">
        <f t="shared" si="38"/>
        <v>552332.73</v>
      </c>
      <c r="J444" s="8">
        <f t="shared" si="38"/>
        <v>483891.51</v>
      </c>
      <c r="K444" s="8">
        <f t="shared" si="38"/>
        <v>491886.5</v>
      </c>
      <c r="L444" s="8">
        <f t="shared" si="38"/>
        <v>766643.31</v>
      </c>
      <c r="M444" s="8">
        <f t="shared" si="38"/>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830313.03</v>
      </c>
      <c r="P444" s="6"/>
      <c r="Q444" s="9" t="s">
        <v>15</v>
      </c>
    </row>
    <row r="445" spans="1:17" x14ac:dyDescent="0.3">
      <c r="B445" s="12">
        <f t="shared" ref="B445:M445" si="39">+B444/B$402</f>
        <v>0.29009341263836363</v>
      </c>
      <c r="C445" s="12">
        <f t="shared" si="39"/>
        <v>0.35738154578011982</v>
      </c>
      <c r="D445" s="12">
        <f t="shared" si="39"/>
        <v>0.32415476543820887</v>
      </c>
      <c r="E445" s="12">
        <f t="shared" si="39"/>
        <v>0.42025049633232137</v>
      </c>
      <c r="F445" s="12">
        <f t="shared" si="39"/>
        <v>0.39817111945382866</v>
      </c>
      <c r="G445" s="12">
        <f t="shared" si="39"/>
        <v>0.35803690225156876</v>
      </c>
      <c r="H445" s="12">
        <f t="shared" si="39"/>
        <v>0.32123361145192963</v>
      </c>
      <c r="I445" s="12">
        <f t="shared" si="39"/>
        <v>0.24926324803719191</v>
      </c>
      <c r="J445" s="12">
        <f t="shared" si="39"/>
        <v>0.21621305936297366</v>
      </c>
      <c r="K445" s="12">
        <f t="shared" si="39"/>
        <v>0.20604740384874773</v>
      </c>
      <c r="L445" s="12">
        <f t="shared" si="39"/>
        <v>0.29463363303341905</v>
      </c>
      <c r="M445" s="12">
        <f t="shared" si="39"/>
        <v>0.38336740909665734</v>
      </c>
      <c r="N445" s="12">
        <f>+N444/N$402</f>
        <v>0.35979096368153135</v>
      </c>
      <c r="O445" s="12">
        <f>+O444/O$402</f>
        <v>0.3057079712535189</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f t="shared" ref="B448:O451" si="40">IFERROR(VLOOKUP($B$447,$4:$126,MATCH($Q448&amp;"/"&amp;B$348,$2:$2,0),FALSE),"")</f>
        <v>360186.21</v>
      </c>
      <c r="C448" s="8">
        <f t="shared" si="40"/>
        <v>429220</v>
      </c>
      <c r="D448" s="8">
        <f t="shared" si="40"/>
        <v>454628.73</v>
      </c>
      <c r="E448" s="8">
        <f t="shared" si="40"/>
        <v>472818.95</v>
      </c>
      <c r="F448" s="8">
        <f t="shared" si="40"/>
        <v>454379.13</v>
      </c>
      <c r="G448" s="8">
        <f t="shared" si="40"/>
        <v>592786.64</v>
      </c>
      <c r="H448" s="8">
        <f t="shared" si="40"/>
        <v>676935.79</v>
      </c>
      <c r="I448" s="8">
        <f t="shared" si="40"/>
        <v>750982.48</v>
      </c>
      <c r="J448" s="8">
        <f t="shared" si="40"/>
        <v>854851.94</v>
      </c>
      <c r="K448" s="8">
        <f t="shared" si="40"/>
        <v>972630.76</v>
      </c>
      <c r="L448" s="8">
        <f t="shared" si="40"/>
        <v>1146858.95</v>
      </c>
      <c r="M448" s="8">
        <f t="shared" si="40"/>
        <v>1114098.44</v>
      </c>
      <c r="N448" s="8">
        <f t="shared" si="40"/>
        <v>1318945.17</v>
      </c>
      <c r="O448" s="8">
        <f t="shared" si="40"/>
        <v>1266443.1000000001</v>
      </c>
      <c r="P448" s="6"/>
      <c r="Q448" s="9" t="s">
        <v>12</v>
      </c>
    </row>
    <row r="449" spans="1:18" x14ac:dyDescent="0.3">
      <c r="B449" s="8">
        <f t="shared" si="40"/>
        <v>407718</v>
      </c>
      <c r="C449" s="8">
        <f t="shared" si="40"/>
        <v>390582.76</v>
      </c>
      <c r="D449" s="8">
        <f t="shared" si="40"/>
        <v>438419.19</v>
      </c>
      <c r="E449" s="8">
        <f t="shared" si="40"/>
        <v>409544.88</v>
      </c>
      <c r="F449" s="8">
        <f t="shared" si="40"/>
        <v>469403.95</v>
      </c>
      <c r="G449" s="8">
        <f t="shared" si="40"/>
        <v>604156.84</v>
      </c>
      <c r="H449" s="8">
        <f t="shared" si="40"/>
        <v>662278.85</v>
      </c>
      <c r="I449" s="8">
        <f t="shared" si="40"/>
        <v>743639.87</v>
      </c>
      <c r="J449" s="8">
        <f t="shared" si="40"/>
        <v>864524.73</v>
      </c>
      <c r="K449" s="8">
        <f t="shared" si="40"/>
        <v>987159.48</v>
      </c>
      <c r="L449" s="8">
        <f t="shared" si="40"/>
        <v>1007017.02</v>
      </c>
      <c r="M449" s="8">
        <f t="shared" si="40"/>
        <v>1031144.97</v>
      </c>
      <c r="N449" s="8">
        <f t="shared" si="40"/>
        <v>1153873.23</v>
      </c>
      <c r="O449" s="8" t="str">
        <f t="shared" si="40"/>
        <v/>
      </c>
      <c r="P449" s="6"/>
      <c r="Q449" s="9" t="s">
        <v>13</v>
      </c>
    </row>
    <row r="450" spans="1:18" x14ac:dyDescent="0.3">
      <c r="B450" s="8">
        <f t="shared" si="40"/>
        <v>400708.01</v>
      </c>
      <c r="C450" s="8">
        <f t="shared" si="40"/>
        <v>416832.63</v>
      </c>
      <c r="D450" s="8">
        <f t="shared" si="40"/>
        <v>447213.22</v>
      </c>
      <c r="E450" s="8">
        <f t="shared" si="40"/>
        <v>437662.56</v>
      </c>
      <c r="F450" s="8">
        <f t="shared" si="40"/>
        <v>471298.59</v>
      </c>
      <c r="G450" s="8">
        <f t="shared" si="40"/>
        <v>613017.38</v>
      </c>
      <c r="H450" s="8">
        <f t="shared" si="40"/>
        <v>664179.16</v>
      </c>
      <c r="I450" s="8">
        <f t="shared" si="40"/>
        <v>755519.53</v>
      </c>
      <c r="J450" s="8">
        <f t="shared" si="40"/>
        <v>860315.71</v>
      </c>
      <c r="K450" s="8">
        <f t="shared" si="40"/>
        <v>1016426.37</v>
      </c>
      <c r="L450" s="8">
        <f t="shared" si="40"/>
        <v>943544.15</v>
      </c>
      <c r="M450" s="8">
        <f t="shared" si="40"/>
        <v>949534.77</v>
      </c>
      <c r="N450" s="8">
        <f t="shared" si="40"/>
        <v>1117963.6200000001</v>
      </c>
      <c r="O450" s="8" t="str">
        <f t="shared" si="40"/>
        <v/>
      </c>
      <c r="P450" s="6"/>
      <c r="Q450" s="9" t="s">
        <v>14</v>
      </c>
    </row>
    <row r="451" spans="1:18" x14ac:dyDescent="0.3">
      <c r="B451" s="8">
        <f t="shared" si="40"/>
        <v>423538</v>
      </c>
      <c r="C451" s="8">
        <f t="shared" si="40"/>
        <v>436212.3</v>
      </c>
      <c r="D451" s="8">
        <f t="shared" si="40"/>
        <v>462436.07</v>
      </c>
      <c r="E451" s="8">
        <f t="shared" si="40"/>
        <v>415447.97</v>
      </c>
      <c r="F451" s="8">
        <f t="shared" si="40"/>
        <v>471605.94</v>
      </c>
      <c r="G451" s="8">
        <f t="shared" si="40"/>
        <v>643789.15</v>
      </c>
      <c r="H451" s="8">
        <f t="shared" si="40"/>
        <v>718864.63</v>
      </c>
      <c r="I451" s="8">
        <f t="shared" si="40"/>
        <v>818933.83</v>
      </c>
      <c r="J451" s="8">
        <f t="shared" si="40"/>
        <v>921624.88</v>
      </c>
      <c r="K451" s="8">
        <f t="shared" si="40"/>
        <v>1067468.18</v>
      </c>
      <c r="L451" s="8">
        <f t="shared" si="40"/>
        <v>1018848.52</v>
      </c>
      <c r="M451" s="8">
        <f t="shared" si="40"/>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1266443.1000000001</v>
      </c>
      <c r="P451" s="6"/>
      <c r="Q451" s="9" t="s">
        <v>15</v>
      </c>
    </row>
    <row r="452" spans="1:18" x14ac:dyDescent="0.3">
      <c r="A452" s="85"/>
      <c r="B452" s="12">
        <f t="shared" ref="B452:M452" si="41">+B451/B$402</f>
        <v>0.23545677573795318</v>
      </c>
      <c r="C452" s="12">
        <f t="shared" si="41"/>
        <v>0.21444384372583516</v>
      </c>
      <c r="D452" s="12">
        <f t="shared" si="41"/>
        <v>0.24420503585544348</v>
      </c>
      <c r="E452" s="12">
        <f t="shared" si="41"/>
        <v>0.19447258603760617</v>
      </c>
      <c r="F452" s="12">
        <f t="shared" si="41"/>
        <v>0.21759204446259328</v>
      </c>
      <c r="G452" s="12">
        <f t="shared" si="41"/>
        <v>0.28071280382457109</v>
      </c>
      <c r="H452" s="12">
        <f t="shared" si="41"/>
        <v>0.31153283207318838</v>
      </c>
      <c r="I452" s="12">
        <f t="shared" si="41"/>
        <v>0.36957814611735496</v>
      </c>
      <c r="J452" s="12">
        <f t="shared" si="41"/>
        <v>0.41180167614396351</v>
      </c>
      <c r="K452" s="12">
        <f t="shared" si="41"/>
        <v>0.44715406334621449</v>
      </c>
      <c r="L452" s="12">
        <f t="shared" si="41"/>
        <v>0.39156024326139638</v>
      </c>
      <c r="M452" s="12">
        <f t="shared" si="41"/>
        <v>0.4137214081896381</v>
      </c>
      <c r="N452" s="12">
        <f>+N451/N$402</f>
        <v>0.42370881024028223</v>
      </c>
      <c r="O452" s="12">
        <f>+O451/O$402</f>
        <v>0.46628408421943873</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f t="shared" ref="B454:O457" si="42">IFERROR(VLOOKUP($B$453,$4:$126,MATCH($Q454&amp;"/"&amp;B$348,$2:$2,0),FALSE),"")</f>
        <v>876871.73</v>
      </c>
      <c r="C454" s="8">
        <f t="shared" si="42"/>
        <v>1282657</v>
      </c>
      <c r="D454" s="8">
        <f t="shared" si="42"/>
        <v>1326602.82</v>
      </c>
      <c r="E454" s="8">
        <f t="shared" si="42"/>
        <v>1294189.47</v>
      </c>
      <c r="F454" s="8">
        <f t="shared" si="42"/>
        <v>1281438.6499999999</v>
      </c>
      <c r="G454" s="8">
        <f t="shared" si="42"/>
        <v>1428776.16</v>
      </c>
      <c r="H454" s="8">
        <f t="shared" si="42"/>
        <v>1508630.31</v>
      </c>
      <c r="I454" s="8">
        <f t="shared" si="42"/>
        <v>1603977</v>
      </c>
      <c r="J454" s="8">
        <f t="shared" si="42"/>
        <v>1699046.46</v>
      </c>
      <c r="K454" s="8">
        <f t="shared" si="42"/>
        <v>1806825.28</v>
      </c>
      <c r="L454" s="8">
        <f t="shared" si="42"/>
        <v>1973073.46</v>
      </c>
      <c r="M454" s="8">
        <f t="shared" si="42"/>
        <v>1936525.92</v>
      </c>
      <c r="N454" s="8">
        <f t="shared" si="42"/>
        <v>1907289.13</v>
      </c>
      <c r="O454" s="8">
        <f t="shared" si="42"/>
        <v>1885720.27</v>
      </c>
      <c r="P454" s="6"/>
      <c r="Q454" s="9" t="s">
        <v>12</v>
      </c>
    </row>
    <row r="455" spans="1:18" x14ac:dyDescent="0.3">
      <c r="B455" s="8">
        <f t="shared" si="42"/>
        <v>1252068</v>
      </c>
      <c r="C455" s="8">
        <f t="shared" si="42"/>
        <v>1244019.8400000001</v>
      </c>
      <c r="D455" s="8">
        <f t="shared" si="42"/>
        <v>1300393.28</v>
      </c>
      <c r="E455" s="8">
        <f t="shared" si="42"/>
        <v>1221915.3999999999</v>
      </c>
      <c r="F455" s="8">
        <f t="shared" si="42"/>
        <v>1289963.47</v>
      </c>
      <c r="G455" s="8">
        <f t="shared" si="42"/>
        <v>1432146.36</v>
      </c>
      <c r="H455" s="8">
        <f t="shared" si="42"/>
        <v>1503973.37</v>
      </c>
      <c r="I455" s="8">
        <f t="shared" si="42"/>
        <v>1600234.39</v>
      </c>
      <c r="J455" s="8">
        <f t="shared" si="42"/>
        <v>1705019.25</v>
      </c>
      <c r="K455" s="8">
        <f t="shared" si="42"/>
        <v>1821354</v>
      </c>
      <c r="L455" s="8">
        <f t="shared" si="42"/>
        <v>1829329.26</v>
      </c>
      <c r="M455" s="8">
        <f t="shared" si="42"/>
        <v>1856821.25</v>
      </c>
      <c r="N455" s="8">
        <f t="shared" si="42"/>
        <v>1751102</v>
      </c>
      <c r="O455" s="8" t="str">
        <f t="shared" si="42"/>
        <v/>
      </c>
      <c r="P455" s="6"/>
      <c r="Q455" s="9" t="s">
        <v>13</v>
      </c>
    </row>
    <row r="456" spans="1:18" x14ac:dyDescent="0.3">
      <c r="B456" s="8">
        <f t="shared" si="42"/>
        <v>1245057.53</v>
      </c>
      <c r="C456" s="8">
        <f t="shared" si="42"/>
        <v>1270269.71</v>
      </c>
      <c r="D456" s="8">
        <f t="shared" si="42"/>
        <v>1303447.3</v>
      </c>
      <c r="E456" s="8">
        <f t="shared" si="42"/>
        <v>1254533.08</v>
      </c>
      <c r="F456" s="8">
        <f t="shared" si="42"/>
        <v>1296858.1100000001</v>
      </c>
      <c r="G456" s="8">
        <f t="shared" si="42"/>
        <v>1439406.9</v>
      </c>
      <c r="H456" s="8">
        <f t="shared" si="42"/>
        <v>1515473.68</v>
      </c>
      <c r="I456" s="8">
        <f t="shared" si="42"/>
        <v>1612514.05</v>
      </c>
      <c r="J456" s="8">
        <f t="shared" si="42"/>
        <v>1692410.23</v>
      </c>
      <c r="K456" s="8">
        <f t="shared" si="42"/>
        <v>1849780.89</v>
      </c>
      <c r="L456" s="8">
        <f t="shared" si="42"/>
        <v>1770618.81</v>
      </c>
      <c r="M456" s="8">
        <f t="shared" si="42"/>
        <v>1770903.05</v>
      </c>
      <c r="N456" s="8">
        <f t="shared" si="42"/>
        <v>1723394.79</v>
      </c>
      <c r="O456" s="8" t="str">
        <f t="shared" si="42"/>
        <v/>
      </c>
      <c r="P456" s="6"/>
      <c r="Q456" s="9" t="s">
        <v>14</v>
      </c>
    </row>
    <row r="457" spans="1:18" x14ac:dyDescent="0.3">
      <c r="B457" s="8">
        <f t="shared" si="42"/>
        <v>1276975</v>
      </c>
      <c r="C457" s="8">
        <f t="shared" si="42"/>
        <v>1307186.3899999999</v>
      </c>
      <c r="D457" s="8">
        <f t="shared" si="42"/>
        <v>1279806.5900000001</v>
      </c>
      <c r="E457" s="8">
        <f t="shared" si="42"/>
        <v>1238507.49</v>
      </c>
      <c r="F457" s="8">
        <f t="shared" si="42"/>
        <v>1304395.46</v>
      </c>
      <c r="G457" s="8">
        <f t="shared" si="42"/>
        <v>1472283.67</v>
      </c>
      <c r="H457" s="8">
        <f t="shared" si="42"/>
        <v>1566259.14</v>
      </c>
      <c r="I457" s="8">
        <f t="shared" si="42"/>
        <v>1663528.35</v>
      </c>
      <c r="J457" s="8">
        <f t="shared" si="42"/>
        <v>1754139.4</v>
      </c>
      <c r="K457" s="8">
        <f t="shared" si="42"/>
        <v>1895362.7</v>
      </c>
      <c r="L457" s="8">
        <f t="shared" si="42"/>
        <v>1835379.08</v>
      </c>
      <c r="M457" s="8">
        <f t="shared" si="42"/>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1885720.27</v>
      </c>
      <c r="P457" s="6"/>
      <c r="Q457" s="9" t="s">
        <v>15</v>
      </c>
    </row>
    <row r="458" spans="1:18" x14ac:dyDescent="0.3">
      <c r="A458" s="85"/>
      <c r="B458" s="12">
        <f t="shared" ref="B458:M458" si="43">+B457/B$402</f>
        <v>0.70990658736163637</v>
      </c>
      <c r="C458" s="12">
        <f t="shared" si="43"/>
        <v>0.64261845421988018</v>
      </c>
      <c r="D458" s="12">
        <f t="shared" si="43"/>
        <v>0.67584523456179113</v>
      </c>
      <c r="E458" s="12">
        <f t="shared" si="43"/>
        <v>0.57974950366767874</v>
      </c>
      <c r="F458" s="12">
        <f t="shared" si="43"/>
        <v>0.60182888054617123</v>
      </c>
      <c r="G458" s="12">
        <f t="shared" si="43"/>
        <v>0.6419630977484313</v>
      </c>
      <c r="H458" s="12">
        <f t="shared" si="43"/>
        <v>0.67876638421439162</v>
      </c>
      <c r="I458" s="12">
        <f t="shared" si="43"/>
        <v>0.75073675196280809</v>
      </c>
      <c r="J458" s="12">
        <f t="shared" si="43"/>
        <v>0.78378694063702625</v>
      </c>
      <c r="K458" s="12">
        <f t="shared" si="43"/>
        <v>0.79395259615125213</v>
      </c>
      <c r="L458" s="12">
        <f t="shared" si="43"/>
        <v>0.70536636696658095</v>
      </c>
      <c r="M458" s="12">
        <f t="shared" si="43"/>
        <v>0.61663259090334266</v>
      </c>
      <c r="N458" s="12">
        <f>+N457/N$402</f>
        <v>0.64020903631846859</v>
      </c>
      <c r="O458" s="12">
        <f>+O457/O$402</f>
        <v>0.69429202874648122</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f t="shared" ref="B461:O464" si="44">IFERROR(VLOOKUP($B$460,$130:$216,MATCH($Q461&amp;"/"&amp;B$348,$128:$128,0),FALSE),"")</f>
        <v>466271.62</v>
      </c>
      <c r="C461" s="7">
        <f t="shared" si="44"/>
        <v>377673</v>
      </c>
      <c r="D461" s="7">
        <f t="shared" si="44"/>
        <v>460614.73</v>
      </c>
      <c r="E461" s="7">
        <f t="shared" si="44"/>
        <v>481158.08</v>
      </c>
      <c r="F461" s="7">
        <f t="shared" si="44"/>
        <v>479602.26</v>
      </c>
      <c r="G461" s="7">
        <f t="shared" si="44"/>
        <v>532592.02</v>
      </c>
      <c r="H461" s="7">
        <f t="shared" si="44"/>
        <v>486604.88</v>
      </c>
      <c r="I461" s="7">
        <f t="shared" si="44"/>
        <v>483807.28</v>
      </c>
      <c r="J461" s="7">
        <f t="shared" si="44"/>
        <v>569146.82999999996</v>
      </c>
      <c r="K461" s="7">
        <f t="shared" si="44"/>
        <v>578149</v>
      </c>
      <c r="L461" s="7">
        <f t="shared" si="44"/>
        <v>686016.25</v>
      </c>
      <c r="M461" s="7">
        <f t="shared" si="44"/>
        <v>770136.66</v>
      </c>
      <c r="N461" s="7">
        <f t="shared" si="44"/>
        <v>672440.53</v>
      </c>
      <c r="O461" s="7">
        <f t="shared" si="44"/>
        <v>665155.81000000006</v>
      </c>
      <c r="P461" s="17"/>
      <c r="Q461" s="9" t="s">
        <v>12</v>
      </c>
      <c r="R461" s="88"/>
    </row>
    <row r="462" spans="1:18" x14ac:dyDescent="0.3">
      <c r="B462" s="7">
        <f t="shared" si="44"/>
        <v>457149</v>
      </c>
      <c r="C462" s="7">
        <f t="shared" si="44"/>
        <v>380442.33</v>
      </c>
      <c r="D462" s="7">
        <f t="shared" si="44"/>
        <v>439536.15</v>
      </c>
      <c r="E462" s="7">
        <f t="shared" si="44"/>
        <v>492372.14</v>
      </c>
      <c r="F462" s="7">
        <f t="shared" si="44"/>
        <v>509408.05</v>
      </c>
      <c r="G462" s="7">
        <f t="shared" si="44"/>
        <v>606170.94999999995</v>
      </c>
      <c r="H462" s="7">
        <f t="shared" si="44"/>
        <v>540768.47</v>
      </c>
      <c r="I462" s="7">
        <f t="shared" si="44"/>
        <v>569195.02</v>
      </c>
      <c r="J462" s="7">
        <f t="shared" si="44"/>
        <v>648374.65</v>
      </c>
      <c r="K462" s="7">
        <f t="shared" si="44"/>
        <v>681376.7</v>
      </c>
      <c r="L462" s="7">
        <f t="shared" si="44"/>
        <v>783065.53</v>
      </c>
      <c r="M462" s="7">
        <f t="shared" si="44"/>
        <v>861899.24</v>
      </c>
      <c r="N462" s="7">
        <f t="shared" si="44"/>
        <v>658665.05000000005</v>
      </c>
      <c r="O462" s="7" t="str">
        <f t="shared" si="44"/>
        <v/>
      </c>
      <c r="P462" s="17"/>
      <c r="Q462" s="9" t="s">
        <v>13</v>
      </c>
    </row>
    <row r="463" spans="1:18" x14ac:dyDescent="0.3">
      <c r="B463" s="7">
        <f t="shared" si="44"/>
        <v>546506.44999999995</v>
      </c>
      <c r="C463" s="7">
        <f t="shared" si="44"/>
        <v>421642.46</v>
      </c>
      <c r="D463" s="7">
        <f t="shared" si="44"/>
        <v>498490.58</v>
      </c>
      <c r="E463" s="7">
        <f t="shared" si="44"/>
        <v>482398.16</v>
      </c>
      <c r="F463" s="7">
        <f t="shared" si="44"/>
        <v>484643.49</v>
      </c>
      <c r="G463" s="7">
        <f t="shared" si="44"/>
        <v>506583.05</v>
      </c>
      <c r="H463" s="7">
        <f t="shared" si="44"/>
        <v>533126.76</v>
      </c>
      <c r="I463" s="7">
        <f t="shared" si="44"/>
        <v>598353.37</v>
      </c>
      <c r="J463" s="7">
        <f t="shared" si="44"/>
        <v>541532.06000000006</v>
      </c>
      <c r="K463" s="7">
        <f t="shared" si="44"/>
        <v>730843.68</v>
      </c>
      <c r="L463" s="7">
        <f t="shared" si="44"/>
        <v>848985.81</v>
      </c>
      <c r="M463" s="7">
        <f t="shared" si="44"/>
        <v>844432.44</v>
      </c>
      <c r="N463" s="7">
        <f t="shared" si="44"/>
        <v>808861.34</v>
      </c>
      <c r="O463" s="7" t="str">
        <f t="shared" si="44"/>
        <v/>
      </c>
      <c r="P463" s="17"/>
      <c r="Q463" s="9" t="s">
        <v>14</v>
      </c>
    </row>
    <row r="464" spans="1:18" x14ac:dyDescent="0.3">
      <c r="B464" s="18">
        <f t="shared" si="44"/>
        <v>483923.22</v>
      </c>
      <c r="C464" s="18">
        <f t="shared" si="44"/>
        <v>470768.15</v>
      </c>
      <c r="D464" s="18">
        <f t="shared" si="44"/>
        <v>468901.5</v>
      </c>
      <c r="E464" s="18">
        <f t="shared" si="44"/>
        <v>445005.61</v>
      </c>
      <c r="F464" s="18">
        <f t="shared" si="44"/>
        <v>541068</v>
      </c>
      <c r="G464" s="18">
        <f t="shared" si="44"/>
        <v>532309.44999999995</v>
      </c>
      <c r="H464" s="18">
        <f t="shared" si="44"/>
        <v>592928.36</v>
      </c>
      <c r="I464" s="18">
        <f t="shared" si="44"/>
        <v>645201.16</v>
      </c>
      <c r="J464" s="18">
        <f t="shared" si="44"/>
        <v>623859.80000000005</v>
      </c>
      <c r="K464" s="18">
        <f t="shared" si="44"/>
        <v>672311.8</v>
      </c>
      <c r="L464" s="18">
        <f t="shared" si="44"/>
        <v>771775.01</v>
      </c>
      <c r="M464" s="18">
        <f t="shared" si="44"/>
        <v>803273.67</v>
      </c>
      <c r="N464" s="18">
        <f t="shared" si="44"/>
        <v>758039</v>
      </c>
      <c r="O464" s="18" t="str">
        <f t="shared" si="44"/>
        <v/>
      </c>
      <c r="P464" s="17"/>
      <c r="Q464" s="9" t="s">
        <v>19</v>
      </c>
    </row>
    <row r="465" spans="1:17" x14ac:dyDescent="0.3">
      <c r="B465" s="16">
        <f>SUM(B461:B464)</f>
        <v>1953850.2899999998</v>
      </c>
      <c r="C465" s="16">
        <f t="shared" ref="C465:M465" si="45">SUM(C461:C464)</f>
        <v>1650525.94</v>
      </c>
      <c r="D465" s="16">
        <f t="shared" si="45"/>
        <v>1867542.96</v>
      </c>
      <c r="E465" s="16">
        <f t="shared" si="45"/>
        <v>1900933.9899999998</v>
      </c>
      <c r="F465" s="16">
        <f t="shared" si="45"/>
        <v>2014721.8</v>
      </c>
      <c r="G465" s="16">
        <f t="shared" si="45"/>
        <v>2177655.4699999997</v>
      </c>
      <c r="H465" s="16">
        <f t="shared" si="45"/>
        <v>2153428.4699999997</v>
      </c>
      <c r="I465" s="16">
        <f t="shared" si="45"/>
        <v>2296556.83</v>
      </c>
      <c r="J465" s="16">
        <f t="shared" si="45"/>
        <v>2382913.34</v>
      </c>
      <c r="K465" s="16">
        <f t="shared" si="45"/>
        <v>2662681.1799999997</v>
      </c>
      <c r="L465" s="16">
        <f t="shared" si="45"/>
        <v>3089842.5999999996</v>
      </c>
      <c r="M465" s="16">
        <f t="shared" si="45"/>
        <v>3279742.01</v>
      </c>
      <c r="N465" s="16">
        <f>IF(N462="",N461*4,IF(N463="",(N462+N461)*2,IF(N464="",((N463+N462+N461)/3)*4,SUM(N461:N464))))</f>
        <v>2898005.92</v>
      </c>
      <c r="O465" s="16">
        <f>IF(O462="",O461*4,IF(O463="",(O462+O461)*2,IF(O464="",((O463+O462+O461)/3)*4,SUM(O461:O464))))</f>
        <v>2660623.2400000002</v>
      </c>
      <c r="P465" s="6"/>
      <c r="Q465" s="9" t="s">
        <v>15</v>
      </c>
    </row>
    <row r="466" spans="1:17" s="87" customFormat="1" x14ac:dyDescent="0.3">
      <c r="A466" s="86"/>
      <c r="B466" s="19"/>
      <c r="C466" s="20">
        <f t="shared" ref="C466:M466" si="46">C465/B465-1</f>
        <v>-0.15524441742156192</v>
      </c>
      <c r="D466" s="20">
        <f t="shared" si="46"/>
        <v>0.13148355608394735</v>
      </c>
      <c r="E466" s="20">
        <f t="shared" si="46"/>
        <v>1.7879658307833335E-2</v>
      </c>
      <c r="F466" s="20">
        <f t="shared" si="46"/>
        <v>5.9858895994594929E-2</v>
      </c>
      <c r="G466" s="20">
        <f t="shared" si="46"/>
        <v>8.0871547625086304E-2</v>
      </c>
      <c r="H466" s="20">
        <f t="shared" si="46"/>
        <v>-1.1125267671474259E-2</v>
      </c>
      <c r="I466" s="20">
        <f t="shared" si="46"/>
        <v>6.6465342124876869E-2</v>
      </c>
      <c r="J466" s="20">
        <f t="shared" si="46"/>
        <v>3.7602600933676733E-2</v>
      </c>
      <c r="K466" s="20">
        <f t="shared" si="46"/>
        <v>0.11740579705680765</v>
      </c>
      <c r="L466" s="20">
        <f t="shared" si="46"/>
        <v>0.16042529733131627</v>
      </c>
      <c r="M466" s="20">
        <f t="shared" si="46"/>
        <v>6.1459250383822273E-2</v>
      </c>
      <c r="N466" s="12">
        <f>N465/M465-1</f>
        <v>-0.11639210914641418</v>
      </c>
      <c r="O466" s="12">
        <f>O465/N465-1</f>
        <v>-8.1912420661997665E-2</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f t="shared" ref="B468:O471" si="47">IFERROR(VLOOKUP($B$467,$130:$216,MATCH($Q468&amp;"/"&amp;B$348,$128:$128,0),FALSE),"")</f>
        <v>14335.16</v>
      </c>
      <c r="C468" s="7">
        <f t="shared" si="47"/>
        <v>6467</v>
      </c>
      <c r="D468" s="7">
        <f t="shared" si="47"/>
        <v>7106.08</v>
      </c>
      <c r="E468" s="7">
        <f t="shared" si="47"/>
        <v>8505.6299999999992</v>
      </c>
      <c r="F468" s="7">
        <f t="shared" si="47"/>
        <v>3144.04</v>
      </c>
      <c r="G468" s="7">
        <f t="shared" si="47"/>
        <v>2736.43</v>
      </c>
      <c r="H468" s="7">
        <f t="shared" si="47"/>
        <v>1558.72</v>
      </c>
      <c r="I468" s="7">
        <f t="shared" si="47"/>
        <v>4296.79</v>
      </c>
      <c r="J468" s="7">
        <f t="shared" si="47"/>
        <v>3024.12</v>
      </c>
      <c r="K468" s="7">
        <f t="shared" si="47"/>
        <v>1774.44</v>
      </c>
      <c r="L468" s="7">
        <f t="shared" si="47"/>
        <v>3583.37</v>
      </c>
      <c r="M468" s="7">
        <f t="shared" si="47"/>
        <v>4342.47</v>
      </c>
      <c r="N468" s="7">
        <f t="shared" si="47"/>
        <v>9145.64</v>
      </c>
      <c r="O468" s="7">
        <f t="shared" si="47"/>
        <v>7176.57</v>
      </c>
      <c r="P468" s="6"/>
      <c r="Q468" s="9" t="s">
        <v>12</v>
      </c>
    </row>
    <row r="469" spans="1:17" x14ac:dyDescent="0.3">
      <c r="B469" s="7">
        <f t="shared" si="47"/>
        <v>3728</v>
      </c>
      <c r="C469" s="7">
        <f t="shared" si="47"/>
        <v>5518.11</v>
      </c>
      <c r="D469" s="7">
        <f t="shared" si="47"/>
        <v>3644.99</v>
      </c>
      <c r="E469" s="7">
        <f t="shared" si="47"/>
        <v>10613.84</v>
      </c>
      <c r="F469" s="7">
        <f t="shared" si="47"/>
        <v>6342.39</v>
      </c>
      <c r="G469" s="7">
        <f t="shared" si="47"/>
        <v>4401.87</v>
      </c>
      <c r="H469" s="7">
        <f t="shared" si="47"/>
        <v>4042.75</v>
      </c>
      <c r="I469" s="7">
        <f t="shared" si="47"/>
        <v>3561.05</v>
      </c>
      <c r="J469" s="7">
        <f t="shared" si="47"/>
        <v>4018.89</v>
      </c>
      <c r="K469" s="7">
        <f t="shared" si="47"/>
        <v>8096.79</v>
      </c>
      <c r="L469" s="7">
        <f t="shared" si="47"/>
        <v>2410.06</v>
      </c>
      <c r="M469" s="7">
        <f t="shared" si="47"/>
        <v>3852.82</v>
      </c>
      <c r="N469" s="7">
        <f t="shared" si="47"/>
        <v>958.9</v>
      </c>
      <c r="O469" s="7" t="str">
        <f t="shared" si="47"/>
        <v/>
      </c>
      <c r="P469" s="6"/>
      <c r="Q469" s="9" t="s">
        <v>13</v>
      </c>
    </row>
    <row r="470" spans="1:17" x14ac:dyDescent="0.3">
      <c r="B470" s="7">
        <f t="shared" si="47"/>
        <v>4699.8100000000004</v>
      </c>
      <c r="C470" s="7">
        <f t="shared" si="47"/>
        <v>6513.54</v>
      </c>
      <c r="D470" s="7">
        <f t="shared" si="47"/>
        <v>4565.3</v>
      </c>
      <c r="E470" s="7">
        <f t="shared" si="47"/>
        <v>4630.53</v>
      </c>
      <c r="F470" s="7">
        <f t="shared" si="47"/>
        <v>4761.32</v>
      </c>
      <c r="G470" s="7">
        <f t="shared" si="47"/>
        <v>1455.54</v>
      </c>
      <c r="H470" s="7">
        <f t="shared" si="47"/>
        <v>2724.38</v>
      </c>
      <c r="I470" s="7">
        <f t="shared" si="47"/>
        <v>4201.2</v>
      </c>
      <c r="J470" s="7">
        <f t="shared" si="47"/>
        <v>3272.81</v>
      </c>
      <c r="K470" s="7">
        <f t="shared" si="47"/>
        <v>3877.94</v>
      </c>
      <c r="L470" s="7">
        <f t="shared" si="47"/>
        <v>3611.14</v>
      </c>
      <c r="M470" s="7">
        <f t="shared" si="47"/>
        <v>1977.43</v>
      </c>
      <c r="N470" s="7">
        <f t="shared" si="47"/>
        <v>4089.34</v>
      </c>
      <c r="O470" s="7" t="str">
        <f t="shared" si="47"/>
        <v/>
      </c>
      <c r="P470" s="6"/>
      <c r="Q470" s="9" t="s">
        <v>14</v>
      </c>
    </row>
    <row r="471" spans="1:17" x14ac:dyDescent="0.3">
      <c r="B471" s="18">
        <f t="shared" si="47"/>
        <v>7626.1</v>
      </c>
      <c r="C471" s="18">
        <f t="shared" si="47"/>
        <v>6296.03</v>
      </c>
      <c r="D471" s="18">
        <f t="shared" si="47"/>
        <v>10596.47</v>
      </c>
      <c r="E471" s="18">
        <f t="shared" si="47"/>
        <v>2587.56</v>
      </c>
      <c r="F471" s="18">
        <f t="shared" si="47"/>
        <v>3513.2</v>
      </c>
      <c r="G471" s="18">
        <f t="shared" si="47"/>
        <v>3181.59</v>
      </c>
      <c r="H471" s="18">
        <f t="shared" si="47"/>
        <v>2842.2</v>
      </c>
      <c r="I471" s="18">
        <f t="shared" si="47"/>
        <v>-691.27</v>
      </c>
      <c r="J471" s="18">
        <f t="shared" si="47"/>
        <v>3809.53</v>
      </c>
      <c r="K471" s="18">
        <f t="shared" si="47"/>
        <v>2693.74</v>
      </c>
      <c r="L471" s="18">
        <f t="shared" si="47"/>
        <v>2023.28</v>
      </c>
      <c r="M471" s="18">
        <f t="shared" si="47"/>
        <v>1049.05</v>
      </c>
      <c r="N471" s="18">
        <f t="shared" si="47"/>
        <v>1071.24</v>
      </c>
      <c r="O471" s="18" t="str">
        <f t="shared" si="47"/>
        <v/>
      </c>
      <c r="P471" s="6"/>
      <c r="Q471" s="9" t="s">
        <v>19</v>
      </c>
    </row>
    <row r="472" spans="1:17" x14ac:dyDescent="0.3">
      <c r="B472" s="7">
        <f>SUM(B468:B471)</f>
        <v>30389.07</v>
      </c>
      <c r="C472" s="112">
        <f t="shared" ref="C472:M472" si="48">SUM(C468:C471)</f>
        <v>24794.68</v>
      </c>
      <c r="D472" s="112">
        <f t="shared" si="48"/>
        <v>25912.839999999997</v>
      </c>
      <c r="E472" s="112">
        <f t="shared" si="48"/>
        <v>26337.56</v>
      </c>
      <c r="F472" s="112">
        <f t="shared" si="48"/>
        <v>17760.95</v>
      </c>
      <c r="G472" s="112">
        <f t="shared" si="48"/>
        <v>11775.43</v>
      </c>
      <c r="H472" s="112">
        <f t="shared" si="48"/>
        <v>11168.05</v>
      </c>
      <c r="I472" s="112">
        <f t="shared" si="48"/>
        <v>11367.77</v>
      </c>
      <c r="J472" s="112">
        <f t="shared" si="48"/>
        <v>14125.35</v>
      </c>
      <c r="K472" s="112">
        <f t="shared" si="48"/>
        <v>16442.91</v>
      </c>
      <c r="L472" s="112">
        <f t="shared" si="48"/>
        <v>11627.85</v>
      </c>
      <c r="M472" s="112">
        <f t="shared" si="48"/>
        <v>11221.77</v>
      </c>
      <c r="N472" s="112">
        <f>IF(N469="",N468*4,IF(N470="",(N469+N468)*2,IF(N471="",((N470+N469+N468)/3)*4,SUM(N468:N471))))</f>
        <v>15265.119999999999</v>
      </c>
      <c r="O472" s="112">
        <f>IF(O469="",O468*4,IF(O470="",(O469+O468)*2,IF(O471="",((O470+O469+O468)/3)*4,SUM(O468:O471))))</f>
        <v>28706.28</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f t="shared" ref="B474:O477" si="49">IFERROR(VLOOKUP($B$473,$130:$216,MATCH($Q474&amp;"/"&amp;B$348,$128:$128,0),FALSE),"")</f>
        <v>0</v>
      </c>
      <c r="C474" s="7">
        <f t="shared" si="49"/>
        <v>0</v>
      </c>
      <c r="D474" s="7">
        <f t="shared" si="49"/>
        <v>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0</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2915.85</v>
      </c>
      <c r="N475" s="7">
        <f t="shared" si="49"/>
        <v>0</v>
      </c>
      <c r="O475" s="7" t="str">
        <f t="shared" si="49"/>
        <v/>
      </c>
      <c r="P475" s="6"/>
      <c r="Q475" s="9" t="s">
        <v>13</v>
      </c>
    </row>
    <row r="476" spans="1:17" x14ac:dyDescent="0.3">
      <c r="B476" s="7">
        <f t="shared" si="49"/>
        <v>0</v>
      </c>
      <c r="C476" s="7">
        <f t="shared" si="49"/>
        <v>0</v>
      </c>
      <c r="D476" s="7">
        <f t="shared" si="49"/>
        <v>0</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1077</v>
      </c>
      <c r="N476" s="7">
        <f t="shared" si="49"/>
        <v>2154</v>
      </c>
      <c r="O476" s="7" t="str">
        <f t="shared" si="49"/>
        <v/>
      </c>
      <c r="P476" s="6"/>
      <c r="Q476" s="9" t="s">
        <v>14</v>
      </c>
    </row>
    <row r="477" spans="1:17" x14ac:dyDescent="0.3">
      <c r="B477" s="18">
        <f t="shared" si="49"/>
        <v>0</v>
      </c>
      <c r="C477" s="18">
        <f t="shared" si="49"/>
        <v>0</v>
      </c>
      <c r="D477" s="18">
        <f t="shared" si="49"/>
        <v>0</v>
      </c>
      <c r="E477" s="18">
        <f t="shared" si="49"/>
        <v>0</v>
      </c>
      <c r="F477" s="18">
        <f t="shared" si="49"/>
        <v>0</v>
      </c>
      <c r="G477" s="18">
        <f t="shared" si="49"/>
        <v>0</v>
      </c>
      <c r="H477" s="18">
        <f t="shared" si="49"/>
        <v>0</v>
      </c>
      <c r="I477" s="18">
        <f t="shared" si="49"/>
        <v>0</v>
      </c>
      <c r="J477" s="18">
        <f t="shared" si="49"/>
        <v>0</v>
      </c>
      <c r="K477" s="18">
        <f t="shared" si="49"/>
        <v>0</v>
      </c>
      <c r="L477" s="18">
        <f t="shared" si="49"/>
        <v>359</v>
      </c>
      <c r="M477" s="18">
        <f t="shared" si="49"/>
        <v>0</v>
      </c>
      <c r="N477" s="18">
        <f t="shared" si="49"/>
        <v>0</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359</v>
      </c>
      <c r="M478" s="112">
        <f t="shared" si="50"/>
        <v>3992.85</v>
      </c>
      <c r="N478" s="112">
        <f>IF(N475="",N474*4,IF(N476="",(N475+N474)*2,IF(N477="",((N476+N475+N474)/3)*4,SUM(N474:N477))))</f>
        <v>2154</v>
      </c>
      <c r="O478" s="112">
        <f>IF(O475="",O474*4,IF(O476="",(O475+O474)*2,IF(O477="",((O476+O475+O474)/3)*4,SUM(O474:O477))))</f>
        <v>0</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f t="shared" ref="B492:O495" si="55">IFERROR(VLOOKUP($B$491,$130:$216,MATCH($Q492&amp;"/"&amp;B$348,$128:$128,0),FALSE),"")</f>
        <v>480606.78</v>
      </c>
      <c r="C492" s="7">
        <f t="shared" si="55"/>
        <v>384140</v>
      </c>
      <c r="D492" s="7">
        <f t="shared" si="55"/>
        <v>467720.81</v>
      </c>
      <c r="E492" s="7">
        <f t="shared" si="55"/>
        <v>489663.71</v>
      </c>
      <c r="F492" s="7">
        <f t="shared" si="55"/>
        <v>482746.3</v>
      </c>
      <c r="G492" s="7">
        <f t="shared" si="55"/>
        <v>535328.44999999995</v>
      </c>
      <c r="H492" s="7">
        <f t="shared" si="55"/>
        <v>488163.59</v>
      </c>
      <c r="I492" s="7">
        <f t="shared" si="55"/>
        <v>488104.07</v>
      </c>
      <c r="J492" s="7">
        <f t="shared" si="55"/>
        <v>572170.94999999995</v>
      </c>
      <c r="K492" s="7">
        <f t="shared" si="55"/>
        <v>579923.43999999994</v>
      </c>
      <c r="L492" s="7">
        <f t="shared" si="55"/>
        <v>689599.62</v>
      </c>
      <c r="M492" s="7">
        <f t="shared" si="55"/>
        <v>774479.13</v>
      </c>
      <c r="N492" s="7">
        <f t="shared" si="55"/>
        <v>681586.18</v>
      </c>
      <c r="O492" s="7">
        <f t="shared" si="55"/>
        <v>672332.37</v>
      </c>
      <c r="P492" s="6"/>
      <c r="Q492" s="9" t="s">
        <v>12</v>
      </c>
    </row>
    <row r="493" spans="2:17" s="2" customFormat="1" x14ac:dyDescent="0.3">
      <c r="B493" s="7">
        <f t="shared" si="55"/>
        <v>460877</v>
      </c>
      <c r="C493" s="7">
        <f t="shared" si="55"/>
        <v>385960.44</v>
      </c>
      <c r="D493" s="7">
        <f t="shared" si="55"/>
        <v>443181.13</v>
      </c>
      <c r="E493" s="7">
        <f t="shared" si="55"/>
        <v>502985.99</v>
      </c>
      <c r="F493" s="7">
        <f t="shared" si="55"/>
        <v>515750.44</v>
      </c>
      <c r="G493" s="7">
        <f t="shared" si="55"/>
        <v>610572.81999999995</v>
      </c>
      <c r="H493" s="7">
        <f t="shared" si="55"/>
        <v>544811.22</v>
      </c>
      <c r="I493" s="7">
        <f t="shared" si="55"/>
        <v>572756.06999999995</v>
      </c>
      <c r="J493" s="7">
        <f t="shared" si="55"/>
        <v>652393.54</v>
      </c>
      <c r="K493" s="7">
        <f t="shared" si="55"/>
        <v>689473.49</v>
      </c>
      <c r="L493" s="7">
        <f t="shared" si="55"/>
        <v>785475.58</v>
      </c>
      <c r="M493" s="7">
        <f t="shared" si="55"/>
        <v>868667.91</v>
      </c>
      <c r="N493" s="7">
        <f t="shared" si="55"/>
        <v>659623.94999999995</v>
      </c>
      <c r="O493" s="7" t="str">
        <f t="shared" si="55"/>
        <v/>
      </c>
      <c r="P493" s="6"/>
      <c r="Q493" s="9" t="s">
        <v>13</v>
      </c>
    </row>
    <row r="494" spans="2:17" s="2" customFormat="1" x14ac:dyDescent="0.3">
      <c r="B494" s="7">
        <f t="shared" si="55"/>
        <v>551206.27</v>
      </c>
      <c r="C494" s="7">
        <f t="shared" si="55"/>
        <v>428156.01</v>
      </c>
      <c r="D494" s="7">
        <f t="shared" si="55"/>
        <v>503055.88</v>
      </c>
      <c r="E494" s="7">
        <f t="shared" si="55"/>
        <v>487028.68</v>
      </c>
      <c r="F494" s="7">
        <f t="shared" si="55"/>
        <v>489404.81</v>
      </c>
      <c r="G494" s="7">
        <f t="shared" si="55"/>
        <v>508038.59</v>
      </c>
      <c r="H494" s="7">
        <f t="shared" si="55"/>
        <v>535851.14</v>
      </c>
      <c r="I494" s="7">
        <f t="shared" si="55"/>
        <v>602554.56999999995</v>
      </c>
      <c r="J494" s="7">
        <f t="shared" si="55"/>
        <v>544804.87</v>
      </c>
      <c r="K494" s="7">
        <f t="shared" si="55"/>
        <v>734721.62</v>
      </c>
      <c r="L494" s="7">
        <f t="shared" si="55"/>
        <v>852596.95</v>
      </c>
      <c r="M494" s="7">
        <f t="shared" si="55"/>
        <v>847486.87</v>
      </c>
      <c r="N494" s="7">
        <f t="shared" si="55"/>
        <v>815104.68</v>
      </c>
      <c r="O494" s="7" t="str">
        <f t="shared" si="55"/>
        <v/>
      </c>
      <c r="P494" s="6"/>
      <c r="Q494" s="9" t="s">
        <v>14</v>
      </c>
    </row>
    <row r="495" spans="2:17" s="2" customFormat="1" x14ac:dyDescent="0.3">
      <c r="B495" s="7">
        <f t="shared" si="55"/>
        <v>491549.32</v>
      </c>
      <c r="C495" s="7">
        <f t="shared" si="55"/>
        <v>477064.18</v>
      </c>
      <c r="D495" s="7">
        <f t="shared" si="55"/>
        <v>479497.96</v>
      </c>
      <c r="E495" s="7">
        <f t="shared" si="55"/>
        <v>447593.17</v>
      </c>
      <c r="F495" s="7">
        <f t="shared" si="55"/>
        <v>544581.19999999995</v>
      </c>
      <c r="G495" s="7">
        <f t="shared" si="55"/>
        <v>535491.04</v>
      </c>
      <c r="H495" s="7">
        <f t="shared" si="55"/>
        <v>595770.55000000005</v>
      </c>
      <c r="I495" s="7">
        <f t="shared" si="55"/>
        <v>644509.89</v>
      </c>
      <c r="J495" s="7">
        <f t="shared" si="55"/>
        <v>627669.31999999995</v>
      </c>
      <c r="K495" s="7">
        <f t="shared" si="55"/>
        <v>675005.54</v>
      </c>
      <c r="L495" s="7">
        <f t="shared" si="55"/>
        <v>775234.29</v>
      </c>
      <c r="M495" s="7">
        <f t="shared" si="55"/>
        <v>804322.73</v>
      </c>
      <c r="N495" s="7">
        <f t="shared" si="55"/>
        <v>759110.23</v>
      </c>
      <c r="O495" s="7" t="str">
        <f t="shared" si="55"/>
        <v/>
      </c>
      <c r="P495" s="6"/>
      <c r="Q495" s="9" t="s">
        <v>19</v>
      </c>
    </row>
    <row r="496" spans="2:17" s="2" customFormat="1" x14ac:dyDescent="0.3">
      <c r="B496" s="16">
        <f>SUM(B492:B495)</f>
        <v>1984239.37</v>
      </c>
      <c r="C496" s="16">
        <f t="shared" ref="C496:M496" si="56">SUM(C492:C495)</f>
        <v>1675320.63</v>
      </c>
      <c r="D496" s="16">
        <f t="shared" si="56"/>
        <v>1893455.7799999998</v>
      </c>
      <c r="E496" s="16">
        <f t="shared" si="56"/>
        <v>1927271.5499999998</v>
      </c>
      <c r="F496" s="16">
        <f t="shared" si="56"/>
        <v>2032482.75</v>
      </c>
      <c r="G496" s="16">
        <f t="shared" si="56"/>
        <v>2189430.9000000004</v>
      </c>
      <c r="H496" s="16">
        <f t="shared" si="56"/>
        <v>2164596.5</v>
      </c>
      <c r="I496" s="16">
        <f t="shared" si="56"/>
        <v>2307924.6</v>
      </c>
      <c r="J496" s="16">
        <f t="shared" si="56"/>
        <v>2397038.6799999997</v>
      </c>
      <c r="K496" s="16">
        <f t="shared" si="56"/>
        <v>2679124.09</v>
      </c>
      <c r="L496" s="16">
        <f t="shared" si="56"/>
        <v>3102906.44</v>
      </c>
      <c r="M496" s="16">
        <f t="shared" si="56"/>
        <v>3294956.64</v>
      </c>
      <c r="N496" s="16">
        <f>IF(N493="",N492*4,IF(N494="",(N493+N492)*2,IF(N495="",((N494+N493+N492)/3)*4,SUM(N492:N495))))</f>
        <v>2915425.04</v>
      </c>
      <c r="O496" s="16">
        <f>IF(O493="",O492*4,IF(O494="",(O493+O492)*2,IF(O495="",((O494+O493+O492)/3)*4,SUM(O492:O495))))</f>
        <v>2689329.48</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f t="shared" ref="B499:O502" si="57">IFERROR(VLOOKUP($B$498,$130:$216,MATCH($Q499&amp;"/"&amp;B$348,$128:$128,0),FALSE),"")</f>
        <v>287664.63</v>
      </c>
      <c r="C499" s="7">
        <f t="shared" si="57"/>
        <v>236926</v>
      </c>
      <c r="D499" s="7">
        <f t="shared" si="57"/>
        <v>303586.87</v>
      </c>
      <c r="E499" s="7">
        <f t="shared" si="57"/>
        <v>285459.34000000003</v>
      </c>
      <c r="F499" s="7">
        <f t="shared" si="57"/>
        <v>240805.06</v>
      </c>
      <c r="G499" s="7">
        <f t="shared" si="57"/>
        <v>268199.42</v>
      </c>
      <c r="H499" s="7">
        <f t="shared" si="57"/>
        <v>229549.24</v>
      </c>
      <c r="I499" s="7">
        <f t="shared" si="57"/>
        <v>218973.95</v>
      </c>
      <c r="J499" s="7">
        <f t="shared" si="57"/>
        <v>268535.59000000003</v>
      </c>
      <c r="K499" s="7">
        <f t="shared" si="57"/>
        <v>266618.01</v>
      </c>
      <c r="L499" s="7">
        <f t="shared" si="57"/>
        <v>322240.38</v>
      </c>
      <c r="M499" s="7">
        <f t="shared" si="57"/>
        <v>349108.47999999998</v>
      </c>
      <c r="N499" s="7">
        <f t="shared" si="57"/>
        <v>316492.52</v>
      </c>
      <c r="O499" s="7">
        <f t="shared" si="57"/>
        <v>348233.3</v>
      </c>
      <c r="P499" s="6"/>
      <c r="Q499" s="9" t="s">
        <v>12</v>
      </c>
    </row>
    <row r="500" spans="1:17" x14ac:dyDescent="0.3">
      <c r="B500" s="7">
        <f t="shared" si="57"/>
        <v>277457</v>
      </c>
      <c r="C500" s="7">
        <f t="shared" si="57"/>
        <v>237482.66</v>
      </c>
      <c r="D500" s="7">
        <f t="shared" si="57"/>
        <v>277582.53000000003</v>
      </c>
      <c r="E500" s="7">
        <f t="shared" si="57"/>
        <v>257292.75</v>
      </c>
      <c r="F500" s="7">
        <f t="shared" si="57"/>
        <v>251004.01</v>
      </c>
      <c r="G500" s="7">
        <f t="shared" si="57"/>
        <v>314130.34999999998</v>
      </c>
      <c r="H500" s="7">
        <f t="shared" si="57"/>
        <v>271171.21000000002</v>
      </c>
      <c r="I500" s="7">
        <f t="shared" si="57"/>
        <v>294241.96000000002</v>
      </c>
      <c r="J500" s="7">
        <f t="shared" si="57"/>
        <v>320464.46999999997</v>
      </c>
      <c r="K500" s="7">
        <f t="shared" si="57"/>
        <v>348443.78</v>
      </c>
      <c r="L500" s="7">
        <f t="shared" si="57"/>
        <v>387343.99</v>
      </c>
      <c r="M500" s="7">
        <f t="shared" si="57"/>
        <v>408886.3</v>
      </c>
      <c r="N500" s="7">
        <f t="shared" si="57"/>
        <v>403068.58</v>
      </c>
      <c r="O500" s="7" t="str">
        <f t="shared" si="57"/>
        <v/>
      </c>
      <c r="P500" s="6"/>
      <c r="Q500" s="9" t="s">
        <v>13</v>
      </c>
    </row>
    <row r="501" spans="1:17" x14ac:dyDescent="0.3">
      <c r="B501" s="7">
        <f t="shared" si="57"/>
        <v>351958.33</v>
      </c>
      <c r="C501" s="7">
        <f t="shared" si="57"/>
        <v>256491.64</v>
      </c>
      <c r="D501" s="7">
        <f t="shared" si="57"/>
        <v>329129.55</v>
      </c>
      <c r="E501" s="7">
        <f t="shared" si="57"/>
        <v>265836.77</v>
      </c>
      <c r="F501" s="7">
        <f t="shared" si="57"/>
        <v>220796.06</v>
      </c>
      <c r="G501" s="7">
        <f t="shared" si="57"/>
        <v>218019.63</v>
      </c>
      <c r="H501" s="7">
        <f t="shared" si="57"/>
        <v>234305.78</v>
      </c>
      <c r="I501" s="7">
        <f t="shared" si="57"/>
        <v>281976.84000000003</v>
      </c>
      <c r="J501" s="7">
        <f t="shared" si="57"/>
        <v>246729.76</v>
      </c>
      <c r="K501" s="7">
        <f t="shared" si="57"/>
        <v>363146.79</v>
      </c>
      <c r="L501" s="7">
        <f t="shared" si="57"/>
        <v>430198.08</v>
      </c>
      <c r="M501" s="7">
        <f t="shared" si="57"/>
        <v>388090.08</v>
      </c>
      <c r="N501" s="7">
        <f t="shared" si="57"/>
        <v>428274.07</v>
      </c>
      <c r="O501" s="7" t="str">
        <f t="shared" si="57"/>
        <v/>
      </c>
      <c r="P501" s="6"/>
      <c r="Q501" s="9" t="s">
        <v>14</v>
      </c>
    </row>
    <row r="502" spans="1:17" x14ac:dyDescent="0.3">
      <c r="B502" s="18">
        <f t="shared" si="57"/>
        <v>319493.40999999997</v>
      </c>
      <c r="C502" s="18">
        <f t="shared" si="57"/>
        <v>300703.43</v>
      </c>
      <c r="D502" s="18">
        <f t="shared" si="57"/>
        <v>304412.39</v>
      </c>
      <c r="E502" s="18">
        <f t="shared" si="57"/>
        <v>264843.57</v>
      </c>
      <c r="F502" s="18">
        <f t="shared" si="57"/>
        <v>299986.89</v>
      </c>
      <c r="G502" s="18">
        <f t="shared" si="57"/>
        <v>261130.47</v>
      </c>
      <c r="H502" s="18">
        <f t="shared" si="57"/>
        <v>277094.05</v>
      </c>
      <c r="I502" s="18">
        <f t="shared" si="57"/>
        <v>303830.74</v>
      </c>
      <c r="J502" s="18">
        <f t="shared" si="57"/>
        <v>289273.28000000003</v>
      </c>
      <c r="K502" s="18">
        <f t="shared" si="57"/>
        <v>328899.71999999997</v>
      </c>
      <c r="L502" s="18">
        <f t="shared" si="57"/>
        <v>355070.55</v>
      </c>
      <c r="M502" s="18">
        <f t="shared" si="57"/>
        <v>348046.51</v>
      </c>
      <c r="N502" s="18">
        <f t="shared" si="57"/>
        <v>376968.34</v>
      </c>
      <c r="O502" s="18" t="str">
        <f t="shared" si="57"/>
        <v/>
      </c>
      <c r="P502" s="6"/>
      <c r="Q502" s="9" t="s">
        <v>19</v>
      </c>
    </row>
    <row r="503" spans="1:17" x14ac:dyDescent="0.3">
      <c r="B503" s="18">
        <f>SUM(B499:B502)</f>
        <v>1236573.3699999999</v>
      </c>
      <c r="C503" s="18">
        <f t="shared" ref="C503:M503" si="58">SUM(C499:C502)</f>
        <v>1031603.73</v>
      </c>
      <c r="D503" s="18">
        <f t="shared" si="58"/>
        <v>1214711.3399999999</v>
      </c>
      <c r="E503" s="18">
        <f t="shared" si="58"/>
        <v>1073432.4300000002</v>
      </c>
      <c r="F503" s="18">
        <f t="shared" si="58"/>
        <v>1012592.02</v>
      </c>
      <c r="G503" s="18">
        <f t="shared" si="58"/>
        <v>1061479.8700000001</v>
      </c>
      <c r="H503" s="18">
        <f t="shared" si="58"/>
        <v>1012120.28</v>
      </c>
      <c r="I503" s="18">
        <f t="shared" si="58"/>
        <v>1099023.49</v>
      </c>
      <c r="J503" s="18">
        <f t="shared" si="58"/>
        <v>1125003.1000000001</v>
      </c>
      <c r="K503" s="18">
        <f t="shared" si="58"/>
        <v>1307108.3</v>
      </c>
      <c r="L503" s="18">
        <f t="shared" si="58"/>
        <v>1494853</v>
      </c>
      <c r="M503" s="18">
        <f t="shared" si="58"/>
        <v>1494131.37</v>
      </c>
      <c r="N503" s="18">
        <f>IF(N500="",N499*4,IF(N501="",(N500+N499)*2,IF(N502="",((N501+N500+N499)/3)*4,SUM(N499:N502))))</f>
        <v>1524803.5100000002</v>
      </c>
      <c r="O503" s="18">
        <f>IF(O500="",O499*4,IF(O501="",(O500+O499)*2,IF(O502="",((O501+O500+O499)/3)*4,SUM(O499:O502))))</f>
        <v>1392933.2</v>
      </c>
      <c r="P503" s="6"/>
      <c r="Q503" s="9" t="s">
        <v>15</v>
      </c>
    </row>
    <row r="504" spans="1:17" x14ac:dyDescent="0.3">
      <c r="B504" s="21">
        <f>B503/B$465</f>
        <v>0.63289054249903665</v>
      </c>
      <c r="C504" s="22">
        <f>C503/C$465</f>
        <v>0.62501515728980306</v>
      </c>
      <c r="D504" s="22">
        <f t="shared" ref="D504:O504" si="59">D503/D$465</f>
        <v>0.65043287678908324</v>
      </c>
      <c r="E504" s="22">
        <f t="shared" si="59"/>
        <v>0.56468685164601651</v>
      </c>
      <c r="F504" s="22">
        <f t="shared" si="59"/>
        <v>0.50259644780733503</v>
      </c>
      <c r="G504" s="22">
        <f t="shared" si="59"/>
        <v>0.48744160158631533</v>
      </c>
      <c r="H504" s="22">
        <f t="shared" si="59"/>
        <v>0.47000413252639878</v>
      </c>
      <c r="I504" s="22">
        <f t="shared" si="59"/>
        <v>0.47855270796847643</v>
      </c>
      <c r="J504" s="22">
        <f t="shared" si="59"/>
        <v>0.47211246884874131</v>
      </c>
      <c r="K504" s="22">
        <f t="shared" si="59"/>
        <v>0.49089928971518859</v>
      </c>
      <c r="L504" s="22">
        <f t="shared" si="59"/>
        <v>0.48379584125094277</v>
      </c>
      <c r="M504" s="22">
        <f t="shared" si="59"/>
        <v>0.45556368929152458</v>
      </c>
      <c r="N504" s="23">
        <f t="shared" si="59"/>
        <v>0.52615610598890716</v>
      </c>
      <c r="O504" s="23">
        <f t="shared" si="59"/>
        <v>0.52353643276452766</v>
      </c>
      <c r="P504" s="6"/>
      <c r="Q504" s="11" t="s">
        <v>2552</v>
      </c>
    </row>
    <row r="505" spans="1:17" s="87" customFormat="1" x14ac:dyDescent="0.3">
      <c r="A505" s="86"/>
      <c r="B505" s="19"/>
      <c r="C505" s="10">
        <f t="shared" ref="C505:M505" si="60">C503/B503-1</f>
        <v>-0.16575614918830084</v>
      </c>
      <c r="D505" s="10">
        <f t="shared" si="60"/>
        <v>0.17749801079141103</v>
      </c>
      <c r="E505" s="10">
        <f t="shared" si="60"/>
        <v>-0.11630657041532166</v>
      </c>
      <c r="F505" s="10">
        <f t="shared" si="60"/>
        <v>-5.667837890830274E-2</v>
      </c>
      <c r="G505" s="10">
        <f t="shared" si="60"/>
        <v>4.8279908427482976E-2</v>
      </c>
      <c r="H505" s="10">
        <f t="shared" si="60"/>
        <v>-4.6500731097236958E-2</v>
      </c>
      <c r="I505" s="10">
        <f t="shared" si="60"/>
        <v>8.5862532069804987E-2</v>
      </c>
      <c r="J505" s="10">
        <f t="shared" si="60"/>
        <v>2.3638812306004509E-2</v>
      </c>
      <c r="K505" s="10">
        <f t="shared" si="60"/>
        <v>0.16187084284478859</v>
      </c>
      <c r="L505" s="10">
        <f t="shared" si="60"/>
        <v>0.14363362240144895</v>
      </c>
      <c r="M505" s="10">
        <f t="shared" si="60"/>
        <v>-4.8274311922302804E-4</v>
      </c>
      <c r="N505" s="10">
        <f>N503/M503-1</f>
        <v>2.0528409091631783E-2</v>
      </c>
      <c r="O505" s="10">
        <f>O503/N503-1</f>
        <v>-8.6483477467860892E-2</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f t="shared" ref="B507:O511" si="61">IFERROR(B461-B499,"")</f>
        <v>178606.99</v>
      </c>
      <c r="C507" s="16">
        <f t="shared" si="61"/>
        <v>140747</v>
      </c>
      <c r="D507" s="16">
        <f t="shared" si="61"/>
        <v>157027.85999999999</v>
      </c>
      <c r="E507" s="16">
        <f t="shared" si="61"/>
        <v>195698.74</v>
      </c>
      <c r="F507" s="16">
        <f t="shared" si="61"/>
        <v>238797.2</v>
      </c>
      <c r="G507" s="16">
        <f t="shared" si="61"/>
        <v>264392.60000000003</v>
      </c>
      <c r="H507" s="16">
        <f t="shared" si="61"/>
        <v>257055.64</v>
      </c>
      <c r="I507" s="16">
        <f t="shared" si="61"/>
        <v>264833.33</v>
      </c>
      <c r="J507" s="16">
        <f t="shared" si="61"/>
        <v>300611.23999999993</v>
      </c>
      <c r="K507" s="16">
        <f t="shared" si="61"/>
        <v>311530.99</v>
      </c>
      <c r="L507" s="16">
        <f t="shared" si="61"/>
        <v>363775.87</v>
      </c>
      <c r="M507" s="16">
        <f t="shared" si="61"/>
        <v>421028.18000000005</v>
      </c>
      <c r="N507" s="16">
        <f t="shared" si="61"/>
        <v>355948.01</v>
      </c>
      <c r="O507" s="16">
        <f t="shared" si="61"/>
        <v>316922.51000000007</v>
      </c>
      <c r="P507" s="6"/>
      <c r="Q507" s="9" t="s">
        <v>12</v>
      </c>
    </row>
    <row r="508" spans="1:17" x14ac:dyDescent="0.3">
      <c r="B508" s="7">
        <f t="shared" si="61"/>
        <v>179692</v>
      </c>
      <c r="C508" s="7">
        <f t="shared" si="61"/>
        <v>142959.67000000001</v>
      </c>
      <c r="D508" s="7">
        <f t="shared" si="61"/>
        <v>161953.62</v>
      </c>
      <c r="E508" s="7">
        <f t="shared" si="61"/>
        <v>235079.39</v>
      </c>
      <c r="F508" s="7">
        <f t="shared" si="61"/>
        <v>258404.03999999998</v>
      </c>
      <c r="G508" s="7">
        <f t="shared" si="61"/>
        <v>292040.59999999998</v>
      </c>
      <c r="H508" s="7">
        <f t="shared" si="61"/>
        <v>269597.25999999995</v>
      </c>
      <c r="I508" s="7">
        <f t="shared" si="61"/>
        <v>274953.06</v>
      </c>
      <c r="J508" s="7">
        <f t="shared" si="61"/>
        <v>327910.18000000005</v>
      </c>
      <c r="K508" s="7">
        <f t="shared" si="61"/>
        <v>332932.91999999993</v>
      </c>
      <c r="L508" s="7">
        <f t="shared" si="61"/>
        <v>395721.54000000004</v>
      </c>
      <c r="M508" s="7">
        <f t="shared" si="61"/>
        <v>453012.94</v>
      </c>
      <c r="N508" s="7">
        <f t="shared" si="61"/>
        <v>255596.47000000003</v>
      </c>
      <c r="O508" s="7" t="str">
        <f t="shared" si="61"/>
        <v/>
      </c>
      <c r="P508" s="6"/>
      <c r="Q508" s="9" t="s">
        <v>13</v>
      </c>
    </row>
    <row r="509" spans="1:17" x14ac:dyDescent="0.3">
      <c r="B509" s="7">
        <f t="shared" si="61"/>
        <v>194548.11999999994</v>
      </c>
      <c r="C509" s="7">
        <f t="shared" si="61"/>
        <v>165150.82</v>
      </c>
      <c r="D509" s="7">
        <f t="shared" si="61"/>
        <v>169361.03000000003</v>
      </c>
      <c r="E509" s="7">
        <f t="shared" si="61"/>
        <v>216561.38999999996</v>
      </c>
      <c r="F509" s="7">
        <f t="shared" si="61"/>
        <v>263847.43</v>
      </c>
      <c r="G509" s="7">
        <f t="shared" si="61"/>
        <v>288563.42</v>
      </c>
      <c r="H509" s="7">
        <f t="shared" si="61"/>
        <v>298820.98</v>
      </c>
      <c r="I509" s="7">
        <f t="shared" si="61"/>
        <v>316376.52999999997</v>
      </c>
      <c r="J509" s="7">
        <f t="shared" si="61"/>
        <v>294802.30000000005</v>
      </c>
      <c r="K509" s="7">
        <f t="shared" si="61"/>
        <v>367696.89000000007</v>
      </c>
      <c r="L509" s="7">
        <f t="shared" si="61"/>
        <v>418787.73000000004</v>
      </c>
      <c r="M509" s="7">
        <f t="shared" si="61"/>
        <v>456342.35999999993</v>
      </c>
      <c r="N509" s="7">
        <f t="shared" si="61"/>
        <v>380587.26999999996</v>
      </c>
      <c r="O509" s="7" t="str">
        <f t="shared" si="61"/>
        <v/>
      </c>
      <c r="P509" s="6"/>
      <c r="Q509" s="9" t="s">
        <v>14</v>
      </c>
    </row>
    <row r="510" spans="1:17" x14ac:dyDescent="0.3">
      <c r="B510" s="18">
        <f t="shared" si="61"/>
        <v>164429.81</v>
      </c>
      <c r="C510" s="18">
        <f t="shared" si="61"/>
        <v>170064.72000000003</v>
      </c>
      <c r="D510" s="18">
        <f t="shared" si="61"/>
        <v>164489.10999999999</v>
      </c>
      <c r="E510" s="18">
        <f t="shared" si="61"/>
        <v>180162.03999999998</v>
      </c>
      <c r="F510" s="18">
        <f t="shared" si="61"/>
        <v>241081.11</v>
      </c>
      <c r="G510" s="18">
        <f t="shared" si="61"/>
        <v>271178.98</v>
      </c>
      <c r="H510" s="18">
        <f t="shared" si="61"/>
        <v>315834.31</v>
      </c>
      <c r="I510" s="18">
        <f t="shared" si="61"/>
        <v>341370.42000000004</v>
      </c>
      <c r="J510" s="18">
        <f t="shared" si="61"/>
        <v>334586.52</v>
      </c>
      <c r="K510" s="18">
        <f t="shared" si="61"/>
        <v>343412.08000000007</v>
      </c>
      <c r="L510" s="18">
        <f t="shared" si="61"/>
        <v>416704.46</v>
      </c>
      <c r="M510" s="18">
        <f t="shared" si="61"/>
        <v>455227.16000000003</v>
      </c>
      <c r="N510" s="18">
        <f t="shared" si="61"/>
        <v>381070.66</v>
      </c>
      <c r="O510" s="18" t="str">
        <f t="shared" si="61"/>
        <v/>
      </c>
      <c r="P510" s="6"/>
      <c r="Q510" s="9" t="s">
        <v>19</v>
      </c>
    </row>
    <row r="511" spans="1:17" x14ac:dyDescent="0.3">
      <c r="B511" s="16">
        <f t="shared" si="61"/>
        <v>717276.91999999993</v>
      </c>
      <c r="C511" s="16">
        <f t="shared" si="61"/>
        <v>618922.21</v>
      </c>
      <c r="D511" s="16">
        <f t="shared" si="61"/>
        <v>652831.62000000011</v>
      </c>
      <c r="E511" s="16">
        <f t="shared" si="61"/>
        <v>827501.55999999959</v>
      </c>
      <c r="F511" s="16">
        <f t="shared" si="61"/>
        <v>1002129.78</v>
      </c>
      <c r="G511" s="16">
        <f t="shared" si="61"/>
        <v>1116175.5999999996</v>
      </c>
      <c r="H511" s="16">
        <f t="shared" si="61"/>
        <v>1141308.1899999997</v>
      </c>
      <c r="I511" s="16">
        <f t="shared" si="61"/>
        <v>1197533.3400000001</v>
      </c>
      <c r="J511" s="16">
        <f t="shared" si="61"/>
        <v>1257910.2399999998</v>
      </c>
      <c r="K511" s="16">
        <f t="shared" si="61"/>
        <v>1355572.8799999997</v>
      </c>
      <c r="L511" s="16">
        <f t="shared" si="61"/>
        <v>1594989.5999999996</v>
      </c>
      <c r="M511" s="16">
        <f t="shared" si="61"/>
        <v>1785610.6399999997</v>
      </c>
      <c r="N511" s="16">
        <f t="shared" si="61"/>
        <v>1373202.4099999997</v>
      </c>
      <c r="O511" s="16">
        <f t="shared" si="61"/>
        <v>1267690.0400000003</v>
      </c>
      <c r="P511" s="6"/>
      <c r="Q511" s="9" t="s">
        <v>15</v>
      </c>
    </row>
    <row r="512" spans="1:17" x14ac:dyDescent="0.3">
      <c r="B512" s="10">
        <f t="shared" ref="B512:O512" si="62">B511/B$465</f>
        <v>0.36710945750096341</v>
      </c>
      <c r="C512" s="10">
        <f t="shared" si="62"/>
        <v>0.37498484271019694</v>
      </c>
      <c r="D512" s="10">
        <f t="shared" si="62"/>
        <v>0.34956712321091671</v>
      </c>
      <c r="E512" s="10">
        <f t="shared" si="62"/>
        <v>0.43531314835398344</v>
      </c>
      <c r="F512" s="10">
        <f t="shared" si="62"/>
        <v>0.49740355219266502</v>
      </c>
      <c r="G512" s="10">
        <f t="shared" si="62"/>
        <v>0.51255839841368467</v>
      </c>
      <c r="H512" s="10">
        <f t="shared" si="62"/>
        <v>0.52999586747360128</v>
      </c>
      <c r="I512" s="10">
        <f t="shared" si="62"/>
        <v>0.52144729203152362</v>
      </c>
      <c r="J512" s="10">
        <f t="shared" si="62"/>
        <v>0.52788753115125864</v>
      </c>
      <c r="K512" s="10">
        <f t="shared" si="62"/>
        <v>0.50910071028481141</v>
      </c>
      <c r="L512" s="10">
        <f t="shared" si="62"/>
        <v>0.51620415874905723</v>
      </c>
      <c r="M512" s="10">
        <f t="shared" si="62"/>
        <v>0.54443631070847542</v>
      </c>
      <c r="N512" s="10">
        <f t="shared" si="62"/>
        <v>0.47384389401109289</v>
      </c>
      <c r="O512" s="10">
        <f t="shared" si="62"/>
        <v>0.47646356723547229</v>
      </c>
      <c r="P512" s="6"/>
      <c r="Q512" s="24" t="s">
        <v>23</v>
      </c>
    </row>
    <row r="513" spans="1:17" s="87" customFormat="1" x14ac:dyDescent="0.3">
      <c r="A513" s="86"/>
      <c r="B513" s="19"/>
      <c r="C513" s="10">
        <f t="shared" ref="C513:M513" si="63">C511/B511-1</f>
        <v>-0.13712236830372293</v>
      </c>
      <c r="D513" s="10">
        <f t="shared" si="63"/>
        <v>5.4787838361787244E-2</v>
      </c>
      <c r="E513" s="10">
        <f t="shared" si="63"/>
        <v>0.26755741396227006</v>
      </c>
      <c r="F513" s="10">
        <f t="shared" si="63"/>
        <v>0.21103068373671774</v>
      </c>
      <c r="G513" s="10">
        <f t="shared" si="63"/>
        <v>0.11380344370167261</v>
      </c>
      <c r="H513" s="10">
        <f t="shared" si="63"/>
        <v>2.2516698985356909E-2</v>
      </c>
      <c r="I513" s="10">
        <f t="shared" si="63"/>
        <v>4.9263775107055263E-2</v>
      </c>
      <c r="J513" s="10">
        <f t="shared" si="63"/>
        <v>5.0417719476603118E-2</v>
      </c>
      <c r="K513" s="10">
        <f t="shared" si="63"/>
        <v>7.7638798774704254E-2</v>
      </c>
      <c r="L513" s="10">
        <f t="shared" si="63"/>
        <v>0.17661663458478172</v>
      </c>
      <c r="M513" s="10">
        <f t="shared" si="63"/>
        <v>0.11951240309027722</v>
      </c>
      <c r="N513" s="10">
        <f>N511/M511-1</f>
        <v>-0.23096201420484375</v>
      </c>
      <c r="O513" s="10">
        <f>O511/N511-1</f>
        <v>-7.6836720669605785E-2</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f t="shared" ref="B516:O519" si="64">IFERROR(VLOOKUP($B$515,$130:$216,MATCH($Q516&amp;"/"&amp;B$348,$128:$128,0),FALSE),"")</f>
        <v>0</v>
      </c>
      <c r="C516" s="16">
        <f t="shared" si="64"/>
        <v>0</v>
      </c>
      <c r="D516" s="16">
        <f t="shared" si="64"/>
        <v>87215.62</v>
      </c>
      <c r="E516" s="16">
        <f t="shared" si="64"/>
        <v>113901.51</v>
      </c>
      <c r="F516" s="16">
        <f t="shared" si="64"/>
        <v>125442.54</v>
      </c>
      <c r="G516" s="16">
        <f t="shared" si="64"/>
        <v>162115.76999999999</v>
      </c>
      <c r="H516" s="16">
        <f t="shared" si="64"/>
        <v>145504.32000000001</v>
      </c>
      <c r="I516" s="16">
        <f t="shared" si="64"/>
        <v>171685.01</v>
      </c>
      <c r="J516" s="16">
        <f t="shared" si="64"/>
        <v>200302.48</v>
      </c>
      <c r="K516" s="16">
        <f t="shared" si="64"/>
        <v>190187.1</v>
      </c>
      <c r="L516" s="16">
        <f t="shared" si="64"/>
        <v>212293.71</v>
      </c>
      <c r="M516" s="16">
        <f t="shared" si="64"/>
        <v>251817.8</v>
      </c>
      <c r="N516" s="16">
        <f t="shared" si="64"/>
        <v>225588.57</v>
      </c>
      <c r="O516" s="16">
        <f t="shared" si="64"/>
        <v>184032.09</v>
      </c>
      <c r="P516" s="6"/>
      <c r="Q516" s="9" t="s">
        <v>12</v>
      </c>
    </row>
    <row r="517" spans="1:17" x14ac:dyDescent="0.3">
      <c r="B517" s="7">
        <f t="shared" si="64"/>
        <v>0</v>
      </c>
      <c r="C517" s="7">
        <f t="shared" si="64"/>
        <v>80072.06</v>
      </c>
      <c r="D517" s="7">
        <f t="shared" si="64"/>
        <v>102386.11</v>
      </c>
      <c r="E517" s="7">
        <f t="shared" si="64"/>
        <v>137245.56</v>
      </c>
      <c r="F517" s="7">
        <f t="shared" si="64"/>
        <v>165590.65</v>
      </c>
      <c r="G517" s="7">
        <f t="shared" si="64"/>
        <v>210034.79</v>
      </c>
      <c r="H517" s="7">
        <f t="shared" si="64"/>
        <v>181534.85</v>
      </c>
      <c r="I517" s="7">
        <f t="shared" si="64"/>
        <v>190284.49</v>
      </c>
      <c r="J517" s="7">
        <f t="shared" si="64"/>
        <v>216576.63</v>
      </c>
      <c r="K517" s="7">
        <f t="shared" si="64"/>
        <v>207360.81</v>
      </c>
      <c r="L517" s="7">
        <f t="shared" si="64"/>
        <v>217392.9</v>
      </c>
      <c r="M517" s="7">
        <f t="shared" si="64"/>
        <v>269938.48</v>
      </c>
      <c r="N517" s="7">
        <f t="shared" si="64"/>
        <v>150954.82</v>
      </c>
      <c r="O517" s="7" t="str">
        <f t="shared" si="64"/>
        <v/>
      </c>
      <c r="P517" s="6"/>
      <c r="Q517" s="9" t="s">
        <v>13</v>
      </c>
    </row>
    <row r="518" spans="1:17" x14ac:dyDescent="0.3">
      <c r="B518" s="7">
        <f t="shared" si="64"/>
        <v>0</v>
      </c>
      <c r="C518" s="7">
        <f t="shared" si="64"/>
        <v>93269.21</v>
      </c>
      <c r="D518" s="7">
        <f t="shared" si="64"/>
        <v>107878.95</v>
      </c>
      <c r="E518" s="7">
        <f t="shared" si="64"/>
        <v>120815.51</v>
      </c>
      <c r="F518" s="7">
        <f t="shared" si="64"/>
        <v>159713.59</v>
      </c>
      <c r="G518" s="7">
        <f t="shared" si="64"/>
        <v>195489.49</v>
      </c>
      <c r="H518" s="7">
        <f t="shared" si="64"/>
        <v>214099.20000000001</v>
      </c>
      <c r="I518" s="7">
        <f t="shared" si="64"/>
        <v>218644.97</v>
      </c>
      <c r="J518" s="7">
        <f t="shared" si="64"/>
        <v>205350.85</v>
      </c>
      <c r="K518" s="7">
        <f t="shared" si="64"/>
        <v>220594.82</v>
      </c>
      <c r="L518" s="7">
        <f t="shared" si="64"/>
        <v>220835.17</v>
      </c>
      <c r="M518" s="7">
        <f t="shared" si="64"/>
        <v>258764.67</v>
      </c>
      <c r="N518" s="7">
        <f t="shared" si="64"/>
        <v>234882.74</v>
      </c>
      <c r="O518" s="7" t="str">
        <f t="shared" si="64"/>
        <v/>
      </c>
      <c r="P518" s="6"/>
      <c r="Q518" s="9" t="s">
        <v>14</v>
      </c>
    </row>
    <row r="519" spans="1:17" x14ac:dyDescent="0.3">
      <c r="B519" s="18">
        <f t="shared" si="64"/>
        <v>0</v>
      </c>
      <c r="C519" s="18">
        <f t="shared" si="64"/>
        <v>96404.39</v>
      </c>
      <c r="D519" s="18">
        <f t="shared" si="64"/>
        <v>106737.48</v>
      </c>
      <c r="E519" s="18">
        <f t="shared" si="64"/>
        <v>124246.04</v>
      </c>
      <c r="F519" s="18">
        <f t="shared" si="64"/>
        <v>182673.49</v>
      </c>
      <c r="G519" s="18">
        <f t="shared" si="64"/>
        <v>183269.61</v>
      </c>
      <c r="H519" s="18">
        <f t="shared" si="64"/>
        <v>191930.34</v>
      </c>
      <c r="I519" s="18">
        <f t="shared" si="64"/>
        <v>204362.84</v>
      </c>
      <c r="J519" s="18">
        <f t="shared" si="64"/>
        <v>210761.7</v>
      </c>
      <c r="K519" s="18">
        <f t="shared" si="64"/>
        <v>218413.62</v>
      </c>
      <c r="L519" s="18">
        <f t="shared" si="64"/>
        <v>259878.41</v>
      </c>
      <c r="M519" s="18">
        <f t="shared" si="64"/>
        <v>275208.86</v>
      </c>
      <c r="N519" s="18">
        <f t="shared" si="64"/>
        <v>251681.97</v>
      </c>
      <c r="O519" s="18" t="str">
        <f t="shared" si="64"/>
        <v/>
      </c>
      <c r="P519" s="6"/>
      <c r="Q519" s="9" t="s">
        <v>19</v>
      </c>
    </row>
    <row r="520" spans="1:17" x14ac:dyDescent="0.3">
      <c r="B520" s="18">
        <f>SUM(B516:B519)</f>
        <v>0</v>
      </c>
      <c r="C520" s="18">
        <f t="shared" ref="C520:M520" si="65">SUM(C516:C519)</f>
        <v>269745.66000000003</v>
      </c>
      <c r="D520" s="18">
        <f t="shared" si="65"/>
        <v>404218.16</v>
      </c>
      <c r="E520" s="18">
        <f t="shared" si="65"/>
        <v>496208.62</v>
      </c>
      <c r="F520" s="18">
        <f t="shared" si="65"/>
        <v>633420.27</v>
      </c>
      <c r="G520" s="18">
        <f t="shared" si="65"/>
        <v>750909.66</v>
      </c>
      <c r="H520" s="18">
        <f t="shared" si="65"/>
        <v>733068.71000000008</v>
      </c>
      <c r="I520" s="18">
        <f t="shared" si="65"/>
        <v>784977.30999999994</v>
      </c>
      <c r="J520" s="18">
        <f t="shared" si="65"/>
        <v>832991.65999999992</v>
      </c>
      <c r="K520" s="18">
        <f t="shared" si="65"/>
        <v>836556.35</v>
      </c>
      <c r="L520" s="18">
        <f t="shared" si="65"/>
        <v>910400.19000000006</v>
      </c>
      <c r="M520" s="18">
        <f t="shared" si="65"/>
        <v>1055729.81</v>
      </c>
      <c r="N520" s="18">
        <f>IF(N517="",N516*4,IF(N518="",(N517+N516)*2,IF(N519="",((N518+N517+N516)/3)*4,SUM(N516:N519))))</f>
        <v>863108.1</v>
      </c>
      <c r="O520" s="18">
        <f>IF(O517="",O516*4,IF(O518="",(O517+O516)*2,IF(O519="",((O518+O517+O516)/3)*4,SUM(O516:O519))))</f>
        <v>736128.36</v>
      </c>
      <c r="P520" s="6"/>
      <c r="Q520" s="9" t="s">
        <v>15</v>
      </c>
    </row>
    <row r="521" spans="1:17" x14ac:dyDescent="0.3">
      <c r="B521" s="10">
        <f t="shared" ref="B521:M521" si="66">+B520/(B$465+B$472)</f>
        <v>0</v>
      </c>
      <c r="C521" s="10">
        <f t="shared" si="66"/>
        <v>0.16101136509619279</v>
      </c>
      <c r="D521" s="10">
        <f t="shared" si="66"/>
        <v>0.21348169838450939</v>
      </c>
      <c r="E521" s="10">
        <f t="shared" si="66"/>
        <v>0.25746689406586221</v>
      </c>
      <c r="F521" s="10">
        <f t="shared" si="66"/>
        <v>0.31164853428645334</v>
      </c>
      <c r="G521" s="10">
        <f t="shared" si="66"/>
        <v>0.34297024857007363</v>
      </c>
      <c r="H521" s="10">
        <f t="shared" si="66"/>
        <v>0.33866298094205577</v>
      </c>
      <c r="I521" s="10">
        <f t="shared" si="66"/>
        <v>0.34012259759265961</v>
      </c>
      <c r="J521" s="10">
        <f t="shared" si="66"/>
        <v>0.34750864200694231</v>
      </c>
      <c r="K521" s="10">
        <f t="shared" si="66"/>
        <v>0.31224994509306214</v>
      </c>
      <c r="L521" s="10">
        <f t="shared" si="66"/>
        <v>0.29353824409321716</v>
      </c>
      <c r="M521" s="10">
        <f t="shared" si="66"/>
        <v>0.3207965448954288</v>
      </c>
      <c r="N521" s="10">
        <f>+N520/(N$465+N$472)</f>
        <v>0.29626769639669365</v>
      </c>
      <c r="O521" s="10">
        <f>+O520/(O$465+O$472)</f>
        <v>0.27372189035429173</v>
      </c>
      <c r="P521" s="6"/>
      <c r="Q521" s="11" t="s">
        <v>2552</v>
      </c>
    </row>
    <row r="522" spans="1:17" s="87" customFormat="1" x14ac:dyDescent="0.3">
      <c r="A522" s="86"/>
      <c r="B522" s="19"/>
      <c r="C522" s="10" t="e">
        <f t="shared" ref="C522:M522" si="67">C520/B520-1</f>
        <v>#DIV/0!</v>
      </c>
      <c r="D522" s="10">
        <f t="shared" si="67"/>
        <v>0.49851589827246867</v>
      </c>
      <c r="E522" s="10">
        <f t="shared" si="67"/>
        <v>0.22757626723153668</v>
      </c>
      <c r="F522" s="10">
        <f t="shared" si="67"/>
        <v>0.27652008544309448</v>
      </c>
      <c r="G522" s="10">
        <f t="shared" si="67"/>
        <v>0.18548410204807619</v>
      </c>
      <c r="H522" s="10">
        <f t="shared" si="67"/>
        <v>-2.3759116376262823E-2</v>
      </c>
      <c r="I522" s="10">
        <f t="shared" si="67"/>
        <v>7.0810006336240683E-2</v>
      </c>
      <c r="J522" s="10">
        <f t="shared" si="67"/>
        <v>6.1166545055932886E-2</v>
      </c>
      <c r="K522" s="10">
        <f t="shared" si="67"/>
        <v>4.2793825810933939E-3</v>
      </c>
      <c r="L522" s="10">
        <f t="shared" si="67"/>
        <v>8.8271208508548193E-2</v>
      </c>
      <c r="M522" s="10">
        <f t="shared" si="67"/>
        <v>0.15963267758105371</v>
      </c>
      <c r="N522" s="10">
        <f>N520/M520-1</f>
        <v>-0.18245360524583465</v>
      </c>
      <c r="O522" s="10">
        <f>O520/N520-1</f>
        <v>-0.14711916155114291</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f t="shared" ref="B524:O527" si="68">IFERROR(VLOOKUP($B$523,$130:$216,MATCH($Q524&amp;"/"&amp;B$348,$128:$128,0),FALSE),"")</f>
        <v>0</v>
      </c>
      <c r="C524" s="16">
        <f t="shared" si="68"/>
        <v>0</v>
      </c>
      <c r="D524" s="16">
        <f t="shared" si="68"/>
        <v>42733.42</v>
      </c>
      <c r="E524" s="16">
        <f t="shared" si="68"/>
        <v>41455.599999999999</v>
      </c>
      <c r="F524" s="16">
        <f t="shared" si="68"/>
        <v>40407.56</v>
      </c>
      <c r="G524" s="16">
        <f t="shared" si="68"/>
        <v>52373.41</v>
      </c>
      <c r="H524" s="16">
        <f t="shared" si="68"/>
        <v>66338.740000000005</v>
      </c>
      <c r="I524" s="16">
        <f t="shared" si="68"/>
        <v>52959.91</v>
      </c>
      <c r="J524" s="16">
        <f t="shared" si="68"/>
        <v>58004.51</v>
      </c>
      <c r="K524" s="16">
        <f t="shared" si="68"/>
        <v>57162.32</v>
      </c>
      <c r="L524" s="16">
        <f t="shared" si="68"/>
        <v>55000.98</v>
      </c>
      <c r="M524" s="16">
        <f t="shared" si="68"/>
        <v>52569.87</v>
      </c>
      <c r="N524" s="16">
        <f t="shared" si="68"/>
        <v>48197.93</v>
      </c>
      <c r="O524" s="16">
        <f t="shared" si="68"/>
        <v>39793.360000000001</v>
      </c>
      <c r="P524" s="6"/>
      <c r="Q524" s="9" t="s">
        <v>12</v>
      </c>
    </row>
    <row r="525" spans="1:17" x14ac:dyDescent="0.3">
      <c r="B525" s="7">
        <f t="shared" si="68"/>
        <v>0</v>
      </c>
      <c r="C525" s="7">
        <f t="shared" si="68"/>
        <v>42631.63</v>
      </c>
      <c r="D525" s="7">
        <f t="shared" si="68"/>
        <v>33937.07</v>
      </c>
      <c r="E525" s="7">
        <f t="shared" si="68"/>
        <v>43002.61</v>
      </c>
      <c r="F525" s="7">
        <f t="shared" si="68"/>
        <v>51255.73</v>
      </c>
      <c r="G525" s="7">
        <f t="shared" si="68"/>
        <v>48042.75</v>
      </c>
      <c r="H525" s="7">
        <f t="shared" si="68"/>
        <v>52312.47</v>
      </c>
      <c r="I525" s="7">
        <f t="shared" si="68"/>
        <v>48614.6</v>
      </c>
      <c r="J525" s="7">
        <f t="shared" si="68"/>
        <v>54872.97</v>
      </c>
      <c r="K525" s="7">
        <f t="shared" si="68"/>
        <v>53985.2</v>
      </c>
      <c r="L525" s="7">
        <f t="shared" si="68"/>
        <v>59743.74</v>
      </c>
      <c r="M525" s="7">
        <f t="shared" si="68"/>
        <v>57407.9</v>
      </c>
      <c r="N525" s="7">
        <f t="shared" si="68"/>
        <v>39893.870000000003</v>
      </c>
      <c r="O525" s="7" t="str">
        <f t="shared" si="68"/>
        <v/>
      </c>
      <c r="P525" s="6"/>
      <c r="Q525" s="9" t="s">
        <v>13</v>
      </c>
    </row>
    <row r="526" spans="1:17" x14ac:dyDescent="0.3">
      <c r="B526" s="7">
        <f t="shared" si="68"/>
        <v>0</v>
      </c>
      <c r="C526" s="7">
        <f t="shared" si="68"/>
        <v>38359.42</v>
      </c>
      <c r="D526" s="7">
        <f t="shared" si="68"/>
        <v>38232.61</v>
      </c>
      <c r="E526" s="7">
        <f t="shared" si="68"/>
        <v>44740.42</v>
      </c>
      <c r="F526" s="7">
        <f t="shared" si="68"/>
        <v>50013.87</v>
      </c>
      <c r="G526" s="7">
        <f t="shared" si="68"/>
        <v>52036.800000000003</v>
      </c>
      <c r="H526" s="7">
        <f t="shared" si="68"/>
        <v>51563.41</v>
      </c>
      <c r="I526" s="7">
        <f t="shared" si="68"/>
        <v>51617.41</v>
      </c>
      <c r="J526" s="7">
        <f t="shared" si="68"/>
        <v>53414.239999999998</v>
      </c>
      <c r="K526" s="7">
        <f t="shared" si="68"/>
        <v>52933.81</v>
      </c>
      <c r="L526" s="7">
        <f t="shared" si="68"/>
        <v>63556.81</v>
      </c>
      <c r="M526" s="7">
        <f t="shared" si="68"/>
        <v>51623.03</v>
      </c>
      <c r="N526" s="7">
        <f t="shared" si="68"/>
        <v>42576.11</v>
      </c>
      <c r="O526" s="7" t="str">
        <f t="shared" si="68"/>
        <v/>
      </c>
      <c r="P526" s="6"/>
      <c r="Q526" s="9" t="s">
        <v>14</v>
      </c>
    </row>
    <row r="527" spans="1:17" x14ac:dyDescent="0.3">
      <c r="B527" s="18">
        <f t="shared" si="68"/>
        <v>0</v>
      </c>
      <c r="C527" s="18">
        <f t="shared" si="68"/>
        <v>40922.959999999999</v>
      </c>
      <c r="D527" s="18">
        <f t="shared" si="68"/>
        <v>33147.910000000003</v>
      </c>
      <c r="E527" s="18">
        <f t="shared" si="68"/>
        <v>52497.58</v>
      </c>
      <c r="F527" s="18">
        <f t="shared" si="68"/>
        <v>38015.08</v>
      </c>
      <c r="G527" s="18">
        <f t="shared" si="68"/>
        <v>44391.66</v>
      </c>
      <c r="H527" s="18">
        <f t="shared" si="68"/>
        <v>49839.83</v>
      </c>
      <c r="I527" s="18">
        <f t="shared" si="68"/>
        <v>58655.15</v>
      </c>
      <c r="J527" s="18">
        <f t="shared" si="68"/>
        <v>51608.66</v>
      </c>
      <c r="K527" s="18">
        <f t="shared" si="68"/>
        <v>66116.95</v>
      </c>
      <c r="L527" s="18">
        <f t="shared" si="68"/>
        <v>67060.42</v>
      </c>
      <c r="M527" s="18">
        <f t="shared" si="68"/>
        <v>59117.599999999999</v>
      </c>
      <c r="N527" s="18">
        <f t="shared" si="68"/>
        <v>41959.53</v>
      </c>
      <c r="O527" s="18" t="str">
        <f t="shared" si="68"/>
        <v/>
      </c>
      <c r="P527" s="6"/>
      <c r="Q527" s="9" t="s">
        <v>19</v>
      </c>
    </row>
    <row r="528" spans="1:17" x14ac:dyDescent="0.3">
      <c r="B528" s="18">
        <f>SUM(B524:B527)</f>
        <v>0</v>
      </c>
      <c r="C528" s="18">
        <f t="shared" ref="C528:M528" si="69">SUM(C524:C527)</f>
        <v>121914.00999999998</v>
      </c>
      <c r="D528" s="18">
        <f t="shared" si="69"/>
        <v>148051.01</v>
      </c>
      <c r="E528" s="18">
        <f t="shared" si="69"/>
        <v>181696.21</v>
      </c>
      <c r="F528" s="18">
        <f t="shared" si="69"/>
        <v>179692.24</v>
      </c>
      <c r="G528" s="18">
        <f t="shared" si="69"/>
        <v>196844.62000000002</v>
      </c>
      <c r="H528" s="18">
        <f t="shared" si="69"/>
        <v>220054.45</v>
      </c>
      <c r="I528" s="18">
        <f t="shared" si="69"/>
        <v>211847.07</v>
      </c>
      <c r="J528" s="18">
        <f t="shared" si="69"/>
        <v>217900.38</v>
      </c>
      <c r="K528" s="18">
        <f t="shared" si="69"/>
        <v>230198.27999999997</v>
      </c>
      <c r="L528" s="18">
        <f t="shared" si="69"/>
        <v>245361.95</v>
      </c>
      <c r="M528" s="18">
        <f t="shared" si="69"/>
        <v>220718.4</v>
      </c>
      <c r="N528" s="18">
        <f>IF(N525="",N524*4,IF(N526="",(N525+N524)*2,IF(N527="",((N526+N525+N524)/3)*4,SUM(N524:N527))))</f>
        <v>172627.44</v>
      </c>
      <c r="O528" s="18">
        <f>IF(O525="",O524*4,IF(O526="",(O525+O524)*2,IF(O527="",((O526+O525+O524)/3)*4,SUM(O524:O527))))</f>
        <v>159173.44</v>
      </c>
      <c r="P528" s="6"/>
      <c r="Q528" s="9" t="s">
        <v>15</v>
      </c>
    </row>
    <row r="529" spans="1:17" x14ac:dyDescent="0.3">
      <c r="B529" s="10">
        <f t="shared" ref="B529:O529" si="70">+B528/(B$465+B$472)</f>
        <v>0</v>
      </c>
      <c r="C529" s="10">
        <f t="shared" si="70"/>
        <v>7.2770554211885718E-2</v>
      </c>
      <c r="D529" s="10">
        <f t="shared" si="70"/>
        <v>7.8190898356328156E-2</v>
      </c>
      <c r="E529" s="10">
        <f t="shared" si="70"/>
        <v>9.4276392966004194E-2</v>
      </c>
      <c r="F529" s="10">
        <f t="shared" si="70"/>
        <v>8.8410216519672791E-2</v>
      </c>
      <c r="G529" s="10">
        <f t="shared" si="70"/>
        <v>8.9906751567268017E-2</v>
      </c>
      <c r="H529" s="10">
        <f t="shared" si="70"/>
        <v>0.10166072428130858</v>
      </c>
      <c r="I529" s="10">
        <f t="shared" si="70"/>
        <v>9.1791157302105963E-2</v>
      </c>
      <c r="J529" s="10">
        <f t="shared" si="70"/>
        <v>9.0903989538858893E-2</v>
      </c>
      <c r="K529" s="10">
        <f t="shared" si="70"/>
        <v>8.5922962978545722E-2</v>
      </c>
      <c r="L529" s="10">
        <f t="shared" si="70"/>
        <v>7.9111490486714148E-2</v>
      </c>
      <c r="M529" s="10">
        <f t="shared" si="70"/>
        <v>6.7068012520028406E-2</v>
      </c>
      <c r="N529" s="10">
        <f t="shared" si="70"/>
        <v>5.9255537033725499E-2</v>
      </c>
      <c r="O529" s="10">
        <f t="shared" si="70"/>
        <v>5.9187034841308703E-2</v>
      </c>
      <c r="P529" s="6"/>
      <c r="Q529" s="11" t="s">
        <v>2552</v>
      </c>
    </row>
    <row r="530" spans="1:17" s="87" customFormat="1" x14ac:dyDescent="0.3">
      <c r="A530" s="86"/>
      <c r="B530" s="19"/>
      <c r="C530" s="10" t="e">
        <f t="shared" ref="C530:M530" si="71">C528/B528-1</f>
        <v>#DIV/0!</v>
      </c>
      <c r="D530" s="10">
        <f t="shared" si="71"/>
        <v>0.21438881388611564</v>
      </c>
      <c r="E530" s="10">
        <f t="shared" si="71"/>
        <v>0.22725410654071165</v>
      </c>
      <c r="F530" s="10">
        <f t="shared" si="71"/>
        <v>-1.1029233906419966E-2</v>
      </c>
      <c r="G530" s="10">
        <f t="shared" si="71"/>
        <v>9.545420547932415E-2</v>
      </c>
      <c r="H530" s="10">
        <f t="shared" si="71"/>
        <v>0.11790939472971118</v>
      </c>
      <c r="I530" s="10">
        <f t="shared" si="71"/>
        <v>-3.7297041709449696E-2</v>
      </c>
      <c r="J530" s="10">
        <f t="shared" si="71"/>
        <v>2.8573961395831349E-2</v>
      </c>
      <c r="K530" s="10">
        <f t="shared" si="71"/>
        <v>5.6438176014194985E-2</v>
      </c>
      <c r="L530" s="10">
        <f t="shared" si="71"/>
        <v>6.5872212424871401E-2</v>
      </c>
      <c r="M530" s="10">
        <f t="shared" si="71"/>
        <v>-0.10043753727910953</v>
      </c>
      <c r="N530" s="10">
        <f>N528/M528-1</f>
        <v>-0.21788378313724632</v>
      </c>
      <c r="O530" s="10">
        <f>O528/N528-1</f>
        <v>-7.7936624675659871E-2</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f t="shared" ref="B532:O535" si="72">IFERROR(VLOOKUP($B$531,$130:$216,MATCH($Q532&amp;"/"&amp;B$348,$128:$128,0),FALSE),"")</f>
        <v>116836.9</v>
      </c>
      <c r="C532" s="16">
        <f t="shared" si="72"/>
        <v>124538</v>
      </c>
      <c r="D532" s="16">
        <f t="shared" si="72"/>
        <v>129949.05</v>
      </c>
      <c r="E532" s="16">
        <f t="shared" si="72"/>
        <v>155357.10999999999</v>
      </c>
      <c r="F532" s="16">
        <f t="shared" si="72"/>
        <v>165850.1</v>
      </c>
      <c r="G532" s="16">
        <f t="shared" si="72"/>
        <v>214489.18</v>
      </c>
      <c r="H532" s="16">
        <f t="shared" si="72"/>
        <v>211843.06</v>
      </c>
      <c r="I532" s="16">
        <f t="shared" si="72"/>
        <v>224644.92</v>
      </c>
      <c r="J532" s="16">
        <f t="shared" si="72"/>
        <v>258306.99</v>
      </c>
      <c r="K532" s="16">
        <f t="shared" si="72"/>
        <v>247349.42</v>
      </c>
      <c r="L532" s="16">
        <f t="shared" si="72"/>
        <v>267294.69</v>
      </c>
      <c r="M532" s="16">
        <f t="shared" si="72"/>
        <v>304387.68</v>
      </c>
      <c r="N532" s="16">
        <f t="shared" si="72"/>
        <v>273786.5</v>
      </c>
      <c r="O532" s="16">
        <f t="shared" si="72"/>
        <v>223825.46</v>
      </c>
      <c r="P532" s="6"/>
      <c r="Q532" s="9" t="s">
        <v>12</v>
      </c>
    </row>
    <row r="533" spans="1:17" x14ac:dyDescent="0.3">
      <c r="B533" s="7">
        <f t="shared" si="72"/>
        <v>118315</v>
      </c>
      <c r="C533" s="7">
        <f t="shared" si="72"/>
        <v>122703.69</v>
      </c>
      <c r="D533" s="7">
        <f t="shared" si="72"/>
        <v>136323.18</v>
      </c>
      <c r="E533" s="7">
        <f t="shared" si="72"/>
        <v>180248.17</v>
      </c>
      <c r="F533" s="7">
        <f t="shared" si="72"/>
        <v>216846.38</v>
      </c>
      <c r="G533" s="7">
        <f t="shared" si="72"/>
        <v>258077.54</v>
      </c>
      <c r="H533" s="7">
        <f t="shared" si="72"/>
        <v>233847.32</v>
      </c>
      <c r="I533" s="7">
        <f t="shared" si="72"/>
        <v>238899.09</v>
      </c>
      <c r="J533" s="7">
        <f t="shared" si="72"/>
        <v>271449.59999999998</v>
      </c>
      <c r="K533" s="7">
        <f t="shared" si="72"/>
        <v>261346.01</v>
      </c>
      <c r="L533" s="7">
        <f t="shared" si="72"/>
        <v>277136.64000000001</v>
      </c>
      <c r="M533" s="7">
        <f t="shared" si="72"/>
        <v>327346.38</v>
      </c>
      <c r="N533" s="7">
        <f t="shared" si="72"/>
        <v>190848.69</v>
      </c>
      <c r="O533" s="7" t="str">
        <f t="shared" si="72"/>
        <v/>
      </c>
      <c r="P533" s="6"/>
      <c r="Q533" s="9" t="s">
        <v>13</v>
      </c>
    </row>
    <row r="534" spans="1:17" x14ac:dyDescent="0.3">
      <c r="B534" s="7">
        <f t="shared" si="72"/>
        <v>148998.65</v>
      </c>
      <c r="C534" s="7">
        <f t="shared" si="72"/>
        <v>131628.62</v>
      </c>
      <c r="D534" s="7">
        <f t="shared" si="72"/>
        <v>146111.56</v>
      </c>
      <c r="E534" s="7">
        <f t="shared" si="72"/>
        <v>165555.92000000001</v>
      </c>
      <c r="F534" s="7">
        <f t="shared" si="72"/>
        <v>209727.46</v>
      </c>
      <c r="G534" s="7">
        <f t="shared" si="72"/>
        <v>247526.29</v>
      </c>
      <c r="H534" s="7">
        <f t="shared" si="72"/>
        <v>265662.61</v>
      </c>
      <c r="I534" s="7">
        <f t="shared" si="72"/>
        <v>270262.38</v>
      </c>
      <c r="J534" s="7">
        <f t="shared" si="72"/>
        <v>258765.09</v>
      </c>
      <c r="K534" s="7">
        <f t="shared" si="72"/>
        <v>273528.63</v>
      </c>
      <c r="L534" s="7">
        <f t="shared" si="72"/>
        <v>284391.98</v>
      </c>
      <c r="M534" s="7">
        <f t="shared" si="72"/>
        <v>310387.7</v>
      </c>
      <c r="N534" s="7">
        <f t="shared" si="72"/>
        <v>277458.84999999998</v>
      </c>
      <c r="O534" s="7" t="str">
        <f t="shared" si="72"/>
        <v/>
      </c>
      <c r="P534" s="6"/>
      <c r="Q534" s="9" t="s">
        <v>14</v>
      </c>
    </row>
    <row r="535" spans="1:17" x14ac:dyDescent="0.3">
      <c r="B535" s="18">
        <f t="shared" si="72"/>
        <v>132786.29</v>
      </c>
      <c r="C535" s="18">
        <f t="shared" si="72"/>
        <v>137327.35</v>
      </c>
      <c r="D535" s="18">
        <f t="shared" si="72"/>
        <v>139885.38</v>
      </c>
      <c r="E535" s="18">
        <f t="shared" si="72"/>
        <v>176743.62</v>
      </c>
      <c r="F535" s="18">
        <f t="shared" si="72"/>
        <v>220688.58</v>
      </c>
      <c r="G535" s="18">
        <f t="shared" si="72"/>
        <v>227661.28</v>
      </c>
      <c r="H535" s="18">
        <f t="shared" si="72"/>
        <v>241770.17</v>
      </c>
      <c r="I535" s="18">
        <f t="shared" si="72"/>
        <v>263017.99</v>
      </c>
      <c r="J535" s="18">
        <f t="shared" si="72"/>
        <v>262370.36</v>
      </c>
      <c r="K535" s="18">
        <f t="shared" si="72"/>
        <v>284530.57</v>
      </c>
      <c r="L535" s="18">
        <f t="shared" si="72"/>
        <v>326938.83</v>
      </c>
      <c r="M535" s="18">
        <f t="shared" si="72"/>
        <v>334326.46000000002</v>
      </c>
      <c r="N535" s="18">
        <f t="shared" si="72"/>
        <v>293641.5</v>
      </c>
      <c r="O535" s="18" t="str">
        <f t="shared" si="72"/>
        <v/>
      </c>
      <c r="P535" s="6"/>
      <c r="Q535" s="9" t="s">
        <v>19</v>
      </c>
    </row>
    <row r="536" spans="1:17" x14ac:dyDescent="0.3">
      <c r="B536" s="25">
        <f t="shared" ref="B536:M536" si="73">SUM(B532:B535)</f>
        <v>516936.83999999997</v>
      </c>
      <c r="C536" s="25">
        <f t="shared" si="73"/>
        <v>516197.66000000003</v>
      </c>
      <c r="D536" s="25">
        <f t="shared" si="73"/>
        <v>552269.16999999993</v>
      </c>
      <c r="E536" s="25">
        <f t="shared" si="73"/>
        <v>677904.82000000007</v>
      </c>
      <c r="F536" s="25">
        <f t="shared" si="73"/>
        <v>813112.5199999999</v>
      </c>
      <c r="G536" s="25">
        <f t="shared" si="73"/>
        <v>947754.29</v>
      </c>
      <c r="H536" s="25">
        <f t="shared" si="73"/>
        <v>953123.16</v>
      </c>
      <c r="I536" s="25">
        <f t="shared" si="73"/>
        <v>996824.38</v>
      </c>
      <c r="J536" s="25">
        <f t="shared" si="73"/>
        <v>1050892.04</v>
      </c>
      <c r="K536" s="25">
        <f t="shared" si="73"/>
        <v>1066754.6300000001</v>
      </c>
      <c r="L536" s="25">
        <f t="shared" si="73"/>
        <v>1155762.1400000001</v>
      </c>
      <c r="M536" s="25">
        <f t="shared" si="73"/>
        <v>1276448.22</v>
      </c>
      <c r="N536" s="25">
        <f>IF(N533="",N532*4,IF(N534="",(N533+N532)*2,IF(N535="",((N534+N533+N532)/3)*4,SUM(N532:N535))))</f>
        <v>1035735.54</v>
      </c>
      <c r="O536" s="25">
        <f>IF(O533="",O532*4,IF(O534="",(O533+O532)*2,IF(O535="",((O534+O533+O532)/3)*4,SUM(O532:O535))))</f>
        <v>895301.84</v>
      </c>
      <c r="P536" s="6"/>
      <c r="Q536" s="9" t="s">
        <v>15</v>
      </c>
    </row>
    <row r="537" spans="1:17" x14ac:dyDescent="0.3">
      <c r="B537" s="21">
        <f t="shared" ref="B537:O537" si="74">+B536/(B$465+B$472)</f>
        <v>0.2605214120941538</v>
      </c>
      <c r="C537" s="10">
        <f t="shared" si="74"/>
        <v>0.30811872893918063</v>
      </c>
      <c r="D537" s="10">
        <f t="shared" si="74"/>
        <v>0.29167259674083751</v>
      </c>
      <c r="E537" s="10">
        <f t="shared" si="74"/>
        <v>0.35174328184318404</v>
      </c>
      <c r="F537" s="10">
        <f t="shared" si="74"/>
        <v>0.40005875572621707</v>
      </c>
      <c r="G537" s="10">
        <f t="shared" si="74"/>
        <v>0.43287700470473861</v>
      </c>
      <c r="H537" s="10">
        <f t="shared" si="74"/>
        <v>0.44032370522336434</v>
      </c>
      <c r="I537" s="10">
        <f t="shared" si="74"/>
        <v>0.43191375489476563</v>
      </c>
      <c r="J537" s="10">
        <f t="shared" si="74"/>
        <v>0.43841263154580123</v>
      </c>
      <c r="K537" s="10">
        <f t="shared" si="74"/>
        <v>0.39817290807160788</v>
      </c>
      <c r="L537" s="10">
        <f t="shared" si="74"/>
        <v>0.37264973457993134</v>
      </c>
      <c r="M537" s="10">
        <f t="shared" si="74"/>
        <v>0.38786456045408074</v>
      </c>
      <c r="N537" s="10">
        <f t="shared" si="74"/>
        <v>0.35552323343041919</v>
      </c>
      <c r="O537" s="10">
        <f t="shared" si="74"/>
        <v>0.33290894006919614</v>
      </c>
      <c r="P537" s="6"/>
      <c r="Q537" s="11" t="s">
        <v>2552</v>
      </c>
    </row>
    <row r="538" spans="1:17" s="87" customFormat="1" x14ac:dyDescent="0.3">
      <c r="A538" s="86"/>
      <c r="B538" s="19"/>
      <c r="C538" s="10">
        <f t="shared" ref="C538:M538" si="75">C536/B536-1</f>
        <v>-1.429923237817432E-3</v>
      </c>
      <c r="D538" s="10">
        <f t="shared" si="75"/>
        <v>6.9879259041972119E-2</v>
      </c>
      <c r="E538" s="10">
        <f t="shared" si="75"/>
        <v>0.22748988505007461</v>
      </c>
      <c r="F538" s="10">
        <f t="shared" si="75"/>
        <v>0.1994493858297095</v>
      </c>
      <c r="G538" s="10">
        <f t="shared" si="75"/>
        <v>0.16558811565218567</v>
      </c>
      <c r="H538" s="10">
        <f t="shared" si="75"/>
        <v>5.6648332343607333E-3</v>
      </c>
      <c r="I538" s="10">
        <f t="shared" si="75"/>
        <v>4.585054884197759E-2</v>
      </c>
      <c r="J538" s="10">
        <f t="shared" si="75"/>
        <v>5.4239905328158144E-2</v>
      </c>
      <c r="K538" s="10">
        <f t="shared" si="75"/>
        <v>1.509440494001657E-2</v>
      </c>
      <c r="L538" s="10">
        <f t="shared" si="75"/>
        <v>8.3437659886228976E-2</v>
      </c>
      <c r="M538" s="10">
        <f t="shared" si="75"/>
        <v>0.10442120902143404</v>
      </c>
      <c r="N538" s="10">
        <f>N536/M536-1</f>
        <v>-0.18858005850014026</v>
      </c>
      <c r="O538" s="10">
        <f>O536/N536-1</f>
        <v>-0.13558837616019248</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f t="shared" ref="B540:O543" si="76">IFERROR(VLOOKUP($B$539,$130:$216,MATCH($Q540&amp;"/"&amp;B$348,$128:$128,0),FALSE),"")</f>
        <v>0</v>
      </c>
      <c r="C540" s="16">
        <f t="shared" si="76"/>
        <v>9485</v>
      </c>
      <c r="D540" s="16">
        <f t="shared" si="76"/>
        <v>9544.23</v>
      </c>
      <c r="E540" s="16">
        <f t="shared" si="76"/>
        <v>10086.700000000001</v>
      </c>
      <c r="F540" s="16">
        <f t="shared" si="76"/>
        <v>10439.14</v>
      </c>
      <c r="G540" s="16">
        <f t="shared" si="76"/>
        <v>0</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0</v>
      </c>
      <c r="C541" s="7">
        <f t="shared" si="76"/>
        <v>8514.77</v>
      </c>
      <c r="D541" s="7">
        <f t="shared" si="76"/>
        <v>9248.18</v>
      </c>
      <c r="E541" s="7">
        <f t="shared" si="76"/>
        <v>9976.5300000000007</v>
      </c>
      <c r="F541" s="7">
        <f t="shared" si="76"/>
        <v>0</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0</v>
      </c>
      <c r="C542" s="7">
        <f t="shared" si="76"/>
        <v>8772.26</v>
      </c>
      <c r="D542" s="7">
        <f t="shared" si="76"/>
        <v>9461.7199999999993</v>
      </c>
      <c r="E542" s="7">
        <f t="shared" si="76"/>
        <v>10622.44</v>
      </c>
      <c r="F542" s="7">
        <f t="shared" si="76"/>
        <v>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0</v>
      </c>
      <c r="C543" s="18">
        <f t="shared" si="76"/>
        <v>9838.61</v>
      </c>
      <c r="D543" s="18">
        <f t="shared" si="76"/>
        <v>8165.57</v>
      </c>
      <c r="E543" s="18">
        <f t="shared" si="76"/>
        <v>9651.5499999999993</v>
      </c>
      <c r="F543" s="18">
        <f t="shared" si="76"/>
        <v>0</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0</v>
      </c>
      <c r="C544" s="18">
        <f t="shared" ref="C544:M544" si="77">SUM(C540:C543)</f>
        <v>36610.639999999999</v>
      </c>
      <c r="D544" s="18">
        <f t="shared" si="77"/>
        <v>36419.699999999997</v>
      </c>
      <c r="E544" s="18">
        <f t="shared" si="77"/>
        <v>40337.22</v>
      </c>
      <c r="F544" s="18">
        <f t="shared" si="77"/>
        <v>10439.14</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0</v>
      </c>
      <c r="C545" s="22">
        <f t="shared" si="78"/>
        <v>2.1852915533266702E-2</v>
      </c>
      <c r="D545" s="22">
        <f t="shared" si="78"/>
        <v>1.9234512894359613E-2</v>
      </c>
      <c r="E545" s="22">
        <f t="shared" si="78"/>
        <v>2.0929702407530483E-2</v>
      </c>
      <c r="F545" s="22">
        <f t="shared" si="78"/>
        <v>5.1361518320389189E-3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f t="shared" ref="B547:O551" si="79">IFERROR(B507+B468-B532-B540,"")</f>
        <v>76105.25</v>
      </c>
      <c r="C547" s="16">
        <f t="shared" si="79"/>
        <v>13191</v>
      </c>
      <c r="D547" s="16">
        <f t="shared" si="79"/>
        <v>24640.659999999971</v>
      </c>
      <c r="E547" s="16">
        <f t="shared" si="79"/>
        <v>38760.560000000012</v>
      </c>
      <c r="F547" s="16">
        <f t="shared" si="79"/>
        <v>65652.000000000015</v>
      </c>
      <c r="G547" s="16">
        <f t="shared" si="79"/>
        <v>52639.850000000035</v>
      </c>
      <c r="H547" s="16">
        <f t="shared" si="79"/>
        <v>46771.300000000017</v>
      </c>
      <c r="I547" s="16">
        <f t="shared" si="79"/>
        <v>44485.199999999983</v>
      </c>
      <c r="J547" s="16">
        <f t="shared" si="79"/>
        <v>45328.369999999937</v>
      </c>
      <c r="K547" s="16">
        <f t="shared" si="79"/>
        <v>65956.00999999998</v>
      </c>
      <c r="L547" s="16">
        <f t="shared" si="79"/>
        <v>100064.54999999999</v>
      </c>
      <c r="M547" s="16">
        <f t="shared" si="79"/>
        <v>120982.97000000003</v>
      </c>
      <c r="N547" s="16">
        <f t="shared" si="79"/>
        <v>91307.150000000023</v>
      </c>
      <c r="O547" s="16">
        <f t="shared" si="79"/>
        <v>100273.62000000008</v>
      </c>
      <c r="P547" s="6"/>
      <c r="Q547" s="9" t="s">
        <v>12</v>
      </c>
    </row>
    <row r="548" spans="1:17" x14ac:dyDescent="0.3">
      <c r="B548" s="7">
        <f t="shared" si="79"/>
        <v>65105</v>
      </c>
      <c r="C548" s="7">
        <f t="shared" si="79"/>
        <v>17259.319999999996</v>
      </c>
      <c r="D548" s="7">
        <f t="shared" si="79"/>
        <v>20027.249999999993</v>
      </c>
      <c r="E548" s="7">
        <f t="shared" si="79"/>
        <v>55468.53</v>
      </c>
      <c r="F548" s="7">
        <f t="shared" si="79"/>
        <v>47900.049999999988</v>
      </c>
      <c r="G548" s="7">
        <f t="shared" si="79"/>
        <v>38364.929999999964</v>
      </c>
      <c r="H548" s="7">
        <f t="shared" si="79"/>
        <v>39792.689999999944</v>
      </c>
      <c r="I548" s="7">
        <f t="shared" si="79"/>
        <v>39615.01999999999</v>
      </c>
      <c r="J548" s="7">
        <f t="shared" si="79"/>
        <v>60479.470000000088</v>
      </c>
      <c r="K548" s="7">
        <f t="shared" si="79"/>
        <v>79683.699999999895</v>
      </c>
      <c r="L548" s="7">
        <f t="shared" si="79"/>
        <v>120994.96000000002</v>
      </c>
      <c r="M548" s="7">
        <f t="shared" si="79"/>
        <v>129519.38</v>
      </c>
      <c r="N548" s="7">
        <f t="shared" si="79"/>
        <v>65706.680000000022</v>
      </c>
      <c r="O548" s="7" t="str">
        <f t="shared" si="79"/>
        <v/>
      </c>
      <c r="P548" s="6"/>
      <c r="Q548" s="9" t="s">
        <v>13</v>
      </c>
    </row>
    <row r="549" spans="1:17" x14ac:dyDescent="0.3">
      <c r="B549" s="7">
        <f t="shared" si="79"/>
        <v>50249.279999999941</v>
      </c>
      <c r="C549" s="7">
        <f t="shared" si="79"/>
        <v>31263.480000000018</v>
      </c>
      <c r="D549" s="7">
        <f t="shared" si="79"/>
        <v>18353.050000000017</v>
      </c>
      <c r="E549" s="7">
        <f t="shared" si="79"/>
        <v>45013.559999999939</v>
      </c>
      <c r="F549" s="7">
        <f t="shared" si="79"/>
        <v>58881.290000000008</v>
      </c>
      <c r="G549" s="7">
        <f t="shared" si="79"/>
        <v>42492.669999999955</v>
      </c>
      <c r="H549" s="7">
        <f t="shared" si="79"/>
        <v>35882.75</v>
      </c>
      <c r="I549" s="7">
        <f t="shared" si="79"/>
        <v>50315.349999999977</v>
      </c>
      <c r="J549" s="7">
        <f t="shared" si="79"/>
        <v>39310.020000000048</v>
      </c>
      <c r="K549" s="7">
        <f t="shared" si="79"/>
        <v>98046.20000000007</v>
      </c>
      <c r="L549" s="7">
        <f t="shared" si="79"/>
        <v>138006.89000000007</v>
      </c>
      <c r="M549" s="7">
        <f t="shared" si="79"/>
        <v>147932.08999999991</v>
      </c>
      <c r="N549" s="7">
        <f t="shared" si="79"/>
        <v>107217.76000000001</v>
      </c>
      <c r="O549" s="7" t="str">
        <f t="shared" si="79"/>
        <v/>
      </c>
      <c r="P549" s="6"/>
      <c r="Q549" s="9" t="s">
        <v>14</v>
      </c>
    </row>
    <row r="550" spans="1:17" x14ac:dyDescent="0.3">
      <c r="B550" s="18">
        <f t="shared" si="79"/>
        <v>39269.619999999995</v>
      </c>
      <c r="C550" s="18">
        <f t="shared" si="79"/>
        <v>29194.790000000023</v>
      </c>
      <c r="D550" s="18">
        <f t="shared" si="79"/>
        <v>27034.629999999983</v>
      </c>
      <c r="E550" s="18">
        <f t="shared" si="79"/>
        <v>-3645.5700000000179</v>
      </c>
      <c r="F550" s="18">
        <f t="shared" si="79"/>
        <v>23905.73000000001</v>
      </c>
      <c r="G550" s="18">
        <f t="shared" si="79"/>
        <v>46699.290000000008</v>
      </c>
      <c r="H550" s="18">
        <f t="shared" si="79"/>
        <v>76906.34</v>
      </c>
      <c r="I550" s="18">
        <f t="shared" si="79"/>
        <v>77661.160000000033</v>
      </c>
      <c r="J550" s="18">
        <f t="shared" si="79"/>
        <v>76025.690000000061</v>
      </c>
      <c r="K550" s="18">
        <f t="shared" si="79"/>
        <v>61575.250000000058</v>
      </c>
      <c r="L550" s="18">
        <f t="shared" si="79"/>
        <v>91788.910000000033</v>
      </c>
      <c r="M550" s="18">
        <f t="shared" si="79"/>
        <v>121949.75</v>
      </c>
      <c r="N550" s="18">
        <f t="shared" si="79"/>
        <v>88500.399999999965</v>
      </c>
      <c r="O550" s="18" t="str">
        <f t="shared" si="79"/>
        <v/>
      </c>
      <c r="P550" s="6"/>
      <c r="Q550" s="9" t="s">
        <v>19</v>
      </c>
    </row>
    <row r="551" spans="1:17" x14ac:dyDescent="0.3">
      <c r="B551" s="25">
        <f t="shared" si="79"/>
        <v>230729.14999999991</v>
      </c>
      <c r="C551" s="18">
        <f t="shared" si="79"/>
        <v>90908.589999999982</v>
      </c>
      <c r="D551" s="18">
        <f t="shared" si="79"/>
        <v>90055.590000000157</v>
      </c>
      <c r="E551" s="18">
        <f t="shared" si="79"/>
        <v>135597.07999999958</v>
      </c>
      <c r="F551" s="18">
        <f t="shared" si="79"/>
        <v>196339.07000000007</v>
      </c>
      <c r="G551" s="18">
        <f t="shared" si="79"/>
        <v>180196.73999999953</v>
      </c>
      <c r="H551" s="18">
        <f t="shared" si="79"/>
        <v>199353.07999999973</v>
      </c>
      <c r="I551" s="18">
        <f t="shared" si="79"/>
        <v>212076.7300000001</v>
      </c>
      <c r="J551" s="18">
        <f t="shared" si="79"/>
        <v>221143.54999999981</v>
      </c>
      <c r="K551" s="18">
        <f t="shared" si="79"/>
        <v>305261.15999999945</v>
      </c>
      <c r="L551" s="18">
        <f t="shared" si="79"/>
        <v>450855.30999999959</v>
      </c>
      <c r="M551" s="18">
        <f t="shared" si="79"/>
        <v>520384.18999999971</v>
      </c>
      <c r="N551" s="18">
        <f t="shared" si="79"/>
        <v>352731.98999999976</v>
      </c>
      <c r="O551" s="18">
        <f t="shared" si="79"/>
        <v>401094.48000000033</v>
      </c>
      <c r="P551" s="6"/>
      <c r="Q551" s="9" t="s">
        <v>15</v>
      </c>
    </row>
    <row r="552" spans="1:17" x14ac:dyDescent="0.3">
      <c r="B552" s="10">
        <f t="shared" ref="B552:O552" si="80">+B551/(B$465+B$472)</f>
        <v>0.11628090574717756</v>
      </c>
      <c r="C552" s="10">
        <f t="shared" si="80"/>
        <v>5.4263398250300285E-2</v>
      </c>
      <c r="D552" s="10">
        <f t="shared" si="80"/>
        <v>4.7561495758179383E-2</v>
      </c>
      <c r="E552" s="10">
        <f t="shared" si="80"/>
        <v>7.0357018449216241E-2</v>
      </c>
      <c r="F552" s="10">
        <f t="shared" si="80"/>
        <v>9.6600608295445589E-2</v>
      </c>
      <c r="G552" s="10">
        <f t="shared" si="80"/>
        <v>8.2303003944997552E-2</v>
      </c>
      <c r="H552" s="10">
        <f t="shared" si="80"/>
        <v>9.209710824075415E-2</v>
      </c>
      <c r="I552" s="10">
        <f t="shared" si="80"/>
        <v>9.1890666618831524E-2</v>
      </c>
      <c r="J552" s="10">
        <f t="shared" si="80"/>
        <v>9.2256979798686439E-2</v>
      </c>
      <c r="K552" s="10">
        <f t="shared" si="80"/>
        <v>0.11394065737358193</v>
      </c>
      <c r="L552" s="10">
        <f t="shared" si="80"/>
        <v>0.14536824298938578</v>
      </c>
      <c r="M552" s="10">
        <f t="shared" si="80"/>
        <v>0.15812516478075603</v>
      </c>
      <c r="N552" s="10">
        <f t="shared" si="80"/>
        <v>0.12107764267618565</v>
      </c>
      <c r="O552" s="10">
        <f t="shared" si="80"/>
        <v>0.14914292838313109</v>
      </c>
      <c r="P552" s="6"/>
      <c r="Q552" s="11" t="s">
        <v>26</v>
      </c>
    </row>
    <row r="553" spans="1:17" s="87" customFormat="1" x14ac:dyDescent="0.3">
      <c r="A553" s="86"/>
      <c r="B553" s="19"/>
      <c r="C553" s="10">
        <f t="shared" ref="C553:M553" si="81">C551/B551-1</f>
        <v>-0.60599434445105871</v>
      </c>
      <c r="D553" s="10">
        <f t="shared" si="81"/>
        <v>-9.3830517006129321E-3</v>
      </c>
      <c r="E553" s="10">
        <f t="shared" si="81"/>
        <v>0.50570419892867657</v>
      </c>
      <c r="F553" s="10">
        <f t="shared" si="81"/>
        <v>0.44795942508496989</v>
      </c>
      <c r="G553" s="10">
        <f t="shared" si="81"/>
        <v>-8.2216596014234589E-2</v>
      </c>
      <c r="H553" s="10">
        <f t="shared" si="81"/>
        <v>0.10630791655831429</v>
      </c>
      <c r="I553" s="10">
        <f t="shared" si="81"/>
        <v>6.3824697366102301E-2</v>
      </c>
      <c r="J553" s="10">
        <f t="shared" si="81"/>
        <v>4.2752545269816755E-2</v>
      </c>
      <c r="K553" s="10">
        <f t="shared" si="81"/>
        <v>0.38037559766043239</v>
      </c>
      <c r="L553" s="10">
        <f t="shared" si="81"/>
        <v>0.47694947500035845</v>
      </c>
      <c r="M553" s="10">
        <f t="shared" si="81"/>
        <v>0.15421550652248106</v>
      </c>
      <c r="N553" s="10">
        <f>N551/M551-1</f>
        <v>-0.32217004901705415</v>
      </c>
      <c r="O553" s="10">
        <f>O551/N551-1</f>
        <v>0.13710831841478455</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f t="shared" ref="B555:O555" si="82">IFERROR(B547+B593,"")</f>
        <v>89998.84</v>
      </c>
      <c r="C555" s="16">
        <f t="shared" si="82"/>
        <v>27888</v>
      </c>
      <c r="D555" s="16">
        <f t="shared" si="82"/>
        <v>38438.02999999997</v>
      </c>
      <c r="E555" s="16">
        <f t="shared" si="82"/>
        <v>52413.210000000014</v>
      </c>
      <c r="F555" s="16">
        <f t="shared" si="82"/>
        <v>79926.460000000021</v>
      </c>
      <c r="G555" s="16">
        <f t="shared" si="82"/>
        <v>67381.180000000037</v>
      </c>
      <c r="H555" s="16">
        <f t="shared" si="82"/>
        <v>60858.860000000015</v>
      </c>
      <c r="I555" s="16">
        <f t="shared" si="82"/>
        <v>58955.559999999983</v>
      </c>
      <c r="J555" s="16">
        <f t="shared" si="82"/>
        <v>60494.019999999939</v>
      </c>
      <c r="K555" s="16">
        <f t="shared" si="82"/>
        <v>80318.699999999983</v>
      </c>
      <c r="L555" s="16">
        <f t="shared" si="82"/>
        <v>112427.95999999999</v>
      </c>
      <c r="M555" s="16">
        <f t="shared" si="82"/>
        <v>132945.19000000003</v>
      </c>
      <c r="N555" s="16">
        <f t="shared" si="82"/>
        <v>111096.20000000003</v>
      </c>
      <c r="O555" s="16">
        <f t="shared" si="82"/>
        <v>110460.38000000008</v>
      </c>
      <c r="P555" s="6"/>
      <c r="Q555" s="9" t="s">
        <v>12</v>
      </c>
    </row>
    <row r="556" spans="1:17" x14ac:dyDescent="0.3">
      <c r="B556" s="7">
        <f t="shared" ref="B556:O558" si="83">IFERROR(B548+B594-B593,"")</f>
        <v>80724.41</v>
      </c>
      <c r="C556" s="7">
        <f t="shared" si="83"/>
        <v>32072.709999999992</v>
      </c>
      <c r="D556" s="7">
        <f t="shared" si="83"/>
        <v>33503.139999999992</v>
      </c>
      <c r="E556" s="7">
        <f t="shared" si="83"/>
        <v>69479.86</v>
      </c>
      <c r="F556" s="7">
        <f t="shared" si="83"/>
        <v>62029.019999999982</v>
      </c>
      <c r="G556" s="7">
        <f t="shared" si="83"/>
        <v>53576.849999999962</v>
      </c>
      <c r="H556" s="7">
        <f t="shared" si="83"/>
        <v>54483.499999999942</v>
      </c>
      <c r="I556" s="7">
        <f t="shared" si="83"/>
        <v>54382.179999999993</v>
      </c>
      <c r="J556" s="7">
        <f t="shared" si="83"/>
        <v>75553.910000000091</v>
      </c>
      <c r="K556" s="7">
        <f t="shared" si="83"/>
        <v>93952.889999999898</v>
      </c>
      <c r="L556" s="7">
        <f t="shared" si="83"/>
        <v>133577.20000000001</v>
      </c>
      <c r="M556" s="7">
        <f t="shared" si="83"/>
        <v>141518.49000000002</v>
      </c>
      <c r="N556" s="7">
        <f t="shared" si="83"/>
        <v>77102.810000000012</v>
      </c>
      <c r="O556" s="7" t="str">
        <f t="shared" si="83"/>
        <v/>
      </c>
      <c r="P556" s="6"/>
      <c r="Q556" s="9" t="s">
        <v>13</v>
      </c>
    </row>
    <row r="557" spans="1:17" x14ac:dyDescent="0.3">
      <c r="B557" s="7">
        <f t="shared" si="83"/>
        <v>65743.29999999993</v>
      </c>
      <c r="C557" s="7">
        <f t="shared" si="83"/>
        <v>45699.810000000012</v>
      </c>
      <c r="D557" s="7">
        <f t="shared" si="83"/>
        <v>32352.020000000022</v>
      </c>
      <c r="E557" s="7">
        <f t="shared" si="83"/>
        <v>59637.369999999952</v>
      </c>
      <c r="F557" s="7">
        <f t="shared" si="83"/>
        <v>73333.140000000014</v>
      </c>
      <c r="G557" s="7">
        <f t="shared" si="83"/>
        <v>56728.209999999963</v>
      </c>
      <c r="H557" s="7">
        <f t="shared" si="83"/>
        <v>50408.850000000006</v>
      </c>
      <c r="I557" s="7">
        <f t="shared" si="83"/>
        <v>65325.539999999964</v>
      </c>
      <c r="J557" s="7">
        <f t="shared" si="83"/>
        <v>54234.350000000049</v>
      </c>
      <c r="K557" s="7">
        <f t="shared" si="83"/>
        <v>111987.83000000007</v>
      </c>
      <c r="L557" s="7">
        <f t="shared" si="83"/>
        <v>150714.69000000009</v>
      </c>
      <c r="M557" s="7">
        <f t="shared" si="83"/>
        <v>160065.47999999992</v>
      </c>
      <c r="N557" s="7">
        <f t="shared" si="83"/>
        <v>118501.41000000003</v>
      </c>
      <c r="O557" s="7" t="str">
        <f t="shared" si="83"/>
        <v/>
      </c>
      <c r="P557" s="6"/>
      <c r="Q557" s="9" t="s">
        <v>14</v>
      </c>
    </row>
    <row r="558" spans="1:17" x14ac:dyDescent="0.3">
      <c r="B558" s="18">
        <f t="shared" si="83"/>
        <v>54230.6</v>
      </c>
      <c r="C558" s="18">
        <f t="shared" si="83"/>
        <v>43559.910000000018</v>
      </c>
      <c r="D558" s="18">
        <f t="shared" si="83"/>
        <v>40793.769999999982</v>
      </c>
      <c r="E558" s="18">
        <f t="shared" si="83"/>
        <v>10915.259999999987</v>
      </c>
      <c r="F558" s="18">
        <f t="shared" si="83"/>
        <v>39024.540000000008</v>
      </c>
      <c r="G558" s="18">
        <f t="shared" si="83"/>
        <v>61051.110000000008</v>
      </c>
      <c r="H558" s="18">
        <f t="shared" si="83"/>
        <v>91634.69</v>
      </c>
      <c r="I558" s="18">
        <f t="shared" si="83"/>
        <v>93187.110000000044</v>
      </c>
      <c r="J558" s="18">
        <f t="shared" si="83"/>
        <v>90960.970000000074</v>
      </c>
      <c r="K558" s="18">
        <f t="shared" si="83"/>
        <v>74612.090000000055</v>
      </c>
      <c r="L558" s="18">
        <f t="shared" si="83"/>
        <v>104256.66000000005</v>
      </c>
      <c r="M558" s="18">
        <f t="shared" si="83"/>
        <v>134226.04</v>
      </c>
      <c r="N558" s="18">
        <f t="shared" si="83"/>
        <v>99810.939999999959</v>
      </c>
      <c r="O558" s="18" t="str">
        <f t="shared" si="83"/>
        <v/>
      </c>
      <c r="P558" s="6"/>
      <c r="Q558" s="9" t="s">
        <v>19</v>
      </c>
    </row>
    <row r="559" spans="1:17" x14ac:dyDescent="0.3">
      <c r="B559" s="25">
        <f t="shared" ref="B559:O559" si="84">IFERROR(B551+B596,"")</f>
        <v>290697.14999999991</v>
      </c>
      <c r="C559" s="18">
        <f t="shared" si="84"/>
        <v>149220.43</v>
      </c>
      <c r="D559" s="18">
        <f t="shared" si="84"/>
        <v>145086.96000000017</v>
      </c>
      <c r="E559" s="18">
        <f t="shared" si="84"/>
        <v>192445.69999999958</v>
      </c>
      <c r="F559" s="18">
        <f t="shared" si="84"/>
        <v>254313.16000000006</v>
      </c>
      <c r="G559" s="18">
        <f t="shared" si="84"/>
        <v>238737.34999999951</v>
      </c>
      <c r="H559" s="18">
        <f t="shared" si="84"/>
        <v>257385.89999999973</v>
      </c>
      <c r="I559" s="18">
        <f t="shared" si="84"/>
        <v>271850.39000000013</v>
      </c>
      <c r="J559" s="18">
        <f t="shared" si="84"/>
        <v>281243.24999999983</v>
      </c>
      <c r="K559" s="18">
        <f t="shared" si="84"/>
        <v>360871.50999999943</v>
      </c>
      <c r="L559" s="18">
        <f t="shared" si="84"/>
        <v>500976.5099999996</v>
      </c>
      <c r="M559" s="18">
        <f t="shared" si="84"/>
        <v>568755.19999999972</v>
      </c>
      <c r="N559" s="18">
        <f t="shared" si="84"/>
        <v>406511.35999999975</v>
      </c>
      <c r="O559" s="18">
        <f t="shared" si="84"/>
        <v>441841.52000000031</v>
      </c>
      <c r="P559" s="6"/>
      <c r="Q559" s="9" t="s">
        <v>15</v>
      </c>
    </row>
    <row r="560" spans="1:17" x14ac:dyDescent="0.3">
      <c r="B560" s="10">
        <f t="shared" ref="B560:O560" si="85">+B559/(B$465+B$472)</f>
        <v>0.14650306604138721</v>
      </c>
      <c r="C560" s="10">
        <f t="shared" si="85"/>
        <v>8.9069774596339663E-2</v>
      </c>
      <c r="D560" s="10">
        <f t="shared" si="85"/>
        <v>7.6625480246225008E-2</v>
      </c>
      <c r="E560" s="10">
        <f t="shared" si="85"/>
        <v>9.985396193909446E-2</v>
      </c>
      <c r="F560" s="10">
        <f t="shared" si="85"/>
        <v>0.12512438789455904</v>
      </c>
      <c r="G560" s="10">
        <f t="shared" si="85"/>
        <v>0.10904082426168349</v>
      </c>
      <c r="H560" s="10">
        <f t="shared" si="85"/>
        <v>0.11890710237305555</v>
      </c>
      <c r="I560" s="10">
        <f t="shared" si="85"/>
        <v>0.11778997892738789</v>
      </c>
      <c r="J560" s="10">
        <f t="shared" si="85"/>
        <v>0.11732945787370659</v>
      </c>
      <c r="K560" s="10">
        <f t="shared" si="85"/>
        <v>0.13469757199637566</v>
      </c>
      <c r="L560" s="10">
        <f t="shared" si="85"/>
        <v>0.16152870648824</v>
      </c>
      <c r="M560" s="10">
        <f t="shared" si="85"/>
        <v>0.17282329372825847</v>
      </c>
      <c r="N560" s="10">
        <f t="shared" si="85"/>
        <v>0.13953777537980117</v>
      </c>
      <c r="O560" s="10">
        <f t="shared" si="85"/>
        <v>0.1642943033622746</v>
      </c>
      <c r="P560" s="6"/>
      <c r="Q560" s="11" t="s">
        <v>28</v>
      </c>
    </row>
    <row r="561" spans="1:17" s="87" customFormat="1" x14ac:dyDescent="0.3">
      <c r="A561" s="86"/>
      <c r="B561" s="19"/>
      <c r="C561" s="10">
        <f t="shared" ref="C561:M561" si="86">C559/B559-1</f>
        <v>-0.48668079477215365</v>
      </c>
      <c r="D561" s="10">
        <f t="shared" si="86"/>
        <v>-2.7700429492126699E-2</v>
      </c>
      <c r="E561" s="10">
        <f t="shared" si="86"/>
        <v>0.32641624030167393</v>
      </c>
      <c r="F561" s="10">
        <f t="shared" si="86"/>
        <v>0.32148008503178094</v>
      </c>
      <c r="G561" s="10">
        <f t="shared" si="86"/>
        <v>-6.1246574892154793E-2</v>
      </c>
      <c r="H561" s="10">
        <f t="shared" si="86"/>
        <v>7.8113248722917694E-2</v>
      </c>
      <c r="I561" s="10">
        <f t="shared" si="86"/>
        <v>5.6197678272199125E-2</v>
      </c>
      <c r="J561" s="10">
        <f t="shared" si="86"/>
        <v>3.4551578167681507E-2</v>
      </c>
      <c r="K561" s="10">
        <f t="shared" si="86"/>
        <v>0.2831294973301568</v>
      </c>
      <c r="L561" s="10">
        <f t="shared" si="86"/>
        <v>0.38824067879451163</v>
      </c>
      <c r="M561" s="10">
        <f t="shared" si="86"/>
        <v>0.13529314977263129</v>
      </c>
      <c r="N561" s="10">
        <f>N559/M559-1</f>
        <v>-0.28526128640230464</v>
      </c>
      <c r="O561" s="10">
        <f>O559/N559-1</f>
        <v>8.6910633936529091E-2</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f t="shared" ref="B563:O566" si="87">IFERROR(VLOOKUP($B$562,$130:$216,MATCH($Q563&amp;"/"&amp;B$348,$128:$128,0),FALSE),"")</f>
        <v>4757.84</v>
      </c>
      <c r="C563" s="16">
        <f t="shared" si="87"/>
        <v>4938</v>
      </c>
      <c r="D563" s="16">
        <f t="shared" si="87"/>
        <v>3987.15</v>
      </c>
      <c r="E563" s="16">
        <f t="shared" si="87"/>
        <v>2209.1</v>
      </c>
      <c r="F563" s="16">
        <f t="shared" si="87"/>
        <v>5764.39</v>
      </c>
      <c r="G563" s="16">
        <f t="shared" si="87"/>
        <v>4598.04</v>
      </c>
      <c r="H563" s="16">
        <f t="shared" si="87"/>
        <v>3706.83</v>
      </c>
      <c r="I563" s="16">
        <f t="shared" si="87"/>
        <v>2645.94</v>
      </c>
      <c r="J563" s="16">
        <f t="shared" si="87"/>
        <v>1120</v>
      </c>
      <c r="K563" s="16">
        <f t="shared" si="87"/>
        <v>641.52</v>
      </c>
      <c r="L563" s="16">
        <f t="shared" si="87"/>
        <v>121.81</v>
      </c>
      <c r="M563" s="16">
        <f t="shared" si="87"/>
        <v>1337.52</v>
      </c>
      <c r="N563" s="16">
        <f t="shared" si="87"/>
        <v>2831.53</v>
      </c>
      <c r="O563" s="16">
        <f t="shared" si="87"/>
        <v>1385.37</v>
      </c>
      <c r="P563" s="6"/>
      <c r="Q563" s="9" t="s">
        <v>12</v>
      </c>
    </row>
    <row r="564" spans="1:17" x14ac:dyDescent="0.3">
      <c r="B564" s="7">
        <f t="shared" si="87"/>
        <v>4079</v>
      </c>
      <c r="C564" s="7">
        <f t="shared" si="87"/>
        <v>4075.63</v>
      </c>
      <c r="D564" s="7">
        <f t="shared" si="87"/>
        <v>3751.09</v>
      </c>
      <c r="E564" s="7">
        <f t="shared" si="87"/>
        <v>3762.37</v>
      </c>
      <c r="F564" s="7">
        <f t="shared" si="87"/>
        <v>5698.42</v>
      </c>
      <c r="G564" s="7">
        <f t="shared" si="87"/>
        <v>3999.21</v>
      </c>
      <c r="H564" s="7">
        <f t="shared" si="87"/>
        <v>3440.77</v>
      </c>
      <c r="I564" s="7">
        <f t="shared" si="87"/>
        <v>2292.16</v>
      </c>
      <c r="J564" s="7">
        <f t="shared" si="87"/>
        <v>805.91</v>
      </c>
      <c r="K564" s="7">
        <f t="shared" si="87"/>
        <v>562.29999999999995</v>
      </c>
      <c r="L564" s="7">
        <f t="shared" si="87"/>
        <v>210.97</v>
      </c>
      <c r="M564" s="7">
        <f t="shared" si="87"/>
        <v>1600.33</v>
      </c>
      <c r="N564" s="7">
        <f t="shared" si="87"/>
        <v>2330.8000000000002</v>
      </c>
      <c r="O564" s="7" t="str">
        <f t="shared" si="87"/>
        <v/>
      </c>
      <c r="P564" s="6"/>
      <c r="Q564" s="9" t="s">
        <v>13</v>
      </c>
    </row>
    <row r="565" spans="1:17" x14ac:dyDescent="0.3">
      <c r="B565" s="7">
        <f t="shared" si="87"/>
        <v>3239.23</v>
      </c>
      <c r="C565" s="7">
        <f t="shared" si="87"/>
        <v>3452.58</v>
      </c>
      <c r="D565" s="7">
        <f t="shared" si="87"/>
        <v>3530.71</v>
      </c>
      <c r="E565" s="7">
        <f t="shared" si="87"/>
        <v>4993.1000000000004</v>
      </c>
      <c r="F565" s="7">
        <f t="shared" si="87"/>
        <v>5266.88</v>
      </c>
      <c r="G565" s="7">
        <f t="shared" si="87"/>
        <v>3605.33</v>
      </c>
      <c r="H565" s="7">
        <f t="shared" si="87"/>
        <v>3198.32</v>
      </c>
      <c r="I565" s="7">
        <f t="shared" si="87"/>
        <v>1912.37</v>
      </c>
      <c r="J565" s="7">
        <f t="shared" si="87"/>
        <v>673.57</v>
      </c>
      <c r="K565" s="7">
        <f t="shared" si="87"/>
        <v>152.81</v>
      </c>
      <c r="L565" s="7">
        <f t="shared" si="87"/>
        <v>358.12</v>
      </c>
      <c r="M565" s="7">
        <f t="shared" si="87"/>
        <v>2577.1</v>
      </c>
      <c r="N565" s="7">
        <f t="shared" si="87"/>
        <v>1977.74</v>
      </c>
      <c r="O565" s="7" t="str">
        <f t="shared" si="87"/>
        <v/>
      </c>
      <c r="P565" s="6"/>
      <c r="Q565" s="9" t="s">
        <v>14</v>
      </c>
    </row>
    <row r="566" spans="1:17" x14ac:dyDescent="0.3">
      <c r="B566" s="18">
        <f t="shared" si="87"/>
        <v>4798.46</v>
      </c>
      <c r="C566" s="18">
        <f t="shared" si="87"/>
        <v>4061.74</v>
      </c>
      <c r="D566" s="18">
        <f t="shared" si="87"/>
        <v>3861.49</v>
      </c>
      <c r="E566" s="18">
        <f t="shared" si="87"/>
        <v>5732.62</v>
      </c>
      <c r="F566" s="18">
        <f t="shared" si="87"/>
        <v>5302.52</v>
      </c>
      <c r="G566" s="18">
        <f t="shared" si="87"/>
        <v>3877.67</v>
      </c>
      <c r="H566" s="18">
        <f t="shared" si="87"/>
        <v>3080.56</v>
      </c>
      <c r="I566" s="18">
        <f t="shared" si="87"/>
        <v>1567.71</v>
      </c>
      <c r="J566" s="18">
        <f t="shared" si="87"/>
        <v>668.99</v>
      </c>
      <c r="K566" s="18">
        <f t="shared" si="87"/>
        <v>94.05</v>
      </c>
      <c r="L566" s="18">
        <f t="shared" si="87"/>
        <v>750.44</v>
      </c>
      <c r="M566" s="18">
        <f t="shared" si="87"/>
        <v>2815.19</v>
      </c>
      <c r="N566" s="18">
        <f t="shared" si="87"/>
        <v>1961.05</v>
      </c>
      <c r="O566" s="18" t="str">
        <f t="shared" si="87"/>
        <v/>
      </c>
      <c r="P566" s="6"/>
      <c r="Q566" s="9" t="s">
        <v>19</v>
      </c>
    </row>
    <row r="567" spans="1:17" x14ac:dyDescent="0.3">
      <c r="B567" s="18">
        <f>SUM(B563:B566)</f>
        <v>16874.53</v>
      </c>
      <c r="C567" s="18">
        <f t="shared" ref="C567:M567" si="88">SUM(C563:C566)</f>
        <v>16527.95</v>
      </c>
      <c r="D567" s="18">
        <f t="shared" si="88"/>
        <v>15130.44</v>
      </c>
      <c r="E567" s="18">
        <f t="shared" si="88"/>
        <v>16697.189999999999</v>
      </c>
      <c r="F567" s="18">
        <f t="shared" si="88"/>
        <v>22032.210000000003</v>
      </c>
      <c r="G567" s="18">
        <f t="shared" si="88"/>
        <v>16080.25</v>
      </c>
      <c r="H567" s="18">
        <f t="shared" si="88"/>
        <v>13426.48</v>
      </c>
      <c r="I567" s="18">
        <f t="shared" si="88"/>
        <v>8418.18</v>
      </c>
      <c r="J567" s="18">
        <f t="shared" si="88"/>
        <v>3268.4700000000003</v>
      </c>
      <c r="K567" s="18">
        <f t="shared" si="88"/>
        <v>1450.6799999999998</v>
      </c>
      <c r="L567" s="18">
        <f t="shared" si="88"/>
        <v>1441.3400000000001</v>
      </c>
      <c r="M567" s="18">
        <f t="shared" si="88"/>
        <v>8330.14</v>
      </c>
      <c r="N567" s="18">
        <f>IF(N564="",N563*4,IF(N565="",(N564+N563)*2,IF(N566="",((N565+N564+N563)/3)*4,SUM(N563:N566))))</f>
        <v>9101.119999999999</v>
      </c>
      <c r="O567" s="18">
        <f>IF(O564="",O563*4,IF(O565="",(O564+O563)*2,IF(O566="",((O565+O564+O563)/3)*4,SUM(O563:O566))))</f>
        <v>5541.48</v>
      </c>
      <c r="P567" s="6"/>
      <c r="Q567" s="9" t="s">
        <v>15</v>
      </c>
    </row>
    <row r="568" spans="1:17" x14ac:dyDescent="0.3">
      <c r="B568" s="10">
        <f t="shared" ref="B568:O568" si="89">+B567/(B$465+B$472)</f>
        <v>8.5042814592691078E-3</v>
      </c>
      <c r="C568" s="10">
        <f t="shared" si="89"/>
        <v>9.8655444233713314E-3</v>
      </c>
      <c r="D568" s="10">
        <f t="shared" si="89"/>
        <v>7.9909127004707484E-3</v>
      </c>
      <c r="E568" s="10">
        <f t="shared" si="89"/>
        <v>8.6636416129320225E-3</v>
      </c>
      <c r="F568" s="10">
        <f t="shared" si="89"/>
        <v>1.0840047719962199E-2</v>
      </c>
      <c r="G568" s="10">
        <f t="shared" si="89"/>
        <v>7.3444884695835801E-3</v>
      </c>
      <c r="H568" s="10">
        <f t="shared" si="89"/>
        <v>6.2027633676506148E-3</v>
      </c>
      <c r="I568" s="10">
        <f t="shared" si="89"/>
        <v>3.6475108415586887E-3</v>
      </c>
      <c r="J568" s="10">
        <f t="shared" si="89"/>
        <v>1.3635449497062563E-3</v>
      </c>
      <c r="K568" s="10">
        <f t="shared" si="89"/>
        <v>5.4147547902493758E-4</v>
      </c>
      <c r="L568" s="10">
        <f t="shared" si="89"/>
        <v>4.6472794864126473E-4</v>
      </c>
      <c r="M568" s="10">
        <f t="shared" si="89"/>
        <v>2.5312159467157673E-3</v>
      </c>
      <c r="N568" s="10">
        <f t="shared" si="89"/>
        <v>3.1240210316991306E-3</v>
      </c>
      <c r="O568" s="10">
        <f t="shared" si="89"/>
        <v>2.060543328286524E-3</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f t="shared" ref="B570:O573" si="90">IFERROR(B547-B563,"")</f>
        <v>71347.41</v>
      </c>
      <c r="C570" s="16">
        <f t="shared" si="90"/>
        <v>8253</v>
      </c>
      <c r="D570" s="16">
        <f t="shared" si="90"/>
        <v>20653.509999999969</v>
      </c>
      <c r="E570" s="16">
        <f t="shared" si="90"/>
        <v>36551.460000000014</v>
      </c>
      <c r="F570" s="16">
        <f t="shared" si="90"/>
        <v>59887.610000000015</v>
      </c>
      <c r="G570" s="16">
        <f t="shared" si="90"/>
        <v>48041.810000000034</v>
      </c>
      <c r="H570" s="16">
        <f t="shared" si="90"/>
        <v>43064.470000000016</v>
      </c>
      <c r="I570" s="16">
        <f t="shared" si="90"/>
        <v>41839.25999999998</v>
      </c>
      <c r="J570" s="16">
        <f t="shared" si="90"/>
        <v>44208.369999999937</v>
      </c>
      <c r="K570" s="16">
        <f t="shared" si="90"/>
        <v>65314.489999999983</v>
      </c>
      <c r="L570" s="16">
        <f t="shared" si="90"/>
        <v>99942.739999999991</v>
      </c>
      <c r="M570" s="16">
        <f t="shared" si="90"/>
        <v>119645.45000000003</v>
      </c>
      <c r="N570" s="16">
        <f t="shared" si="90"/>
        <v>88475.620000000024</v>
      </c>
      <c r="O570" s="16">
        <f t="shared" si="90"/>
        <v>98888.250000000087</v>
      </c>
      <c r="P570" s="6"/>
      <c r="Q570" s="9" t="s">
        <v>12</v>
      </c>
    </row>
    <row r="571" spans="1:17" x14ac:dyDescent="0.3">
      <c r="B571" s="7">
        <f t="shared" si="90"/>
        <v>61026</v>
      </c>
      <c r="C571" s="7">
        <f t="shared" si="90"/>
        <v>13183.689999999995</v>
      </c>
      <c r="D571" s="7">
        <f t="shared" si="90"/>
        <v>16276.159999999993</v>
      </c>
      <c r="E571" s="7">
        <f t="shared" si="90"/>
        <v>51706.159999999996</v>
      </c>
      <c r="F571" s="7">
        <f t="shared" si="90"/>
        <v>42201.62999999999</v>
      </c>
      <c r="G571" s="7">
        <f t="shared" si="90"/>
        <v>34365.719999999965</v>
      </c>
      <c r="H571" s="7">
        <f t="shared" si="90"/>
        <v>36351.919999999947</v>
      </c>
      <c r="I571" s="7">
        <f t="shared" si="90"/>
        <v>37322.859999999986</v>
      </c>
      <c r="J571" s="7">
        <f t="shared" si="90"/>
        <v>59673.560000000085</v>
      </c>
      <c r="K571" s="7">
        <f t="shared" si="90"/>
        <v>79121.399999999892</v>
      </c>
      <c r="L571" s="7">
        <f t="shared" si="90"/>
        <v>120783.99000000002</v>
      </c>
      <c r="M571" s="7">
        <f t="shared" si="90"/>
        <v>127919.05</v>
      </c>
      <c r="N571" s="7">
        <f t="shared" si="90"/>
        <v>63375.880000000019</v>
      </c>
      <c r="O571" s="7" t="str">
        <f t="shared" si="90"/>
        <v/>
      </c>
      <c r="P571" s="6"/>
      <c r="Q571" s="9" t="s">
        <v>13</v>
      </c>
    </row>
    <row r="572" spans="1:17" x14ac:dyDescent="0.3">
      <c r="B572" s="7">
        <f t="shared" si="90"/>
        <v>47010.049999999937</v>
      </c>
      <c r="C572" s="7">
        <f t="shared" si="90"/>
        <v>27810.900000000016</v>
      </c>
      <c r="D572" s="7">
        <f t="shared" si="90"/>
        <v>14822.340000000018</v>
      </c>
      <c r="E572" s="7">
        <f t="shared" si="90"/>
        <v>40020.459999999941</v>
      </c>
      <c r="F572" s="7">
        <f t="shared" si="90"/>
        <v>53614.410000000011</v>
      </c>
      <c r="G572" s="7">
        <f t="shared" si="90"/>
        <v>38887.339999999953</v>
      </c>
      <c r="H572" s="7">
        <f t="shared" si="90"/>
        <v>32684.43</v>
      </c>
      <c r="I572" s="7">
        <f t="shared" si="90"/>
        <v>48402.979999999974</v>
      </c>
      <c r="J572" s="7">
        <f t="shared" si="90"/>
        <v>38636.450000000048</v>
      </c>
      <c r="K572" s="7">
        <f t="shared" si="90"/>
        <v>97893.390000000072</v>
      </c>
      <c r="L572" s="7">
        <f t="shared" si="90"/>
        <v>137648.77000000008</v>
      </c>
      <c r="M572" s="7">
        <f t="shared" si="90"/>
        <v>145354.9899999999</v>
      </c>
      <c r="N572" s="7">
        <f t="shared" si="90"/>
        <v>105240.02</v>
      </c>
      <c r="O572" s="7" t="str">
        <f t="shared" si="90"/>
        <v/>
      </c>
      <c r="P572" s="6"/>
      <c r="Q572" s="9" t="s">
        <v>14</v>
      </c>
    </row>
    <row r="573" spans="1:17" x14ac:dyDescent="0.3">
      <c r="B573" s="7">
        <f t="shared" si="90"/>
        <v>34471.159999999996</v>
      </c>
      <c r="C573" s="18">
        <f t="shared" si="90"/>
        <v>25133.050000000025</v>
      </c>
      <c r="D573" s="18">
        <f t="shared" si="90"/>
        <v>23173.139999999985</v>
      </c>
      <c r="E573" s="18">
        <f t="shared" si="90"/>
        <v>-9378.1900000000169</v>
      </c>
      <c r="F573" s="18">
        <f t="shared" si="90"/>
        <v>18603.21000000001</v>
      </c>
      <c r="G573" s="18">
        <f t="shared" si="90"/>
        <v>42821.62000000001</v>
      </c>
      <c r="H573" s="18">
        <f t="shared" si="90"/>
        <v>73825.78</v>
      </c>
      <c r="I573" s="18">
        <f t="shared" si="90"/>
        <v>76093.450000000026</v>
      </c>
      <c r="J573" s="18">
        <f t="shared" si="90"/>
        <v>75356.700000000055</v>
      </c>
      <c r="K573" s="18">
        <f t="shared" si="90"/>
        <v>61481.200000000055</v>
      </c>
      <c r="L573" s="18">
        <f t="shared" si="90"/>
        <v>91038.47000000003</v>
      </c>
      <c r="M573" s="18">
        <f t="shared" si="90"/>
        <v>119134.56</v>
      </c>
      <c r="N573" s="18">
        <f t="shared" si="90"/>
        <v>86539.349999999962</v>
      </c>
      <c r="O573" s="18" t="str">
        <f t="shared" si="90"/>
        <v/>
      </c>
      <c r="P573" s="6"/>
      <c r="Q573" s="9" t="s">
        <v>19</v>
      </c>
    </row>
    <row r="574" spans="1:17" x14ac:dyDescent="0.3">
      <c r="B574" s="25">
        <f t="shared" ref="B574:M574" si="91">B551-B567</f>
        <v>213854.61999999991</v>
      </c>
      <c r="C574" s="18">
        <f t="shared" si="91"/>
        <v>74380.639999999985</v>
      </c>
      <c r="D574" s="18">
        <f t="shared" si="91"/>
        <v>74925.150000000154</v>
      </c>
      <c r="E574" s="18">
        <f t="shared" si="91"/>
        <v>118899.88999999958</v>
      </c>
      <c r="F574" s="18">
        <f t="shared" si="91"/>
        <v>174306.86000000007</v>
      </c>
      <c r="G574" s="18">
        <f t="shared" si="91"/>
        <v>164116.48999999953</v>
      </c>
      <c r="H574" s="18">
        <f t="shared" si="91"/>
        <v>185926.59999999971</v>
      </c>
      <c r="I574" s="18">
        <f t="shared" si="91"/>
        <v>203658.5500000001</v>
      </c>
      <c r="J574" s="18">
        <f t="shared" si="91"/>
        <v>217875.07999999981</v>
      </c>
      <c r="K574" s="18">
        <f t="shared" si="91"/>
        <v>303810.47999999946</v>
      </c>
      <c r="L574" s="18">
        <f t="shared" si="91"/>
        <v>449413.96999999956</v>
      </c>
      <c r="M574" s="18">
        <f t="shared" si="91"/>
        <v>512054.0499999997</v>
      </c>
      <c r="N574" s="18">
        <f>IFERROR(N551-N567,"")</f>
        <v>343630.86999999976</v>
      </c>
      <c r="O574" s="18">
        <f>IFERROR(O551-O567,"")</f>
        <v>395553.00000000035</v>
      </c>
      <c r="P574" s="6"/>
      <c r="Q574" s="9" t="s">
        <v>15</v>
      </c>
    </row>
    <row r="575" spans="1:17" x14ac:dyDescent="0.3">
      <c r="B575" s="10">
        <f t="shared" ref="B575:O575" si="92">+B574/(B$465+B$472)</f>
        <v>0.10777662428790845</v>
      </c>
      <c r="C575" s="10">
        <f t="shared" si="92"/>
        <v>4.4397853826928957E-2</v>
      </c>
      <c r="D575" s="10">
        <f t="shared" si="92"/>
        <v>3.9570583057708636E-2</v>
      </c>
      <c r="E575" s="10">
        <f t="shared" si="92"/>
        <v>6.1693376836284224E-2</v>
      </c>
      <c r="F575" s="10">
        <f t="shared" si="92"/>
        <v>8.5760560575483397E-2</v>
      </c>
      <c r="G575" s="10">
        <f t="shared" si="92"/>
        <v>7.4958515475413962E-2</v>
      </c>
      <c r="H575" s="10">
        <f t="shared" si="92"/>
        <v>8.5894344873103531E-2</v>
      </c>
      <c r="I575" s="10">
        <f t="shared" si="92"/>
        <v>8.8243155777272833E-2</v>
      </c>
      <c r="J575" s="10">
        <f t="shared" si="92"/>
        <v>9.0893434848980187E-2</v>
      </c>
      <c r="K575" s="10">
        <f t="shared" si="92"/>
        <v>0.11339918189455699</v>
      </c>
      <c r="L575" s="10">
        <f t="shared" si="92"/>
        <v>0.1449035150407445</v>
      </c>
      <c r="M575" s="10">
        <f t="shared" si="92"/>
        <v>0.15559394883404026</v>
      </c>
      <c r="N575" s="10">
        <f t="shared" si="92"/>
        <v>0.11795362164448653</v>
      </c>
      <c r="O575" s="10">
        <f t="shared" si="92"/>
        <v>0.14708238505484458</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f t="shared" ref="B577:O580" si="93">IFERROR(VLOOKUP($B$576,$130:$216,MATCH($Q577&amp;"/"&amp;B$348,$128:$128,0),FALSE),"")</f>
        <v>15664.04</v>
      </c>
      <c r="C577" s="16">
        <f t="shared" si="93"/>
        <v>2571</v>
      </c>
      <c r="D577" s="16">
        <f t="shared" si="93"/>
        <v>2237.09</v>
      </c>
      <c r="E577" s="16">
        <f t="shared" si="93"/>
        <v>11434.98</v>
      </c>
      <c r="F577" s="16">
        <f t="shared" si="93"/>
        <v>20956.45</v>
      </c>
      <c r="G577" s="16">
        <f t="shared" si="93"/>
        <v>23704.58</v>
      </c>
      <c r="H577" s="16">
        <f t="shared" si="93"/>
        <v>9917.81</v>
      </c>
      <c r="I577" s="16">
        <f t="shared" si="93"/>
        <v>9721.41</v>
      </c>
      <c r="J577" s="16">
        <f t="shared" si="93"/>
        <v>8290.26</v>
      </c>
      <c r="K577" s="16">
        <f t="shared" si="93"/>
        <v>14308.62</v>
      </c>
      <c r="L577" s="16">
        <f t="shared" si="93"/>
        <v>20551.97</v>
      </c>
      <c r="M577" s="16">
        <f t="shared" si="93"/>
        <v>24395.55</v>
      </c>
      <c r="N577" s="16">
        <f t="shared" si="93"/>
        <v>18031.14</v>
      </c>
      <c r="O577" s="16">
        <f t="shared" si="93"/>
        <v>20499.84</v>
      </c>
      <c r="P577" s="6"/>
      <c r="Q577" s="9" t="s">
        <v>12</v>
      </c>
    </row>
    <row r="578" spans="1:17" x14ac:dyDescent="0.3">
      <c r="B578" s="7">
        <f t="shared" si="93"/>
        <v>13493</v>
      </c>
      <c r="C578" s="7">
        <f t="shared" si="93"/>
        <v>6645.64</v>
      </c>
      <c r="D578" s="7">
        <f t="shared" si="93"/>
        <v>7504.54</v>
      </c>
      <c r="E578" s="7">
        <f t="shared" si="93"/>
        <v>24630.23</v>
      </c>
      <c r="F578" s="7">
        <f t="shared" si="93"/>
        <v>16751.810000000001</v>
      </c>
      <c r="G578" s="7">
        <f t="shared" si="93"/>
        <v>6279.55</v>
      </c>
      <c r="H578" s="7">
        <f t="shared" si="93"/>
        <v>6792.77</v>
      </c>
      <c r="I578" s="7">
        <f t="shared" si="93"/>
        <v>6991.25</v>
      </c>
      <c r="J578" s="7">
        <f t="shared" si="93"/>
        <v>11775.76</v>
      </c>
      <c r="K578" s="7">
        <f t="shared" si="93"/>
        <v>15942.68</v>
      </c>
      <c r="L578" s="7">
        <f t="shared" si="93"/>
        <v>24325.91</v>
      </c>
      <c r="M578" s="7">
        <f t="shared" si="93"/>
        <v>26070.65</v>
      </c>
      <c r="N578" s="7">
        <f t="shared" si="93"/>
        <v>12951.16</v>
      </c>
      <c r="O578" s="7" t="str">
        <f t="shared" si="93"/>
        <v/>
      </c>
      <c r="P578" s="6"/>
      <c r="Q578" s="9" t="s">
        <v>13</v>
      </c>
    </row>
    <row r="579" spans="1:17" x14ac:dyDescent="0.3">
      <c r="B579" s="7">
        <f t="shared" si="93"/>
        <v>1895.43</v>
      </c>
      <c r="C579" s="7">
        <f t="shared" si="93"/>
        <v>1561.03</v>
      </c>
      <c r="D579" s="7">
        <f t="shared" si="93"/>
        <v>2768.33</v>
      </c>
      <c r="E579" s="7">
        <f t="shared" si="93"/>
        <v>11902.78</v>
      </c>
      <c r="F579" s="7">
        <f t="shared" si="93"/>
        <v>29132.27</v>
      </c>
      <c r="G579" s="7">
        <f t="shared" si="93"/>
        <v>7439.3</v>
      </c>
      <c r="H579" s="7">
        <f t="shared" si="93"/>
        <v>6459.11</v>
      </c>
      <c r="I579" s="7">
        <f t="shared" si="93"/>
        <v>8723.32</v>
      </c>
      <c r="J579" s="7">
        <f t="shared" si="93"/>
        <v>8095.47</v>
      </c>
      <c r="K579" s="7">
        <f t="shared" si="93"/>
        <v>19976.509999999998</v>
      </c>
      <c r="L579" s="7">
        <f t="shared" si="93"/>
        <v>27371.64</v>
      </c>
      <c r="M579" s="7">
        <f t="shared" si="93"/>
        <v>29858.35</v>
      </c>
      <c r="N579" s="7">
        <f t="shared" si="93"/>
        <v>21626.29</v>
      </c>
      <c r="O579" s="7" t="str">
        <f t="shared" si="93"/>
        <v/>
      </c>
      <c r="P579" s="6"/>
      <c r="Q579" s="9" t="s">
        <v>14</v>
      </c>
    </row>
    <row r="580" spans="1:17" x14ac:dyDescent="0.3">
      <c r="B580" s="18">
        <f t="shared" si="93"/>
        <v>2554.33</v>
      </c>
      <c r="C580" s="18">
        <f t="shared" si="93"/>
        <v>2956.37</v>
      </c>
      <c r="D580" s="18">
        <f t="shared" si="93"/>
        <v>6267.7</v>
      </c>
      <c r="E580" s="18">
        <f t="shared" si="93"/>
        <v>8147.39</v>
      </c>
      <c r="F580" s="18">
        <f t="shared" si="93"/>
        <v>15065.85</v>
      </c>
      <c r="G580" s="18">
        <f t="shared" si="93"/>
        <v>9544.85</v>
      </c>
      <c r="H580" s="18">
        <f t="shared" si="93"/>
        <v>15840.31</v>
      </c>
      <c r="I580" s="18">
        <f t="shared" si="93"/>
        <v>12679.17</v>
      </c>
      <c r="J580" s="18">
        <f t="shared" si="93"/>
        <v>14047.53</v>
      </c>
      <c r="K580" s="18">
        <f t="shared" si="93"/>
        <v>10439.39</v>
      </c>
      <c r="L580" s="18">
        <f t="shared" si="93"/>
        <v>17013.580000000002</v>
      </c>
      <c r="M580" s="18">
        <f t="shared" si="93"/>
        <v>22471.73</v>
      </c>
      <c r="N580" s="18">
        <f t="shared" si="93"/>
        <v>16385.05</v>
      </c>
      <c r="O580" s="18" t="str">
        <f t="shared" si="93"/>
        <v/>
      </c>
      <c r="P580" s="6"/>
      <c r="Q580" s="9" t="s">
        <v>19</v>
      </c>
    </row>
    <row r="581" spans="1:17" x14ac:dyDescent="0.3">
      <c r="B581" s="18">
        <f>SUM(B577:B580)</f>
        <v>33606.800000000003</v>
      </c>
      <c r="C581" s="18">
        <f t="shared" ref="C581:M581" si="94">SUM(C577:C580)</f>
        <v>13734.04</v>
      </c>
      <c r="D581" s="18">
        <f t="shared" si="94"/>
        <v>18777.66</v>
      </c>
      <c r="E581" s="18">
        <f t="shared" si="94"/>
        <v>56115.38</v>
      </c>
      <c r="F581" s="18">
        <f t="shared" si="94"/>
        <v>81906.38</v>
      </c>
      <c r="G581" s="18">
        <f t="shared" si="94"/>
        <v>46968.28</v>
      </c>
      <c r="H581" s="18">
        <f t="shared" si="94"/>
        <v>39010</v>
      </c>
      <c r="I581" s="18">
        <f t="shared" si="94"/>
        <v>38115.15</v>
      </c>
      <c r="J581" s="18">
        <f t="shared" si="94"/>
        <v>42209.020000000004</v>
      </c>
      <c r="K581" s="18">
        <f t="shared" si="94"/>
        <v>60667.199999999997</v>
      </c>
      <c r="L581" s="18">
        <f t="shared" si="94"/>
        <v>89263.1</v>
      </c>
      <c r="M581" s="18">
        <f t="shared" si="94"/>
        <v>102796.27999999998</v>
      </c>
      <c r="N581" s="18">
        <f>IF(N578="",N577*4,IF(N579="",(N578+N577)*2,IF(N580="",((N579+N578+N577)/3)*4,SUM(N577:N580))))</f>
        <v>68993.64</v>
      </c>
      <c r="O581" s="18">
        <f>IF(O578="",O577*4,IF(O579="",(O578+O577)*2,IF(O580="",((O579+O578+O577)/3)*4,SUM(O577:O580))))</f>
        <v>81999.360000000001</v>
      </c>
      <c r="P581" s="6"/>
      <c r="Q581" s="9" t="s">
        <v>15</v>
      </c>
    </row>
    <row r="582" spans="1:17" x14ac:dyDescent="0.3">
      <c r="B582" s="10">
        <f t="shared" ref="B582:M582" si="95">+B581/B$574</f>
        <v>0.15714787924619078</v>
      </c>
      <c r="C582" s="10">
        <f t="shared" si="95"/>
        <v>0.18464535933006229</v>
      </c>
      <c r="D582" s="10">
        <f t="shared" si="95"/>
        <v>0.25061891767984396</v>
      </c>
      <c r="E582" s="10">
        <f t="shared" si="95"/>
        <v>0.47195485210289256</v>
      </c>
      <c r="F582" s="10">
        <f t="shared" si="95"/>
        <v>0.46989762766651849</v>
      </c>
      <c r="G582" s="10">
        <f t="shared" si="95"/>
        <v>0.28618867001116177</v>
      </c>
      <c r="H582" s="10">
        <f t="shared" si="95"/>
        <v>0.20981398035568907</v>
      </c>
      <c r="I582" s="10">
        <f t="shared" si="95"/>
        <v>0.18715222120554223</v>
      </c>
      <c r="J582" s="10">
        <f t="shared" si="95"/>
        <v>0.19373037063256635</v>
      </c>
      <c r="K582" s="10">
        <f t="shared" si="95"/>
        <v>0.19968764737806313</v>
      </c>
      <c r="L582" s="10">
        <f t="shared" si="95"/>
        <v>0.19862110650454434</v>
      </c>
      <c r="M582" s="10">
        <f t="shared" si="95"/>
        <v>0.20075279162424367</v>
      </c>
      <c r="N582" s="10">
        <f>+N581/N$574</f>
        <v>0.20077835265498717</v>
      </c>
      <c r="O582" s="10">
        <f>+O581/O$574</f>
        <v>0.2073030921267186</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f t="shared" ref="B584:O587" si="96">IFERROR(VLOOKUP($B$583,$130:$216,MATCH($Q584&amp;"/"&amp;B$348,$128:$128,0),FALSE),"")</f>
        <v>55683.38</v>
      </c>
      <c r="C584" s="16">
        <f t="shared" si="96"/>
        <v>5682</v>
      </c>
      <c r="D584" s="16">
        <f t="shared" si="96"/>
        <v>18416.43</v>
      </c>
      <c r="E584" s="16">
        <f t="shared" si="96"/>
        <v>25116.47</v>
      </c>
      <c r="F584" s="16">
        <f t="shared" si="96"/>
        <v>38931.160000000003</v>
      </c>
      <c r="G584" s="16">
        <f t="shared" si="96"/>
        <v>24337.23</v>
      </c>
      <c r="H584" s="16">
        <f t="shared" si="96"/>
        <v>33146.639999999999</v>
      </c>
      <c r="I584" s="16">
        <f t="shared" si="96"/>
        <v>32117.85</v>
      </c>
      <c r="J584" s="16">
        <f t="shared" si="96"/>
        <v>35918.11</v>
      </c>
      <c r="K584" s="16">
        <f t="shared" si="96"/>
        <v>51005.88</v>
      </c>
      <c r="L584" s="16">
        <f t="shared" si="96"/>
        <v>79390.759999999995</v>
      </c>
      <c r="M584" s="16">
        <f t="shared" si="96"/>
        <v>95249.919999999998</v>
      </c>
      <c r="N584" s="16">
        <f t="shared" si="96"/>
        <v>70444.490000000005</v>
      </c>
      <c r="O584" s="16">
        <f t="shared" si="96"/>
        <v>78388.41</v>
      </c>
      <c r="P584" s="6"/>
      <c r="Q584" s="9" t="s">
        <v>12</v>
      </c>
    </row>
    <row r="585" spans="1:17" x14ac:dyDescent="0.3">
      <c r="B585" s="7">
        <f t="shared" si="96"/>
        <v>47532</v>
      </c>
      <c r="C585" s="7">
        <f t="shared" si="96"/>
        <v>6538.06</v>
      </c>
      <c r="D585" s="7">
        <f t="shared" si="96"/>
        <v>6725.46</v>
      </c>
      <c r="E585" s="7">
        <f t="shared" si="96"/>
        <v>27075.93</v>
      </c>
      <c r="F585" s="7">
        <f t="shared" si="96"/>
        <v>25449.82</v>
      </c>
      <c r="G585" s="7">
        <f t="shared" si="96"/>
        <v>28086.16</v>
      </c>
      <c r="H585" s="7">
        <f t="shared" si="96"/>
        <v>29559.15</v>
      </c>
      <c r="I585" s="7">
        <f t="shared" si="96"/>
        <v>30331.62</v>
      </c>
      <c r="J585" s="7">
        <f t="shared" si="96"/>
        <v>47897.79</v>
      </c>
      <c r="K585" s="7">
        <f t="shared" si="96"/>
        <v>63178.720000000001</v>
      </c>
      <c r="L585" s="7">
        <f t="shared" si="96"/>
        <v>96458.08</v>
      </c>
      <c r="M585" s="7">
        <f t="shared" si="96"/>
        <v>104764.25</v>
      </c>
      <c r="N585" s="7">
        <f t="shared" si="96"/>
        <v>50424.72</v>
      </c>
      <c r="O585" s="7" t="str">
        <f t="shared" si="96"/>
        <v/>
      </c>
      <c r="P585" s="6"/>
      <c r="Q585" s="9" t="s">
        <v>13</v>
      </c>
    </row>
    <row r="586" spans="1:17" x14ac:dyDescent="0.3">
      <c r="B586" s="7">
        <f t="shared" si="96"/>
        <v>45114.62</v>
      </c>
      <c r="C586" s="7">
        <f t="shared" si="96"/>
        <v>26249.87</v>
      </c>
      <c r="D586" s="7">
        <f t="shared" si="96"/>
        <v>12054.02</v>
      </c>
      <c r="E586" s="7">
        <f t="shared" si="96"/>
        <v>28117.68</v>
      </c>
      <c r="F586" s="7">
        <f t="shared" si="96"/>
        <v>24482.14</v>
      </c>
      <c r="G586" s="7">
        <f t="shared" si="96"/>
        <v>31448.04</v>
      </c>
      <c r="H586" s="7">
        <f t="shared" si="96"/>
        <v>26225.31</v>
      </c>
      <c r="I586" s="7">
        <f t="shared" si="96"/>
        <v>39679.65</v>
      </c>
      <c r="J586" s="7">
        <f t="shared" si="96"/>
        <v>30540.98</v>
      </c>
      <c r="K586" s="7">
        <f t="shared" si="96"/>
        <v>77916.89</v>
      </c>
      <c r="L586" s="7">
        <f t="shared" si="96"/>
        <v>110277.12</v>
      </c>
      <c r="M586" s="7">
        <f t="shared" si="96"/>
        <v>116573.65</v>
      </c>
      <c r="N586" s="7">
        <f t="shared" si="96"/>
        <v>85767.73</v>
      </c>
      <c r="O586" s="7" t="str">
        <f t="shared" si="96"/>
        <v/>
      </c>
      <c r="P586" s="6"/>
      <c r="Q586" s="9" t="s">
        <v>14</v>
      </c>
    </row>
    <row r="587" spans="1:17" x14ac:dyDescent="0.3">
      <c r="B587" s="7">
        <f t="shared" si="96"/>
        <v>31916.83</v>
      </c>
      <c r="C587" s="18">
        <f t="shared" si="96"/>
        <v>22176.68</v>
      </c>
      <c r="D587" s="18">
        <f t="shared" si="96"/>
        <v>14859.29</v>
      </c>
      <c r="E587" s="18">
        <f t="shared" si="96"/>
        <v>-17525.59</v>
      </c>
      <c r="F587" s="18">
        <f t="shared" si="96"/>
        <v>3537.35</v>
      </c>
      <c r="G587" s="18">
        <f t="shared" si="96"/>
        <v>33276.769999999997</v>
      </c>
      <c r="H587" s="18">
        <f t="shared" si="96"/>
        <v>57985.46</v>
      </c>
      <c r="I587" s="18">
        <f t="shared" si="96"/>
        <v>63414.3</v>
      </c>
      <c r="J587" s="18">
        <f t="shared" si="96"/>
        <v>61309.17</v>
      </c>
      <c r="K587" s="18">
        <f t="shared" si="96"/>
        <v>51041.81</v>
      </c>
      <c r="L587" s="18">
        <f t="shared" si="96"/>
        <v>75460.89</v>
      </c>
      <c r="M587" s="18">
        <f t="shared" si="96"/>
        <v>96662.84</v>
      </c>
      <c r="N587" s="18">
        <f t="shared" si="96"/>
        <v>70154.28</v>
      </c>
      <c r="O587" s="18" t="str">
        <f t="shared" si="96"/>
        <v/>
      </c>
      <c r="P587" s="6"/>
      <c r="Q587" s="9" t="s">
        <v>19</v>
      </c>
    </row>
    <row r="588" spans="1:17" x14ac:dyDescent="0.3">
      <c r="B588" s="26">
        <f>SUM(B584:B587)</f>
        <v>180246.83000000002</v>
      </c>
      <c r="C588" s="18">
        <f t="shared" ref="C588:M588" si="97">SUM(C584:C587)</f>
        <v>60646.61</v>
      </c>
      <c r="D588" s="18">
        <f t="shared" si="97"/>
        <v>52055.200000000004</v>
      </c>
      <c r="E588" s="18">
        <f t="shared" si="97"/>
        <v>62784.490000000005</v>
      </c>
      <c r="F588" s="18">
        <f t="shared" si="97"/>
        <v>92400.47</v>
      </c>
      <c r="G588" s="18">
        <f t="shared" si="97"/>
        <v>117148.19999999998</v>
      </c>
      <c r="H588" s="18">
        <f t="shared" si="97"/>
        <v>146916.56</v>
      </c>
      <c r="I588" s="18">
        <f t="shared" si="97"/>
        <v>165543.41999999998</v>
      </c>
      <c r="J588" s="18">
        <f t="shared" si="97"/>
        <v>175666.05</v>
      </c>
      <c r="K588" s="18">
        <f t="shared" si="97"/>
        <v>243143.3</v>
      </c>
      <c r="L588" s="18">
        <f t="shared" si="97"/>
        <v>361586.85</v>
      </c>
      <c r="M588" s="18">
        <f t="shared" si="97"/>
        <v>413250.65999999992</v>
      </c>
      <c r="N588" s="18">
        <f>IF(N585="",N584*4,IF(N586="",(N585+N584)*2,IF(N587="",((N586+N585+N584)/3)*4,SUM(N584:N587))))</f>
        <v>276791.21999999997</v>
      </c>
      <c r="O588" s="18">
        <f>IF(O585="",O584*4,IF(O586="",(O585+O584)*2,IF(O587="",((O586+O585+O584)/3)*4,SUM(O584:O587))))</f>
        <v>313553.64</v>
      </c>
      <c r="P588" s="6"/>
      <c r="Q588" s="9" t="s">
        <v>15</v>
      </c>
    </row>
    <row r="589" spans="1:17" x14ac:dyDescent="0.3">
      <c r="B589" s="10">
        <f t="shared" ref="B589:O589" si="98">+B588/(B$465+B$472)</f>
        <v>9.083925741700842E-2</v>
      </c>
      <c r="C589" s="10">
        <f t="shared" si="98"/>
        <v>3.6200002122578782E-2</v>
      </c>
      <c r="D589" s="10">
        <f t="shared" si="98"/>
        <v>2.7492165383527833E-2</v>
      </c>
      <c r="E589" s="10">
        <f t="shared" si="98"/>
        <v>3.2576877918423071E-2</v>
      </c>
      <c r="F589" s="10">
        <f t="shared" si="98"/>
        <v>4.5461871693622001E-2</v>
      </c>
      <c r="G589" s="10">
        <f t="shared" si="98"/>
        <v>5.3506233058097423E-2</v>
      </c>
      <c r="H589" s="10">
        <f t="shared" si="98"/>
        <v>6.7872492006039092E-2</v>
      </c>
      <c r="I589" s="10">
        <f t="shared" si="98"/>
        <v>7.1728261833163859E-2</v>
      </c>
      <c r="J589" s="10">
        <f t="shared" si="98"/>
        <v>7.3284611855806134E-2</v>
      </c>
      <c r="K589" s="10">
        <f t="shared" si="98"/>
        <v>9.0754773512562462E-2</v>
      </c>
      <c r="L589" s="10">
        <f t="shared" si="98"/>
        <v>0.11658561828309537</v>
      </c>
      <c r="M589" s="10">
        <f t="shared" si="98"/>
        <v>0.12557131819907175</v>
      </c>
      <c r="N589" s="10">
        <f t="shared" si="98"/>
        <v>9.5010459445613399E-2</v>
      </c>
      <c r="O589" s="10">
        <f t="shared" si="98"/>
        <v>0.11659175183560251</v>
      </c>
      <c r="P589" s="6"/>
      <c r="Q589" s="11" t="s">
        <v>32</v>
      </c>
    </row>
    <row r="590" spans="1:17" s="87" customFormat="1" x14ac:dyDescent="0.3">
      <c r="A590" s="86"/>
      <c r="B590" s="19"/>
      <c r="C590" s="10">
        <f t="shared" ref="C590:M590" si="99">C588/B588-1</f>
        <v>-0.66353577480391746</v>
      </c>
      <c r="D590" s="10">
        <f t="shared" si="99"/>
        <v>-0.14166348292179887</v>
      </c>
      <c r="E590" s="10">
        <f t="shared" si="99"/>
        <v>0.20611370237747617</v>
      </c>
      <c r="F590" s="10">
        <f t="shared" si="99"/>
        <v>0.47170853820744574</v>
      </c>
      <c r="G590" s="10">
        <f t="shared" si="99"/>
        <v>0.26783121341265881</v>
      </c>
      <c r="H590" s="10">
        <f t="shared" si="99"/>
        <v>0.25410855651217878</v>
      </c>
      <c r="I590" s="10">
        <f t="shared" si="99"/>
        <v>0.12678529908405145</v>
      </c>
      <c r="J590" s="10">
        <f t="shared" si="99"/>
        <v>6.1147884947647002E-2</v>
      </c>
      <c r="K590" s="10">
        <f t="shared" si="99"/>
        <v>0.38412231617890891</v>
      </c>
      <c r="L590" s="10">
        <f t="shared" si="99"/>
        <v>0.4871347472868881</v>
      </c>
      <c r="M590" s="10">
        <f t="shared" si="99"/>
        <v>0.14288077677603583</v>
      </c>
      <c r="N590" s="10">
        <f>N588/M588-1</f>
        <v>-0.3302098537483279</v>
      </c>
      <c r="O590" s="10">
        <f>O588/N588-1</f>
        <v>0.13281642387356096</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f t="shared" ref="B593:O596" si="100">IFERROR(VLOOKUP($B$592,$221:$343,MATCH($Q593&amp;"/"&amp;B$348,$219:$219,0),FALSE),"")</f>
        <v>13893.59</v>
      </c>
      <c r="C593" s="7">
        <f t="shared" si="100"/>
        <v>14697</v>
      </c>
      <c r="D593" s="7">
        <f t="shared" si="100"/>
        <v>13797.37</v>
      </c>
      <c r="E593" s="7">
        <f t="shared" si="100"/>
        <v>13652.65</v>
      </c>
      <c r="F593" s="7">
        <f t="shared" si="100"/>
        <v>14274.46</v>
      </c>
      <c r="G593" s="7">
        <f t="shared" si="100"/>
        <v>14741.33</v>
      </c>
      <c r="H593" s="7">
        <f t="shared" si="100"/>
        <v>14087.56</v>
      </c>
      <c r="I593" s="7">
        <f t="shared" si="100"/>
        <v>14470.36</v>
      </c>
      <c r="J593" s="7">
        <f t="shared" si="100"/>
        <v>15165.65</v>
      </c>
      <c r="K593" s="7">
        <f t="shared" si="100"/>
        <v>14362.69</v>
      </c>
      <c r="L593" s="7">
        <f t="shared" si="100"/>
        <v>12363.41</v>
      </c>
      <c r="M593" s="7">
        <f t="shared" si="100"/>
        <v>11962.22</v>
      </c>
      <c r="N593" s="8">
        <f t="shared" si="100"/>
        <v>19789.05</v>
      </c>
      <c r="O593" s="8">
        <f t="shared" si="100"/>
        <v>10186.76</v>
      </c>
      <c r="P593" s="6"/>
      <c r="Q593" s="9" t="s">
        <v>12</v>
      </c>
    </row>
    <row r="594" spans="2:17" x14ac:dyDescent="0.3">
      <c r="B594" s="7">
        <f t="shared" si="100"/>
        <v>29513</v>
      </c>
      <c r="C594" s="7">
        <f t="shared" si="100"/>
        <v>29510.39</v>
      </c>
      <c r="D594" s="7">
        <f t="shared" si="100"/>
        <v>27273.26</v>
      </c>
      <c r="E594" s="7">
        <f t="shared" si="100"/>
        <v>27663.98</v>
      </c>
      <c r="F594" s="7">
        <f t="shared" si="100"/>
        <v>28403.43</v>
      </c>
      <c r="G594" s="7">
        <f t="shared" si="100"/>
        <v>29953.25</v>
      </c>
      <c r="H594" s="7">
        <f t="shared" si="100"/>
        <v>28778.37</v>
      </c>
      <c r="I594" s="7">
        <f t="shared" si="100"/>
        <v>29237.52</v>
      </c>
      <c r="J594" s="7">
        <f t="shared" si="100"/>
        <v>30240.09</v>
      </c>
      <c r="K594" s="7">
        <f t="shared" si="100"/>
        <v>28631.88</v>
      </c>
      <c r="L594" s="7">
        <f t="shared" si="100"/>
        <v>24945.65</v>
      </c>
      <c r="M594" s="7">
        <f t="shared" si="100"/>
        <v>23961.33</v>
      </c>
      <c r="N594" s="8">
        <f t="shared" si="100"/>
        <v>31185.18</v>
      </c>
      <c r="O594" s="8" t="str">
        <f t="shared" si="100"/>
        <v/>
      </c>
      <c r="P594" s="6"/>
      <c r="Q594" s="9" t="s">
        <v>13</v>
      </c>
    </row>
    <row r="595" spans="2:17" x14ac:dyDescent="0.3">
      <c r="B595" s="7">
        <f t="shared" si="100"/>
        <v>45007.02</v>
      </c>
      <c r="C595" s="7">
        <f t="shared" si="100"/>
        <v>43946.720000000001</v>
      </c>
      <c r="D595" s="7">
        <f t="shared" si="100"/>
        <v>41272.230000000003</v>
      </c>
      <c r="E595" s="7">
        <f t="shared" si="100"/>
        <v>42287.79</v>
      </c>
      <c r="F595" s="7">
        <f t="shared" si="100"/>
        <v>42855.28</v>
      </c>
      <c r="G595" s="7">
        <f t="shared" si="100"/>
        <v>44188.79</v>
      </c>
      <c r="H595" s="7">
        <f t="shared" si="100"/>
        <v>43304.47</v>
      </c>
      <c r="I595" s="7">
        <f t="shared" si="100"/>
        <v>44247.71</v>
      </c>
      <c r="J595" s="7">
        <f t="shared" si="100"/>
        <v>45164.42</v>
      </c>
      <c r="K595" s="7">
        <f t="shared" si="100"/>
        <v>42573.51</v>
      </c>
      <c r="L595" s="7">
        <f t="shared" si="100"/>
        <v>37653.449999999997</v>
      </c>
      <c r="M595" s="7">
        <f t="shared" si="100"/>
        <v>36094.720000000001</v>
      </c>
      <c r="N595" s="8">
        <f t="shared" si="100"/>
        <v>42468.83</v>
      </c>
      <c r="O595" s="8" t="str">
        <f t="shared" si="100"/>
        <v/>
      </c>
      <c r="P595" s="6"/>
      <c r="Q595" s="9" t="s">
        <v>14</v>
      </c>
    </row>
    <row r="596" spans="2:17" x14ac:dyDescent="0.3">
      <c r="B596" s="7">
        <f t="shared" si="100"/>
        <v>59968</v>
      </c>
      <c r="C596" s="7">
        <f t="shared" si="100"/>
        <v>58311.839999999997</v>
      </c>
      <c r="D596" s="7">
        <f t="shared" si="100"/>
        <v>55031.37</v>
      </c>
      <c r="E596" s="7">
        <f t="shared" si="100"/>
        <v>56848.62</v>
      </c>
      <c r="F596" s="7">
        <f t="shared" si="100"/>
        <v>57974.09</v>
      </c>
      <c r="G596" s="7">
        <f t="shared" si="100"/>
        <v>58540.61</v>
      </c>
      <c r="H596" s="7">
        <f t="shared" si="100"/>
        <v>58032.82</v>
      </c>
      <c r="I596" s="7">
        <f t="shared" si="100"/>
        <v>59773.66</v>
      </c>
      <c r="J596" s="7">
        <f t="shared" si="100"/>
        <v>60099.7</v>
      </c>
      <c r="K596" s="7">
        <f t="shared" si="100"/>
        <v>55610.35</v>
      </c>
      <c r="L596" s="7">
        <f t="shared" si="100"/>
        <v>50121.2</v>
      </c>
      <c r="M596" s="7">
        <f t="shared" si="100"/>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40747.040000000001</v>
      </c>
      <c r="P596" s="6"/>
      <c r="Q596" s="9" t="s">
        <v>15</v>
      </c>
    </row>
    <row r="597" spans="2:17" x14ac:dyDescent="0.3">
      <c r="B597" s="10">
        <f t="shared" ref="B597:O597" si="101">B596/(B$465+B472)</f>
        <v>3.0222160294209668E-2</v>
      </c>
      <c r="C597" s="10">
        <f t="shared" si="101"/>
        <v>3.4806376346039364E-2</v>
      </c>
      <c r="D597" s="10">
        <f t="shared" si="101"/>
        <v>2.9063984488045615E-2</v>
      </c>
      <c r="E597" s="10">
        <f t="shared" si="101"/>
        <v>2.9496943489878222E-2</v>
      </c>
      <c r="F597" s="10">
        <f t="shared" si="101"/>
        <v>2.8523779599113445E-2</v>
      </c>
      <c r="G597" s="10">
        <f t="shared" si="101"/>
        <v>2.6737820316685951E-2</v>
      </c>
      <c r="H597" s="10">
        <f t="shared" si="101"/>
        <v>2.6809994132301392E-2</v>
      </c>
      <c r="I597" s="10">
        <f t="shared" si="101"/>
        <v>2.5899312308556355E-2</v>
      </c>
      <c r="J597" s="10">
        <f t="shared" si="101"/>
        <v>2.5072478075020142E-2</v>
      </c>
      <c r="K597" s="10">
        <f t="shared" si="101"/>
        <v>2.0756914622793752E-2</v>
      </c>
      <c r="L597" s="10">
        <f t="shared" si="101"/>
        <v>1.6160463498854229E-2</v>
      </c>
      <c r="M597" s="10">
        <f t="shared" si="101"/>
        <v>1.4698128947502425E-2</v>
      </c>
      <c r="N597" s="10">
        <f t="shared" si="101"/>
        <v>1.8460132703615521E-2</v>
      </c>
      <c r="O597" s="10">
        <f t="shared" si="101"/>
        <v>1.5151374979143501E-2</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f t="shared" ref="B599:O602" si="102">IFERROR(VLOOKUP($B$598,$221:$343,MATCH($Q599&amp;"/"&amp;B$348,$219:$219,0),FALSE),"")</f>
        <v>87774.21</v>
      </c>
      <c r="C599" s="7">
        <f t="shared" si="102"/>
        <v>-21007</v>
      </c>
      <c r="D599" s="7">
        <f t="shared" si="102"/>
        <v>58531.51</v>
      </c>
      <c r="E599" s="7">
        <f t="shared" si="102"/>
        <v>-39680.449999999997</v>
      </c>
      <c r="F599" s="7">
        <f t="shared" si="102"/>
        <v>-3358.81</v>
      </c>
      <c r="G599" s="7">
        <f t="shared" si="102"/>
        <v>60702.03</v>
      </c>
      <c r="H599" s="7">
        <f t="shared" si="102"/>
        <v>11787.19</v>
      </c>
      <c r="I599" s="7">
        <f t="shared" si="102"/>
        <v>23752.77</v>
      </c>
      <c r="J599" s="7">
        <f t="shared" si="102"/>
        <v>59775.51</v>
      </c>
      <c r="K599" s="7">
        <f t="shared" si="102"/>
        <v>12032.92</v>
      </c>
      <c r="L599" s="7">
        <f t="shared" si="102"/>
        <v>-42014.51</v>
      </c>
      <c r="M599" s="7">
        <f t="shared" si="102"/>
        <v>-163939.51999999999</v>
      </c>
      <c r="N599" s="8">
        <f t="shared" si="102"/>
        <v>-130711.95</v>
      </c>
      <c r="O599" s="8">
        <f t="shared" si="102"/>
        <v>143947.34</v>
      </c>
      <c r="P599" s="6"/>
      <c r="Q599" s="9" t="s">
        <v>12</v>
      </c>
    </row>
    <row r="600" spans="2:17" x14ac:dyDescent="0.3">
      <c r="B600" s="7">
        <f t="shared" si="102"/>
        <v>80850</v>
      </c>
      <c r="C600" s="7">
        <f t="shared" si="102"/>
        <v>-35366.67</v>
      </c>
      <c r="D600" s="7">
        <f t="shared" si="102"/>
        <v>130404.62</v>
      </c>
      <c r="E600" s="7">
        <f t="shared" si="102"/>
        <v>-71696.710000000006</v>
      </c>
      <c r="F600" s="7">
        <f t="shared" si="102"/>
        <v>49415.91</v>
      </c>
      <c r="G600" s="7">
        <f t="shared" si="102"/>
        <v>144415.88</v>
      </c>
      <c r="H600" s="7">
        <f t="shared" si="102"/>
        <v>88623.51</v>
      </c>
      <c r="I600" s="7">
        <f t="shared" si="102"/>
        <v>78983.47</v>
      </c>
      <c r="J600" s="7">
        <f t="shared" si="102"/>
        <v>162952.91</v>
      </c>
      <c r="K600" s="7">
        <f t="shared" si="102"/>
        <v>165438.26</v>
      </c>
      <c r="L600" s="7">
        <f t="shared" si="102"/>
        <v>16565.16</v>
      </c>
      <c r="M600" s="7">
        <f t="shared" si="102"/>
        <v>-173879.11</v>
      </c>
      <c r="N600" s="8">
        <f t="shared" si="102"/>
        <v>10219.89</v>
      </c>
      <c r="O600" s="8" t="str">
        <f t="shared" si="102"/>
        <v/>
      </c>
      <c r="P600" s="6"/>
      <c r="Q600" s="9" t="s">
        <v>13</v>
      </c>
    </row>
    <row r="601" spans="2:17" x14ac:dyDescent="0.3">
      <c r="B601" s="7">
        <f t="shared" si="102"/>
        <v>132191.32999999999</v>
      </c>
      <c r="C601" s="7">
        <f t="shared" si="102"/>
        <v>-79143.990000000005</v>
      </c>
      <c r="D601" s="7">
        <f t="shared" si="102"/>
        <v>178882.29</v>
      </c>
      <c r="E601" s="7">
        <f t="shared" si="102"/>
        <v>-110267.32</v>
      </c>
      <c r="F601" s="7">
        <f t="shared" si="102"/>
        <v>54538.67</v>
      </c>
      <c r="G601" s="7">
        <f t="shared" si="102"/>
        <v>155024.04999999999</v>
      </c>
      <c r="H601" s="7">
        <f t="shared" si="102"/>
        <v>116276.58</v>
      </c>
      <c r="I601" s="7">
        <f t="shared" si="102"/>
        <v>150757.9</v>
      </c>
      <c r="J601" s="7">
        <f t="shared" si="102"/>
        <v>190127.28</v>
      </c>
      <c r="K601" s="7">
        <f t="shared" si="102"/>
        <v>328056.36</v>
      </c>
      <c r="L601" s="7">
        <f t="shared" si="102"/>
        <v>176383.29</v>
      </c>
      <c r="M601" s="7">
        <f t="shared" si="102"/>
        <v>-183459.15</v>
      </c>
      <c r="N601" s="8">
        <f t="shared" si="102"/>
        <v>194535.37</v>
      </c>
      <c r="O601" s="8" t="str">
        <f t="shared" si="102"/>
        <v/>
      </c>
      <c r="P601" s="6"/>
      <c r="Q601" s="9" t="s">
        <v>14</v>
      </c>
    </row>
    <row r="602" spans="2:17" x14ac:dyDescent="0.3">
      <c r="B602" s="7">
        <f t="shared" si="102"/>
        <v>53734</v>
      </c>
      <c r="C602" s="7">
        <f t="shared" si="102"/>
        <v>-77225.17</v>
      </c>
      <c r="D602" s="7">
        <f t="shared" si="102"/>
        <v>207516.96</v>
      </c>
      <c r="E602" s="7">
        <f t="shared" si="102"/>
        <v>-130611.19</v>
      </c>
      <c r="F602" s="7">
        <f t="shared" si="102"/>
        <v>139356.85</v>
      </c>
      <c r="G602" s="7">
        <f t="shared" si="102"/>
        <v>163742.07</v>
      </c>
      <c r="H602" s="7">
        <f t="shared" si="102"/>
        <v>199076.42</v>
      </c>
      <c r="I602" s="7">
        <f t="shared" si="102"/>
        <v>279919.03000000003</v>
      </c>
      <c r="J602" s="7">
        <f t="shared" si="102"/>
        <v>270828.48</v>
      </c>
      <c r="K602" s="7">
        <f t="shared" si="102"/>
        <v>535112.86</v>
      </c>
      <c r="L602" s="7">
        <f t="shared" si="102"/>
        <v>236685.87</v>
      </c>
      <c r="M602" s="7">
        <f t="shared" si="102"/>
        <v>-105059.3</v>
      </c>
      <c r="N602" s="8">
        <f t="shared" si="102"/>
        <v>329926.89</v>
      </c>
      <c r="O602" s="8" t="str">
        <f t="shared" si="102"/>
        <v/>
      </c>
      <c r="P602" s="6"/>
      <c r="Q602" s="9" t="s">
        <v>15</v>
      </c>
    </row>
    <row r="603" spans="2:17" x14ac:dyDescent="0.3">
      <c r="B603" s="111">
        <f t="shared" ref="B603:M603" si="103">B602/B$588</f>
        <v>0.29811342590602008</v>
      </c>
      <c r="C603" s="111">
        <f t="shared" si="103"/>
        <v>-1.2733633421554806</v>
      </c>
      <c r="D603" s="111">
        <f t="shared" si="103"/>
        <v>3.9864789684796134</v>
      </c>
      <c r="E603" s="111">
        <f t="shared" si="103"/>
        <v>-2.0803098026280056</v>
      </c>
      <c r="F603" s="111">
        <f t="shared" si="103"/>
        <v>1.5081833458206435</v>
      </c>
      <c r="G603" s="111">
        <f t="shared" si="103"/>
        <v>1.397734408211138</v>
      </c>
      <c r="H603" s="111">
        <f t="shared" si="103"/>
        <v>1.3550305016670687</v>
      </c>
      <c r="I603" s="111">
        <f t="shared" si="103"/>
        <v>1.6909100343583578</v>
      </c>
      <c r="J603" s="111">
        <f t="shared" si="103"/>
        <v>1.5417235145891879</v>
      </c>
      <c r="K603" s="111">
        <f t="shared" si="103"/>
        <v>2.2008126894715998</v>
      </c>
      <c r="L603" s="111">
        <f t="shared" si="103"/>
        <v>0.6545754360259507</v>
      </c>
      <c r="M603" s="111">
        <f t="shared" si="103"/>
        <v>-0.25422657522192471</v>
      </c>
      <c r="N603" s="111">
        <f>IFERROR(N602/N$588,IFERROR(N601/N$588,IFERROR(N600/N$588,N599/N$588)))</f>
        <v>1.1919702149511826</v>
      </c>
      <c r="O603" s="111">
        <f>IFERROR(O602/O$588,IFERROR(O601/O$588,IFERROR(O600/O$588,O599/O$588)))</f>
        <v>0.45908361963203487</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f>IFERROR(B599+B611,"")</f>
        <v>70034.360000000015</v>
      </c>
      <c r="C605" s="7">
        <f t="shared" ref="C605:O608" si="104">IFERROR(C599+C611,"")</f>
        <v>-31689</v>
      </c>
      <c r="D605" s="7">
        <f t="shared" si="104"/>
        <v>56017.79</v>
      </c>
      <c r="E605" s="7">
        <f t="shared" si="104"/>
        <v>-56932.869999999995</v>
      </c>
      <c r="F605" s="7">
        <f t="shared" si="104"/>
        <v>-13629.869999999999</v>
      </c>
      <c r="G605" s="7">
        <f t="shared" si="104"/>
        <v>33520.270000000004</v>
      </c>
      <c r="H605" s="7">
        <f t="shared" si="104"/>
        <v>3337.24</v>
      </c>
      <c r="I605" s="7">
        <f t="shared" si="104"/>
        <v>17569.240000000002</v>
      </c>
      <c r="J605" s="7">
        <f t="shared" si="104"/>
        <v>48291.72</v>
      </c>
      <c r="K605" s="7">
        <f t="shared" si="104"/>
        <v>5018.45</v>
      </c>
      <c r="L605" s="7">
        <f t="shared" si="104"/>
        <v>-53525.130000000005</v>
      </c>
      <c r="M605" s="7">
        <f t="shared" si="104"/>
        <v>-174996.00999999998</v>
      </c>
      <c r="N605" s="8">
        <f t="shared" si="104"/>
        <v>-145566.84</v>
      </c>
      <c r="O605" s="8">
        <f t="shared" si="104"/>
        <v>139903.29999999999</v>
      </c>
      <c r="P605" s="6"/>
      <c r="Q605" s="9" t="s">
        <v>12</v>
      </c>
    </row>
    <row r="606" spans="2:17" x14ac:dyDescent="0.3">
      <c r="B606" s="7">
        <f t="shared" ref="B606:N608" si="105">IFERROR(B600+B612,"")</f>
        <v>56004</v>
      </c>
      <c r="C606" s="7">
        <f t="shared" si="105"/>
        <v>-46826.63</v>
      </c>
      <c r="D606" s="7">
        <f t="shared" si="105"/>
        <v>126896.14</v>
      </c>
      <c r="E606" s="7">
        <f t="shared" si="105"/>
        <v>-96166.78</v>
      </c>
      <c r="F606" s="7">
        <f t="shared" si="105"/>
        <v>27582.440000000002</v>
      </c>
      <c r="G606" s="7">
        <f t="shared" si="105"/>
        <v>103628.9</v>
      </c>
      <c r="H606" s="7">
        <f t="shared" si="105"/>
        <v>71769.97</v>
      </c>
      <c r="I606" s="7">
        <f t="shared" si="105"/>
        <v>66296.06</v>
      </c>
      <c r="J606" s="7">
        <f t="shared" si="105"/>
        <v>144958.34</v>
      </c>
      <c r="K606" s="7">
        <f t="shared" si="105"/>
        <v>152253.22</v>
      </c>
      <c r="L606" s="7">
        <f t="shared" si="105"/>
        <v>-15073.36</v>
      </c>
      <c r="M606" s="7">
        <f t="shared" si="105"/>
        <v>-189736.47999999998</v>
      </c>
      <c r="N606" s="8">
        <f t="shared" si="105"/>
        <v>-6599.6500000000015</v>
      </c>
      <c r="O606" s="8" t="str">
        <f t="shared" si="104"/>
        <v/>
      </c>
      <c r="P606" s="6"/>
      <c r="Q606" s="9" t="s">
        <v>13</v>
      </c>
    </row>
    <row r="607" spans="2:17" x14ac:dyDescent="0.3">
      <c r="B607" s="7">
        <f t="shared" si="105"/>
        <v>94702.819999999978</v>
      </c>
      <c r="C607" s="7">
        <f t="shared" si="105"/>
        <v>-106988.49</v>
      </c>
      <c r="D607" s="7">
        <f t="shared" si="105"/>
        <v>157693.67000000001</v>
      </c>
      <c r="E607" s="7">
        <f t="shared" si="105"/>
        <v>-146085.11000000002</v>
      </c>
      <c r="F607" s="7">
        <f t="shared" si="105"/>
        <v>18910.5</v>
      </c>
      <c r="G607" s="7">
        <f t="shared" si="105"/>
        <v>102743.44999999998</v>
      </c>
      <c r="H607" s="7">
        <f t="shared" si="105"/>
        <v>91362.880000000005</v>
      </c>
      <c r="I607" s="7">
        <f t="shared" si="105"/>
        <v>122270.85999999999</v>
      </c>
      <c r="J607" s="7">
        <f t="shared" si="105"/>
        <v>166900.41</v>
      </c>
      <c r="K607" s="7">
        <f t="shared" si="105"/>
        <v>310611.32999999996</v>
      </c>
      <c r="L607" s="7">
        <f t="shared" si="105"/>
        <v>128775.30000000002</v>
      </c>
      <c r="M607" s="7">
        <f t="shared" si="105"/>
        <v>-209026.22</v>
      </c>
      <c r="N607" s="8">
        <f t="shared" si="105"/>
        <v>170732.66999999998</v>
      </c>
      <c r="O607" s="8" t="str">
        <f t="shared" si="104"/>
        <v/>
      </c>
      <c r="P607" s="6"/>
      <c r="Q607" s="9" t="s">
        <v>14</v>
      </c>
    </row>
    <row r="608" spans="2:17" x14ac:dyDescent="0.3">
      <c r="B608" s="7">
        <f t="shared" si="105"/>
        <v>8051</v>
      </c>
      <c r="C608" s="18">
        <f t="shared" si="105"/>
        <v>-106637.09</v>
      </c>
      <c r="D608" s="18">
        <f t="shared" si="105"/>
        <v>165512.84</v>
      </c>
      <c r="E608" s="18">
        <f t="shared" si="105"/>
        <v>-174446.22</v>
      </c>
      <c r="F608" s="18">
        <f t="shared" si="105"/>
        <v>82823.16</v>
      </c>
      <c r="G608" s="18">
        <f t="shared" si="105"/>
        <v>94110.33</v>
      </c>
      <c r="H608" s="18">
        <f t="shared" si="105"/>
        <v>169695.18000000002</v>
      </c>
      <c r="I608" s="18">
        <f t="shared" si="105"/>
        <v>241119.14</v>
      </c>
      <c r="J608" s="18">
        <f t="shared" si="105"/>
        <v>240969.74999999997</v>
      </c>
      <c r="K608" s="18">
        <f t="shared" si="105"/>
        <v>506867.39</v>
      </c>
      <c r="L608" s="18">
        <f t="shared" si="105"/>
        <v>175721.19</v>
      </c>
      <c r="M608" s="18">
        <f t="shared" si="105"/>
        <v>-137467.06</v>
      </c>
      <c r="N608" s="18">
        <f t="shared" si="105"/>
        <v>294557.39</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f t="shared" ref="B611:O614" si="106">IFERROR(VLOOKUP($B$610,$221:$343,MATCH($Q611&amp;"/"&amp;B$348,$219:$219,0),FALSE),"")</f>
        <v>-17739.849999999999</v>
      </c>
      <c r="C611" s="7">
        <f t="shared" si="106"/>
        <v>-10682</v>
      </c>
      <c r="D611" s="7">
        <f t="shared" si="106"/>
        <v>-2513.7199999999998</v>
      </c>
      <c r="E611" s="7">
        <f t="shared" si="106"/>
        <v>-17252.419999999998</v>
      </c>
      <c r="F611" s="7">
        <f t="shared" si="106"/>
        <v>-10271.06</v>
      </c>
      <c r="G611" s="7">
        <f t="shared" si="106"/>
        <v>-27181.759999999998</v>
      </c>
      <c r="H611" s="7">
        <f t="shared" si="106"/>
        <v>-8449.9500000000007</v>
      </c>
      <c r="I611" s="7">
        <f t="shared" si="106"/>
        <v>-6183.53</v>
      </c>
      <c r="J611" s="7">
        <f t="shared" si="106"/>
        <v>-11483.79</v>
      </c>
      <c r="K611" s="7">
        <f t="shared" si="106"/>
        <v>-7014.47</v>
      </c>
      <c r="L611" s="7">
        <f t="shared" si="106"/>
        <v>-11510.62</v>
      </c>
      <c r="M611" s="7">
        <f t="shared" si="106"/>
        <v>-11056.49</v>
      </c>
      <c r="N611" s="8">
        <f t="shared" si="106"/>
        <v>-14854.89</v>
      </c>
      <c r="O611" s="8">
        <f t="shared" si="106"/>
        <v>-4044.04</v>
      </c>
      <c r="P611" s="6"/>
      <c r="Q611" s="9" t="s">
        <v>12</v>
      </c>
    </row>
    <row r="612" spans="2:17" x14ac:dyDescent="0.3">
      <c r="B612" s="7">
        <f t="shared" si="106"/>
        <v>-24846</v>
      </c>
      <c r="C612" s="7">
        <f t="shared" si="106"/>
        <v>-11459.96</v>
      </c>
      <c r="D612" s="7">
        <f t="shared" si="106"/>
        <v>-3508.48</v>
      </c>
      <c r="E612" s="7">
        <f t="shared" si="106"/>
        <v>-24470.07</v>
      </c>
      <c r="F612" s="7">
        <f t="shared" si="106"/>
        <v>-21833.47</v>
      </c>
      <c r="G612" s="7">
        <f t="shared" si="106"/>
        <v>-40786.980000000003</v>
      </c>
      <c r="H612" s="7">
        <f t="shared" si="106"/>
        <v>-16853.54</v>
      </c>
      <c r="I612" s="7">
        <f t="shared" si="106"/>
        <v>-12687.41</v>
      </c>
      <c r="J612" s="7">
        <f t="shared" si="106"/>
        <v>-17994.57</v>
      </c>
      <c r="K612" s="7">
        <f t="shared" si="106"/>
        <v>-13185.04</v>
      </c>
      <c r="L612" s="7">
        <f t="shared" si="106"/>
        <v>-31638.52</v>
      </c>
      <c r="M612" s="7">
        <f t="shared" si="106"/>
        <v>-15857.37</v>
      </c>
      <c r="N612" s="8">
        <f t="shared" si="106"/>
        <v>-16819.54</v>
      </c>
      <c r="O612" s="8" t="str">
        <f t="shared" si="106"/>
        <v/>
      </c>
      <c r="P612" s="6"/>
      <c r="Q612" s="9" t="s">
        <v>13</v>
      </c>
    </row>
    <row r="613" spans="2:17" x14ac:dyDescent="0.3">
      <c r="B613" s="7">
        <f t="shared" si="106"/>
        <v>-37488.51</v>
      </c>
      <c r="C613" s="7">
        <f t="shared" si="106"/>
        <v>-27844.5</v>
      </c>
      <c r="D613" s="7">
        <f t="shared" si="106"/>
        <v>-21188.62</v>
      </c>
      <c r="E613" s="7">
        <f t="shared" si="106"/>
        <v>-35817.79</v>
      </c>
      <c r="F613" s="7">
        <f t="shared" si="106"/>
        <v>-35628.17</v>
      </c>
      <c r="G613" s="7">
        <f t="shared" si="106"/>
        <v>-52280.6</v>
      </c>
      <c r="H613" s="7">
        <f t="shared" si="106"/>
        <v>-24913.7</v>
      </c>
      <c r="I613" s="7">
        <f t="shared" si="106"/>
        <v>-28487.040000000001</v>
      </c>
      <c r="J613" s="7">
        <f t="shared" si="106"/>
        <v>-23226.87</v>
      </c>
      <c r="K613" s="7">
        <f t="shared" si="106"/>
        <v>-17445.03</v>
      </c>
      <c r="L613" s="7">
        <f t="shared" si="106"/>
        <v>-47607.99</v>
      </c>
      <c r="M613" s="7">
        <f t="shared" si="106"/>
        <v>-25567.07</v>
      </c>
      <c r="N613" s="8">
        <f t="shared" si="106"/>
        <v>-23802.7</v>
      </c>
      <c r="O613" s="8" t="str">
        <f t="shared" si="106"/>
        <v/>
      </c>
      <c r="P613" s="6"/>
      <c r="Q613" s="9" t="s">
        <v>14</v>
      </c>
    </row>
    <row r="614" spans="2:17" x14ac:dyDescent="0.3">
      <c r="B614" s="7">
        <f t="shared" si="106"/>
        <v>-45683</v>
      </c>
      <c r="C614" s="7">
        <f t="shared" si="106"/>
        <v>-29411.919999999998</v>
      </c>
      <c r="D614" s="7">
        <f t="shared" si="106"/>
        <v>-42004.12</v>
      </c>
      <c r="E614" s="7">
        <f t="shared" si="106"/>
        <v>-43835.03</v>
      </c>
      <c r="F614" s="7">
        <f t="shared" si="106"/>
        <v>-56533.69</v>
      </c>
      <c r="G614" s="7">
        <f t="shared" si="106"/>
        <v>-69631.740000000005</v>
      </c>
      <c r="H614" s="7">
        <f t="shared" si="106"/>
        <v>-29381.24</v>
      </c>
      <c r="I614" s="7">
        <f t="shared" si="106"/>
        <v>-38799.89</v>
      </c>
      <c r="J614" s="7">
        <f t="shared" si="106"/>
        <v>-29858.73</v>
      </c>
      <c r="K614" s="7">
        <f t="shared" si="106"/>
        <v>-28245.47</v>
      </c>
      <c r="L614" s="7">
        <f t="shared" si="106"/>
        <v>-60964.68</v>
      </c>
      <c r="M614" s="7">
        <f t="shared" si="106"/>
        <v>-32407.759999999998</v>
      </c>
      <c r="N614" s="8">
        <f t="shared" si="106"/>
        <v>-35369.5</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f t="shared" ref="B616:O619" si="107">IFERROR(VLOOKUP($B$615,$221:$343,MATCH($Q616&amp;"/"&amp;B$348,$219:$219,0),FALSE),"")</f>
        <v>-17739.849999999999</v>
      </c>
      <c r="C616" s="7">
        <f t="shared" si="107"/>
        <v>-16226</v>
      </c>
      <c r="D616" s="7">
        <f t="shared" si="107"/>
        <v>-20558.849999999999</v>
      </c>
      <c r="E616" s="7">
        <f t="shared" si="107"/>
        <v>-32780.480000000003</v>
      </c>
      <c r="F616" s="7">
        <f t="shared" si="107"/>
        <v>-20330.39</v>
      </c>
      <c r="G616" s="7">
        <f t="shared" si="107"/>
        <v>-20929.13</v>
      </c>
      <c r="H616" s="7">
        <f t="shared" si="107"/>
        <v>-18069.75</v>
      </c>
      <c r="I616" s="7">
        <f t="shared" si="107"/>
        <v>16609.61</v>
      </c>
      <c r="J616" s="7">
        <f t="shared" si="107"/>
        <v>-12534.98</v>
      </c>
      <c r="K616" s="7">
        <f t="shared" si="107"/>
        <v>-31472.09</v>
      </c>
      <c r="L616" s="7">
        <f t="shared" si="107"/>
        <v>20201.72</v>
      </c>
      <c r="M616" s="7">
        <f t="shared" si="107"/>
        <v>79672.850000000006</v>
      </c>
      <c r="N616" s="8">
        <f t="shared" si="107"/>
        <v>-6084</v>
      </c>
      <c r="O616" s="8">
        <f t="shared" si="107"/>
        <v>-51716.97</v>
      </c>
      <c r="P616" s="6"/>
      <c r="Q616" s="9" t="s">
        <v>12</v>
      </c>
    </row>
    <row r="617" spans="2:17" x14ac:dyDescent="0.3">
      <c r="B617" s="7">
        <f t="shared" si="107"/>
        <v>-90596</v>
      </c>
      <c r="C617" s="7">
        <f t="shared" si="107"/>
        <v>-10047.74</v>
      </c>
      <c r="D617" s="7">
        <f t="shared" si="107"/>
        <v>-48647.07</v>
      </c>
      <c r="E617" s="7">
        <f t="shared" si="107"/>
        <v>-25616.94</v>
      </c>
      <c r="F617" s="7">
        <f t="shared" si="107"/>
        <v>-21301.84</v>
      </c>
      <c r="G617" s="7">
        <f t="shared" si="107"/>
        <v>-19942.16</v>
      </c>
      <c r="H617" s="7">
        <f t="shared" si="107"/>
        <v>-22695.55</v>
      </c>
      <c r="I617" s="7">
        <f t="shared" si="107"/>
        <v>15054.83</v>
      </c>
      <c r="J617" s="7">
        <f t="shared" si="107"/>
        <v>-36966.410000000003</v>
      </c>
      <c r="K617" s="7">
        <f t="shared" si="107"/>
        <v>-57428.76</v>
      </c>
      <c r="L617" s="7">
        <f t="shared" si="107"/>
        <v>152198.32</v>
      </c>
      <c r="M617" s="7">
        <f t="shared" si="107"/>
        <v>114629.99</v>
      </c>
      <c r="N617" s="8">
        <f t="shared" si="107"/>
        <v>26795.93</v>
      </c>
      <c r="O617" s="8" t="str">
        <f t="shared" si="107"/>
        <v/>
      </c>
      <c r="P617" s="6"/>
      <c r="Q617" s="9" t="s">
        <v>13</v>
      </c>
    </row>
    <row r="618" spans="2:17" x14ac:dyDescent="0.3">
      <c r="B618" s="7">
        <f t="shared" si="107"/>
        <v>-83264.649999999994</v>
      </c>
      <c r="C618" s="7">
        <f t="shared" si="107"/>
        <v>-60369.87</v>
      </c>
      <c r="D618" s="7">
        <f t="shared" si="107"/>
        <v>-14376.53</v>
      </c>
      <c r="E618" s="7">
        <f t="shared" si="107"/>
        <v>-36044.730000000003</v>
      </c>
      <c r="F618" s="7">
        <f t="shared" si="107"/>
        <v>-36093.57</v>
      </c>
      <c r="G618" s="7">
        <f t="shared" si="107"/>
        <v>-32477.46</v>
      </c>
      <c r="H618" s="7">
        <f t="shared" si="107"/>
        <v>-27807.45</v>
      </c>
      <c r="I618" s="7">
        <f t="shared" si="107"/>
        <v>1211.17</v>
      </c>
      <c r="J618" s="7">
        <f t="shared" si="107"/>
        <v>-27288.639999999999</v>
      </c>
      <c r="K618" s="7">
        <f t="shared" si="107"/>
        <v>-148895.97</v>
      </c>
      <c r="L618" s="7">
        <f t="shared" si="107"/>
        <v>173916.2</v>
      </c>
      <c r="M618" s="7">
        <f t="shared" si="107"/>
        <v>112395.38</v>
      </c>
      <c r="N618" s="8">
        <f t="shared" si="107"/>
        <v>34678.019999999997</v>
      </c>
      <c r="O618" s="8" t="str">
        <f t="shared" si="107"/>
        <v/>
      </c>
      <c r="P618" s="6"/>
      <c r="Q618" s="9" t="s">
        <v>14</v>
      </c>
    </row>
    <row r="619" spans="2:17" x14ac:dyDescent="0.3">
      <c r="B619" s="7">
        <f t="shared" si="107"/>
        <v>-56696</v>
      </c>
      <c r="C619" s="7">
        <f t="shared" si="107"/>
        <v>-128975.71</v>
      </c>
      <c r="D619" s="7">
        <f t="shared" si="107"/>
        <v>-32170.77</v>
      </c>
      <c r="E619" s="7">
        <f t="shared" si="107"/>
        <v>-44040.77</v>
      </c>
      <c r="F619" s="7">
        <f t="shared" si="107"/>
        <v>-72641.460000000006</v>
      </c>
      <c r="G619" s="7">
        <f t="shared" si="107"/>
        <v>-54464.28</v>
      </c>
      <c r="H619" s="7">
        <f t="shared" si="107"/>
        <v>-51415</v>
      </c>
      <c r="I619" s="7">
        <f t="shared" si="107"/>
        <v>-9926.11</v>
      </c>
      <c r="J619" s="7">
        <f t="shared" si="107"/>
        <v>-85312</v>
      </c>
      <c r="K619" s="7">
        <f t="shared" si="107"/>
        <v>-344857.14</v>
      </c>
      <c r="L619" s="7">
        <f t="shared" si="107"/>
        <v>51887.24</v>
      </c>
      <c r="M619" s="7">
        <f t="shared" si="107"/>
        <v>86846.57</v>
      </c>
      <c r="N619" s="8">
        <f t="shared" si="107"/>
        <v>-24767.91</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f t="shared" ref="B621:O624" si="108">IFERROR(VLOOKUP($B$620,$221:$343,MATCH($Q621&amp;"/"&amp;B$348,$219:$219,0),FALSE),"")</f>
        <v>-41825.93</v>
      </c>
      <c r="C621" s="7">
        <f t="shared" si="108"/>
        <v>54429</v>
      </c>
      <c r="D621" s="7">
        <f t="shared" si="108"/>
        <v>-31877.73</v>
      </c>
      <c r="E621" s="7">
        <f t="shared" si="108"/>
        <v>79244.92</v>
      </c>
      <c r="F621" s="7">
        <f t="shared" si="108"/>
        <v>30000</v>
      </c>
      <c r="G621" s="7">
        <f t="shared" si="108"/>
        <v>-32000</v>
      </c>
      <c r="H621" s="7">
        <f t="shared" si="108"/>
        <v>-6000</v>
      </c>
      <c r="I621" s="7">
        <f t="shared" si="108"/>
        <v>-44000</v>
      </c>
      <c r="J621" s="7">
        <f t="shared" si="108"/>
        <v>-53000</v>
      </c>
      <c r="K621" s="7">
        <f t="shared" si="108"/>
        <v>20000</v>
      </c>
      <c r="L621" s="7">
        <f t="shared" si="108"/>
        <v>16000</v>
      </c>
      <c r="M621" s="7">
        <f t="shared" si="108"/>
        <v>76297.75</v>
      </c>
      <c r="N621" s="7">
        <f t="shared" si="108"/>
        <v>120306.79</v>
      </c>
      <c r="O621" s="7">
        <f t="shared" si="108"/>
        <v>-106203.2</v>
      </c>
      <c r="P621" s="6"/>
      <c r="Q621" s="9" t="s">
        <v>12</v>
      </c>
    </row>
    <row r="622" spans="2:17" x14ac:dyDescent="0.3">
      <c r="B622" s="7">
        <f t="shared" si="108"/>
        <v>24346</v>
      </c>
      <c r="C622" s="7">
        <f t="shared" si="108"/>
        <v>68833.429999999993</v>
      </c>
      <c r="D622" s="7">
        <f t="shared" si="108"/>
        <v>-88312.9</v>
      </c>
      <c r="E622" s="7">
        <f t="shared" si="108"/>
        <v>96637.65</v>
      </c>
      <c r="F622" s="7">
        <f t="shared" si="108"/>
        <v>-30425</v>
      </c>
      <c r="G622" s="7">
        <f t="shared" si="108"/>
        <v>-118375</v>
      </c>
      <c r="H622" s="7">
        <f t="shared" si="108"/>
        <v>-72587.5</v>
      </c>
      <c r="I622" s="7">
        <f t="shared" si="108"/>
        <v>-104750</v>
      </c>
      <c r="J622" s="7">
        <f t="shared" si="108"/>
        <v>-132225</v>
      </c>
      <c r="K622" s="7">
        <f t="shared" si="108"/>
        <v>-105650</v>
      </c>
      <c r="L622" s="7">
        <f t="shared" si="108"/>
        <v>-176300</v>
      </c>
      <c r="M622" s="7">
        <f t="shared" si="108"/>
        <v>56943.74</v>
      </c>
      <c r="N622" s="7">
        <f t="shared" si="108"/>
        <v>-16188.85</v>
      </c>
      <c r="O622" s="7" t="str">
        <f t="shared" si="108"/>
        <v/>
      </c>
      <c r="P622" s="6"/>
      <c r="Q622" s="9" t="s">
        <v>13</v>
      </c>
    </row>
    <row r="623" spans="2:17" x14ac:dyDescent="0.3">
      <c r="B623" s="7">
        <f t="shared" si="108"/>
        <v>-49650.59</v>
      </c>
      <c r="C623" s="7">
        <f t="shared" si="108"/>
        <v>167390.75</v>
      </c>
      <c r="D623" s="7">
        <f t="shared" si="108"/>
        <v>-174603.93</v>
      </c>
      <c r="E623" s="7">
        <f t="shared" si="108"/>
        <v>147228.60999999999</v>
      </c>
      <c r="F623" s="7">
        <f t="shared" si="108"/>
        <v>-25012.5</v>
      </c>
      <c r="G623" s="7">
        <f t="shared" si="108"/>
        <v>-106962.5</v>
      </c>
      <c r="H623" s="7">
        <f t="shared" si="108"/>
        <v>-102046.09</v>
      </c>
      <c r="I623" s="7">
        <f t="shared" si="108"/>
        <v>-163550</v>
      </c>
      <c r="J623" s="7">
        <f t="shared" si="108"/>
        <v>-170975</v>
      </c>
      <c r="K623" s="7">
        <f t="shared" si="108"/>
        <v>-186300</v>
      </c>
      <c r="L623" s="7">
        <f t="shared" si="108"/>
        <v>-325576.75</v>
      </c>
      <c r="M623" s="7">
        <f t="shared" si="108"/>
        <v>55909.96</v>
      </c>
      <c r="N623" s="7">
        <f t="shared" si="108"/>
        <v>-242464.58</v>
      </c>
      <c r="O623" s="7" t="str">
        <f t="shared" si="108"/>
        <v/>
      </c>
      <c r="P623" s="6"/>
      <c r="Q623" s="9" t="s">
        <v>14</v>
      </c>
    </row>
    <row r="624" spans="2:17" x14ac:dyDescent="0.3">
      <c r="B624" s="7">
        <f t="shared" si="108"/>
        <v>-3539</v>
      </c>
      <c r="C624" s="7">
        <f t="shared" si="108"/>
        <v>213658.23</v>
      </c>
      <c r="D624" s="7">
        <f t="shared" si="108"/>
        <v>-184899.21</v>
      </c>
      <c r="E624" s="7">
        <f t="shared" si="108"/>
        <v>182228.61</v>
      </c>
      <c r="F624" s="7">
        <f t="shared" si="108"/>
        <v>-66012.5</v>
      </c>
      <c r="G624" s="7">
        <f t="shared" si="108"/>
        <v>-88962.5</v>
      </c>
      <c r="H624" s="7">
        <f t="shared" si="108"/>
        <v>-147912.5</v>
      </c>
      <c r="I624" s="7">
        <f t="shared" si="108"/>
        <v>-274550</v>
      </c>
      <c r="J624" s="7">
        <f t="shared" si="108"/>
        <v>-183975</v>
      </c>
      <c r="K624" s="7">
        <f t="shared" si="108"/>
        <v>-187300</v>
      </c>
      <c r="L624" s="7">
        <f t="shared" si="108"/>
        <v>-272043.69</v>
      </c>
      <c r="M624" s="7">
        <f t="shared" si="108"/>
        <v>22943.119999999999</v>
      </c>
      <c r="N624" s="7">
        <f t="shared" si="108"/>
        <v>-307423.82</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61"/>
    </row>
    <row r="626" spans="2:17" x14ac:dyDescent="0.3">
      <c r="B626" s="7">
        <f t="shared" ref="B626:O629" si="109">IFERROR(VLOOKUP($B$625,$221:$343,MATCH($Q626&amp;"/"&amp;B$348,$219:$219,0),FALSE),"")</f>
        <v>28208.43</v>
      </c>
      <c r="C626" s="7">
        <f t="shared" si="109"/>
        <v>17196</v>
      </c>
      <c r="D626" s="7">
        <f t="shared" si="109"/>
        <v>6094.93</v>
      </c>
      <c r="E626" s="7">
        <f t="shared" si="109"/>
        <v>6783.98</v>
      </c>
      <c r="F626" s="7">
        <f t="shared" si="109"/>
        <v>6310.8</v>
      </c>
      <c r="G626" s="7">
        <f t="shared" si="109"/>
        <v>7772.9</v>
      </c>
      <c r="H626" s="7">
        <f t="shared" si="109"/>
        <v>-12282.56</v>
      </c>
      <c r="I626" s="7">
        <f t="shared" si="109"/>
        <v>-3637.62</v>
      </c>
      <c r="J626" s="7">
        <f t="shared" si="109"/>
        <v>-5759.47</v>
      </c>
      <c r="K626" s="7">
        <f t="shared" si="109"/>
        <v>560.84</v>
      </c>
      <c r="L626" s="7">
        <f t="shared" si="109"/>
        <v>-5812.79</v>
      </c>
      <c r="M626" s="7">
        <f t="shared" si="109"/>
        <v>-7968.91</v>
      </c>
      <c r="N626" s="8">
        <f t="shared" si="109"/>
        <v>-16489.16</v>
      </c>
      <c r="O626" s="8">
        <f t="shared" si="109"/>
        <v>-13972.84</v>
      </c>
      <c r="P626" s="6"/>
      <c r="Q626" s="9" t="s">
        <v>12</v>
      </c>
    </row>
    <row r="627" spans="2:17" x14ac:dyDescent="0.3">
      <c r="B627" s="7">
        <f t="shared" si="109"/>
        <v>14600</v>
      </c>
      <c r="C627" s="7">
        <f t="shared" si="109"/>
        <v>23419.02</v>
      </c>
      <c r="D627" s="7">
        <f t="shared" si="109"/>
        <v>-6555.35</v>
      </c>
      <c r="E627" s="7">
        <f t="shared" si="109"/>
        <v>-675.99</v>
      </c>
      <c r="F627" s="7">
        <f t="shared" si="109"/>
        <v>-2310.9299999999998</v>
      </c>
      <c r="G627" s="7">
        <f t="shared" si="109"/>
        <v>6098.71</v>
      </c>
      <c r="H627" s="7">
        <f t="shared" si="109"/>
        <v>-6659.55</v>
      </c>
      <c r="I627" s="7">
        <f t="shared" si="109"/>
        <v>-10711.69</v>
      </c>
      <c r="J627" s="7">
        <f t="shared" si="109"/>
        <v>-6238.5</v>
      </c>
      <c r="K627" s="7">
        <f t="shared" si="109"/>
        <v>2359.5</v>
      </c>
      <c r="L627" s="7">
        <f t="shared" si="109"/>
        <v>-7536.52</v>
      </c>
      <c r="M627" s="7">
        <f t="shared" si="109"/>
        <v>-2305.38</v>
      </c>
      <c r="N627" s="8">
        <f t="shared" si="109"/>
        <v>20826.96</v>
      </c>
      <c r="O627" s="8" t="str">
        <f t="shared" si="109"/>
        <v/>
      </c>
      <c r="P627" s="6"/>
      <c r="Q627" s="9" t="s">
        <v>13</v>
      </c>
    </row>
    <row r="628" spans="2:17" x14ac:dyDescent="0.3">
      <c r="B628" s="7">
        <f t="shared" si="109"/>
        <v>-723.92</v>
      </c>
      <c r="C628" s="7">
        <f t="shared" si="109"/>
        <v>27876.89</v>
      </c>
      <c r="D628" s="7">
        <f t="shared" si="109"/>
        <v>-10098.17</v>
      </c>
      <c r="E628" s="7">
        <f t="shared" si="109"/>
        <v>916.56</v>
      </c>
      <c r="F628" s="7">
        <f t="shared" si="109"/>
        <v>-6567.4</v>
      </c>
      <c r="G628" s="7">
        <f t="shared" si="109"/>
        <v>15584.09</v>
      </c>
      <c r="H628" s="7">
        <f t="shared" si="109"/>
        <v>-13576.97</v>
      </c>
      <c r="I628" s="7">
        <f t="shared" si="109"/>
        <v>-11580.92</v>
      </c>
      <c r="J628" s="7">
        <f t="shared" si="109"/>
        <v>-8136.36</v>
      </c>
      <c r="K628" s="7">
        <f t="shared" si="109"/>
        <v>-7139.61</v>
      </c>
      <c r="L628" s="7">
        <f t="shared" si="109"/>
        <v>24722.74</v>
      </c>
      <c r="M628" s="7">
        <f t="shared" si="109"/>
        <v>-15153.81</v>
      </c>
      <c r="N628" s="8">
        <f t="shared" si="109"/>
        <v>-13251.19</v>
      </c>
      <c r="O628" s="8" t="str">
        <f t="shared" si="109"/>
        <v/>
      </c>
      <c r="P628" s="6"/>
      <c r="Q628" s="9" t="s">
        <v>14</v>
      </c>
    </row>
    <row r="629" spans="2:17" x14ac:dyDescent="0.3">
      <c r="B629" s="7">
        <f t="shared" si="109"/>
        <v>-6501</v>
      </c>
      <c r="C629" s="7">
        <f t="shared" si="109"/>
        <v>7457.36</v>
      </c>
      <c r="D629" s="7">
        <f t="shared" si="109"/>
        <v>-9553.02</v>
      </c>
      <c r="E629" s="7">
        <f t="shared" si="109"/>
        <v>7576.65</v>
      </c>
      <c r="F629" s="7">
        <f t="shared" si="109"/>
        <v>702.88</v>
      </c>
      <c r="G629" s="7">
        <f t="shared" si="109"/>
        <v>20315.28</v>
      </c>
      <c r="H629" s="7">
        <f t="shared" si="109"/>
        <v>-251.08</v>
      </c>
      <c r="I629" s="7">
        <f t="shared" si="109"/>
        <v>-4557.08</v>
      </c>
      <c r="J629" s="7">
        <f t="shared" si="109"/>
        <v>1541.48</v>
      </c>
      <c r="K629" s="7">
        <f t="shared" si="109"/>
        <v>2955.72</v>
      </c>
      <c r="L629" s="7">
        <f t="shared" si="109"/>
        <v>16529.43</v>
      </c>
      <c r="M629" s="7">
        <f t="shared" si="109"/>
        <v>4730.38</v>
      </c>
      <c r="N629" s="8">
        <f t="shared" si="109"/>
        <v>-2264.84</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f t="shared" ref="B632:O632" si="110">B588/B402</f>
        <v>0.10020432034147343</v>
      </c>
      <c r="C632" s="29">
        <f t="shared" si="110"/>
        <v>2.9814134441742413E-2</v>
      </c>
      <c r="D632" s="29">
        <f t="shared" si="110"/>
        <v>2.748951218805722E-2</v>
      </c>
      <c r="E632" s="29">
        <f t="shared" si="110"/>
        <v>2.9389630025998745E-2</v>
      </c>
      <c r="F632" s="29">
        <f t="shared" si="110"/>
        <v>4.2632217856722748E-2</v>
      </c>
      <c r="G632" s="29">
        <f t="shared" si="110"/>
        <v>5.1080388175230369E-2</v>
      </c>
      <c r="H632" s="29">
        <f t="shared" si="110"/>
        <v>6.3668916378943979E-2</v>
      </c>
      <c r="I632" s="29">
        <f t="shared" si="110"/>
        <v>7.4708392820365788E-2</v>
      </c>
      <c r="J632" s="29">
        <f t="shared" si="110"/>
        <v>7.8491342195090588E-2</v>
      </c>
      <c r="K632" s="29">
        <f t="shared" si="110"/>
        <v>0.10185082479030676</v>
      </c>
      <c r="L632" s="29">
        <f t="shared" si="110"/>
        <v>0.13896377348236422</v>
      </c>
      <c r="M632" s="29">
        <f t="shared" si="110"/>
        <v>0.13693284729457156</v>
      </c>
      <c r="N632" s="29">
        <f t="shared" si="110"/>
        <v>9.8715049493223003E-2</v>
      </c>
      <c r="O632" s="29">
        <f t="shared" si="110"/>
        <v>0.11544543286711545</v>
      </c>
      <c r="P632" s="6"/>
      <c r="Q632" s="89" t="s">
        <v>37</v>
      </c>
    </row>
    <row r="633" spans="2:17" x14ac:dyDescent="0.3">
      <c r="B633" s="29" t="e">
        <f t="shared" ref="B633:O633" si="111">((B551*(1-B582))/(B457+B432))</f>
        <v>#VALUE!</v>
      </c>
      <c r="C633" s="29" t="e">
        <f t="shared" si="111"/>
        <v>#VALUE!</v>
      </c>
      <c r="D633" s="29" t="e">
        <f t="shared" si="111"/>
        <v>#VALUE!</v>
      </c>
      <c r="E633" s="29" t="e">
        <f t="shared" si="111"/>
        <v>#VALUE!</v>
      </c>
      <c r="F633" s="29" t="e">
        <f t="shared" si="111"/>
        <v>#VALUE!</v>
      </c>
      <c r="G633" s="29" t="e">
        <f t="shared" si="111"/>
        <v>#VALUE!</v>
      </c>
      <c r="H633" s="29" t="e">
        <f t="shared" si="111"/>
        <v>#VALUE!</v>
      </c>
      <c r="I633" s="29" t="e">
        <f t="shared" si="111"/>
        <v>#VALUE!</v>
      </c>
      <c r="J633" s="29" t="e">
        <f t="shared" si="111"/>
        <v>#VALUE!</v>
      </c>
      <c r="K633" s="29" t="e">
        <f t="shared" si="111"/>
        <v>#VALUE!</v>
      </c>
      <c r="L633" s="29" t="e">
        <f t="shared" si="111"/>
        <v>#VALUE!</v>
      </c>
      <c r="M633" s="29" t="e">
        <f t="shared" si="111"/>
        <v>#VALUE!</v>
      </c>
      <c r="N633" s="29" t="e">
        <f t="shared" si="111"/>
        <v>#VALUE!</v>
      </c>
      <c r="O633" s="29" t="e">
        <f t="shared" si="111"/>
        <v>#VALUE!</v>
      </c>
      <c r="P633" s="6"/>
      <c r="Q633" s="89" t="s">
        <v>38</v>
      </c>
    </row>
    <row r="634" spans="2:17" x14ac:dyDescent="0.3">
      <c r="B634" s="29">
        <f t="shared" ref="B634:O634" si="112">B588/B457</f>
        <v>0.14115141643336793</v>
      </c>
      <c r="C634" s="29">
        <f t="shared" si="112"/>
        <v>4.6394768537943547E-2</v>
      </c>
      <c r="D634" s="29">
        <f t="shared" si="112"/>
        <v>4.0674270945893473E-2</v>
      </c>
      <c r="E634" s="29">
        <f t="shared" si="112"/>
        <v>5.069367000759923E-2</v>
      </c>
      <c r="F634" s="29">
        <f t="shared" si="112"/>
        <v>7.0837773385074493E-2</v>
      </c>
      <c r="G634" s="29">
        <f t="shared" si="112"/>
        <v>7.9569041202501412E-2</v>
      </c>
      <c r="H634" s="29">
        <f t="shared" si="112"/>
        <v>9.3800927476151874E-2</v>
      </c>
      <c r="I634" s="29">
        <f t="shared" si="112"/>
        <v>9.951343480259893E-2</v>
      </c>
      <c r="J634" s="29">
        <f t="shared" si="112"/>
        <v>0.10014372289910368</v>
      </c>
      <c r="K634" s="29">
        <f t="shared" si="112"/>
        <v>0.12828325681411795</v>
      </c>
      <c r="L634" s="29">
        <f t="shared" si="112"/>
        <v>0.19700935569125042</v>
      </c>
      <c r="M634" s="29">
        <f t="shared" si="112"/>
        <v>0.22206553677931667</v>
      </c>
      <c r="N634" s="29">
        <f t="shared" si="112"/>
        <v>0.15419190278988459</v>
      </c>
      <c r="O634" s="29">
        <f t="shared" si="112"/>
        <v>0.16627791777409276</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f t="shared" ref="B636:N636" si="113">B378/B414</f>
        <v>2.5849110207489407</v>
      </c>
      <c r="C636" s="27">
        <f t="shared" si="113"/>
        <v>2.2084093806761858</v>
      </c>
      <c r="D636" s="27">
        <f t="shared" si="113"/>
        <v>2.3916278812658081</v>
      </c>
      <c r="E636" s="27">
        <f t="shared" si="113"/>
        <v>1.9535448632596049</v>
      </c>
      <c r="F636" s="27">
        <f t="shared" si="113"/>
        <v>2.0675804185831841</v>
      </c>
      <c r="G636" s="27">
        <f t="shared" si="113"/>
        <v>2.1578753101000441</v>
      </c>
      <c r="H636" s="27">
        <f t="shared" si="113"/>
        <v>2.5539479770471596</v>
      </c>
      <c r="I636" s="27">
        <f t="shared" si="113"/>
        <v>3.4387595536861109</v>
      </c>
      <c r="J636" s="27">
        <f t="shared" si="113"/>
        <v>4.1807102959866853</v>
      </c>
      <c r="K636" s="27">
        <f t="shared" si="113"/>
        <v>4.6303517132494418</v>
      </c>
      <c r="L636" s="27">
        <f t="shared" si="113"/>
        <v>3.0535808737059327</v>
      </c>
      <c r="M636" s="27">
        <f t="shared" si="113"/>
        <v>2.326597632264749</v>
      </c>
      <c r="N636" s="27">
        <f t="shared" si="113"/>
        <v>2.5360070809976345</v>
      </c>
      <c r="O636" s="27">
        <f>O378/O414</f>
        <v>3.1495641706505197</v>
      </c>
      <c r="P636" s="6"/>
      <c r="Q636" s="89" t="s">
        <v>2554</v>
      </c>
    </row>
    <row r="637" spans="2:17" x14ac:dyDescent="0.3">
      <c r="B637" s="27">
        <f t="shared" ref="B637:N637" si="114">(B378-B372)/B414</f>
        <v>1.3150414360369833</v>
      </c>
      <c r="C637" s="27">
        <f t="shared" si="114"/>
        <v>1.0645845823729996</v>
      </c>
      <c r="D637" s="27">
        <f t="shared" si="114"/>
        <v>1.1513756798341761</v>
      </c>
      <c r="E637" s="27">
        <f t="shared" si="114"/>
        <v>0.73462725089094816</v>
      </c>
      <c r="F637" s="27">
        <f t="shared" si="114"/>
        <v>0.77372319723436389</v>
      </c>
      <c r="G637" s="27">
        <f t="shared" si="114"/>
        <v>0.68061338882327571</v>
      </c>
      <c r="H637" s="27">
        <f t="shared" si="114"/>
        <v>0.77312210134022574</v>
      </c>
      <c r="I637" s="27">
        <f t="shared" si="114"/>
        <v>1.0771257186325938</v>
      </c>
      <c r="J637" s="27">
        <f t="shared" si="114"/>
        <v>1.3592711968032598</v>
      </c>
      <c r="K637" s="27">
        <f t="shared" si="114"/>
        <v>2.2138283231669811</v>
      </c>
      <c r="L637" s="27">
        <f t="shared" si="114"/>
        <v>1.3718017273925016</v>
      </c>
      <c r="M637" s="27">
        <f t="shared" si="114"/>
        <v>0.81508209594799619</v>
      </c>
      <c r="N637" s="27">
        <f t="shared" si="114"/>
        <v>0.88969221612432392</v>
      </c>
      <c r="O637" s="27">
        <f>(O378-O372)/O414</f>
        <v>1.1603866058830759</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f t="shared" ref="C642:O642" si="117">365/(C465/((C366+B366)/2))</f>
        <v>134.93175716159908</v>
      </c>
      <c r="D642" s="43">
        <f t="shared" si="117"/>
        <v>117.12884381251396</v>
      </c>
      <c r="E642" s="43">
        <f t="shared" si="117"/>
        <v>108.9702713717061</v>
      </c>
      <c r="F642" s="43">
        <f t="shared" si="117"/>
        <v>92.931273588244295</v>
      </c>
      <c r="G642" s="43">
        <f t="shared" si="117"/>
        <v>72.172387604546117</v>
      </c>
      <c r="H642" s="43">
        <f t="shared" si="117"/>
        <v>57.398334491695472</v>
      </c>
      <c r="I642" s="43">
        <f t="shared" si="117"/>
        <v>51.12320411204454</v>
      </c>
      <c r="J642" s="43">
        <f t="shared" si="117"/>
        <v>50.011026995635518</v>
      </c>
      <c r="K642" s="43">
        <f t="shared" si="117"/>
        <v>45.879091596689022</v>
      </c>
      <c r="L642" s="43">
        <f t="shared" si="117"/>
        <v>48.204245007496503</v>
      </c>
      <c r="M642" s="43">
        <f t="shared" si="117"/>
        <v>53.26411985831777</v>
      </c>
      <c r="N642" s="44">
        <f t="shared" si="117"/>
        <v>58.437045635848797</v>
      </c>
      <c r="O642" s="44">
        <f t="shared" si="117"/>
        <v>58.948035949652152</v>
      </c>
      <c r="P642" s="40"/>
      <c r="Q642" s="41" t="s">
        <v>60</v>
      </c>
    </row>
    <row r="643" spans="2:17" x14ac:dyDescent="0.3">
      <c r="B643" s="42"/>
      <c r="C643" s="43">
        <f t="shared" ref="C643:O643" si="118">365/(C503/((C372+B372)/2))</f>
        <v>262.7447882531406</v>
      </c>
      <c r="D643" s="43">
        <f t="shared" si="118"/>
        <v>238.42360031396433</v>
      </c>
      <c r="E643" s="43">
        <f t="shared" si="118"/>
        <v>310.99576030137263</v>
      </c>
      <c r="F643" s="43">
        <f t="shared" si="118"/>
        <v>389.02043522424759</v>
      </c>
      <c r="G643" s="43">
        <f t="shared" si="118"/>
        <v>390.29130726708928</v>
      </c>
      <c r="H643" s="43">
        <f t="shared" si="118"/>
        <v>434.04612737825988</v>
      </c>
      <c r="I643" s="43">
        <f t="shared" si="118"/>
        <v>394.00719869963831</v>
      </c>
      <c r="J643" s="43">
        <f t="shared" si="118"/>
        <v>372.90705107834805</v>
      </c>
      <c r="K643" s="43">
        <f t="shared" si="118"/>
        <v>296.9452243360401</v>
      </c>
      <c r="L643" s="43">
        <f t="shared" si="118"/>
        <v>255.54210731757573</v>
      </c>
      <c r="M643" s="43">
        <f t="shared" si="118"/>
        <v>327.5050586415303</v>
      </c>
      <c r="N643" s="44">
        <f t="shared" si="118"/>
        <v>355.20135722274136</v>
      </c>
      <c r="O643" s="44">
        <f t="shared" si="118"/>
        <v>358.27380044139949</v>
      </c>
      <c r="P643" s="40"/>
      <c r="Q643" s="41" t="s">
        <v>61</v>
      </c>
    </row>
    <row r="644" spans="2:17" x14ac:dyDescent="0.3">
      <c r="B644" s="42"/>
      <c r="C644" s="43">
        <f t="shared" ref="C644:O644" si="119">365/(C503/((C408+B408)/2))</f>
        <v>56.601239799704871</v>
      </c>
      <c r="D644" s="43">
        <f t="shared" si="119"/>
        <v>48.94703314863267</v>
      </c>
      <c r="E644" s="43">
        <f t="shared" si="119"/>
        <v>69.495961007997479</v>
      </c>
      <c r="F644" s="43">
        <f t="shared" si="119"/>
        <v>78.254116919665236</v>
      </c>
      <c r="G644" s="43">
        <f t="shared" si="119"/>
        <v>74.766816091387582</v>
      </c>
      <c r="H644" s="43">
        <f t="shared" si="119"/>
        <v>81.766885231269157</v>
      </c>
      <c r="I644" s="43">
        <f t="shared" si="119"/>
        <v>75.698249497833757</v>
      </c>
      <c r="J644" s="43">
        <f t="shared" si="119"/>
        <v>79.048017112130623</v>
      </c>
      <c r="K644" s="43">
        <f t="shared" si="119"/>
        <v>81.476553874686587</v>
      </c>
      <c r="L644" s="43">
        <f t="shared" si="119"/>
        <v>89.99252215769711</v>
      </c>
      <c r="M644" s="43">
        <f t="shared" si="119"/>
        <v>94.765197319965225</v>
      </c>
      <c r="N644" s="44">
        <f t="shared" si="119"/>
        <v>69.331975796671657</v>
      </c>
      <c r="O644" s="44">
        <f t="shared" si="119"/>
        <v>48.900173927938539</v>
      </c>
      <c r="P644" s="40"/>
      <c r="Q644" s="41" t="s">
        <v>62</v>
      </c>
    </row>
    <row r="645" spans="2:17" x14ac:dyDescent="0.3">
      <c r="B645" s="45"/>
      <c r="C645" s="46">
        <f t="shared" ref="C645:M645" si="120">C643+C642-C644</f>
        <v>341.07530561503484</v>
      </c>
      <c r="D645" s="46">
        <f t="shared" si="120"/>
        <v>306.60541097784562</v>
      </c>
      <c r="E645" s="46">
        <f t="shared" si="120"/>
        <v>350.47007066508127</v>
      </c>
      <c r="F645" s="46">
        <f t="shared" si="120"/>
        <v>403.69759189282667</v>
      </c>
      <c r="G645" s="46">
        <f t="shared" si="120"/>
        <v>387.69687878024786</v>
      </c>
      <c r="H645" s="46">
        <f t="shared" si="120"/>
        <v>409.67757663868622</v>
      </c>
      <c r="I645" s="46">
        <f t="shared" si="120"/>
        <v>369.43215331384908</v>
      </c>
      <c r="J645" s="46">
        <f t="shared" si="120"/>
        <v>343.87006096185291</v>
      </c>
      <c r="K645" s="46">
        <f t="shared" si="120"/>
        <v>261.34776205804252</v>
      </c>
      <c r="L645" s="46">
        <f t="shared" si="120"/>
        <v>213.7538301673751</v>
      </c>
      <c r="M645" s="46">
        <f t="shared" si="120"/>
        <v>286.00398117988283</v>
      </c>
      <c r="N645" s="47">
        <f>N643+N642-N644</f>
        <v>344.3064270619185</v>
      </c>
      <c r="O645" s="47">
        <f>O643+O642-O644</f>
        <v>368.32166246311306</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v>69500</v>
      </c>
      <c r="C647" s="142">
        <v>69500</v>
      </c>
      <c r="D647" s="142">
        <v>69500</v>
      </c>
      <c r="E647" s="142">
        <v>69500</v>
      </c>
      <c r="F647" s="142">
        <v>347500</v>
      </c>
      <c r="G647" s="142">
        <v>347500</v>
      </c>
      <c r="H647" s="142">
        <v>347500</v>
      </c>
      <c r="I647" s="142">
        <v>347500</v>
      </c>
      <c r="J647" s="142">
        <v>347500</v>
      </c>
      <c r="K647" s="142">
        <v>347500</v>
      </c>
      <c r="L647" s="142">
        <v>347500</v>
      </c>
      <c r="M647" s="142">
        <v>347500</v>
      </c>
      <c r="N647" s="143">
        <v>347500</v>
      </c>
      <c r="O647" s="143">
        <v>347500</v>
      </c>
      <c r="P647" s="30"/>
      <c r="Q647" s="90" t="s">
        <v>43</v>
      </c>
    </row>
    <row r="648" spans="2:17" x14ac:dyDescent="0.3">
      <c r="B648" s="13">
        <f t="shared" ref="B648:O648" si="121">B457/B647</f>
        <v>18.373741007194244</v>
      </c>
      <c r="C648" s="13">
        <f t="shared" si="121"/>
        <v>18.808437266187049</v>
      </c>
      <c r="D648" s="13">
        <f t="shared" si="121"/>
        <v>18.414483309352519</v>
      </c>
      <c r="E648" s="13">
        <f t="shared" si="121"/>
        <v>17.820251654676259</v>
      </c>
      <c r="F648" s="13">
        <f t="shared" si="121"/>
        <v>3.7536559999999999</v>
      </c>
      <c r="G648" s="13">
        <f t="shared" si="121"/>
        <v>4.2367875395683452</v>
      </c>
      <c r="H648" s="13">
        <f t="shared" si="121"/>
        <v>4.5072205467625892</v>
      </c>
      <c r="I648" s="13">
        <f t="shared" si="121"/>
        <v>4.7871319424460435</v>
      </c>
      <c r="J648" s="13">
        <f t="shared" si="121"/>
        <v>5.0478831654676259</v>
      </c>
      <c r="K648" s="13">
        <f t="shared" si="121"/>
        <v>5.4542811510791367</v>
      </c>
      <c r="L648" s="13">
        <f t="shared" si="121"/>
        <v>5.2816664172661874</v>
      </c>
      <c r="M648" s="13">
        <f t="shared" si="121"/>
        <v>5.3552232805755402</v>
      </c>
      <c r="N648" s="13">
        <f t="shared" si="121"/>
        <v>5.165780316546762</v>
      </c>
      <c r="O648" s="13">
        <f t="shared" si="121"/>
        <v>5.4265331510791368</v>
      </c>
      <c r="P648" s="6"/>
      <c r="Q648" s="90" t="s">
        <v>44</v>
      </c>
    </row>
    <row r="649" spans="2:17" x14ac:dyDescent="0.3">
      <c r="B649" s="13">
        <f t="shared" ref="B649:O649" si="122">B588/B647</f>
        <v>2.593479568345324</v>
      </c>
      <c r="C649" s="13">
        <f t="shared" si="122"/>
        <v>0.87261309352517991</v>
      </c>
      <c r="D649" s="13">
        <f t="shared" si="122"/>
        <v>0.74899568345323753</v>
      </c>
      <c r="E649" s="13">
        <f t="shared" si="122"/>
        <v>0.90337395683453248</v>
      </c>
      <c r="F649" s="13">
        <f t="shared" si="122"/>
        <v>0.26590063309352518</v>
      </c>
      <c r="G649" s="13">
        <f t="shared" si="122"/>
        <v>0.33711712230215823</v>
      </c>
      <c r="H649" s="13">
        <f t="shared" si="122"/>
        <v>0.4227814676258993</v>
      </c>
      <c r="I649" s="13">
        <f t="shared" si="122"/>
        <v>0.4763839424460431</v>
      </c>
      <c r="J649" s="13">
        <f t="shared" si="122"/>
        <v>0.50551381294964026</v>
      </c>
      <c r="K649" s="13">
        <f t="shared" si="122"/>
        <v>0.69969294964028772</v>
      </c>
      <c r="L649" s="13">
        <f t="shared" si="122"/>
        <v>1.0405376978417264</v>
      </c>
      <c r="M649" s="13">
        <f t="shared" si="122"/>
        <v>1.1892105323741005</v>
      </c>
      <c r="N649" s="13">
        <f t="shared" si="122"/>
        <v>0.79652149640287762</v>
      </c>
      <c r="O649" s="13">
        <f t="shared" si="122"/>
        <v>0.90231263309352527</v>
      </c>
      <c r="P649" s="6"/>
      <c r="Q649" s="89" t="s">
        <v>45</v>
      </c>
    </row>
    <row r="650" spans="2:17" x14ac:dyDescent="0.3">
      <c r="B650" s="91"/>
      <c r="C650" s="91">
        <f t="shared" ref="C650:M650" si="123">+C649/B649-1</f>
        <v>-0.66353577480391746</v>
      </c>
      <c r="D650" s="92">
        <f t="shared" si="123"/>
        <v>-0.14166348292179887</v>
      </c>
      <c r="E650" s="91">
        <f t="shared" si="123"/>
        <v>0.20611370237747617</v>
      </c>
      <c r="F650" s="92">
        <f t="shared" si="123"/>
        <v>-0.70565829235851085</v>
      </c>
      <c r="G650" s="91">
        <f t="shared" si="123"/>
        <v>0.26783121341265881</v>
      </c>
      <c r="H650" s="92">
        <f t="shared" si="123"/>
        <v>0.25410855651217878</v>
      </c>
      <c r="I650" s="91">
        <f t="shared" si="123"/>
        <v>0.12678529908405123</v>
      </c>
      <c r="J650" s="92">
        <f t="shared" si="123"/>
        <v>6.1147884947647002E-2</v>
      </c>
      <c r="K650" s="91">
        <f t="shared" si="123"/>
        <v>0.38412231617890868</v>
      </c>
      <c r="L650" s="92">
        <f t="shared" si="123"/>
        <v>0.48713474728688788</v>
      </c>
      <c r="M650" s="91">
        <f t="shared" si="123"/>
        <v>0.14288077677603583</v>
      </c>
      <c r="N650" s="93">
        <f>+N649/M649-1</f>
        <v>-0.3302098537483279</v>
      </c>
      <c r="O650" s="93">
        <f>+O649/N649-1</f>
        <v>0.13281642387356096</v>
      </c>
      <c r="P650" s="31"/>
      <c r="Q650" s="94" t="s">
        <v>46</v>
      </c>
    </row>
    <row r="651" spans="2:17" x14ac:dyDescent="0.3">
      <c r="B651" s="141">
        <v>0.28000000000000003</v>
      </c>
      <c r="C651" s="141">
        <v>6.6000000000000003E-2</v>
      </c>
      <c r="D651" s="141">
        <v>0.26</v>
      </c>
      <c r="E651" s="141">
        <v>0.03</v>
      </c>
      <c r="F651" s="141">
        <v>0.115</v>
      </c>
      <c r="G651" s="141">
        <v>0.13</v>
      </c>
      <c r="H651" s="141">
        <v>0.17</v>
      </c>
      <c r="I651" s="141">
        <v>0.19</v>
      </c>
      <c r="J651" s="141">
        <v>0.24000000000000002</v>
      </c>
      <c r="K651" s="141">
        <v>0.82000000000000006</v>
      </c>
      <c r="L651" s="141">
        <v>1.04</v>
      </c>
      <c r="M651" s="141">
        <v>1.19</v>
      </c>
      <c r="N651" s="141">
        <v>0.8</v>
      </c>
      <c r="O651" s="141">
        <v>0</v>
      </c>
      <c r="P651" s="6"/>
      <c r="Q651" s="90" t="s">
        <v>47</v>
      </c>
    </row>
    <row r="652" spans="2:17" x14ac:dyDescent="0.3">
      <c r="B652" s="91">
        <f t="shared" ref="B652:O652" si="124">+B651/B661</f>
        <v>2.6486744226038219E-2</v>
      </c>
      <c r="C652" s="91">
        <f t="shared" si="124"/>
        <v>4.4048111686224856E-3</v>
      </c>
      <c r="D652" s="92">
        <f t="shared" si="124"/>
        <v>1.1760436190602463E-2</v>
      </c>
      <c r="E652" s="91">
        <f t="shared" si="124"/>
        <v>1.3500587045379726E-3</v>
      </c>
      <c r="F652" s="92">
        <f t="shared" si="124"/>
        <v>5.005534080228826E-3</v>
      </c>
      <c r="G652" s="91">
        <f t="shared" si="124"/>
        <v>5.5450989838322163E-3</v>
      </c>
      <c r="H652" s="92">
        <f t="shared" si="124"/>
        <v>7.3115945686739693E-3</v>
      </c>
      <c r="I652" s="91">
        <f t="shared" si="124"/>
        <v>8.0140790833065374E-3</v>
      </c>
      <c r="J652" s="92">
        <f t="shared" si="124"/>
        <v>1.0184924018676558E-2</v>
      </c>
      <c r="K652" s="91">
        <f t="shared" si="124"/>
        <v>3.5242513135638351E-2</v>
      </c>
      <c r="L652" s="92">
        <f t="shared" si="124"/>
        <v>3.457629822478131E-2</v>
      </c>
      <c r="M652" s="91">
        <f t="shared" si="124"/>
        <v>4.2424920716227797E-2</v>
      </c>
      <c r="N652" s="93">
        <f t="shared" si="124"/>
        <v>4.1474465340765938E-2</v>
      </c>
      <c r="O652" s="93">
        <f t="shared" si="124"/>
        <v>0</v>
      </c>
      <c r="P652" s="6"/>
      <c r="Q652" s="94" t="s">
        <v>48</v>
      </c>
    </row>
    <row r="653" spans="2:17" x14ac:dyDescent="0.3">
      <c r="B653" s="95">
        <f t="shared" ref="B653:M653" si="125">+B651/B649</f>
        <v>0.10796306376095491</v>
      </c>
      <c r="C653" s="95">
        <f t="shared" si="125"/>
        <v>7.5634895338750174E-2</v>
      </c>
      <c r="D653" s="96">
        <f t="shared" si="125"/>
        <v>0.34713150655458047</v>
      </c>
      <c r="E653" s="95">
        <f t="shared" si="125"/>
        <v>3.3208838679743988E-2</v>
      </c>
      <c r="F653" s="96">
        <f t="shared" si="125"/>
        <v>0.43249238883741609</v>
      </c>
      <c r="G653" s="95">
        <f t="shared" si="125"/>
        <v>0.38562265574716476</v>
      </c>
      <c r="H653" s="96">
        <f t="shared" si="125"/>
        <v>0.40209898734356425</v>
      </c>
      <c r="I653" s="95">
        <f t="shared" si="125"/>
        <v>0.39883796045774583</v>
      </c>
      <c r="J653" s="96">
        <f t="shared" si="125"/>
        <v>0.47476447497965607</v>
      </c>
      <c r="K653" s="95">
        <f t="shared" si="125"/>
        <v>1.1719426362971961</v>
      </c>
      <c r="L653" s="96">
        <f t="shared" si="125"/>
        <v>0.99948325001310212</v>
      </c>
      <c r="M653" s="95">
        <f t="shared" si="125"/>
        <v>1.000663858588877</v>
      </c>
      <c r="N653" s="97">
        <f>+N651/N649</f>
        <v>1.004367118292264</v>
      </c>
      <c r="O653" s="97">
        <f>+O651/O649</f>
        <v>0</v>
      </c>
      <c r="P653" s="28"/>
      <c r="Q653" s="98" t="s">
        <v>49</v>
      </c>
    </row>
    <row r="654" spans="2:17" x14ac:dyDescent="0.3">
      <c r="B654" s="16">
        <f t="shared" ref="B654:M654" si="126">+B661*B647</f>
        <v>734707.13629157702</v>
      </c>
      <c r="C654" s="16">
        <f t="shared" si="126"/>
        <v>1041361.3261506713</v>
      </c>
      <c r="D654" s="16">
        <f t="shared" si="126"/>
        <v>1536507.6351878331</v>
      </c>
      <c r="E654" s="16">
        <f t="shared" si="126"/>
        <v>1544377.287440656</v>
      </c>
      <c r="F654" s="16">
        <f t="shared" si="126"/>
        <v>7983663.5530754654</v>
      </c>
      <c r="G654" s="16">
        <f t="shared" si="126"/>
        <v>8146833.8314097272</v>
      </c>
      <c r="H654" s="16">
        <f t="shared" si="126"/>
        <v>8079632.8960994137</v>
      </c>
      <c r="I654" s="16">
        <f t="shared" si="126"/>
        <v>8238625.9623430958</v>
      </c>
      <c r="J654" s="16">
        <f t="shared" si="126"/>
        <v>8188573.6061521554</v>
      </c>
      <c r="K654" s="16">
        <f t="shared" si="126"/>
        <v>8085405.2292839903</v>
      </c>
      <c r="L654" s="16">
        <f t="shared" si="126"/>
        <v>10452246.72839557</v>
      </c>
      <c r="M654" s="16">
        <f t="shared" si="126"/>
        <v>9747219.1584278923</v>
      </c>
      <c r="N654" s="16">
        <f>+N661*N647</f>
        <v>6702919.4400909906</v>
      </c>
      <c r="O654" s="16">
        <f>+O661*O647</f>
        <v>6602500</v>
      </c>
      <c r="P654" s="6"/>
      <c r="Q654" s="89" t="s">
        <v>50</v>
      </c>
    </row>
    <row r="655" spans="2:17" x14ac:dyDescent="0.3">
      <c r="B655" s="32">
        <f t="shared" ref="B655:M655" si="127">+B661/B$648</f>
        <v>0.57534966329926351</v>
      </c>
      <c r="C655" s="32">
        <f t="shared" si="127"/>
        <v>0.79664333573016433</v>
      </c>
      <c r="D655" s="33">
        <f t="shared" si="127"/>
        <v>1.2005779992020771</v>
      </c>
      <c r="E655" s="32">
        <f t="shared" si="127"/>
        <v>1.2469664494646342</v>
      </c>
      <c r="F655" s="33">
        <f t="shared" si="127"/>
        <v>6.1205852043332518</v>
      </c>
      <c r="G655" s="32">
        <f t="shared" si="127"/>
        <v>5.5334674950308509</v>
      </c>
      <c r="H655" s="33">
        <f t="shared" si="127"/>
        <v>5.1585543475898978</v>
      </c>
      <c r="I655" s="32">
        <f t="shared" si="127"/>
        <v>4.9525010874284741</v>
      </c>
      <c r="J655" s="33">
        <f t="shared" si="127"/>
        <v>4.6681430256638414</v>
      </c>
      <c r="K655" s="32">
        <f t="shared" si="127"/>
        <v>4.2658881222491027</v>
      </c>
      <c r="L655" s="33">
        <f t="shared" si="127"/>
        <v>5.6948707993313121</v>
      </c>
      <c r="M655" s="32">
        <f t="shared" si="127"/>
        <v>5.2377930975885905</v>
      </c>
      <c r="N655" s="34">
        <f>+N661/N$648</f>
        <v>3.7339909218035809</v>
      </c>
      <c r="O655" s="34">
        <f>+O661/O$648</f>
        <v>3.5013146462067781</v>
      </c>
      <c r="P655" s="35">
        <f>(SUM(INDEX($B655:$O655,,$Q$348-$B$348-$P$348+1):INDEX($B655:$O655,$Q$348-$B$348+1))-MAX(INDEX($B655:$O655,,$Q$348-$B$348-$P$348+1):INDEX($B655:$O655,$Q$348-$B$348+1))-MIN(INDEX($B655:$O655,,$Q$348-$B$348-$P$348+1):INDEX($B655:$O655,$Q$348-$B$348+1)))/(COUNT(INDEX($B655:$O655,,$Q$348-$B$348-$P$348+1):INDEX($B655:$O655,$Q$348-$B$348+1))-2)</f>
        <v>4.7929054424791913</v>
      </c>
      <c r="Q655" s="36" t="s">
        <v>51</v>
      </c>
    </row>
    <row r="656" spans="2:17" x14ac:dyDescent="0.3">
      <c r="B656" s="32">
        <f t="shared" ref="B656:M656" si="128">+B661/B$649</f>
        <v>4.07611682431018</v>
      </c>
      <c r="C656" s="32">
        <f t="shared" si="128"/>
        <v>17.17097338417879</v>
      </c>
      <c r="D656" s="33">
        <f t="shared" si="128"/>
        <v>29.516890439146</v>
      </c>
      <c r="E656" s="32">
        <f t="shared" si="128"/>
        <v>24.598070119557487</v>
      </c>
      <c r="F656" s="33">
        <f t="shared" si="128"/>
        <v>86.402845711450013</v>
      </c>
      <c r="G656" s="32">
        <f t="shared" si="128"/>
        <v>69.542970625325253</v>
      </c>
      <c r="H656" s="33">
        <f t="shared" si="128"/>
        <v>54.99470513126235</v>
      </c>
      <c r="I656" s="32">
        <f t="shared" si="128"/>
        <v>49.767160557291234</v>
      </c>
      <c r="J656" s="33">
        <f t="shared" si="128"/>
        <v>46.614434639773343</v>
      </c>
      <c r="K656" s="32">
        <f t="shared" si="128"/>
        <v>33.253662466882659</v>
      </c>
      <c r="L656" s="33">
        <f t="shared" si="128"/>
        <v>28.906600802533532</v>
      </c>
      <c r="M656" s="32">
        <f t="shared" si="128"/>
        <v>23.586699555247883</v>
      </c>
      <c r="N656" s="34">
        <f>+N661/N$649</f>
        <v>24.216517561832312</v>
      </c>
      <c r="O656" s="34">
        <f>+O661/O$649</f>
        <v>21.057003197283883</v>
      </c>
      <c r="P656" s="35">
        <f>(SUM(INDEX($B656:$O656,,$Q$348-$B$348-$P$348+1):INDEX($B656:$O656,$Q$348-$B$348+1))-MAX(INDEX($B656:$O656,,$Q$348-$B$348-$P$348+1):INDEX($B656:$O656,$Q$348-$B$348+1))-MIN(INDEX($B656:$O656,,$Q$348-$B$348-$P$348+1):INDEX($B656:$O656,$Q$348-$B$348+1)))/(COUNT(INDEX($B656:$O656,,$Q$348-$B$348-$P$348+1):INDEX($B656:$O656,$Q$348-$B$348+1))-2)</f>
        <v>37.334254387831898</v>
      </c>
      <c r="Q656" s="36" t="s">
        <v>52</v>
      </c>
    </row>
    <row r="657" spans="1:18"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#VALUE!</v>
      </c>
      <c r="P657" s="35" t="e">
        <f>(SUM(INDEX($B657:$O657,,$Q$348-$B$348-$P$348+1):INDEX($B657:$O657,$Q$348-$B$348+1))-MAX(INDEX($B657:$O657,,$Q$348-$B$348-$P$348+1):INDEX($B657:$O657,$Q$348-$B$348+1))-MIN(INDEX($B657:$O657,,$Q$348-$B$348-$P$348+1):INDEX($B657:$O657,$Q$348-$B$348+1)))/(COUNT(INDEX($B657:$O657,,$Q$348-$B$348-$P$348+1):INDEX($B657:$O657,$Q$348-$B$348+1))-2)</f>
        <v>#VALUE!</v>
      </c>
      <c r="Q657" s="36" t="s">
        <v>53</v>
      </c>
      <c r="R657" s="171" t="s">
        <v>3031</v>
      </c>
    </row>
    <row r="658" spans="1:18" x14ac:dyDescent="0.3">
      <c r="B658" s="32">
        <f t="shared" ref="B658:O658" si="130">B654/B465</f>
        <v>0.37603041545807336</v>
      </c>
      <c r="C658" s="32">
        <f t="shared" si="130"/>
        <v>0.63092696752810284</v>
      </c>
      <c r="D658" s="33">
        <f t="shared" si="130"/>
        <v>0.82274285952052917</v>
      </c>
      <c r="E658" s="32">
        <f t="shared" si="130"/>
        <v>0.81243078169203353</v>
      </c>
      <c r="F658" s="33">
        <f t="shared" si="130"/>
        <v>3.9626630103845928</v>
      </c>
      <c r="G658" s="32">
        <f t="shared" si="130"/>
        <v>3.7411031926963765</v>
      </c>
      <c r="H658" s="33">
        <f t="shared" si="130"/>
        <v>3.7519857328251143</v>
      </c>
      <c r="I658" s="32">
        <f t="shared" si="130"/>
        <v>3.5873817075726775</v>
      </c>
      <c r="J658" s="33">
        <f t="shared" si="130"/>
        <v>3.4363707100452743</v>
      </c>
      <c r="K658" s="32">
        <f t="shared" si="130"/>
        <v>3.036565282398545</v>
      </c>
      <c r="L658" s="33">
        <f t="shared" si="130"/>
        <v>3.382776432817507</v>
      </c>
      <c r="M658" s="32">
        <f t="shared" si="130"/>
        <v>2.9719469179918492</v>
      </c>
      <c r="N658" s="34">
        <f t="shared" si="130"/>
        <v>2.3129419418477211</v>
      </c>
      <c r="O658" s="34">
        <f t="shared" si="130"/>
        <v>2.481561425435042</v>
      </c>
      <c r="P658" s="35">
        <f>(SUM(INDEX($B658:$O658,,$Q$348-$B$348-$P$348+1):INDEX($B658:$O658,$Q$348-$B$348+1))-MAX(INDEX($B658:$O658,,$Q$348-$B$348-$P$348+1):INDEX($B658:$O658,$Q$348-$B$348+1))-MIN(INDEX($B658:$O658,,$Q$348-$B$348-$P$348+1):INDEX($B658:$O658,$Q$348-$B$348+1)))/(COUNT(INDEX($B658:$O658,,$Q$348-$B$348-$P$348+1):INDEX($B658:$O658,$Q$348-$B$348+1))-2)</f>
        <v>3.2339579527081819</v>
      </c>
      <c r="Q658" s="36" t="s">
        <v>54</v>
      </c>
    </row>
    <row r="659" spans="1:18" s="15" customFormat="1" ht="14.25" x14ac:dyDescent="0.2">
      <c r="A659" s="99"/>
      <c r="B659" s="141">
        <v>13</v>
      </c>
      <c r="C659" s="141">
        <v>24</v>
      </c>
      <c r="D659" s="141">
        <v>24.1</v>
      </c>
      <c r="E659" s="141">
        <v>22.700000000000003</v>
      </c>
      <c r="F659" s="141">
        <v>24.4</v>
      </c>
      <c r="G659" s="141">
        <v>24.5</v>
      </c>
      <c r="H659" s="141">
        <v>24.1</v>
      </c>
      <c r="I659" s="141">
        <v>30.75</v>
      </c>
      <c r="J659" s="141">
        <v>24.2</v>
      </c>
      <c r="K659" s="141">
        <v>23.8</v>
      </c>
      <c r="L659" s="141">
        <v>38.75</v>
      </c>
      <c r="M659" s="141">
        <v>33.25</v>
      </c>
      <c r="N659" s="148">
        <v>24.6</v>
      </c>
      <c r="O659" s="148">
        <v>22.9</v>
      </c>
      <c r="P659" s="31"/>
      <c r="Q659" s="37" t="s">
        <v>55</v>
      </c>
    </row>
    <row r="660" spans="1:18" s="71" customFormat="1" ht="14.25" x14ac:dyDescent="0.2">
      <c r="A660" s="100"/>
      <c r="B660" s="141">
        <v>7.75</v>
      </c>
      <c r="C660" s="141">
        <v>12</v>
      </c>
      <c r="D660" s="141">
        <v>20</v>
      </c>
      <c r="E660" s="141">
        <v>21.700000000000003</v>
      </c>
      <c r="F660" s="141">
        <v>22</v>
      </c>
      <c r="G660" s="141">
        <v>21.5</v>
      </c>
      <c r="H660" s="141">
        <v>22.1</v>
      </c>
      <c r="I660" s="141">
        <v>22.7</v>
      </c>
      <c r="J660" s="141">
        <v>22.8</v>
      </c>
      <c r="K660" s="141">
        <v>23</v>
      </c>
      <c r="L660" s="141">
        <v>23.3</v>
      </c>
      <c r="M660" s="141">
        <v>21.5</v>
      </c>
      <c r="N660" s="148">
        <v>13.9</v>
      </c>
      <c r="O660" s="148">
        <v>19</v>
      </c>
      <c r="P660" s="38"/>
      <c r="Q660" s="39" t="s">
        <v>56</v>
      </c>
    </row>
    <row r="661" spans="1:18" s="3" customFormat="1" ht="14.25" x14ac:dyDescent="0.2">
      <c r="A661" s="101"/>
      <c r="B661" s="149">
        <v>10.571325702037079</v>
      </c>
      <c r="C661" s="149">
        <v>14.983616203606783</v>
      </c>
      <c r="D661" s="149">
        <v>22.108023527882491</v>
      </c>
      <c r="E661" s="149">
        <v>22.221255934397927</v>
      </c>
      <c r="F661" s="149">
        <v>22.974571375756735</v>
      </c>
      <c r="G661" s="149">
        <v>23.444126133553173</v>
      </c>
      <c r="H661" s="149">
        <v>23.250742147048673</v>
      </c>
      <c r="I661" s="149">
        <v>23.708276150627615</v>
      </c>
      <c r="J661" s="149">
        <v>23.564240593243614</v>
      </c>
      <c r="K661" s="149">
        <v>23.267353177795655</v>
      </c>
      <c r="L661" s="149">
        <v>30.078407851498042</v>
      </c>
      <c r="M661" s="149">
        <v>28.049551535044294</v>
      </c>
      <c r="N661" s="150">
        <v>19.288976806017239</v>
      </c>
      <c r="O661" s="152">
        <f>VLOOKUP($P661,Price!$A:$E,5,FALSE)</f>
        <v>19</v>
      </c>
      <c r="P661" s="151" t="s">
        <v>324</v>
      </c>
      <c r="Q661" s="36" t="s">
        <v>57</v>
      </c>
    </row>
    <row r="662" spans="1:18" x14ac:dyDescent="0.3">
      <c r="B662" s="182" t="s">
        <v>64</v>
      </c>
      <c r="C662" s="183"/>
      <c r="D662" s="183"/>
      <c r="E662" s="183"/>
      <c r="F662" s="183"/>
      <c r="G662" s="183"/>
      <c r="H662" s="183"/>
      <c r="I662" s="183"/>
      <c r="J662" s="183"/>
      <c r="K662" s="183"/>
      <c r="L662" s="183"/>
      <c r="M662" s="183"/>
      <c r="N662" s="183"/>
      <c r="O662" s="128"/>
      <c r="P662" s="28"/>
      <c r="Q662" s="89"/>
    </row>
    <row r="663" spans="1:18" x14ac:dyDescent="0.3">
      <c r="B663" s="102"/>
      <c r="C663" s="103">
        <f t="shared" ref="C663:O663" si="131">+C656/C650/100</f>
        <v>-0.25877991867511607</v>
      </c>
      <c r="D663" s="102">
        <f t="shared" si="131"/>
        <v>-2.0835920330604836</v>
      </c>
      <c r="E663" s="103">
        <f t="shared" si="131"/>
        <v>1.1934223603682903</v>
      </c>
      <c r="F663" s="102">
        <f t="shared" si="131"/>
        <v>-1.2244289714596439</v>
      </c>
      <c r="G663" s="103">
        <f t="shared" si="131"/>
        <v>2.596522255162899</v>
      </c>
      <c r="H663" s="102">
        <f t="shared" si="131"/>
        <v>2.1642209096027272</v>
      </c>
      <c r="I663" s="103">
        <f t="shared" si="131"/>
        <v>3.9253100254390314</v>
      </c>
      <c r="J663" s="102">
        <f t="shared" si="131"/>
        <v>7.6232292710832485</v>
      </c>
      <c r="K663" s="103">
        <f t="shared" si="131"/>
        <v>0.86570503889689254</v>
      </c>
      <c r="L663" s="102">
        <f t="shared" si="131"/>
        <v>0.59340051112202008</v>
      </c>
      <c r="M663" s="103">
        <f t="shared" si="131"/>
        <v>1.6507958654382033</v>
      </c>
      <c r="N663" s="104">
        <f t="shared" si="131"/>
        <v>-0.73336750211848989</v>
      </c>
      <c r="O663" s="104">
        <f t="shared" si="131"/>
        <v>1.5854216356050816</v>
      </c>
      <c r="P663" s="28"/>
      <c r="Q663" s="89" t="s">
        <v>65</v>
      </c>
    </row>
    <row r="664" spans="1:18" x14ac:dyDescent="0.3">
      <c r="B664" s="105"/>
      <c r="D664" s="105"/>
      <c r="F664" s="105"/>
      <c r="H664" s="105"/>
      <c r="I664" s="106"/>
      <c r="J664" s="107"/>
      <c r="K664" s="106"/>
      <c r="L664" s="107"/>
      <c r="M664" s="106"/>
      <c r="N664" s="108"/>
      <c r="O664" s="137" t="str">
        <f>IF(VLOOKUP($P661,Concensus!$A$2:$W$481,14,FALSE)="-",VLOOKUP($P661,Concensus!$A$2:$W$481,15,FALSE),VLOOKUP($P661,Concensus!$A$2:$W$481,14,FALSE))</f>
        <v>25.00</v>
      </c>
      <c r="P664" s="30"/>
      <c r="Q664" s="90" t="s">
        <v>66</v>
      </c>
    </row>
    <row r="665" spans="1:18" x14ac:dyDescent="0.3">
      <c r="B665" s="48">
        <f t="shared" ref="B665:O668" si="132">($P655-B655)/$P655</f>
        <v>0.87995806088724826</v>
      </c>
      <c r="C665" s="49">
        <f t="shared" si="132"/>
        <v>0.83378697007673697</v>
      </c>
      <c r="D665" s="48">
        <f t="shared" si="132"/>
        <v>0.74950935009870279</v>
      </c>
      <c r="E665" s="49">
        <f t="shared" si="132"/>
        <v>0.73983078438959882</v>
      </c>
      <c r="F665" s="48">
        <f t="shared" si="132"/>
        <v>-0.27700937933949754</v>
      </c>
      <c r="G665" s="49">
        <f t="shared" si="132"/>
        <v>-0.15451213495432417</v>
      </c>
      <c r="H665" s="48">
        <f t="shared" si="132"/>
        <v>-7.6289613784153859E-2</v>
      </c>
      <c r="I665" s="49">
        <f t="shared" si="132"/>
        <v>-3.3298308690757297E-2</v>
      </c>
      <c r="J665" s="48">
        <f t="shared" si="132"/>
        <v>2.6030644316407562E-2</v>
      </c>
      <c r="K665" s="49">
        <f t="shared" si="132"/>
        <v>0.10995779627930279</v>
      </c>
      <c r="L665" s="48">
        <f t="shared" si="132"/>
        <v>-0.18818759678796582</v>
      </c>
      <c r="M665" s="49">
        <f t="shared" si="132"/>
        <v>-9.2822122290665388E-2</v>
      </c>
      <c r="N665" s="50">
        <f t="shared" si="132"/>
        <v>0.22093373912419045</v>
      </c>
      <c r="O665" s="50">
        <f t="shared" si="132"/>
        <v>0.26947971575344104</v>
      </c>
      <c r="P665" s="31"/>
      <c r="Q665" s="51" t="s">
        <v>67</v>
      </c>
    </row>
    <row r="666" spans="1:18" x14ac:dyDescent="0.3">
      <c r="B666" s="48">
        <f t="shared" si="132"/>
        <v>0.89082099291532435</v>
      </c>
      <c r="C666" s="49">
        <f t="shared" si="132"/>
        <v>0.54007455979152463</v>
      </c>
      <c r="D666" s="48">
        <f t="shared" si="132"/>
        <v>0.20938851135148848</v>
      </c>
      <c r="E666" s="49">
        <f t="shared" si="132"/>
        <v>0.34113937661563237</v>
      </c>
      <c r="F666" s="48">
        <f t="shared" si="132"/>
        <v>-1.3143048422472503</v>
      </c>
      <c r="G666" s="49">
        <f t="shared" si="132"/>
        <v>-0.86271218658623927</v>
      </c>
      <c r="H666" s="48">
        <f t="shared" si="132"/>
        <v>-0.47303611744785251</v>
      </c>
      <c r="I666" s="49">
        <f t="shared" si="132"/>
        <v>-0.33301605652292093</v>
      </c>
      <c r="J666" s="48">
        <f t="shared" si="132"/>
        <v>-0.24857012424938293</v>
      </c>
      <c r="K666" s="49">
        <f t="shared" si="132"/>
        <v>0.10929887278743133</v>
      </c>
      <c r="L666" s="48">
        <f t="shared" si="132"/>
        <v>0.22573515189967566</v>
      </c>
      <c r="M666" s="49">
        <f t="shared" si="132"/>
        <v>0.36822899125754771</v>
      </c>
      <c r="N666" s="50">
        <f t="shared" si="132"/>
        <v>0.35135928227550089</v>
      </c>
      <c r="O666" s="50">
        <f t="shared" si="132"/>
        <v>0.4359870434657227</v>
      </c>
      <c r="P666" s="31"/>
      <c r="Q666" s="51" t="s">
        <v>68</v>
      </c>
    </row>
    <row r="667" spans="1:18" x14ac:dyDescent="0.3">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8" x14ac:dyDescent="0.3">
      <c r="B668" s="48">
        <f t="shared" si="132"/>
        <v>0.88372439563007366</v>
      </c>
      <c r="C668" s="49">
        <f t="shared" si="132"/>
        <v>0.80490563676013427</v>
      </c>
      <c r="D668" s="48">
        <f t="shared" si="132"/>
        <v>0.74559259225014107</v>
      </c>
      <c r="E668" s="49">
        <f t="shared" si="132"/>
        <v>0.7487812786768957</v>
      </c>
      <c r="F668" s="48">
        <f t="shared" si="132"/>
        <v>-0.22532916887994123</v>
      </c>
      <c r="G668" s="49">
        <f t="shared" si="132"/>
        <v>-0.15681874885339833</v>
      </c>
      <c r="H668" s="48">
        <f t="shared" si="132"/>
        <v>-0.16018383284270146</v>
      </c>
      <c r="I668" s="49">
        <f t="shared" si="132"/>
        <v>-0.10928520408514632</v>
      </c>
      <c r="J668" s="48">
        <f t="shared" si="132"/>
        <v>-6.2589792538145977E-2</v>
      </c>
      <c r="K668" s="49">
        <f t="shared" si="132"/>
        <v>6.1037488178946886E-2</v>
      </c>
      <c r="L668" s="48">
        <f t="shared" si="132"/>
        <v>-4.6017444347011834E-2</v>
      </c>
      <c r="M668" s="49">
        <f t="shared" si="132"/>
        <v>8.101868934224063E-2</v>
      </c>
      <c r="N668" s="50">
        <f t="shared" si="132"/>
        <v>0.2847952955260854</v>
      </c>
      <c r="O668" s="50">
        <f t="shared" si="132"/>
        <v>0.23265501230251551</v>
      </c>
      <c r="P668" s="31"/>
      <c r="Q668" s="51" t="s">
        <v>70</v>
      </c>
    </row>
    <row r="669" spans="1:18" x14ac:dyDescent="0.3">
      <c r="B669" s="105"/>
      <c r="D669" s="105"/>
      <c r="F669" s="105"/>
      <c r="H669" s="105"/>
      <c r="I669" s="96"/>
      <c r="J669" s="95"/>
      <c r="K669" s="96"/>
      <c r="L669" s="95"/>
      <c r="M669" s="96"/>
      <c r="N669" s="97">
        <f>N664/N661-1</f>
        <v>-1</v>
      </c>
      <c r="O669" s="97">
        <f>O664/O661-1</f>
        <v>0.31578947368421062</v>
      </c>
      <c r="P669" s="28"/>
      <c r="Q669" s="98" t="s">
        <v>71</v>
      </c>
    </row>
    <row r="670" spans="1:18" x14ac:dyDescent="0.3">
      <c r="B670" s="109" t="e">
        <f t="shared" ref="B670:M670" si="133">AVERAGE(B665:B669)</f>
        <v>#VALUE!</v>
      </c>
      <c r="C670" s="110" t="e">
        <f t="shared" si="133"/>
        <v>#VALUE!</v>
      </c>
      <c r="D670" s="109" t="e">
        <f t="shared" si="133"/>
        <v>#VALUE!</v>
      </c>
      <c r="E670" s="110" t="e">
        <f t="shared" si="133"/>
        <v>#VALUE!</v>
      </c>
      <c r="F670" s="109" t="e">
        <f t="shared" si="133"/>
        <v>#VALUE!</v>
      </c>
      <c r="G670" s="110" t="e">
        <f t="shared" si="133"/>
        <v>#VALUE!</v>
      </c>
      <c r="H670" s="109" t="e">
        <f t="shared" si="133"/>
        <v>#VALUE!</v>
      </c>
      <c r="I670" s="110" t="e">
        <f t="shared" si="133"/>
        <v>#VALUE!</v>
      </c>
      <c r="J670" s="52" t="e">
        <f t="shared" si="133"/>
        <v>#VALUE!</v>
      </c>
      <c r="K670" s="53" t="e">
        <f t="shared" si="133"/>
        <v>#VALUE!</v>
      </c>
      <c r="L670" s="52" t="e">
        <f t="shared" si="133"/>
        <v>#VALUE!</v>
      </c>
      <c r="M670" s="53" t="e">
        <f t="shared" si="133"/>
        <v>#VALUE!</v>
      </c>
      <c r="N670" s="54" t="e">
        <f>AVERAGE(N665:N669)</f>
        <v>#VALUE!</v>
      </c>
      <c r="O670" s="54" t="e">
        <f>AVERAGE(O665:O669)</f>
        <v>#VALUE!</v>
      </c>
      <c r="P670" s="31"/>
      <c r="Q670" s="51" t="s">
        <v>72</v>
      </c>
    </row>
    <row r="671" spans="1:18" x14ac:dyDescent="0.3">
      <c r="B671" s="184" t="s">
        <v>73</v>
      </c>
      <c r="C671" s="185"/>
      <c r="D671" s="185"/>
      <c r="E671" s="185"/>
      <c r="F671" s="185"/>
      <c r="G671" s="185"/>
      <c r="H671" s="185"/>
      <c r="I671" s="185"/>
      <c r="J671" s="185"/>
      <c r="K671" s="185"/>
      <c r="L671" s="185"/>
      <c r="M671" s="185"/>
      <c r="N671" s="185"/>
      <c r="O671" s="129"/>
      <c r="P671" s="28"/>
      <c r="Q671" s="89"/>
    </row>
    <row r="672" spans="1:18" s="3" customFormat="1" ht="14.25" x14ac:dyDescent="0.2">
      <c r="B672" s="55"/>
      <c r="C672" s="56">
        <f>+B$651+B672</f>
        <v>0.28000000000000003</v>
      </c>
      <c r="D672" s="56">
        <f t="shared" ref="D672:N672" si="134">+C$651+C672</f>
        <v>0.34600000000000003</v>
      </c>
      <c r="E672" s="56">
        <f t="shared" si="134"/>
        <v>0.60600000000000009</v>
      </c>
      <c r="F672" s="56">
        <f t="shared" si="134"/>
        <v>0.63600000000000012</v>
      </c>
      <c r="G672" s="56">
        <f t="shared" si="134"/>
        <v>0.75100000000000011</v>
      </c>
      <c r="H672" s="56">
        <f t="shared" si="134"/>
        <v>0.88100000000000012</v>
      </c>
      <c r="I672" s="56">
        <f t="shared" si="134"/>
        <v>1.0510000000000002</v>
      </c>
      <c r="J672" s="56">
        <f t="shared" si="134"/>
        <v>1.2410000000000001</v>
      </c>
      <c r="K672" s="56">
        <f t="shared" si="134"/>
        <v>1.4810000000000001</v>
      </c>
      <c r="L672" s="56">
        <f t="shared" si="134"/>
        <v>2.3010000000000002</v>
      </c>
      <c r="M672" s="56">
        <f t="shared" si="134"/>
        <v>3.3410000000000002</v>
      </c>
      <c r="N672" s="57">
        <f t="shared" si="134"/>
        <v>4.5310000000000006</v>
      </c>
      <c r="O672" s="57">
        <f>+N$651+N672</f>
        <v>5.3310000000000004</v>
      </c>
      <c r="P672" s="31"/>
      <c r="Q672" s="36" t="s">
        <v>74</v>
      </c>
    </row>
    <row r="673" spans="1:17" s="3" customFormat="1" ht="14.25" x14ac:dyDescent="0.2">
      <c r="B673" s="58">
        <f>+B$661+B672</f>
        <v>10.571325702037079</v>
      </c>
      <c r="C673" s="59">
        <f t="shared" ref="C673:O673" si="135">+C$661+C672</f>
        <v>15.263616203606782</v>
      </c>
      <c r="D673" s="59">
        <f t="shared" si="135"/>
        <v>22.454023527882491</v>
      </c>
      <c r="E673" s="59">
        <f t="shared" si="135"/>
        <v>22.827255934397929</v>
      </c>
      <c r="F673" s="59">
        <f t="shared" si="135"/>
        <v>23.610571375756734</v>
      </c>
      <c r="G673" s="59">
        <f t="shared" si="135"/>
        <v>24.195126133553174</v>
      </c>
      <c r="H673" s="59">
        <f t="shared" si="135"/>
        <v>24.131742147048673</v>
      </c>
      <c r="I673" s="59">
        <f t="shared" si="135"/>
        <v>24.759276150627613</v>
      </c>
      <c r="J673" s="59">
        <f t="shared" si="135"/>
        <v>24.805240593243614</v>
      </c>
      <c r="K673" s="59">
        <f t="shared" si="135"/>
        <v>24.748353177795657</v>
      </c>
      <c r="L673" s="59">
        <f t="shared" si="135"/>
        <v>32.379407851498044</v>
      </c>
      <c r="M673" s="59">
        <f t="shared" si="135"/>
        <v>31.390551535044295</v>
      </c>
      <c r="N673" s="60">
        <f t="shared" si="135"/>
        <v>23.819976806017237</v>
      </c>
      <c r="O673" s="60">
        <f t="shared" si="135"/>
        <v>24.331</v>
      </c>
      <c r="P673" s="31"/>
      <c r="Q673" s="36" t="s">
        <v>75</v>
      </c>
    </row>
    <row r="674" spans="1:17" s="3" customFormat="1" ht="14.25" x14ac:dyDescent="0.2">
      <c r="B674" s="72"/>
      <c r="I674" s="61"/>
      <c r="J674" s="61"/>
      <c r="K674" s="61"/>
      <c r="L674" s="61"/>
      <c r="M674" s="61"/>
      <c r="N674" s="62"/>
      <c r="O674" s="62">
        <f>+O673/B673-1</f>
        <v>1.3016034777276282</v>
      </c>
      <c r="P674" s="31"/>
      <c r="Q674" s="63" t="s">
        <v>76</v>
      </c>
    </row>
    <row r="675" spans="1:17" s="70" customFormat="1" ht="14.25" x14ac:dyDescent="0.2">
      <c r="A675" s="64"/>
      <c r="B675" s="65"/>
      <c r="C675" s="66">
        <f>RATE(C$348-$B$348,,-$B673,C673)</f>
        <v>0.44386963696194759</v>
      </c>
      <c r="D675" s="66">
        <f t="shared" ref="D675:O675" si="136">RATE(D$348-$B$348,,-$B673,D673)</f>
        <v>0.45741206305225923</v>
      </c>
      <c r="E675" s="66">
        <f t="shared" si="136"/>
        <v>0.29253233974584109</v>
      </c>
      <c r="F675" s="66">
        <f t="shared" si="136"/>
        <v>0.222487032004727</v>
      </c>
      <c r="G675" s="66">
        <f t="shared" si="136"/>
        <v>0.18010238309118737</v>
      </c>
      <c r="H675" s="66">
        <f t="shared" si="136"/>
        <v>0.14747492443216226</v>
      </c>
      <c r="I675" s="66">
        <f t="shared" si="136"/>
        <v>0.12927889798703809</v>
      </c>
      <c r="J675" s="66">
        <f t="shared" si="136"/>
        <v>0.11250442934884403</v>
      </c>
      <c r="K675" s="66">
        <f t="shared" si="136"/>
        <v>9.9123052947081028E-2</v>
      </c>
      <c r="L675" s="66">
        <f t="shared" si="136"/>
        <v>0.11844322950269887</v>
      </c>
      <c r="M675" s="66">
        <f t="shared" si="136"/>
        <v>0.1040022382607533</v>
      </c>
      <c r="N675" s="67">
        <f t="shared" si="136"/>
        <v>7.0042408091774255E-2</v>
      </c>
      <c r="O675" s="67">
        <f t="shared" si="136"/>
        <v>6.6224113941812893E-2</v>
      </c>
      <c r="P675" s="68"/>
      <c r="Q675" s="69" t="s">
        <v>77</v>
      </c>
    </row>
    <row r="676" spans="1:17" s="3" customFormat="1" ht="14.25" x14ac:dyDescent="0.2">
      <c r="B676" s="55"/>
      <c r="C676" s="56"/>
      <c r="D676" s="56">
        <f t="shared" ref="D676:N676" si="137">+C$651+C676</f>
        <v>6.6000000000000003E-2</v>
      </c>
      <c r="E676" s="56">
        <f t="shared" si="137"/>
        <v>0.32600000000000001</v>
      </c>
      <c r="F676" s="56">
        <f t="shared" si="137"/>
        <v>0.35599999999999998</v>
      </c>
      <c r="G676" s="56">
        <f t="shared" si="137"/>
        <v>0.47099999999999997</v>
      </c>
      <c r="H676" s="56">
        <f t="shared" si="137"/>
        <v>0.60099999999999998</v>
      </c>
      <c r="I676" s="56">
        <f t="shared" si="137"/>
        <v>0.77100000000000002</v>
      </c>
      <c r="J676" s="56">
        <f t="shared" si="137"/>
        <v>0.96100000000000008</v>
      </c>
      <c r="K676" s="56">
        <f t="shared" si="137"/>
        <v>1.2010000000000001</v>
      </c>
      <c r="L676" s="56">
        <f t="shared" si="137"/>
        <v>2.0209999999999999</v>
      </c>
      <c r="M676" s="56">
        <f t="shared" si="137"/>
        <v>3.0609999999999999</v>
      </c>
      <c r="N676" s="57">
        <f t="shared" si="137"/>
        <v>4.2509999999999994</v>
      </c>
      <c r="O676" s="57">
        <f>+N$651+N676</f>
        <v>5.0509999999999993</v>
      </c>
      <c r="P676" s="31"/>
      <c r="Q676" s="36" t="s">
        <v>74</v>
      </c>
    </row>
    <row r="677" spans="1:17" s="3" customFormat="1" ht="14.25" x14ac:dyDescent="0.2">
      <c r="B677" s="58"/>
      <c r="C677" s="59">
        <f t="shared" ref="C677:O677" si="138">+C$661+C676</f>
        <v>14.983616203606783</v>
      </c>
      <c r="D677" s="59">
        <f t="shared" si="138"/>
        <v>22.17402352788249</v>
      </c>
      <c r="E677" s="59">
        <f t="shared" si="138"/>
        <v>22.547255934397928</v>
      </c>
      <c r="F677" s="59">
        <f t="shared" si="138"/>
        <v>23.330571375756737</v>
      </c>
      <c r="G677" s="59">
        <f t="shared" si="138"/>
        <v>23.915126133553173</v>
      </c>
      <c r="H677" s="59">
        <f t="shared" si="138"/>
        <v>23.851742147048672</v>
      </c>
      <c r="I677" s="59">
        <f t="shared" si="138"/>
        <v>24.479276150627616</v>
      </c>
      <c r="J677" s="59">
        <f t="shared" si="138"/>
        <v>24.525240593243613</v>
      </c>
      <c r="K677" s="59">
        <f t="shared" si="138"/>
        <v>24.468353177795656</v>
      </c>
      <c r="L677" s="59">
        <f t="shared" si="138"/>
        <v>32.099407851498043</v>
      </c>
      <c r="M677" s="59">
        <f t="shared" si="138"/>
        <v>31.110551535044294</v>
      </c>
      <c r="N677" s="60">
        <f t="shared" si="138"/>
        <v>23.539976806017236</v>
      </c>
      <c r="O677" s="60">
        <f t="shared" si="138"/>
        <v>24.050999999999998</v>
      </c>
      <c r="P677" s="31"/>
      <c r="Q677" s="36" t="s">
        <v>75</v>
      </c>
    </row>
    <row r="678" spans="1:17" s="3" customFormat="1" ht="14.25" x14ac:dyDescent="0.2">
      <c r="B678" s="72"/>
      <c r="I678" s="61"/>
      <c r="J678" s="61"/>
      <c r="K678" s="61"/>
      <c r="L678" s="61"/>
      <c r="M678" s="61"/>
      <c r="N678" s="62"/>
      <c r="O678" s="62">
        <f>+O677/C677-1</f>
        <v>0.60515323358393003</v>
      </c>
      <c r="P678" s="31"/>
      <c r="Q678" s="63" t="s">
        <v>76</v>
      </c>
    </row>
    <row r="679" spans="1:17" s="70" customFormat="1" ht="14.25" x14ac:dyDescent="0.2">
      <c r="A679" s="64"/>
      <c r="B679" s="65"/>
      <c r="C679" s="66"/>
      <c r="D679" s="66">
        <f>RATE(D$348-$C$348,,-$C677,D677)</f>
        <v>0.47988464377143258</v>
      </c>
      <c r="E679" s="66">
        <f t="shared" ref="E679:O679" si="139">RATE(E$348-$C$348,,-$C677,E677)</f>
        <v>0.22670045713686013</v>
      </c>
      <c r="F679" s="66">
        <f t="shared" si="139"/>
        <v>0.1590519756030605</v>
      </c>
      <c r="G679" s="66">
        <f t="shared" si="139"/>
        <v>0.12399404124631522</v>
      </c>
      <c r="H679" s="66">
        <f t="shared" si="139"/>
        <v>9.7439766410775314E-2</v>
      </c>
      <c r="I679" s="66">
        <f t="shared" si="139"/>
        <v>8.5251317847046884E-2</v>
      </c>
      <c r="J679" s="66">
        <f t="shared" si="139"/>
        <v>7.2928911340759503E-2</v>
      </c>
      <c r="K679" s="66">
        <f t="shared" si="139"/>
        <v>6.3220918286961386E-2</v>
      </c>
      <c r="L679" s="66">
        <f t="shared" si="139"/>
        <v>8.8339738241783178E-2</v>
      </c>
      <c r="M679" s="66">
        <f t="shared" si="139"/>
        <v>7.5793973348880758E-2</v>
      </c>
      <c r="N679" s="67">
        <f t="shared" si="139"/>
        <v>4.1922458081037277E-2</v>
      </c>
      <c r="O679" s="67">
        <f t="shared" si="139"/>
        <v>4.0222814990254763E-2</v>
      </c>
      <c r="P679" s="68"/>
      <c r="Q679" s="69" t="s">
        <v>77</v>
      </c>
    </row>
    <row r="680" spans="1:17" s="3" customFormat="1" ht="14.25" x14ac:dyDescent="0.2">
      <c r="B680" s="55"/>
      <c r="C680" s="56"/>
      <c r="D680" s="56"/>
      <c r="E680" s="56">
        <f t="shared" ref="E680:N680" si="140">+D$651+D680</f>
        <v>0.26</v>
      </c>
      <c r="F680" s="56">
        <f t="shared" si="140"/>
        <v>0.29000000000000004</v>
      </c>
      <c r="G680" s="56">
        <f t="shared" si="140"/>
        <v>0.40500000000000003</v>
      </c>
      <c r="H680" s="56">
        <f t="shared" si="140"/>
        <v>0.53500000000000003</v>
      </c>
      <c r="I680" s="56">
        <f t="shared" si="140"/>
        <v>0.70500000000000007</v>
      </c>
      <c r="J680" s="56">
        <f t="shared" si="140"/>
        <v>0.89500000000000002</v>
      </c>
      <c r="K680" s="56">
        <f t="shared" si="140"/>
        <v>1.135</v>
      </c>
      <c r="L680" s="56">
        <f t="shared" si="140"/>
        <v>1.9550000000000001</v>
      </c>
      <c r="M680" s="56">
        <f t="shared" si="140"/>
        <v>2.9950000000000001</v>
      </c>
      <c r="N680" s="57">
        <f t="shared" si="140"/>
        <v>4.1850000000000005</v>
      </c>
      <c r="O680" s="57">
        <f>+N$651+N680</f>
        <v>4.9850000000000003</v>
      </c>
      <c r="P680" s="31"/>
      <c r="Q680" s="36" t="s">
        <v>74</v>
      </c>
    </row>
    <row r="681" spans="1:17" s="3" customFormat="1" ht="14.25" x14ac:dyDescent="0.2">
      <c r="B681" s="58"/>
      <c r="C681" s="59"/>
      <c r="D681" s="59">
        <f t="shared" ref="D681:O681" si="141">+D$661+D680</f>
        <v>22.108023527882491</v>
      </c>
      <c r="E681" s="59">
        <f t="shared" si="141"/>
        <v>22.481255934397929</v>
      </c>
      <c r="F681" s="59">
        <f t="shared" si="141"/>
        <v>23.264571375756734</v>
      </c>
      <c r="G681" s="59">
        <f t="shared" si="141"/>
        <v>23.849126133553174</v>
      </c>
      <c r="H681" s="59">
        <f t="shared" si="141"/>
        <v>23.785742147048673</v>
      </c>
      <c r="I681" s="59">
        <f t="shared" si="141"/>
        <v>24.413276150627617</v>
      </c>
      <c r="J681" s="59">
        <f t="shared" si="141"/>
        <v>24.459240593243614</v>
      </c>
      <c r="K681" s="59">
        <f t="shared" si="141"/>
        <v>24.402353177795657</v>
      </c>
      <c r="L681" s="59">
        <f t="shared" si="141"/>
        <v>32.03340785149804</v>
      </c>
      <c r="M681" s="59">
        <f t="shared" si="141"/>
        <v>31.044551535044295</v>
      </c>
      <c r="N681" s="60">
        <f t="shared" si="141"/>
        <v>23.473976806017241</v>
      </c>
      <c r="O681" s="60">
        <f t="shared" si="141"/>
        <v>23.984999999999999</v>
      </c>
      <c r="P681" s="31"/>
      <c r="Q681" s="36" t="s">
        <v>75</v>
      </c>
    </row>
    <row r="682" spans="1:17" s="3" customFormat="1" ht="14.25" x14ac:dyDescent="0.2">
      <c r="B682" s="72"/>
      <c r="I682" s="61"/>
      <c r="J682" s="61"/>
      <c r="K682" s="61"/>
      <c r="L682" s="61"/>
      <c r="M682" s="61"/>
      <c r="N682" s="62"/>
      <c r="O682" s="62">
        <f>+O681/D681-1</f>
        <v>8.490023858307727E-2</v>
      </c>
      <c r="P682" s="31"/>
      <c r="Q682" s="63" t="s">
        <v>76</v>
      </c>
    </row>
    <row r="683" spans="1:17" s="70" customFormat="1" ht="14.25" x14ac:dyDescent="0.2">
      <c r="A683" s="64"/>
      <c r="B683" s="65"/>
      <c r="C683" s="66"/>
      <c r="D683" s="66"/>
      <c r="E683" s="66">
        <f>RATE(E$348-$D$348,,-$D681,E681)</f>
        <v>1.6882215004191507E-2</v>
      </c>
      <c r="F683" s="66">
        <f t="shared" ref="F683:O683" si="142">RATE(F$348-$D$348,,-$D681,F681)</f>
        <v>2.5823322556651599E-2</v>
      </c>
      <c r="G683" s="66">
        <f t="shared" si="142"/>
        <v>2.5590959995444397E-2</v>
      </c>
      <c r="H683" s="66">
        <f t="shared" si="142"/>
        <v>1.8454654023098104E-2</v>
      </c>
      <c r="I683" s="66">
        <f t="shared" si="142"/>
        <v>2.0035364866943694E-2</v>
      </c>
      <c r="J683" s="66">
        <f t="shared" si="142"/>
        <v>1.6987250679819165E-2</v>
      </c>
      <c r="K683" s="66">
        <f t="shared" si="142"/>
        <v>1.4205520235384456E-2</v>
      </c>
      <c r="L683" s="66">
        <f t="shared" si="142"/>
        <v>4.7446025400312931E-2</v>
      </c>
      <c r="M683" s="66">
        <f t="shared" si="142"/>
        <v>3.8440742788567905E-2</v>
      </c>
      <c r="N683" s="67">
        <f t="shared" si="142"/>
        <v>6.0131910236149097E-3</v>
      </c>
      <c r="O683" s="67">
        <f t="shared" si="142"/>
        <v>7.4355104808344437E-3</v>
      </c>
      <c r="P683" s="68"/>
      <c r="Q683" s="69" t="s">
        <v>77</v>
      </c>
    </row>
    <row r="684" spans="1:17" s="3" customFormat="1" ht="14.25" x14ac:dyDescent="0.2">
      <c r="B684" s="55"/>
      <c r="C684" s="56"/>
      <c r="D684" s="56"/>
      <c r="E684" s="56"/>
      <c r="F684" s="56">
        <f t="shared" ref="F684:N684" si="143">+E$651+E684</f>
        <v>0.03</v>
      </c>
      <c r="G684" s="56">
        <f t="shared" si="143"/>
        <v>0.14500000000000002</v>
      </c>
      <c r="H684" s="56">
        <f t="shared" si="143"/>
        <v>0.27500000000000002</v>
      </c>
      <c r="I684" s="56">
        <f t="shared" si="143"/>
        <v>0.44500000000000006</v>
      </c>
      <c r="J684" s="56">
        <f t="shared" si="143"/>
        <v>0.63500000000000001</v>
      </c>
      <c r="K684" s="56">
        <f t="shared" si="143"/>
        <v>0.875</v>
      </c>
      <c r="L684" s="56">
        <f t="shared" si="143"/>
        <v>1.6950000000000001</v>
      </c>
      <c r="M684" s="56">
        <f t="shared" si="143"/>
        <v>2.7350000000000003</v>
      </c>
      <c r="N684" s="57">
        <f t="shared" si="143"/>
        <v>3.9250000000000003</v>
      </c>
      <c r="O684" s="57">
        <f>+N$651+N684</f>
        <v>4.7250000000000005</v>
      </c>
      <c r="P684" s="31"/>
      <c r="Q684" s="36" t="s">
        <v>74</v>
      </c>
    </row>
    <row r="685" spans="1:17" s="3" customFormat="1" ht="14.25" x14ac:dyDescent="0.2">
      <c r="B685" s="58"/>
      <c r="C685" s="59"/>
      <c r="D685" s="59"/>
      <c r="E685" s="59">
        <f t="shared" ref="E685:O685" si="144">+E$661+E684</f>
        <v>22.221255934397927</v>
      </c>
      <c r="F685" s="59">
        <f t="shared" si="144"/>
        <v>23.004571375756736</v>
      </c>
      <c r="G685" s="59">
        <f t="shared" si="144"/>
        <v>23.589126133553172</v>
      </c>
      <c r="H685" s="59">
        <f t="shared" si="144"/>
        <v>23.525742147048671</v>
      </c>
      <c r="I685" s="59">
        <f t="shared" si="144"/>
        <v>24.153276150627615</v>
      </c>
      <c r="J685" s="59">
        <f t="shared" si="144"/>
        <v>24.199240593243616</v>
      </c>
      <c r="K685" s="59">
        <f t="shared" si="144"/>
        <v>24.142353177795655</v>
      </c>
      <c r="L685" s="59">
        <f t="shared" si="144"/>
        <v>31.773407851498042</v>
      </c>
      <c r="M685" s="59">
        <f t="shared" si="144"/>
        <v>30.784551535044294</v>
      </c>
      <c r="N685" s="60">
        <f t="shared" si="144"/>
        <v>23.213976806017239</v>
      </c>
      <c r="O685" s="60">
        <f t="shared" si="144"/>
        <v>23.725000000000001</v>
      </c>
      <c r="P685" s="31"/>
      <c r="Q685" s="36" t="s">
        <v>75</v>
      </c>
    </row>
    <row r="686" spans="1:17" s="3" customFormat="1" ht="14.25" x14ac:dyDescent="0.2">
      <c r="B686" s="72"/>
      <c r="I686" s="61"/>
      <c r="J686" s="61"/>
      <c r="K686" s="61"/>
      <c r="L686" s="61"/>
      <c r="M686" s="61"/>
      <c r="N686" s="62"/>
      <c r="O686" s="62">
        <f>+O685/E685-1</f>
        <v>6.7671425505446692E-2</v>
      </c>
      <c r="P686" s="31"/>
      <c r="Q686" s="63" t="s">
        <v>76</v>
      </c>
    </row>
    <row r="687" spans="1:17" s="70" customFormat="1" ht="14.25" x14ac:dyDescent="0.2">
      <c r="A687" s="64"/>
      <c r="B687" s="65"/>
      <c r="C687" s="66"/>
      <c r="D687" s="66"/>
      <c r="E687" s="66"/>
      <c r="F687" s="66">
        <f>RATE(F$348-$E$348,,-$E685,F685)</f>
        <v>3.5250727666848856E-2</v>
      </c>
      <c r="G687" s="66">
        <f t="shared" ref="G687:O687" si="145">RATE(G$348-$E$348,,-$E685,G685)</f>
        <v>3.0318802915331389E-2</v>
      </c>
      <c r="H687" s="66">
        <f t="shared" si="145"/>
        <v>1.9197251328972511E-2</v>
      </c>
      <c r="I687" s="66">
        <f t="shared" si="145"/>
        <v>2.1061406641011783E-2</v>
      </c>
      <c r="J687" s="66">
        <f t="shared" si="145"/>
        <v>1.7200645735515208E-2</v>
      </c>
      <c r="K687" s="66">
        <f t="shared" si="145"/>
        <v>1.3915664907224037E-2</v>
      </c>
      <c r="L687" s="66">
        <f t="shared" si="145"/>
        <v>5.2410150036369181E-2</v>
      </c>
      <c r="M687" s="66">
        <f t="shared" si="145"/>
        <v>4.1586946948528193E-2</v>
      </c>
      <c r="N687" s="67">
        <f t="shared" si="145"/>
        <v>4.8679479794763439E-3</v>
      </c>
      <c r="O687" s="67">
        <f t="shared" si="145"/>
        <v>6.5694889649475889E-3</v>
      </c>
      <c r="P687" s="68"/>
      <c r="Q687" s="69" t="s">
        <v>77</v>
      </c>
    </row>
    <row r="688" spans="1:17" s="3" customFormat="1" ht="14.25" x14ac:dyDescent="0.2">
      <c r="B688" s="55"/>
      <c r="C688" s="56"/>
      <c r="D688" s="56"/>
      <c r="E688" s="56"/>
      <c r="F688" s="56"/>
      <c r="G688" s="56">
        <f t="shared" ref="G688:N688" si="146">+F$651+F688</f>
        <v>0.115</v>
      </c>
      <c r="H688" s="56">
        <f t="shared" si="146"/>
        <v>0.245</v>
      </c>
      <c r="I688" s="56">
        <f t="shared" si="146"/>
        <v>0.41500000000000004</v>
      </c>
      <c r="J688" s="56">
        <f t="shared" si="146"/>
        <v>0.60499999999999998</v>
      </c>
      <c r="K688" s="56">
        <f t="shared" si="146"/>
        <v>0.84499999999999997</v>
      </c>
      <c r="L688" s="56">
        <f t="shared" si="146"/>
        <v>1.665</v>
      </c>
      <c r="M688" s="56">
        <f t="shared" si="146"/>
        <v>2.7050000000000001</v>
      </c>
      <c r="N688" s="57">
        <f t="shared" si="146"/>
        <v>3.895</v>
      </c>
      <c r="O688" s="57">
        <f>+N$651+N688</f>
        <v>4.6950000000000003</v>
      </c>
      <c r="P688" s="31"/>
      <c r="Q688" s="36" t="s">
        <v>74</v>
      </c>
    </row>
    <row r="689" spans="1:17" s="3" customFormat="1" ht="14.25" x14ac:dyDescent="0.2">
      <c r="B689" s="58"/>
      <c r="C689" s="59"/>
      <c r="D689" s="59"/>
      <c r="E689" s="59"/>
      <c r="F689" s="59">
        <f t="shared" ref="F689:O689" si="147">+F$661+F688</f>
        <v>22.974571375756735</v>
      </c>
      <c r="G689" s="59">
        <f t="shared" si="147"/>
        <v>23.559126133553171</v>
      </c>
      <c r="H689" s="59">
        <f t="shared" si="147"/>
        <v>23.495742147048674</v>
      </c>
      <c r="I689" s="59">
        <f t="shared" si="147"/>
        <v>24.123276150627614</v>
      </c>
      <c r="J689" s="59">
        <f t="shared" si="147"/>
        <v>24.169240593243615</v>
      </c>
      <c r="K689" s="59">
        <f t="shared" si="147"/>
        <v>24.112353177795654</v>
      </c>
      <c r="L689" s="59">
        <f t="shared" si="147"/>
        <v>31.743407851498041</v>
      </c>
      <c r="M689" s="59">
        <f t="shared" si="147"/>
        <v>30.754551535044293</v>
      </c>
      <c r="N689" s="60">
        <f t="shared" si="147"/>
        <v>23.183976806017238</v>
      </c>
      <c r="O689" s="60">
        <f t="shared" si="147"/>
        <v>23.695</v>
      </c>
      <c r="P689" s="31"/>
      <c r="Q689" s="36" t="s">
        <v>75</v>
      </c>
    </row>
    <row r="690" spans="1:17" s="3" customFormat="1" ht="14.25" x14ac:dyDescent="0.2">
      <c r="B690" s="72"/>
      <c r="I690" s="61"/>
      <c r="J690" s="61"/>
      <c r="K690" s="61"/>
      <c r="L690" s="61"/>
      <c r="M690" s="61"/>
      <c r="N690" s="62"/>
      <c r="O690" s="62">
        <f>+O689/F689-1</f>
        <v>3.1357652443669837E-2</v>
      </c>
      <c r="P690" s="31"/>
      <c r="Q690" s="63" t="s">
        <v>76</v>
      </c>
    </row>
    <row r="691" spans="1:17" s="70" customFormat="1" ht="14.25" x14ac:dyDescent="0.2">
      <c r="A691" s="64"/>
      <c r="B691" s="65"/>
      <c r="C691" s="66"/>
      <c r="D691" s="66"/>
      <c r="E691" s="66"/>
      <c r="F691" s="66"/>
      <c r="G691" s="66">
        <f>RATE(G$348-$F$348,,-$F689,G689)</f>
        <v>2.5443554451391022E-2</v>
      </c>
      <c r="H691" s="66">
        <f t="shared" ref="H691:O691" si="148">RATE(H$348-$F$348,,-$F689,H689)</f>
        <v>1.1278734454212035E-2</v>
      </c>
      <c r="I691" s="66">
        <f t="shared" si="148"/>
        <v>1.6396022641969436E-2</v>
      </c>
      <c r="J691" s="66">
        <f t="shared" si="148"/>
        <v>1.275383591828543E-2</v>
      </c>
      <c r="K691" s="66">
        <f t="shared" si="148"/>
        <v>9.7141342976485232E-3</v>
      </c>
      <c r="L691" s="66">
        <f t="shared" si="148"/>
        <v>5.536095323855466E-2</v>
      </c>
      <c r="M691" s="66">
        <f t="shared" si="148"/>
        <v>4.2544421262322364E-2</v>
      </c>
      <c r="N691" s="67">
        <f t="shared" si="148"/>
        <v>1.1348150677729172E-3</v>
      </c>
      <c r="O691" s="67">
        <f t="shared" si="148"/>
        <v>3.4365629851051426E-3</v>
      </c>
      <c r="P691" s="68"/>
      <c r="Q691" s="69" t="s">
        <v>77</v>
      </c>
    </row>
    <row r="692" spans="1:17" s="3" customFormat="1" ht="14.25" x14ac:dyDescent="0.2">
      <c r="B692" s="55"/>
      <c r="C692" s="56"/>
      <c r="D692" s="56"/>
      <c r="E692" s="56"/>
      <c r="F692" s="56"/>
      <c r="G692" s="56"/>
      <c r="H692" s="56">
        <f t="shared" ref="H692:N692" si="149">+G$651+G692</f>
        <v>0.13</v>
      </c>
      <c r="I692" s="56">
        <f t="shared" si="149"/>
        <v>0.30000000000000004</v>
      </c>
      <c r="J692" s="56">
        <f t="shared" si="149"/>
        <v>0.49000000000000005</v>
      </c>
      <c r="K692" s="56">
        <f t="shared" si="149"/>
        <v>0.73000000000000009</v>
      </c>
      <c r="L692" s="56">
        <f t="shared" si="149"/>
        <v>1.5500000000000003</v>
      </c>
      <c r="M692" s="56">
        <f t="shared" si="149"/>
        <v>2.5900000000000003</v>
      </c>
      <c r="N692" s="57">
        <f t="shared" si="149"/>
        <v>3.7800000000000002</v>
      </c>
      <c r="O692" s="57">
        <f>+N$651+N692</f>
        <v>4.58</v>
      </c>
      <c r="P692" s="31"/>
      <c r="Q692" s="36" t="s">
        <v>74</v>
      </c>
    </row>
    <row r="693" spans="1:17" s="3" customFormat="1" ht="14.25" x14ac:dyDescent="0.2">
      <c r="B693" s="58"/>
      <c r="C693" s="59"/>
      <c r="D693" s="59"/>
      <c r="E693" s="59"/>
      <c r="F693" s="59"/>
      <c r="G693" s="59">
        <f t="shared" ref="G693:O693" si="150">+G$661+G692</f>
        <v>23.444126133553173</v>
      </c>
      <c r="H693" s="59">
        <f t="shared" si="150"/>
        <v>23.380742147048672</v>
      </c>
      <c r="I693" s="59">
        <f t="shared" si="150"/>
        <v>24.008276150627616</v>
      </c>
      <c r="J693" s="59">
        <f t="shared" si="150"/>
        <v>24.054240593243613</v>
      </c>
      <c r="K693" s="59">
        <f t="shared" si="150"/>
        <v>23.997353177795656</v>
      </c>
      <c r="L693" s="59">
        <f t="shared" si="150"/>
        <v>31.628407851498043</v>
      </c>
      <c r="M693" s="59">
        <f t="shared" si="150"/>
        <v>30.639551535044294</v>
      </c>
      <c r="N693" s="60">
        <f t="shared" si="150"/>
        <v>23.06897680601724</v>
      </c>
      <c r="O693" s="60">
        <f t="shared" si="150"/>
        <v>23.58</v>
      </c>
      <c r="P693" s="31"/>
      <c r="Q693" s="36" t="s">
        <v>75</v>
      </c>
    </row>
    <row r="694" spans="1:17" s="3" customFormat="1" ht="14.25" x14ac:dyDescent="0.2">
      <c r="B694" s="72"/>
      <c r="I694" s="61"/>
      <c r="J694" s="61"/>
      <c r="K694" s="61"/>
      <c r="L694" s="61"/>
      <c r="M694" s="61"/>
      <c r="N694" s="62"/>
      <c r="O694" s="62">
        <f>+O693/G693-1</f>
        <v>5.7956464520281248E-3</v>
      </c>
      <c r="P694" s="31"/>
      <c r="Q694" s="63" t="s">
        <v>76</v>
      </c>
    </row>
    <row r="695" spans="1:17" s="70" customFormat="1" ht="14.25" x14ac:dyDescent="0.2">
      <c r="A695" s="64"/>
      <c r="B695" s="65"/>
      <c r="C695" s="66"/>
      <c r="D695" s="66"/>
      <c r="E695" s="66"/>
      <c r="F695" s="66"/>
      <c r="G695" s="66"/>
      <c r="H695" s="66">
        <f>RATE(H$348-$G$348,,-$G693,H693)</f>
        <v>-2.703619070441126E-3</v>
      </c>
      <c r="I695" s="66">
        <f t="shared" ref="I695:O695" si="151">RATE(I$348-$G$348,,-$G693,I693)</f>
        <v>1.1960274708329171E-2</v>
      </c>
      <c r="J695" s="66">
        <f t="shared" si="151"/>
        <v>8.6005494399139411E-3</v>
      </c>
      <c r="K695" s="66">
        <f t="shared" si="151"/>
        <v>5.8479230327005052E-3</v>
      </c>
      <c r="L695" s="66">
        <f t="shared" si="151"/>
        <v>6.1716718806368073E-2</v>
      </c>
      <c r="M695" s="66">
        <f t="shared" si="151"/>
        <v>4.5622032664187087E-2</v>
      </c>
      <c r="N695" s="67">
        <f t="shared" si="151"/>
        <v>-2.3018123737238599E-3</v>
      </c>
      <c r="O695" s="67">
        <f t="shared" si="151"/>
        <v>7.2262550879204708E-4</v>
      </c>
      <c r="P695" s="68"/>
      <c r="Q695" s="69" t="s">
        <v>77</v>
      </c>
    </row>
    <row r="696" spans="1:17" s="3" customFormat="1" ht="14.25" x14ac:dyDescent="0.2">
      <c r="B696" s="55"/>
      <c r="C696" s="56"/>
      <c r="D696" s="56"/>
      <c r="E696" s="56"/>
      <c r="F696" s="56"/>
      <c r="G696" s="56"/>
      <c r="H696" s="56"/>
      <c r="I696" s="56">
        <f t="shared" ref="I696:N696" si="152">+H$651+H696</f>
        <v>0.17</v>
      </c>
      <c r="J696" s="56">
        <f t="shared" si="152"/>
        <v>0.36</v>
      </c>
      <c r="K696" s="56">
        <f t="shared" si="152"/>
        <v>0.6</v>
      </c>
      <c r="L696" s="56">
        <f t="shared" si="152"/>
        <v>1.42</v>
      </c>
      <c r="M696" s="56">
        <f t="shared" si="152"/>
        <v>2.46</v>
      </c>
      <c r="N696" s="57">
        <f t="shared" si="152"/>
        <v>3.65</v>
      </c>
      <c r="O696" s="57">
        <f>+N$651+N696</f>
        <v>4.45</v>
      </c>
      <c r="P696" s="31"/>
      <c r="Q696" s="36" t="s">
        <v>74</v>
      </c>
    </row>
    <row r="697" spans="1:17" s="3" customFormat="1" ht="14.25" x14ac:dyDescent="0.2">
      <c r="B697" s="58"/>
      <c r="C697" s="59"/>
      <c r="D697" s="59"/>
      <c r="E697" s="59"/>
      <c r="F697" s="59"/>
      <c r="G697" s="59"/>
      <c r="H697" s="59">
        <f t="shared" ref="H697:O697" si="153">+H$661+H696</f>
        <v>23.250742147048673</v>
      </c>
      <c r="I697" s="59">
        <f t="shared" si="153"/>
        <v>23.878276150627617</v>
      </c>
      <c r="J697" s="59">
        <f t="shared" si="153"/>
        <v>23.924240593243614</v>
      </c>
      <c r="K697" s="59">
        <f t="shared" si="153"/>
        <v>23.867353177795657</v>
      </c>
      <c r="L697" s="59">
        <f t="shared" si="153"/>
        <v>31.498407851498044</v>
      </c>
      <c r="M697" s="59">
        <f t="shared" si="153"/>
        <v>30.509551535044295</v>
      </c>
      <c r="N697" s="60">
        <f t="shared" si="153"/>
        <v>22.938976806017237</v>
      </c>
      <c r="O697" s="60">
        <f t="shared" si="153"/>
        <v>23.45</v>
      </c>
      <c r="P697" s="31"/>
      <c r="Q697" s="36" t="s">
        <v>75</v>
      </c>
    </row>
    <row r="698" spans="1:17" s="3" customFormat="1" ht="14.25" x14ac:dyDescent="0.2">
      <c r="B698" s="72"/>
      <c r="I698" s="61"/>
      <c r="J698" s="61"/>
      <c r="K698" s="61"/>
      <c r="L698" s="61"/>
      <c r="M698" s="61"/>
      <c r="N698" s="62"/>
      <c r="O698" s="62">
        <f>+O697/H697-1</f>
        <v>8.56995667885041E-3</v>
      </c>
      <c r="P698" s="31"/>
      <c r="Q698" s="63" t="s">
        <v>76</v>
      </c>
    </row>
    <row r="699" spans="1:17" s="70" customFormat="1" ht="14.25" x14ac:dyDescent="0.2">
      <c r="A699" s="64"/>
      <c r="B699" s="65"/>
      <c r="C699" s="66"/>
      <c r="D699" s="66"/>
      <c r="E699" s="66"/>
      <c r="F699" s="66"/>
      <c r="G699" s="66"/>
      <c r="H699" s="66"/>
      <c r="I699" s="66">
        <f t="shared" ref="I699:O699" si="154">RATE(I$348-$H$348,,-$H697,I697)</f>
        <v>2.6989848307211902E-2</v>
      </c>
      <c r="J699" s="66">
        <f t="shared" si="154"/>
        <v>1.4379983279294462E-2</v>
      </c>
      <c r="K699" s="66">
        <f t="shared" si="154"/>
        <v>8.7630047827292924E-3</v>
      </c>
      <c r="L699" s="66">
        <f t="shared" si="154"/>
        <v>7.8854669358890947E-2</v>
      </c>
      <c r="M699" s="66">
        <f t="shared" si="154"/>
        <v>5.5844108192507139E-2</v>
      </c>
      <c r="N699" s="67">
        <f t="shared" si="154"/>
        <v>-2.2473948466477981E-3</v>
      </c>
      <c r="O699" s="67">
        <f t="shared" si="154"/>
        <v>1.2198066548936497E-3</v>
      </c>
      <c r="P699" s="68"/>
      <c r="Q699" s="69" t="s">
        <v>77</v>
      </c>
    </row>
    <row r="700" spans="1:17" s="3" customFormat="1" ht="14.25" x14ac:dyDescent="0.2">
      <c r="B700" s="55"/>
      <c r="C700" s="56"/>
      <c r="D700" s="56"/>
      <c r="E700" s="56"/>
      <c r="F700" s="56"/>
      <c r="G700" s="56"/>
      <c r="H700" s="56"/>
      <c r="I700" s="56"/>
      <c r="J700" s="56">
        <f t="shared" ref="J700:N700" si="155">+I$651+I700</f>
        <v>0.19</v>
      </c>
      <c r="K700" s="56">
        <f t="shared" si="155"/>
        <v>0.43000000000000005</v>
      </c>
      <c r="L700" s="56">
        <f t="shared" si="155"/>
        <v>1.25</v>
      </c>
      <c r="M700" s="56">
        <f t="shared" si="155"/>
        <v>2.29</v>
      </c>
      <c r="N700" s="57">
        <f t="shared" si="155"/>
        <v>3.48</v>
      </c>
      <c r="O700" s="57">
        <f>+N$651+N700</f>
        <v>4.28</v>
      </c>
      <c r="P700" s="31"/>
      <c r="Q700" s="36" t="s">
        <v>74</v>
      </c>
    </row>
    <row r="701" spans="1:17" s="3" customFormat="1" ht="14.25" x14ac:dyDescent="0.2">
      <c r="B701" s="58"/>
      <c r="C701" s="59"/>
      <c r="D701" s="59"/>
      <c r="E701" s="59"/>
      <c r="F701" s="59"/>
      <c r="G701" s="59"/>
      <c r="H701" s="59"/>
      <c r="I701" s="59">
        <f t="shared" ref="I701:O701" si="156">+I$661+I700</f>
        <v>23.708276150627615</v>
      </c>
      <c r="J701" s="59">
        <f t="shared" si="156"/>
        <v>23.754240593243615</v>
      </c>
      <c r="K701" s="59">
        <f t="shared" si="156"/>
        <v>23.697353177795655</v>
      </c>
      <c r="L701" s="59">
        <f t="shared" si="156"/>
        <v>31.328407851498042</v>
      </c>
      <c r="M701" s="59">
        <f t="shared" si="156"/>
        <v>30.339551535044293</v>
      </c>
      <c r="N701" s="60">
        <f t="shared" si="156"/>
        <v>22.768976806017239</v>
      </c>
      <c r="O701" s="60">
        <f t="shared" si="156"/>
        <v>23.28</v>
      </c>
      <c r="P701" s="31"/>
      <c r="Q701" s="36" t="s">
        <v>75</v>
      </c>
    </row>
    <row r="702" spans="1:17" s="3" customFormat="1" ht="14.25" x14ac:dyDescent="0.2">
      <c r="B702" s="72"/>
      <c r="I702" s="61"/>
      <c r="J702" s="61"/>
      <c r="K702" s="61"/>
      <c r="L702" s="61"/>
      <c r="M702" s="61"/>
      <c r="N702" s="62"/>
      <c r="O702" s="62">
        <f>+O701/I701-1</f>
        <v>-1.8064415476967355E-2</v>
      </c>
      <c r="P702" s="31"/>
      <c r="Q702" s="63" t="s">
        <v>76</v>
      </c>
    </row>
    <row r="703" spans="1:17" s="70" customFormat="1" ht="14.25" x14ac:dyDescent="0.2">
      <c r="A703" s="64"/>
      <c r="B703" s="65"/>
      <c r="C703" s="66"/>
      <c r="D703" s="66"/>
      <c r="E703" s="66"/>
      <c r="F703" s="66"/>
      <c r="G703" s="66"/>
      <c r="H703" s="66"/>
      <c r="I703" s="66"/>
      <c r="J703" s="66">
        <f t="shared" ref="J703:O703" si="157">RATE(J$348-$I$348,,-$I701,J701)</f>
        <v>1.9387509376038289E-3</v>
      </c>
      <c r="K703" s="66">
        <f t="shared" si="157"/>
        <v>-2.3038856076060737E-4</v>
      </c>
      <c r="L703" s="66">
        <f t="shared" si="157"/>
        <v>9.735239444437041E-2</v>
      </c>
      <c r="M703" s="66">
        <f t="shared" si="157"/>
        <v>6.359746839642974E-2</v>
      </c>
      <c r="N703" s="67">
        <f t="shared" si="157"/>
        <v>-8.052453659456147E-3</v>
      </c>
      <c r="O703" s="67">
        <f t="shared" si="157"/>
        <v>-3.0336506523403026E-3</v>
      </c>
      <c r="P703" s="68"/>
      <c r="Q703" s="69" t="s">
        <v>77</v>
      </c>
    </row>
    <row r="704" spans="1:17" s="3" customFormat="1" ht="14.25" x14ac:dyDescent="0.2">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ht="14.25" x14ac:dyDescent="0.2">
      <c r="B705" s="58"/>
      <c r="C705" s="59"/>
      <c r="D705" s="59"/>
      <c r="E705" s="59"/>
      <c r="F705" s="59"/>
      <c r="G705" s="59"/>
      <c r="H705" s="59"/>
      <c r="I705" s="59"/>
      <c r="J705" s="59">
        <f t="shared" ref="J705:O705" si="158">+J$661+J704</f>
        <v>23.564240593243614</v>
      </c>
      <c r="K705" s="59">
        <f t="shared" si="158"/>
        <v>23.507353177795654</v>
      </c>
      <c r="L705" s="59">
        <f t="shared" si="158"/>
        <v>31.138407851498041</v>
      </c>
      <c r="M705" s="59">
        <f t="shared" si="158"/>
        <v>30.149551535044296</v>
      </c>
      <c r="N705" s="60">
        <f t="shared" si="158"/>
        <v>22.578976806017238</v>
      </c>
      <c r="O705" s="60">
        <f t="shared" si="158"/>
        <v>23.09</v>
      </c>
      <c r="P705" s="31"/>
      <c r="Q705" s="36" t="s">
        <v>75</v>
      </c>
    </row>
    <row r="706" spans="1:17" s="3" customFormat="1" ht="14.25" x14ac:dyDescent="0.2">
      <c r="B706" s="72"/>
      <c r="I706" s="61"/>
      <c r="J706" s="61"/>
      <c r="K706" s="61"/>
      <c r="L706" s="61"/>
      <c r="M706" s="61"/>
      <c r="N706" s="62"/>
      <c r="O706" s="62">
        <f>+O705/J705-1</f>
        <v>-2.0125435036492889E-2</v>
      </c>
      <c r="P706" s="31"/>
      <c r="Q706" s="63" t="s">
        <v>76</v>
      </c>
    </row>
    <row r="707" spans="1:17" s="70" customFormat="1" ht="14.25" x14ac:dyDescent="0.2">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-4.057886526429833E-3</v>
      </c>
      <c r="P707" s="68"/>
      <c r="Q707" s="69" t="s">
        <v>77</v>
      </c>
    </row>
    <row r="708" spans="1:17" s="3" customFormat="1" ht="14.25" x14ac:dyDescent="0.2">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ht="14.25" x14ac:dyDescent="0.2">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22.85</v>
      </c>
      <c r="P709" s="31"/>
      <c r="Q709" s="36" t="s">
        <v>75</v>
      </c>
    </row>
    <row r="710" spans="1:17" s="3" customFormat="1" ht="14.25" x14ac:dyDescent="0.2">
      <c r="B710" s="72"/>
      <c r="I710" s="61"/>
      <c r="J710" s="61"/>
      <c r="K710" s="61"/>
      <c r="L710" s="61"/>
      <c r="M710" s="61"/>
      <c r="N710" s="62"/>
      <c r="O710" s="62">
        <f>+O709/K709-1</f>
        <v>-1.7937286403248431E-2</v>
      </c>
      <c r="P710" s="31"/>
      <c r="Q710" s="63" t="s">
        <v>76</v>
      </c>
    </row>
    <row r="711" spans="1:17" s="70" customFormat="1" ht="14.25" x14ac:dyDescent="0.2">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-4.5148048718719885E-3</v>
      </c>
      <c r="P711" s="68"/>
      <c r="Q711" s="69" t="s">
        <v>77</v>
      </c>
    </row>
    <row r="712" spans="1:17" s="3" customFormat="1" ht="14.25" x14ac:dyDescent="0.2">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ht="14.25" x14ac:dyDescent="0.2">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22.03</v>
      </c>
      <c r="P713" s="31"/>
      <c r="Q713" s="36" t="s">
        <v>75</v>
      </c>
    </row>
    <row r="714" spans="1:17" s="3" customFormat="1" ht="14.25" x14ac:dyDescent="0.2">
      <c r="B714" s="72"/>
      <c r="I714" s="61"/>
      <c r="J714" s="61"/>
      <c r="K714" s="61"/>
      <c r="L714" s="61"/>
      <c r="M714" s="61"/>
      <c r="N714" s="62"/>
      <c r="O714" s="62">
        <f>+O713/L713-1</f>
        <v>-0.26758091356544966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-9.8595162540070114E-2</v>
      </c>
      <c r="P715" s="68"/>
      <c r="Q715" s="69" t="s">
        <v>77</v>
      </c>
    </row>
    <row r="716" spans="1:17" s="3" customFormat="1" ht="14.25" x14ac:dyDescent="0.2">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ht="14.25" x14ac:dyDescent="0.2">
      <c r="B717" s="76"/>
      <c r="C717" s="77"/>
      <c r="D717" s="77"/>
      <c r="E717" s="77"/>
      <c r="F717" s="77"/>
      <c r="G717" s="77"/>
      <c r="H717" s="77"/>
      <c r="I717" s="77"/>
      <c r="J717" s="77"/>
      <c r="K717" s="77"/>
      <c r="L717" s="77"/>
      <c r="M717" s="77">
        <f>+M$661+M716</f>
        <v>28.049551535044294</v>
      </c>
      <c r="N717" s="78">
        <f>+N$661+N716</f>
        <v>20.47897680601724</v>
      </c>
      <c r="O717" s="78">
        <f>+O$661+O716</f>
        <v>20.99</v>
      </c>
      <c r="P717" s="31"/>
      <c r="Q717" s="36" t="s">
        <v>75</v>
      </c>
    </row>
    <row r="718" spans="1:17" s="3" customFormat="1" ht="14.25" x14ac:dyDescent="0.2">
      <c r="B718" s="72"/>
      <c r="I718" s="61"/>
      <c r="J718" s="61"/>
      <c r="K718" s="61"/>
      <c r="L718" s="61"/>
      <c r="M718" s="61"/>
      <c r="N718" s="62"/>
      <c r="O718" s="62">
        <f>+O717/M717-1</f>
        <v>-0.25168144047594831</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-0.26990002744138702</v>
      </c>
      <c r="O719" s="67">
        <f>RATE(O$348-$M$348,,-$M717,O717)</f>
        <v>-0.13494592103892233</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0.8</v>
      </c>
      <c r="P720" s="31"/>
      <c r="Q720" s="36" t="s">
        <v>74</v>
      </c>
    </row>
    <row r="721" spans="1:17" s="3" customFormat="1" ht="14.25" x14ac:dyDescent="0.2">
      <c r="B721" s="76"/>
      <c r="C721" s="77"/>
      <c r="D721" s="77"/>
      <c r="E721" s="77"/>
      <c r="F721" s="77"/>
      <c r="G721" s="77"/>
      <c r="H721" s="77"/>
      <c r="I721" s="77"/>
      <c r="J721" s="77"/>
      <c r="K721" s="77"/>
      <c r="L721" s="77"/>
      <c r="M721" s="77"/>
      <c r="N721" s="78">
        <f>+N$661+N720</f>
        <v>19.288976806017239</v>
      </c>
      <c r="O721" s="78">
        <f>+O$661+O720</f>
        <v>19.8</v>
      </c>
      <c r="P721" s="31"/>
      <c r="Q721" s="36" t="s">
        <v>75</v>
      </c>
    </row>
    <row r="722" spans="1:17" s="3" customFormat="1" ht="14.25" x14ac:dyDescent="0.2">
      <c r="B722" s="72"/>
      <c r="I722" s="61"/>
      <c r="J722" s="61"/>
      <c r="K722" s="61"/>
      <c r="L722" s="61"/>
      <c r="M722" s="61"/>
      <c r="N722" s="62"/>
      <c r="O722" s="62">
        <f>+O721/N721-1</f>
        <v>2.6493017183957024E-2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2.6493017183956968E-2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5164" priority="1205" operator="lessThan">
      <formula>0</formula>
    </cfRule>
  </conditionalFormatting>
  <conditionalFormatting sqref="P583">
    <cfRule type="cellIs" dxfId="5163" priority="1200" operator="lessThan">
      <formula>0</formula>
    </cfRule>
  </conditionalFormatting>
  <conditionalFormatting sqref="B348:N348">
    <cfRule type="cellIs" dxfId="5162" priority="1199" operator="lessThan">
      <formula>0</formula>
    </cfRule>
  </conditionalFormatting>
  <conditionalFormatting sqref="P514:P515">
    <cfRule type="cellIs" dxfId="5161" priority="1201" operator="lessThan">
      <formula>0</formula>
    </cfRule>
  </conditionalFormatting>
  <conditionalFormatting sqref="P523 Q529 Q539:Q545">
    <cfRule type="cellIs" dxfId="5160" priority="1202" operator="lessThan">
      <formula>0</formula>
    </cfRule>
  </conditionalFormatting>
  <conditionalFormatting sqref="P531">
    <cfRule type="cellIs" dxfId="5159" priority="1203" operator="lessThan">
      <formula>0</formula>
    </cfRule>
  </conditionalFormatting>
  <conditionalFormatting sqref="P562">
    <cfRule type="cellIs" dxfId="5158" priority="1204" operator="lessThan">
      <formula>0</formula>
    </cfRule>
  </conditionalFormatting>
  <conditionalFormatting sqref="B348:N348">
    <cfRule type="cellIs" dxfId="5157" priority="1198" operator="lessThan">
      <formula>0</formula>
    </cfRule>
  </conditionalFormatting>
  <conditionalFormatting sqref="Q588">
    <cfRule type="cellIs" dxfId="5156" priority="1183" operator="lessThan">
      <formula>0</formula>
    </cfRule>
  </conditionalFormatting>
  <conditionalFormatting sqref="Q499:Q502">
    <cfRule type="cellIs" dxfId="5155" priority="1197" operator="lessThan">
      <formula>0</formula>
    </cfRule>
  </conditionalFormatting>
  <conditionalFormatting sqref="Q503">
    <cfRule type="cellIs" dxfId="5154" priority="1196" operator="lessThan">
      <formula>0</formula>
    </cfRule>
  </conditionalFormatting>
  <conditionalFormatting sqref="Q503">
    <cfRule type="cellIs" dxfId="5153" priority="1195" operator="lessThan">
      <formula>0</formula>
    </cfRule>
  </conditionalFormatting>
  <conditionalFormatting sqref="B514">
    <cfRule type="cellIs" dxfId="5152" priority="1193" operator="lessThan">
      <formula>0</formula>
    </cfRule>
  </conditionalFormatting>
  <conditionalFormatting sqref="B531">
    <cfRule type="cellIs" dxfId="5151" priority="1192" operator="lessThan">
      <formula>0</formula>
    </cfRule>
  </conditionalFormatting>
  <conditionalFormatting sqref="Q520">
    <cfRule type="cellIs" dxfId="5150" priority="1191" operator="lessThan">
      <formula>0</formula>
    </cfRule>
  </conditionalFormatting>
  <conditionalFormatting sqref="Q520">
    <cfRule type="cellIs" dxfId="5149" priority="1190" operator="lessThan">
      <formula>0</formula>
    </cfRule>
  </conditionalFormatting>
  <conditionalFormatting sqref="Q567">
    <cfRule type="cellIs" dxfId="5148" priority="1185" operator="lessThan">
      <formula>0</formula>
    </cfRule>
  </conditionalFormatting>
  <conditionalFormatting sqref="B523 B515">
    <cfRule type="cellIs" dxfId="5147" priority="1194" operator="lessThan">
      <formula>0</formula>
    </cfRule>
  </conditionalFormatting>
  <conditionalFormatting sqref="Q528">
    <cfRule type="cellIs" dxfId="5146" priority="1188" operator="lessThan">
      <formula>0</formula>
    </cfRule>
  </conditionalFormatting>
  <conditionalFormatting sqref="Q536">
    <cfRule type="cellIs" dxfId="5145" priority="1187" operator="lessThan">
      <formula>0</formula>
    </cfRule>
  </conditionalFormatting>
  <conditionalFormatting sqref="Q536">
    <cfRule type="cellIs" dxfId="5144" priority="1186" operator="lessThan">
      <formula>0</formula>
    </cfRule>
  </conditionalFormatting>
  <conditionalFormatting sqref="P539">
    <cfRule type="cellIs" dxfId="5143" priority="1174" operator="lessThan">
      <formula>0</formula>
    </cfRule>
  </conditionalFormatting>
  <conditionalFormatting sqref="Q528">
    <cfRule type="cellIs" dxfId="5142" priority="1189" operator="lessThan">
      <formula>0</formula>
    </cfRule>
  </conditionalFormatting>
  <conditionalFormatting sqref="Q567">
    <cfRule type="cellIs" dxfId="5141" priority="1184" operator="lessThan">
      <formula>0</formula>
    </cfRule>
  </conditionalFormatting>
  <conditionalFormatting sqref="P584:P587">
    <cfRule type="cellIs" dxfId="5140" priority="1176" operator="lessThan">
      <formula>0</formula>
    </cfRule>
  </conditionalFormatting>
  <conditionalFormatting sqref="P563:P566">
    <cfRule type="cellIs" dxfId="5139" priority="1177" operator="lessThan">
      <formula>0</formula>
    </cfRule>
  </conditionalFormatting>
  <conditionalFormatting sqref="Q366">
    <cfRule type="cellIs" dxfId="5138" priority="1135" operator="lessThan">
      <formula>0</formula>
    </cfRule>
  </conditionalFormatting>
  <conditionalFormatting sqref="Q588">
    <cfRule type="cellIs" dxfId="5137" priority="1182" operator="lessThan">
      <formula>0</formula>
    </cfRule>
  </conditionalFormatting>
  <conditionalFormatting sqref="Q544">
    <cfRule type="cellIs" dxfId="5136" priority="1173" operator="lessThan">
      <formula>0</formula>
    </cfRule>
  </conditionalFormatting>
  <conditionalFormatting sqref="J353:N354 K351:N352">
    <cfRule type="cellIs" dxfId="5135" priority="1162" operator="lessThan">
      <formula>0</formula>
    </cfRule>
  </conditionalFormatting>
  <conditionalFormatting sqref="P516:P519">
    <cfRule type="cellIs" dxfId="5134" priority="1181" operator="lessThan">
      <formula>0</formula>
    </cfRule>
  </conditionalFormatting>
  <conditionalFormatting sqref="P524:P527">
    <cfRule type="cellIs" dxfId="5133" priority="1180" operator="lessThan">
      <formula>0</formula>
    </cfRule>
  </conditionalFormatting>
  <conditionalFormatting sqref="P539:P543">
    <cfRule type="cellIs" dxfId="5132" priority="1179" operator="lessThan">
      <formula>0</formula>
    </cfRule>
  </conditionalFormatting>
  <conditionalFormatting sqref="P532:P535">
    <cfRule type="cellIs" dxfId="5131" priority="1178" operator="lessThan">
      <formula>0</formula>
    </cfRule>
  </conditionalFormatting>
  <conditionalFormatting sqref="Q544">
    <cfRule type="cellIs" dxfId="5130" priority="1172" operator="lessThan">
      <formula>0</formula>
    </cfRule>
  </conditionalFormatting>
  <conditionalFormatting sqref="Q354">
    <cfRule type="cellIs" dxfId="5129" priority="1155" operator="lessThan">
      <formula>0</formula>
    </cfRule>
  </conditionalFormatting>
  <conditionalFormatting sqref="Q540:Q543 B539">
    <cfRule type="cellIs" dxfId="5128" priority="1175" operator="lessThan">
      <formula>0</formula>
    </cfRule>
  </conditionalFormatting>
  <conditionalFormatting sqref="P555:P558">
    <cfRule type="cellIs" dxfId="5127" priority="1167" operator="lessThan">
      <formula>0</formula>
    </cfRule>
  </conditionalFormatting>
  <conditionalFormatting sqref="Q555:Q558 Q560">
    <cfRule type="cellIs" dxfId="5126" priority="1170" operator="lessThan">
      <formula>0</formula>
    </cfRule>
  </conditionalFormatting>
  <conditionalFormatting sqref="Q559">
    <cfRule type="cellIs" dxfId="5125" priority="1169" operator="lessThan">
      <formula>0</formula>
    </cfRule>
  </conditionalFormatting>
  <conditionalFormatting sqref="Q468:Q472">
    <cfRule type="cellIs" dxfId="5124" priority="1166" operator="lessThan">
      <formula>0</formula>
    </cfRule>
  </conditionalFormatting>
  <conditionalFormatting sqref="Q559">
    <cfRule type="cellIs" dxfId="5123" priority="1168" operator="lessThan">
      <formula>0</formula>
    </cfRule>
  </conditionalFormatting>
  <conditionalFormatting sqref="J351">
    <cfRule type="cellIs" dxfId="5122" priority="1161" operator="lessThan">
      <formula>0</formula>
    </cfRule>
  </conditionalFormatting>
  <conditionalFormatting sqref="P540:P543">
    <cfRule type="cellIs" dxfId="5121" priority="1171" operator="lessThan">
      <formula>0</formula>
    </cfRule>
  </conditionalFormatting>
  <conditionalFormatting sqref="P349:Q350 Q351:Q353">
    <cfRule type="cellIs" dxfId="5120" priority="1165" operator="lessThan">
      <formula>0</formula>
    </cfRule>
  </conditionalFormatting>
  <conditionalFormatting sqref="Q396">
    <cfRule type="cellIs" dxfId="5119" priority="1088" operator="lessThan">
      <formula>0</formula>
    </cfRule>
  </conditionalFormatting>
  <conditionalFormatting sqref="B349">
    <cfRule type="cellIs" dxfId="5118" priority="1160" operator="lessThan">
      <formula>0</formula>
    </cfRule>
  </conditionalFormatting>
  <conditionalFormatting sqref="P393:P395">
    <cfRule type="cellIs" dxfId="5117" priority="1092" operator="lessThan">
      <formula>0</formula>
    </cfRule>
  </conditionalFormatting>
  <conditionalFormatting sqref="Q397">
    <cfRule type="cellIs" dxfId="5116" priority="1090" operator="lessThan">
      <formula>0</formula>
    </cfRule>
  </conditionalFormatting>
  <conditionalFormatting sqref="P349:P350">
    <cfRule type="cellIs" dxfId="5115" priority="1164" operator="lessThan">
      <formula>0</formula>
    </cfRule>
  </conditionalFormatting>
  <conditionalFormatting sqref="P351:P354">
    <cfRule type="cellIs" dxfId="5114" priority="1163" operator="lessThan">
      <formula>0</formula>
    </cfRule>
  </conditionalFormatting>
  <conditionalFormatting sqref="C397:M397">
    <cfRule type="cellIs" dxfId="5113" priority="1087" operator="lessThan">
      <formula>0</formula>
    </cfRule>
  </conditionalFormatting>
  <conditionalFormatting sqref="Q355">
    <cfRule type="cellIs" dxfId="5112" priority="1158" operator="lessThan">
      <formula>0</formula>
    </cfRule>
  </conditionalFormatting>
  <conditionalFormatting sqref="P398:Q398 Q399:Q401">
    <cfRule type="cellIs" dxfId="5111" priority="1086" operator="lessThan">
      <formula>0</formula>
    </cfRule>
  </conditionalFormatting>
  <conditionalFormatting sqref="P399:P401">
    <cfRule type="cellIs" dxfId="5110" priority="1084" operator="lessThan">
      <formula>0</formula>
    </cfRule>
  </conditionalFormatting>
  <conditionalFormatting sqref="C357:J357">
    <cfRule type="cellIs" dxfId="5109" priority="1149" operator="lessThan">
      <formula>0</formula>
    </cfRule>
  </conditionalFormatting>
  <conditionalFormatting sqref="H385">
    <cfRule type="cellIs" dxfId="5108" priority="1049" operator="lessThan">
      <formula>0</formula>
    </cfRule>
  </conditionalFormatting>
  <conditionalFormatting sqref="Q402">
    <cfRule type="cellIs" dxfId="5107" priority="1082" operator="lessThan">
      <formula>0</formula>
    </cfRule>
  </conditionalFormatting>
  <conditionalFormatting sqref="B350">
    <cfRule type="cellIs" dxfId="5106" priority="1159" operator="lessThan">
      <formula>0</formula>
    </cfRule>
  </conditionalFormatting>
  <conditionalFormatting sqref="J352">
    <cfRule type="cellIs" dxfId="5105" priority="1156" operator="lessThan">
      <formula>0</formula>
    </cfRule>
  </conditionalFormatting>
  <conditionalFormatting sqref="P355">
    <cfRule type="cellIs" dxfId="5104" priority="1157" operator="lessThan">
      <formula>0</formula>
    </cfRule>
  </conditionalFormatting>
  <conditionalFormatting sqref="P440">
    <cfRule type="cellIs" dxfId="5103" priority="1035" operator="lessThan">
      <formula>0</formula>
    </cfRule>
  </conditionalFormatting>
  <conditionalFormatting sqref="Q354">
    <cfRule type="cellIs" dxfId="5102" priority="1154" operator="lessThan">
      <formula>0</formula>
    </cfRule>
  </conditionalFormatting>
  <conditionalFormatting sqref="P356:Q356 Q357:Q359">
    <cfRule type="cellIs" dxfId="5101" priority="1153" operator="lessThan">
      <formula>0</formula>
    </cfRule>
  </conditionalFormatting>
  <conditionalFormatting sqref="P356">
    <cfRule type="cellIs" dxfId="5100" priority="1152" operator="lessThan">
      <formula>0</formula>
    </cfRule>
  </conditionalFormatting>
  <conditionalFormatting sqref="P357:P360">
    <cfRule type="cellIs" dxfId="5099" priority="1151" operator="lessThan">
      <formula>0</formula>
    </cfRule>
  </conditionalFormatting>
  <conditionalFormatting sqref="I358 K358:N358 C359:M360 K357:M357">
    <cfRule type="cellIs" dxfId="5098" priority="1150" operator="lessThan">
      <formula>0</formula>
    </cfRule>
  </conditionalFormatting>
  <conditionalFormatting sqref="B356">
    <cfRule type="cellIs" dxfId="5097" priority="1147" operator="lessThan">
      <formula>0</formula>
    </cfRule>
  </conditionalFormatting>
  <conditionalFormatting sqref="I357">
    <cfRule type="cellIs" dxfId="5096" priority="1148" operator="lessThan">
      <formula>0</formula>
    </cfRule>
  </conditionalFormatting>
  <conditionalFormatting sqref="Q361">
    <cfRule type="cellIs" dxfId="5095" priority="1146" operator="lessThan">
      <formula>0</formula>
    </cfRule>
  </conditionalFormatting>
  <conditionalFormatting sqref="C358:J358">
    <cfRule type="cellIs" dxfId="5094" priority="1145" operator="lessThan">
      <formula>0</formula>
    </cfRule>
  </conditionalFormatting>
  <conditionalFormatting sqref="Q360">
    <cfRule type="cellIs" dxfId="5093" priority="1144" operator="lessThan">
      <formula>0</formula>
    </cfRule>
  </conditionalFormatting>
  <conditionalFormatting sqref="Q360">
    <cfRule type="cellIs" dxfId="5092" priority="1143" operator="lessThan">
      <formula>0</formula>
    </cfRule>
  </conditionalFormatting>
  <conditionalFormatting sqref="P362:Q362 Q363:Q365">
    <cfRule type="cellIs" dxfId="5091" priority="1142" operator="lessThan">
      <formula>0</formula>
    </cfRule>
  </conditionalFormatting>
  <conditionalFormatting sqref="P362">
    <cfRule type="cellIs" dxfId="5090" priority="1141" operator="lessThan">
      <formula>0</formula>
    </cfRule>
  </conditionalFormatting>
  <conditionalFormatting sqref="J363">
    <cfRule type="cellIs" dxfId="5089" priority="1139" operator="lessThan">
      <formula>0</formula>
    </cfRule>
  </conditionalFormatting>
  <conditionalFormatting sqref="K363:N364 J365:M366">
    <cfRule type="cellIs" dxfId="5088" priority="1140" operator="lessThan">
      <formula>0</formula>
    </cfRule>
  </conditionalFormatting>
  <conditionalFormatting sqref="P368">
    <cfRule type="cellIs" dxfId="5087" priority="1132" operator="lessThan">
      <formula>0</formula>
    </cfRule>
  </conditionalFormatting>
  <conditionalFormatting sqref="Q367">
    <cfRule type="cellIs" dxfId="5086" priority="1137" operator="lessThan">
      <formula>0</formula>
    </cfRule>
  </conditionalFormatting>
  <conditionalFormatting sqref="B362">
    <cfRule type="cellIs" dxfId="5085" priority="1138" operator="lessThan">
      <formula>0</formula>
    </cfRule>
  </conditionalFormatting>
  <conditionalFormatting sqref="P405:P407">
    <cfRule type="cellIs" dxfId="5084" priority="1070" operator="lessThan">
      <formula>0</formula>
    </cfRule>
  </conditionalFormatting>
  <conditionalFormatting sqref="J364">
    <cfRule type="cellIs" dxfId="5083" priority="1136" operator="lessThan">
      <formula>0</formula>
    </cfRule>
  </conditionalFormatting>
  <conditionalFormatting sqref="Q366">
    <cfRule type="cellIs" dxfId="5082" priority="1134" operator="lessThan">
      <formula>0</formula>
    </cfRule>
  </conditionalFormatting>
  <conditionalFormatting sqref="P368:Q368 Q369:Q371">
    <cfRule type="cellIs" dxfId="5081" priority="1133" operator="lessThan">
      <formula>0</formula>
    </cfRule>
  </conditionalFormatting>
  <conditionalFormatting sqref="Q372">
    <cfRule type="cellIs" dxfId="5080" priority="1124" operator="lessThan">
      <formula>0</formula>
    </cfRule>
  </conditionalFormatting>
  <conditionalFormatting sqref="I370 K369:N370 C371:M372">
    <cfRule type="cellIs" dxfId="5079" priority="1131" operator="lessThan">
      <formula>0</formula>
    </cfRule>
  </conditionalFormatting>
  <conditionalFormatting sqref="I369">
    <cfRule type="cellIs" dxfId="5078" priority="1129" operator="lessThan">
      <formula>0</formula>
    </cfRule>
  </conditionalFormatting>
  <conditionalFormatting sqref="C369:J369">
    <cfRule type="cellIs" dxfId="5077" priority="1130" operator="lessThan">
      <formula>0</formula>
    </cfRule>
  </conditionalFormatting>
  <conditionalFormatting sqref="B368">
    <cfRule type="cellIs" dxfId="5076" priority="1128" operator="lessThan">
      <formula>0</formula>
    </cfRule>
  </conditionalFormatting>
  <conditionalFormatting sqref="Q373">
    <cfRule type="cellIs" dxfId="5075" priority="1127" operator="lessThan">
      <formula>0</formula>
    </cfRule>
  </conditionalFormatting>
  <conditionalFormatting sqref="P411:P413">
    <cfRule type="cellIs" dxfId="5074" priority="1063" operator="lessThan">
      <formula>0</formula>
    </cfRule>
  </conditionalFormatting>
  <conditionalFormatting sqref="C370:J370">
    <cfRule type="cellIs" dxfId="5073" priority="1126" operator="lessThan">
      <formula>0</formula>
    </cfRule>
  </conditionalFormatting>
  <conditionalFormatting sqref="Q372">
    <cfRule type="cellIs" dxfId="5072" priority="1125" operator="lessThan">
      <formula>0</formula>
    </cfRule>
  </conditionalFormatting>
  <conditionalFormatting sqref="P374:Q374 Q375:Q377">
    <cfRule type="cellIs" dxfId="5071" priority="1123" operator="lessThan">
      <formula>0</formula>
    </cfRule>
  </conditionalFormatting>
  <conditionalFormatting sqref="P374">
    <cfRule type="cellIs" dxfId="5070" priority="1122" operator="lessThan">
      <formula>0</formula>
    </cfRule>
  </conditionalFormatting>
  <conditionalFormatting sqref="P375:P377">
    <cfRule type="cellIs" dxfId="5069" priority="1121" operator="lessThan">
      <formula>0</formula>
    </cfRule>
  </conditionalFormatting>
  <conditionalFormatting sqref="I376 K375:N376 C377:M378">
    <cfRule type="cellIs" dxfId="5068" priority="1120" operator="lessThan">
      <formula>0</formula>
    </cfRule>
  </conditionalFormatting>
  <conditionalFormatting sqref="I375">
    <cfRule type="cellIs" dxfId="5067" priority="1118" operator="lessThan">
      <formula>0</formula>
    </cfRule>
  </conditionalFormatting>
  <conditionalFormatting sqref="C375:J375">
    <cfRule type="cellIs" dxfId="5066" priority="1119" operator="lessThan">
      <formula>0</formula>
    </cfRule>
  </conditionalFormatting>
  <conditionalFormatting sqref="B374">
    <cfRule type="cellIs" dxfId="5065" priority="1117" operator="lessThan">
      <formula>0</formula>
    </cfRule>
  </conditionalFormatting>
  <conditionalFormatting sqref="Q379">
    <cfRule type="cellIs" dxfId="5064" priority="1116" operator="lessThan">
      <formula>0</formula>
    </cfRule>
  </conditionalFormatting>
  <conditionalFormatting sqref="C376:J376">
    <cfRule type="cellIs" dxfId="5063" priority="1115" operator="lessThan">
      <formula>0</formula>
    </cfRule>
  </conditionalFormatting>
  <conditionalFormatting sqref="Q378">
    <cfRule type="cellIs" dxfId="5062" priority="1114" operator="lessThan">
      <formula>0</formula>
    </cfRule>
  </conditionalFormatting>
  <conditionalFormatting sqref="Q378">
    <cfRule type="cellIs" dxfId="5061" priority="1113" operator="lessThan">
      <formula>0</formula>
    </cfRule>
  </conditionalFormatting>
  <conditionalFormatting sqref="P380:Q380 Q381:Q383">
    <cfRule type="cellIs" dxfId="5060" priority="1112" operator="lessThan">
      <formula>0</formula>
    </cfRule>
  </conditionalFormatting>
  <conditionalFormatting sqref="P380">
    <cfRule type="cellIs" dxfId="5059" priority="1111" operator="lessThan">
      <formula>0</formula>
    </cfRule>
  </conditionalFormatting>
  <conditionalFormatting sqref="P381:P383">
    <cfRule type="cellIs" dxfId="5058" priority="1110" operator="lessThan">
      <formula>0</formula>
    </cfRule>
  </conditionalFormatting>
  <conditionalFormatting sqref="I382 K381:N382 C383:N383 C384:M384">
    <cfRule type="cellIs" dxfId="5057" priority="1109" operator="lessThan">
      <formula>0</formula>
    </cfRule>
  </conditionalFormatting>
  <conditionalFormatting sqref="I381">
    <cfRule type="cellIs" dxfId="5056" priority="1107" operator="lessThan">
      <formula>0</formula>
    </cfRule>
  </conditionalFormatting>
  <conditionalFormatting sqref="C381:J381">
    <cfRule type="cellIs" dxfId="5055" priority="1108" operator="lessThan">
      <formula>0</formula>
    </cfRule>
  </conditionalFormatting>
  <conditionalFormatting sqref="B380">
    <cfRule type="cellIs" dxfId="5054" priority="1106" operator="lessThan">
      <formula>0</formula>
    </cfRule>
  </conditionalFormatting>
  <conditionalFormatting sqref="Q385">
    <cfRule type="cellIs" dxfId="5053" priority="1105" operator="lessThan">
      <formula>0</formula>
    </cfRule>
  </conditionalFormatting>
  <conditionalFormatting sqref="C382:J382">
    <cfRule type="cellIs" dxfId="5052" priority="1104" operator="lessThan">
      <formula>0</formula>
    </cfRule>
  </conditionalFormatting>
  <conditionalFormatting sqref="Q384">
    <cfRule type="cellIs" dxfId="5051" priority="1103" operator="lessThan">
      <formula>0</formula>
    </cfRule>
  </conditionalFormatting>
  <conditionalFormatting sqref="Q384">
    <cfRule type="cellIs" dxfId="5050" priority="1102" operator="lessThan">
      <formula>0</formula>
    </cfRule>
  </conditionalFormatting>
  <conditionalFormatting sqref="P386:Q386 Q387:Q389">
    <cfRule type="cellIs" dxfId="5049" priority="1101" operator="lessThan">
      <formula>0</formula>
    </cfRule>
  </conditionalFormatting>
  <conditionalFormatting sqref="P386">
    <cfRule type="cellIs" dxfId="5048" priority="1100" operator="lessThan">
      <formula>0</formula>
    </cfRule>
  </conditionalFormatting>
  <conditionalFormatting sqref="P387:P389">
    <cfRule type="cellIs" dxfId="5047" priority="1099" operator="lessThan">
      <formula>0</formula>
    </cfRule>
  </conditionalFormatting>
  <conditionalFormatting sqref="B386">
    <cfRule type="cellIs" dxfId="5046" priority="1098" operator="lessThan">
      <formula>0</formula>
    </cfRule>
  </conditionalFormatting>
  <conditionalFormatting sqref="Q391">
    <cfRule type="cellIs" dxfId="5045" priority="1097" operator="lessThan">
      <formula>0</formula>
    </cfRule>
  </conditionalFormatting>
  <conditionalFormatting sqref="Q390">
    <cfRule type="cellIs" dxfId="5044" priority="1096" operator="lessThan">
      <formula>0</formula>
    </cfRule>
  </conditionalFormatting>
  <conditionalFormatting sqref="Q390">
    <cfRule type="cellIs" dxfId="5043" priority="1095" operator="lessThan">
      <formula>0</formula>
    </cfRule>
  </conditionalFormatting>
  <conditionalFormatting sqref="P392:Q392 Q393:Q395">
    <cfRule type="cellIs" dxfId="5042" priority="1094" operator="lessThan">
      <formula>0</formula>
    </cfRule>
  </conditionalFormatting>
  <conditionalFormatting sqref="P392">
    <cfRule type="cellIs" dxfId="5041" priority="1093" operator="lessThan">
      <formula>0</formula>
    </cfRule>
  </conditionalFormatting>
  <conditionalFormatting sqref="H397">
    <cfRule type="cellIs" dxfId="5040" priority="1052" operator="lessThan">
      <formula>0</formula>
    </cfRule>
  </conditionalFormatting>
  <conditionalFormatting sqref="B392">
    <cfRule type="cellIs" dxfId="5039" priority="1091" operator="lessThan">
      <formula>0</formula>
    </cfRule>
  </conditionalFormatting>
  <conditionalFormatting sqref="H378">
    <cfRule type="cellIs" dxfId="5038" priority="1048" operator="lessThan">
      <formula>0</formula>
    </cfRule>
  </conditionalFormatting>
  <conditionalFormatting sqref="Q396">
    <cfRule type="cellIs" dxfId="5037" priority="1089" operator="lessThan">
      <formula>0</formula>
    </cfRule>
  </conditionalFormatting>
  <conditionalFormatting sqref="H360">
    <cfRule type="cellIs" dxfId="5036" priority="1046" operator="lessThan">
      <formula>0</formula>
    </cfRule>
  </conditionalFormatting>
  <conditionalFormatting sqref="H361">
    <cfRule type="cellIs" dxfId="5035" priority="1045" operator="lessThan">
      <formula>0</formula>
    </cfRule>
  </conditionalFormatting>
  <conditionalFormatting sqref="P398">
    <cfRule type="cellIs" dxfId="5034" priority="1085" operator="lessThan">
      <formula>0</formula>
    </cfRule>
  </conditionalFormatting>
  <conditionalFormatting sqref="Q438">
    <cfRule type="cellIs" dxfId="5033" priority="1038" operator="lessThan">
      <formula>0</formula>
    </cfRule>
  </conditionalFormatting>
  <conditionalFormatting sqref="H372">
    <cfRule type="cellIs" dxfId="5032" priority="1044" operator="lessThan">
      <formula>0</formula>
    </cfRule>
  </conditionalFormatting>
  <conditionalFormatting sqref="Q402">
    <cfRule type="cellIs" dxfId="5031" priority="1083" operator="lessThan">
      <formula>0</formula>
    </cfRule>
  </conditionalFormatting>
  <conditionalFormatting sqref="P440:Q440 Q441:Q443">
    <cfRule type="cellIs" dxfId="5030" priority="1036" operator="lessThan">
      <formula>0</formula>
    </cfRule>
  </conditionalFormatting>
  <conditionalFormatting sqref="C391:M391">
    <cfRule type="cellIs" dxfId="5029" priority="1081" operator="lessThan">
      <formula>0</formula>
    </cfRule>
  </conditionalFormatting>
  <conditionalFormatting sqref="C385:M385">
    <cfRule type="cellIs" dxfId="5028" priority="1080" operator="lessThan">
      <formula>0</formula>
    </cfRule>
  </conditionalFormatting>
  <conditionalFormatting sqref="C379:M379">
    <cfRule type="cellIs" dxfId="5027" priority="1079" operator="lessThan">
      <formula>0</formula>
    </cfRule>
  </conditionalFormatting>
  <conditionalFormatting sqref="C373:M373">
    <cfRule type="cellIs" dxfId="5026" priority="1078" operator="lessThan">
      <formula>0</formula>
    </cfRule>
  </conditionalFormatting>
  <conditionalFormatting sqref="J367:M367">
    <cfRule type="cellIs" dxfId="5025" priority="1077" operator="lessThan">
      <formula>0</formula>
    </cfRule>
  </conditionalFormatting>
  <conditionalFormatting sqref="C361:M361">
    <cfRule type="cellIs" dxfId="5024" priority="1076" operator="lessThan">
      <formula>0</formula>
    </cfRule>
  </conditionalFormatting>
  <conditionalFormatting sqref="J355:N355">
    <cfRule type="cellIs" dxfId="5023" priority="1075" operator="lessThan">
      <formula>0</formula>
    </cfRule>
  </conditionalFormatting>
  <conditionalFormatting sqref="B398">
    <cfRule type="cellIs" dxfId="5022" priority="1074" operator="lessThan">
      <formula>0</formula>
    </cfRule>
  </conditionalFormatting>
  <conditionalFormatting sqref="B403">
    <cfRule type="cellIs" dxfId="5021" priority="1073" operator="lessThan">
      <formula>0</formula>
    </cfRule>
  </conditionalFormatting>
  <conditionalFormatting sqref="Q408">
    <cfRule type="cellIs" dxfId="5020" priority="1067" operator="lessThan">
      <formula>0</formula>
    </cfRule>
  </conditionalFormatting>
  <conditionalFormatting sqref="Q409">
    <cfRule type="cellIs" dxfId="5019" priority="1069" operator="lessThan">
      <formula>0</formula>
    </cfRule>
  </conditionalFormatting>
  <conditionalFormatting sqref="P404:Q404 Q405:Q407">
    <cfRule type="cellIs" dxfId="5018" priority="1072" operator="lessThan">
      <formula>0</formula>
    </cfRule>
  </conditionalFormatting>
  <conditionalFormatting sqref="P404">
    <cfRule type="cellIs" dxfId="5017" priority="1071" operator="lessThan">
      <formula>0</formula>
    </cfRule>
  </conditionalFormatting>
  <conditionalFormatting sqref="Q408">
    <cfRule type="cellIs" dxfId="5016" priority="1068" operator="lessThan">
      <formula>0</formula>
    </cfRule>
  </conditionalFormatting>
  <conditionalFormatting sqref="B404">
    <cfRule type="cellIs" dxfId="5015" priority="1066" operator="lessThan">
      <formula>0</formula>
    </cfRule>
  </conditionalFormatting>
  <conditionalFormatting sqref="Q414">
    <cfRule type="cellIs" dxfId="5014" priority="1060" operator="lessThan">
      <formula>0</formula>
    </cfRule>
  </conditionalFormatting>
  <conditionalFormatting sqref="Q415">
    <cfRule type="cellIs" dxfId="5013" priority="1062" operator="lessThan">
      <formula>0</formula>
    </cfRule>
  </conditionalFormatting>
  <conditionalFormatting sqref="P410:Q410 Q411:Q413">
    <cfRule type="cellIs" dxfId="5012" priority="1065" operator="lessThan">
      <formula>0</formula>
    </cfRule>
  </conditionalFormatting>
  <conditionalFormatting sqref="P410">
    <cfRule type="cellIs" dxfId="5011" priority="1064" operator="lessThan">
      <formula>0</formula>
    </cfRule>
  </conditionalFormatting>
  <conditionalFormatting sqref="Q414">
    <cfRule type="cellIs" dxfId="5010" priority="1061" operator="lessThan">
      <formula>0</formula>
    </cfRule>
  </conditionalFormatting>
  <conditionalFormatting sqref="B410">
    <cfRule type="cellIs" dxfId="5009" priority="1059" operator="lessThan">
      <formula>0</formula>
    </cfRule>
  </conditionalFormatting>
  <conditionalFormatting sqref="Q432">
    <cfRule type="cellIs" dxfId="5008" priority="1053" operator="lessThan">
      <formula>0</formula>
    </cfRule>
  </conditionalFormatting>
  <conditionalFormatting sqref="P429:P431">
    <cfRule type="cellIs" dxfId="5007" priority="1056" operator="lessThan">
      <formula>0</formula>
    </cfRule>
  </conditionalFormatting>
  <conditionalFormatting sqref="Q433">
    <cfRule type="cellIs" dxfId="5006" priority="1055" operator="lessThan">
      <formula>0</formula>
    </cfRule>
  </conditionalFormatting>
  <conditionalFormatting sqref="P428:Q428 Q429:Q431">
    <cfRule type="cellIs" dxfId="5005" priority="1058" operator="lessThan">
      <formula>0</formula>
    </cfRule>
  </conditionalFormatting>
  <conditionalFormatting sqref="P428">
    <cfRule type="cellIs" dxfId="5004" priority="1057" operator="lessThan">
      <formula>0</formula>
    </cfRule>
  </conditionalFormatting>
  <conditionalFormatting sqref="Q432">
    <cfRule type="cellIs" dxfId="5003" priority="1054" operator="lessThan">
      <formula>0</formula>
    </cfRule>
  </conditionalFormatting>
  <conditionalFormatting sqref="H391">
    <cfRule type="cellIs" dxfId="5002" priority="1051" operator="lessThan">
      <formula>0</formula>
    </cfRule>
  </conditionalFormatting>
  <conditionalFormatting sqref="P435:P437">
    <cfRule type="cellIs" dxfId="5001" priority="1040" operator="lessThan">
      <formula>0</formula>
    </cfRule>
  </conditionalFormatting>
  <conditionalFormatting sqref="Q444">
    <cfRule type="cellIs" dxfId="5000" priority="1032" operator="lessThan">
      <formula>0</formula>
    </cfRule>
  </conditionalFormatting>
  <conditionalFormatting sqref="H384">
    <cfRule type="cellIs" dxfId="4999" priority="1050" operator="lessThan">
      <formula>0</formula>
    </cfRule>
  </conditionalFormatting>
  <conditionalFormatting sqref="H379">
    <cfRule type="cellIs" dxfId="4998" priority="1047" operator="lessThan">
      <formula>0</formula>
    </cfRule>
  </conditionalFormatting>
  <conditionalFormatting sqref="Q438">
    <cfRule type="cellIs" dxfId="4997" priority="1039" operator="lessThan">
      <formula>0</formula>
    </cfRule>
  </conditionalFormatting>
  <conditionalFormatting sqref="H373">
    <cfRule type="cellIs" dxfId="4996" priority="1043" operator="lessThan">
      <formula>0</formula>
    </cfRule>
  </conditionalFormatting>
  <conditionalFormatting sqref="P441:P443">
    <cfRule type="cellIs" dxfId="4995" priority="1034" operator="lessThan">
      <formula>0</formula>
    </cfRule>
  </conditionalFormatting>
  <conditionalFormatting sqref="P434:Q434 Q435:Q437">
    <cfRule type="cellIs" dxfId="4994" priority="1042" operator="lessThan">
      <formula>0</formula>
    </cfRule>
  </conditionalFormatting>
  <conditionalFormatting sqref="P434">
    <cfRule type="cellIs" dxfId="4993" priority="1041" operator="lessThan">
      <formula>0</formula>
    </cfRule>
  </conditionalFormatting>
  <conditionalFormatting sqref="B434">
    <cfRule type="cellIs" dxfId="4992" priority="1037" operator="lessThan">
      <formula>0</formula>
    </cfRule>
  </conditionalFormatting>
  <conditionalFormatting sqref="Q445:Q446">
    <cfRule type="cellIs" dxfId="4991" priority="1028" operator="lessThan">
      <formula>0</formula>
    </cfRule>
  </conditionalFormatting>
  <conditionalFormatting sqref="Q444">
    <cfRule type="cellIs" dxfId="4990" priority="1031" operator="lessThan">
      <formula>0</formula>
    </cfRule>
  </conditionalFormatting>
  <conditionalFormatting sqref="B446">
    <cfRule type="cellIs" dxfId="4989" priority="1027" operator="lessThan">
      <formula>0</formula>
    </cfRule>
  </conditionalFormatting>
  <conditionalFormatting sqref="B440">
    <cfRule type="cellIs" dxfId="4988" priority="1030" operator="lessThan">
      <formula>0</formula>
    </cfRule>
  </conditionalFormatting>
  <conditionalFormatting sqref="P446">
    <cfRule type="cellIs" dxfId="4987" priority="1033" operator="lessThan">
      <formula>0</formula>
    </cfRule>
  </conditionalFormatting>
  <conditionalFormatting sqref="B447">
    <cfRule type="cellIs" dxfId="4986" priority="1026" operator="lessThan">
      <formula>0</formula>
    </cfRule>
  </conditionalFormatting>
  <conditionalFormatting sqref="Q439">
    <cfRule type="cellIs" dxfId="4985" priority="1029" operator="lessThan">
      <formula>0</formula>
    </cfRule>
  </conditionalFormatting>
  <conditionalFormatting sqref="Q448:Q450">
    <cfRule type="cellIs" dxfId="4984" priority="1025" operator="lessThan">
      <formula>0</formula>
    </cfRule>
  </conditionalFormatting>
  <conditionalFormatting sqref="P448:P450">
    <cfRule type="cellIs" dxfId="4983" priority="1024" operator="lessThan">
      <formula>0</formula>
    </cfRule>
  </conditionalFormatting>
  <conditionalFormatting sqref="Q603">
    <cfRule type="cellIs" dxfId="4982" priority="999" operator="lessThan">
      <formula>0</formula>
    </cfRule>
  </conditionalFormatting>
  <conditionalFormatting sqref="B625">
    <cfRule type="cellIs" dxfId="4981" priority="963" operator="lessThan">
      <formula>0</formula>
    </cfRule>
  </conditionalFormatting>
  <conditionalFormatting sqref="P454:P456">
    <cfRule type="cellIs" dxfId="4980" priority="1020" operator="lessThan">
      <formula>0</formula>
    </cfRule>
  </conditionalFormatting>
  <conditionalFormatting sqref="Q457">
    <cfRule type="cellIs" dxfId="4979" priority="1019" operator="lessThan">
      <formula>0</formula>
    </cfRule>
  </conditionalFormatting>
  <conditionalFormatting sqref="Q597">
    <cfRule type="cellIs" dxfId="4978" priority="1008" operator="lessThan">
      <formula>0</formula>
    </cfRule>
  </conditionalFormatting>
  <conditionalFormatting sqref="Q451">
    <cfRule type="cellIs" dxfId="4977" priority="1023" operator="lessThan">
      <formula>0</formula>
    </cfRule>
  </conditionalFormatting>
  <conditionalFormatting sqref="Q451">
    <cfRule type="cellIs" dxfId="4976" priority="1022" operator="lessThan">
      <formula>0</formula>
    </cfRule>
  </conditionalFormatting>
  <conditionalFormatting sqref="Q457">
    <cfRule type="cellIs" dxfId="4975" priority="1018" operator="lessThan">
      <formula>0</formula>
    </cfRule>
  </conditionalFormatting>
  <conditionalFormatting sqref="J593:N595 J596:M596">
    <cfRule type="cellIs" dxfId="4974" priority="1012" operator="lessThan">
      <formula>0</formula>
    </cfRule>
  </conditionalFormatting>
  <conditionalFormatting sqref="B453">
    <cfRule type="cellIs" dxfId="4973" priority="1016" operator="lessThan">
      <formula>0</formula>
    </cfRule>
  </conditionalFormatting>
  <conditionalFormatting sqref="P599:P602">
    <cfRule type="cellIs" dxfId="4972" priority="1005" operator="lessThan">
      <formula>0</formula>
    </cfRule>
  </conditionalFormatting>
  <conditionalFormatting sqref="Q454:Q456">
    <cfRule type="cellIs" dxfId="4971" priority="1021" operator="lessThan">
      <formula>0</formula>
    </cfRule>
  </conditionalFormatting>
  <conditionalFormatting sqref="Q593:Q595">
    <cfRule type="cellIs" dxfId="4970" priority="1015" operator="lessThan">
      <formula>0</formula>
    </cfRule>
  </conditionalFormatting>
  <conditionalFormatting sqref="Q596">
    <cfRule type="cellIs" dxfId="4969" priority="1010" operator="lessThan">
      <formula>0</formula>
    </cfRule>
  </conditionalFormatting>
  <conditionalFormatting sqref="Q452">
    <cfRule type="cellIs" dxfId="4968" priority="1017" operator="lessThan">
      <formula>0</formula>
    </cfRule>
  </conditionalFormatting>
  <conditionalFormatting sqref="B592">
    <cfRule type="cellIs" dxfId="4967" priority="1007" operator="lessThan">
      <formula>0</formula>
    </cfRule>
  </conditionalFormatting>
  <conditionalFormatting sqref="P593:P595">
    <cfRule type="cellIs" dxfId="4966" priority="1014" operator="lessThan">
      <formula>0</formula>
    </cfRule>
  </conditionalFormatting>
  <conditionalFormatting sqref="J594">
    <cfRule type="cellIs" dxfId="4965" priority="1011" operator="lessThan">
      <formula>0</formula>
    </cfRule>
  </conditionalFormatting>
  <conditionalFormatting sqref="Q602">
    <cfRule type="cellIs" dxfId="4964" priority="1000" operator="lessThan">
      <formula>0</formula>
    </cfRule>
  </conditionalFormatting>
  <conditionalFormatting sqref="J595:N595 K593:N594 J596:M596">
    <cfRule type="cellIs" dxfId="4963" priority="1013" operator="lessThan">
      <formula>0</formula>
    </cfRule>
  </conditionalFormatting>
  <conditionalFormatting sqref="Q596">
    <cfRule type="cellIs" dxfId="4962" priority="1009" operator="lessThan">
      <formula>0</formula>
    </cfRule>
  </conditionalFormatting>
  <conditionalFormatting sqref="J599:N599 J601:N602 J600:M600">
    <cfRule type="cellIs" dxfId="4961" priority="1003" operator="lessThan">
      <formula>0</formula>
    </cfRule>
  </conditionalFormatting>
  <conditionalFormatting sqref="P616:P619">
    <cfRule type="cellIs" dxfId="4960" priority="997" operator="lessThan">
      <formula>0</formula>
    </cfRule>
  </conditionalFormatting>
  <conditionalFormatting sqref="Q602">
    <cfRule type="cellIs" dxfId="4959" priority="1001" operator="lessThan">
      <formula>0</formula>
    </cfRule>
  </conditionalFormatting>
  <conditionalFormatting sqref="J600">
    <cfRule type="cellIs" dxfId="4958" priority="1002" operator="lessThan">
      <formula>0</formula>
    </cfRule>
  </conditionalFormatting>
  <conditionalFormatting sqref="J601:N602 K599:N599 K600:M600">
    <cfRule type="cellIs" dxfId="4957" priority="1004" operator="lessThan">
      <formula>0</formula>
    </cfRule>
  </conditionalFormatting>
  <conditionalFormatting sqref="Q599:Q601">
    <cfRule type="cellIs" dxfId="4956" priority="1006" operator="lessThan">
      <formula>0</formula>
    </cfRule>
  </conditionalFormatting>
  <conditionalFormatting sqref="Q629">
    <cfRule type="cellIs" dxfId="4955" priority="967" operator="lessThan">
      <formula>0</formula>
    </cfRule>
  </conditionalFormatting>
  <conditionalFormatting sqref="I626">
    <cfRule type="cellIs" dxfId="4954" priority="970" operator="lessThan">
      <formula>0</formula>
    </cfRule>
  </conditionalFormatting>
  <conditionalFormatting sqref="C616:N619">
    <cfRule type="cellIs" dxfId="4953" priority="995" operator="lessThan">
      <formula>0</formula>
    </cfRule>
  </conditionalFormatting>
  <conditionalFormatting sqref="Q619">
    <cfRule type="cellIs" dxfId="4952" priority="991" operator="lessThan">
      <formula>0</formula>
    </cfRule>
  </conditionalFormatting>
  <conditionalFormatting sqref="I616">
    <cfRule type="cellIs" dxfId="4951" priority="994" operator="lessThan">
      <formula>0</formula>
    </cfRule>
  </conditionalFormatting>
  <conditionalFormatting sqref="H621:H624">
    <cfRule type="cellIs" dxfId="4950" priority="977" operator="lessThan">
      <formula>0</formula>
    </cfRule>
  </conditionalFormatting>
  <conditionalFormatting sqref="Q619">
    <cfRule type="cellIs" dxfId="4949" priority="992" operator="lessThan">
      <formula>0</formula>
    </cfRule>
  </conditionalFormatting>
  <conditionalFormatting sqref="H616">
    <cfRule type="cellIs" dxfId="4948" priority="988" operator="lessThan">
      <formula>0</formula>
    </cfRule>
  </conditionalFormatting>
  <conditionalFormatting sqref="H616:H619">
    <cfRule type="cellIs" dxfId="4947" priority="989" operator="lessThan">
      <formula>0</formula>
    </cfRule>
  </conditionalFormatting>
  <conditionalFormatting sqref="C617:J617">
    <cfRule type="cellIs" dxfId="4946" priority="993" operator="lessThan">
      <formula>0</formula>
    </cfRule>
  </conditionalFormatting>
  <conditionalFormatting sqref="H617:H619">
    <cfRule type="cellIs" dxfId="4945" priority="990" operator="lessThan">
      <formula>0</formula>
    </cfRule>
  </conditionalFormatting>
  <conditionalFormatting sqref="I617 K616:N617 C618:N619">
    <cfRule type="cellIs" dxfId="4944" priority="996" operator="lessThan">
      <formula>0</formula>
    </cfRule>
  </conditionalFormatting>
  <conditionalFormatting sqref="Q616:Q618">
    <cfRule type="cellIs" dxfId="4943" priority="998" operator="lessThan">
      <formula>0</formula>
    </cfRule>
  </conditionalFormatting>
  <conditionalFormatting sqref="B615">
    <cfRule type="cellIs" dxfId="4942" priority="987" operator="lessThan">
      <formula>0</formula>
    </cfRule>
  </conditionalFormatting>
  <conditionalFormatting sqref="Q624">
    <cfRule type="cellIs" dxfId="4941" priority="979" operator="lessThan">
      <formula>0</formula>
    </cfRule>
  </conditionalFormatting>
  <conditionalFormatting sqref="I621">
    <cfRule type="cellIs" dxfId="4940" priority="982" operator="lessThan">
      <formula>0</formula>
    </cfRule>
  </conditionalFormatting>
  <conditionalFormatting sqref="C621:N624">
    <cfRule type="cellIs" dxfId="4939" priority="983" operator="lessThan">
      <formula>0</formula>
    </cfRule>
  </conditionalFormatting>
  <conditionalFormatting sqref="Q624">
    <cfRule type="cellIs" dxfId="4938" priority="980" operator="lessThan">
      <formula>0</formula>
    </cfRule>
  </conditionalFormatting>
  <conditionalFormatting sqref="H621">
    <cfRule type="cellIs" dxfId="4937" priority="976" operator="lessThan">
      <formula>0</formula>
    </cfRule>
  </conditionalFormatting>
  <conditionalFormatting sqref="P621:P624">
    <cfRule type="cellIs" dxfId="4936" priority="985" operator="lessThan">
      <formula>0</formula>
    </cfRule>
  </conditionalFormatting>
  <conditionalFormatting sqref="C622:J622">
    <cfRule type="cellIs" dxfId="4935" priority="981" operator="lessThan">
      <formula>0</formula>
    </cfRule>
  </conditionalFormatting>
  <conditionalFormatting sqref="H622:H624">
    <cfRule type="cellIs" dxfId="4934" priority="978" operator="lessThan">
      <formula>0</formula>
    </cfRule>
  </conditionalFormatting>
  <conditionalFormatting sqref="I622 K621:N622 C623:N624">
    <cfRule type="cellIs" dxfId="4933" priority="984" operator="lessThan">
      <formula>0</formula>
    </cfRule>
  </conditionalFormatting>
  <conditionalFormatting sqref="Q621:Q623">
    <cfRule type="cellIs" dxfId="4932" priority="986" operator="lessThan">
      <formula>0</formula>
    </cfRule>
  </conditionalFormatting>
  <conditionalFormatting sqref="B620">
    <cfRule type="cellIs" dxfId="4931" priority="975" operator="lessThan">
      <formula>0</formula>
    </cfRule>
  </conditionalFormatting>
  <conditionalFormatting sqref="C626:N629">
    <cfRule type="cellIs" dxfId="4930" priority="971" operator="lessThan">
      <formula>0</formula>
    </cfRule>
  </conditionalFormatting>
  <conditionalFormatting sqref="Q629">
    <cfRule type="cellIs" dxfId="4929" priority="968" operator="lessThan">
      <formula>0</formula>
    </cfRule>
  </conditionalFormatting>
  <conditionalFormatting sqref="H626">
    <cfRule type="cellIs" dxfId="4928" priority="964" operator="lessThan">
      <formula>0</formula>
    </cfRule>
  </conditionalFormatting>
  <conditionalFormatting sqref="H626:H629">
    <cfRule type="cellIs" dxfId="4927" priority="965" operator="lessThan">
      <formula>0</formula>
    </cfRule>
  </conditionalFormatting>
  <conditionalFormatting sqref="P626:P629">
    <cfRule type="cellIs" dxfId="4926" priority="973" operator="lessThan">
      <formula>0</formula>
    </cfRule>
  </conditionalFormatting>
  <conditionalFormatting sqref="C627:J627">
    <cfRule type="cellIs" dxfId="4925" priority="969" operator="lessThan">
      <formula>0</formula>
    </cfRule>
  </conditionalFormatting>
  <conditionalFormatting sqref="H627:H629">
    <cfRule type="cellIs" dxfId="4924" priority="966" operator="lessThan">
      <formula>0</formula>
    </cfRule>
  </conditionalFormatting>
  <conditionalFormatting sqref="I627 K626:N627 C628:N629">
    <cfRule type="cellIs" dxfId="4923" priority="972" operator="lessThan">
      <formula>0</formula>
    </cfRule>
  </conditionalFormatting>
  <conditionalFormatting sqref="Q626:Q628">
    <cfRule type="cellIs" dxfId="4922" priority="974" operator="lessThan">
      <formula>0</formula>
    </cfRule>
  </conditionalFormatting>
  <conditionalFormatting sqref="C351:I351">
    <cfRule type="cellIs" dxfId="4921" priority="960" operator="lessThan">
      <formula>0</formula>
    </cfRule>
  </conditionalFormatting>
  <conditionalFormatting sqref="C353:I354">
    <cfRule type="cellIs" dxfId="4920" priority="961" operator="lessThan">
      <formula>0</formula>
    </cfRule>
  </conditionalFormatting>
  <conditionalFormatting sqref="P506:Q506">
    <cfRule type="cellIs" dxfId="4919" priority="944" operator="lessThan">
      <formula>0</formula>
    </cfRule>
  </conditionalFormatting>
  <conditionalFormatting sqref="P499:P502">
    <cfRule type="cellIs" dxfId="4918" priority="945" operator="lessThan">
      <formula>0</formula>
    </cfRule>
  </conditionalFormatting>
  <conditionalFormatting sqref="Q611:Q613">
    <cfRule type="cellIs" dxfId="4917" priority="907" operator="lessThan">
      <formula>0</formula>
    </cfRule>
  </conditionalFormatting>
  <conditionalFormatting sqref="B498">
    <cfRule type="cellIs" dxfId="4916" priority="962" operator="lessThan">
      <formula>0</formula>
    </cfRule>
  </conditionalFormatting>
  <conditionalFormatting sqref="N427">
    <cfRule type="cellIs" dxfId="4915" priority="681" operator="lessThan">
      <formula>0</formula>
    </cfRule>
  </conditionalFormatting>
  <conditionalFormatting sqref="C352:I352">
    <cfRule type="cellIs" dxfId="4914" priority="959" operator="lessThan">
      <formula>0</formula>
    </cfRule>
  </conditionalFormatting>
  <conditionalFormatting sqref="C355:I355">
    <cfRule type="cellIs" dxfId="4913" priority="958" operator="lessThan">
      <formula>0</formula>
    </cfRule>
  </conditionalFormatting>
  <conditionalFormatting sqref="C365:I366">
    <cfRule type="cellIs" dxfId="4912" priority="957" operator="lessThan">
      <formula>0</formula>
    </cfRule>
  </conditionalFormatting>
  <conditionalFormatting sqref="C363:I363">
    <cfRule type="cellIs" dxfId="4911" priority="956" operator="lessThan">
      <formula>0</formula>
    </cfRule>
  </conditionalFormatting>
  <conditionalFormatting sqref="C364:I364">
    <cfRule type="cellIs" dxfId="4910" priority="955" operator="lessThan">
      <formula>0</formula>
    </cfRule>
  </conditionalFormatting>
  <conditionalFormatting sqref="C367:I367">
    <cfRule type="cellIs" dxfId="4909" priority="954" operator="lessThan">
      <formula>0</formula>
    </cfRule>
  </conditionalFormatting>
  <conditionalFormatting sqref="C593:I596">
    <cfRule type="cellIs" dxfId="4908" priority="952" operator="lessThan">
      <formula>0</formula>
    </cfRule>
  </conditionalFormatting>
  <conditionalFormatting sqref="C594:I594">
    <cfRule type="cellIs" dxfId="4907" priority="951" operator="lessThan">
      <formula>0</formula>
    </cfRule>
  </conditionalFormatting>
  <conditionalFormatting sqref="C595:I596">
    <cfRule type="cellIs" dxfId="4906" priority="953" operator="lessThan">
      <formula>0</formula>
    </cfRule>
  </conditionalFormatting>
  <conditionalFormatting sqref="Q551">
    <cfRule type="cellIs" dxfId="4905" priority="933" operator="lessThan">
      <formula>0</formula>
    </cfRule>
  </conditionalFormatting>
  <conditionalFormatting sqref="Q551">
    <cfRule type="cellIs" dxfId="4904" priority="934" operator="lessThan">
      <formula>0</formula>
    </cfRule>
  </conditionalFormatting>
  <conditionalFormatting sqref="C599:I602">
    <cfRule type="cellIs" dxfId="4903" priority="949" operator="lessThan">
      <formula>0</formula>
    </cfRule>
  </conditionalFormatting>
  <conditionalFormatting sqref="C600:I600">
    <cfRule type="cellIs" dxfId="4902" priority="948" operator="lessThan">
      <formula>0</formula>
    </cfRule>
  </conditionalFormatting>
  <conditionalFormatting sqref="C601:I602">
    <cfRule type="cellIs" dxfId="4901" priority="950" operator="lessThan">
      <formula>0</formula>
    </cfRule>
  </conditionalFormatting>
  <conditionalFormatting sqref="C461:C464">
    <cfRule type="cellIs" dxfId="4900" priority="947" operator="lessThan">
      <formula>0</formula>
    </cfRule>
  </conditionalFormatting>
  <conditionalFormatting sqref="P468:P471">
    <cfRule type="cellIs" dxfId="4899" priority="946" operator="lessThan">
      <formula>0</formula>
    </cfRule>
  </conditionalFormatting>
  <conditionalFormatting sqref="Q507:Q510">
    <cfRule type="cellIs" dxfId="4898" priority="943" operator="lessThan">
      <formula>0</formula>
    </cfRule>
  </conditionalFormatting>
  <conditionalFormatting sqref="Q511:Q512">
    <cfRule type="cellIs" dxfId="4897" priority="942" operator="lessThan">
      <formula>0</formula>
    </cfRule>
  </conditionalFormatting>
  <conditionalFormatting sqref="Q512">
    <cfRule type="cellIs" dxfId="4896" priority="941" operator="lessThan">
      <formula>0</formula>
    </cfRule>
  </conditionalFormatting>
  <conditionalFormatting sqref="Q511">
    <cfRule type="cellIs" dxfId="4895" priority="940" operator="lessThan">
      <formula>0</formula>
    </cfRule>
  </conditionalFormatting>
  <conditionalFormatting sqref="P507:P510">
    <cfRule type="cellIs" dxfId="4894" priority="939" operator="lessThan">
      <formula>0</formula>
    </cfRule>
  </conditionalFormatting>
  <conditionalFormatting sqref="B506">
    <cfRule type="cellIs" dxfId="4893" priority="938" operator="lessThan">
      <formula>0</formula>
    </cfRule>
  </conditionalFormatting>
  <conditionalFormatting sqref="C611:N614">
    <cfRule type="cellIs" dxfId="4892" priority="904" operator="lessThan">
      <formula>0</formula>
    </cfRule>
  </conditionalFormatting>
  <conditionalFormatting sqref="Q614">
    <cfRule type="cellIs" dxfId="4891" priority="901" operator="lessThan">
      <formula>0</formula>
    </cfRule>
  </conditionalFormatting>
  <conditionalFormatting sqref="P547:P550">
    <cfRule type="cellIs" dxfId="4890" priority="932" operator="lessThan">
      <formula>0</formula>
    </cfRule>
  </conditionalFormatting>
  <conditionalFormatting sqref="H611:H614">
    <cfRule type="cellIs" dxfId="4889" priority="898" operator="lessThan">
      <formula>0</formula>
    </cfRule>
  </conditionalFormatting>
  <conditionalFormatting sqref="Q504">
    <cfRule type="cellIs" dxfId="4888" priority="937" operator="lessThan">
      <formula>0</formula>
    </cfRule>
  </conditionalFormatting>
  <conditionalFormatting sqref="Q547:Q550 Q552 Q554:Q560">
    <cfRule type="cellIs" dxfId="4887" priority="936" operator="lessThan">
      <formula>0</formula>
    </cfRule>
  </conditionalFormatting>
  <conditionalFormatting sqref="P546">
    <cfRule type="cellIs" dxfId="4886" priority="935" operator="lessThan">
      <formula>0</formula>
    </cfRule>
  </conditionalFormatting>
  <conditionalFormatting sqref="P554:P558">
    <cfRule type="cellIs" dxfId="4885" priority="931" operator="lessThan">
      <formula>0</formula>
    </cfRule>
  </conditionalFormatting>
  <conditionalFormatting sqref="Q570:Q573 Q575">
    <cfRule type="cellIs" dxfId="4884" priority="929" operator="lessThan">
      <formula>0</formula>
    </cfRule>
  </conditionalFormatting>
  <conditionalFormatting sqref="B546">
    <cfRule type="cellIs" dxfId="4883" priority="930" operator="lessThan">
      <formula>0</formula>
    </cfRule>
  </conditionalFormatting>
  <conditionalFormatting sqref="P569">
    <cfRule type="cellIs" dxfId="4882" priority="928" operator="lessThan">
      <formula>0</formula>
    </cfRule>
  </conditionalFormatting>
  <conditionalFormatting sqref="Q574">
    <cfRule type="cellIs" dxfId="4881" priority="927" operator="lessThan">
      <formula>0</formula>
    </cfRule>
  </conditionalFormatting>
  <conditionalFormatting sqref="Q574">
    <cfRule type="cellIs" dxfId="4880" priority="926" operator="lessThan">
      <formula>0</formula>
    </cfRule>
  </conditionalFormatting>
  <conditionalFormatting sqref="P570:P573">
    <cfRule type="cellIs" dxfId="4879" priority="925" operator="lessThan">
      <formula>0</formula>
    </cfRule>
  </conditionalFormatting>
  <conditionalFormatting sqref="Q582 Q577:Q580">
    <cfRule type="cellIs" dxfId="4878" priority="923" operator="lessThan">
      <formula>0</formula>
    </cfRule>
  </conditionalFormatting>
  <conditionalFormatting sqref="Q581">
    <cfRule type="cellIs" dxfId="4877" priority="921" operator="lessThan">
      <formula>0</formula>
    </cfRule>
  </conditionalFormatting>
  <conditionalFormatting sqref="B569">
    <cfRule type="cellIs" dxfId="4876" priority="924" operator="lessThan">
      <formula>0</formula>
    </cfRule>
  </conditionalFormatting>
  <conditionalFormatting sqref="P576">
    <cfRule type="cellIs" dxfId="4875" priority="922" operator="lessThan">
      <formula>0</formula>
    </cfRule>
  </conditionalFormatting>
  <conditionalFormatting sqref="P577:P580">
    <cfRule type="cellIs" dxfId="4874" priority="919" operator="lessThan">
      <formula>0</formula>
    </cfRule>
  </conditionalFormatting>
  <conditionalFormatting sqref="Q581">
    <cfRule type="cellIs" dxfId="4873" priority="920" operator="lessThan">
      <formula>0</formula>
    </cfRule>
  </conditionalFormatting>
  <conditionalFormatting sqref="P605:P607 P609">
    <cfRule type="cellIs" dxfId="4872" priority="917" operator="lessThan">
      <formula>0</formula>
    </cfRule>
  </conditionalFormatting>
  <conditionalFormatting sqref="Q605:Q607">
    <cfRule type="cellIs" dxfId="4871" priority="918" operator="lessThan">
      <formula>0</formula>
    </cfRule>
  </conditionalFormatting>
  <conditionalFormatting sqref="C607:I607">
    <cfRule type="cellIs" dxfId="4870" priority="910" operator="lessThan">
      <formula>0</formula>
    </cfRule>
  </conditionalFormatting>
  <conditionalFormatting sqref="C605:I607">
    <cfRule type="cellIs" dxfId="4869" priority="909" operator="lessThan">
      <formula>0</formula>
    </cfRule>
  </conditionalFormatting>
  <conditionalFormatting sqref="B604">
    <cfRule type="cellIs" dxfId="4868" priority="911" operator="lessThan">
      <formula>0</formula>
    </cfRule>
  </conditionalFormatting>
  <conditionalFormatting sqref="J605:N607">
    <cfRule type="cellIs" dxfId="4867" priority="915" operator="lessThan">
      <formula>0</formula>
    </cfRule>
  </conditionalFormatting>
  <conditionalFormatting sqref="P611:P614">
    <cfRule type="cellIs" dxfId="4866" priority="906" operator="lessThan">
      <formula>0</formula>
    </cfRule>
  </conditionalFormatting>
  <conditionalFormatting sqref="Q608:Q609">
    <cfRule type="cellIs" dxfId="4865" priority="912" operator="lessThan">
      <formula>0</formula>
    </cfRule>
  </conditionalFormatting>
  <conditionalFormatting sqref="C433:M433">
    <cfRule type="cellIs" dxfId="4864" priority="679" operator="lessThan">
      <formula>0</formula>
    </cfRule>
  </conditionalFormatting>
  <conditionalFormatting sqref="Q608:Q609">
    <cfRule type="cellIs" dxfId="4863" priority="913" operator="lessThan">
      <formula>0</formula>
    </cfRule>
  </conditionalFormatting>
  <conditionalFormatting sqref="J606">
    <cfRule type="cellIs" dxfId="4862" priority="914" operator="lessThan">
      <formula>0</formula>
    </cfRule>
  </conditionalFormatting>
  <conditionalFormatting sqref="J607:N607 K605:N606">
    <cfRule type="cellIs" dxfId="4861" priority="916" operator="lessThan">
      <formula>0</formula>
    </cfRule>
  </conditionalFormatting>
  <conditionalFormatting sqref="I612 K611:N612 C613:N614">
    <cfRule type="cellIs" dxfId="4860" priority="905" operator="lessThan">
      <formula>0</formula>
    </cfRule>
  </conditionalFormatting>
  <conditionalFormatting sqref="N427">
    <cfRule type="cellIs" dxfId="4859" priority="682" operator="lessThan">
      <formula>0</formula>
    </cfRule>
  </conditionalFormatting>
  <conditionalFormatting sqref="B429:N429">
    <cfRule type="cellIs" dxfId="4858" priority="674" operator="lessThan">
      <formula>0</formula>
    </cfRule>
  </conditionalFormatting>
  <conditionalFormatting sqref="C606:I606">
    <cfRule type="cellIs" dxfId="4857" priority="908" operator="lessThan">
      <formula>0</formula>
    </cfRule>
  </conditionalFormatting>
  <conditionalFormatting sqref="B429:N429">
    <cfRule type="cellIs" dxfId="4856" priority="675" operator="lessThan">
      <formula>0</formula>
    </cfRule>
  </conditionalFormatting>
  <conditionalFormatting sqref="H433">
    <cfRule type="cellIs" dxfId="4855" priority="678" operator="lessThan">
      <formula>0</formula>
    </cfRule>
  </conditionalFormatting>
  <conditionalFormatting sqref="B433">
    <cfRule type="cellIs" dxfId="4854" priority="677" operator="lessThan">
      <formula>0</formula>
    </cfRule>
  </conditionalFormatting>
  <conditionalFormatting sqref="B433">
    <cfRule type="cellIs" dxfId="4853" priority="676" operator="lessThan">
      <formula>0</formula>
    </cfRule>
  </conditionalFormatting>
  <conditionalFormatting sqref="B429:N429">
    <cfRule type="cellIs" dxfId="4852" priority="672" operator="lessThan">
      <formula>0</formula>
    </cfRule>
  </conditionalFormatting>
  <conditionalFormatting sqref="B429:N429">
    <cfRule type="cellIs" dxfId="4851" priority="673" operator="lessThan">
      <formula>0</formula>
    </cfRule>
  </conditionalFormatting>
  <conditionalFormatting sqref="B435:N435">
    <cfRule type="cellIs" dxfId="4850" priority="659" operator="lessThan">
      <formula>0</formula>
    </cfRule>
  </conditionalFormatting>
  <conditionalFormatting sqref="H611">
    <cfRule type="cellIs" dxfId="4849" priority="897" operator="lessThan">
      <formula>0</formula>
    </cfRule>
  </conditionalFormatting>
  <conditionalFormatting sqref="C433:M433">
    <cfRule type="cellIs" dxfId="4848" priority="680" operator="lessThan">
      <formula>0</formula>
    </cfRule>
  </conditionalFormatting>
  <conditionalFormatting sqref="H612:H614">
    <cfRule type="cellIs" dxfId="4847" priority="899" operator="lessThan">
      <formula>0</formula>
    </cfRule>
  </conditionalFormatting>
  <conditionalFormatting sqref="Q614">
    <cfRule type="cellIs" dxfId="4846" priority="900" operator="lessThan">
      <formula>0</formula>
    </cfRule>
  </conditionalFormatting>
  <conditionalFormatting sqref="I611">
    <cfRule type="cellIs" dxfId="4845" priority="903" operator="lessThan">
      <formula>0</formula>
    </cfRule>
  </conditionalFormatting>
  <conditionalFormatting sqref="N439">
    <cfRule type="cellIs" dxfId="4844" priority="652" operator="lessThan">
      <formula>0</formula>
    </cfRule>
  </conditionalFormatting>
  <conditionalFormatting sqref="C612:J612">
    <cfRule type="cellIs" dxfId="4843" priority="902" operator="lessThan">
      <formula>0</formula>
    </cfRule>
  </conditionalFormatting>
  <conditionalFormatting sqref="B610">
    <cfRule type="cellIs" dxfId="4842" priority="896" operator="lessThan">
      <formula>0</formula>
    </cfRule>
  </conditionalFormatting>
  <conditionalFormatting sqref="B435:N435">
    <cfRule type="cellIs" dxfId="4841" priority="658" operator="lessThan">
      <formula>0</formula>
    </cfRule>
  </conditionalFormatting>
  <conditionalFormatting sqref="C445:M445">
    <cfRule type="cellIs" dxfId="4840" priority="649" operator="lessThan">
      <formula>0</formula>
    </cfRule>
  </conditionalFormatting>
  <conditionalFormatting sqref="C445:M445">
    <cfRule type="cellIs" dxfId="4839" priority="650" operator="lessThan">
      <formula>0</formula>
    </cfRule>
  </conditionalFormatting>
  <conditionalFormatting sqref="B435:N435">
    <cfRule type="cellIs" dxfId="4838" priority="657" operator="lessThan">
      <formula>0</formula>
    </cfRule>
  </conditionalFormatting>
  <conditionalFormatting sqref="N438">
    <cfRule type="cellIs" dxfId="4837" priority="653" operator="lessThan">
      <formula>0</formula>
    </cfRule>
  </conditionalFormatting>
  <conditionalFormatting sqref="B435:N435">
    <cfRule type="cellIs" dxfId="4836" priority="656" operator="lessThan">
      <formula>0</formula>
    </cfRule>
  </conditionalFormatting>
  <conditionalFormatting sqref="B435:N435">
    <cfRule type="cellIs" dxfId="4835" priority="654" operator="lessThan">
      <formula>0</formula>
    </cfRule>
  </conditionalFormatting>
  <conditionalFormatting sqref="B598">
    <cfRule type="cellIs" dxfId="4834" priority="895" operator="lessThan">
      <formula>0</formula>
    </cfRule>
  </conditionalFormatting>
  <conditionalFormatting sqref="N439">
    <cfRule type="cellIs" dxfId="4833" priority="651" operator="lessThan">
      <formula>0</formula>
    </cfRule>
  </conditionalFormatting>
  <conditionalFormatting sqref="B435:N435">
    <cfRule type="cellIs" dxfId="4832" priority="655" operator="lessThan">
      <formula>0</formula>
    </cfRule>
  </conditionalFormatting>
  <conditionalFormatting sqref="B598">
    <cfRule type="cellIs" dxfId="4831" priority="894" operator="lessThan">
      <formula>0</formula>
    </cfRule>
  </conditionalFormatting>
  <conditionalFormatting sqref="B641">
    <cfRule type="cellIs" dxfId="4830" priority="882" operator="lessThan">
      <formula>0</formula>
    </cfRule>
  </conditionalFormatting>
  <conditionalFormatting sqref="B591">
    <cfRule type="cellIs" dxfId="4829" priority="892" operator="lessThan">
      <formula>0</formula>
    </cfRule>
  </conditionalFormatting>
  <conditionalFormatting sqref="B591">
    <cfRule type="cellIs" dxfId="4828" priority="893" operator="lessThan">
      <formula>0</formula>
    </cfRule>
  </conditionalFormatting>
  <conditionalFormatting sqref="B609">
    <cfRule type="cellIs" dxfId="4827" priority="890" operator="lessThan">
      <formula>0</formula>
    </cfRule>
  </conditionalFormatting>
  <conditionalFormatting sqref="B609">
    <cfRule type="cellIs" dxfId="4826"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825" priority="889" operator="lessThan">
      <formula>0</formula>
    </cfRule>
  </conditionalFormatting>
  <conditionalFormatting sqref="B646">
    <cfRule type="cellIs" dxfId="4824" priority="886" operator="lessThan">
      <formula>0</formula>
    </cfRule>
  </conditionalFormatting>
  <conditionalFormatting sqref="B631">
    <cfRule type="cellIs" dxfId="4823" priority="888" operator="lessThan">
      <formula>0</formula>
    </cfRule>
  </conditionalFormatting>
  <conditionalFormatting sqref="B635">
    <cfRule type="cellIs" dxfId="4822" priority="887" operator="lessThan">
      <formula>0</formula>
    </cfRule>
  </conditionalFormatting>
  <conditionalFormatting sqref="B662">
    <cfRule type="cellIs" dxfId="4821" priority="885" operator="lessThan">
      <formula>0</formula>
    </cfRule>
  </conditionalFormatting>
  <conditionalFormatting sqref="B671">
    <cfRule type="cellIs" dxfId="4820" priority="884" operator="lessThan">
      <formula>0</formula>
    </cfRule>
  </conditionalFormatting>
  <conditionalFormatting sqref="I674:N674 P672:Q675">
    <cfRule type="cellIs" dxfId="4819" priority="883" operator="lessThan">
      <formula>0</formula>
    </cfRule>
  </conditionalFormatting>
  <conditionalFormatting sqref="P641">
    <cfRule type="cellIs" dxfId="4818" priority="880" operator="lessThan">
      <formula>0</formula>
    </cfRule>
  </conditionalFormatting>
  <conditionalFormatting sqref="P641">
    <cfRule type="cellIs" dxfId="4817" priority="881" operator="lessThan">
      <formula>0</formula>
    </cfRule>
  </conditionalFormatting>
  <conditionalFormatting sqref="P422:Q422 Q423:Q425">
    <cfRule type="cellIs" dxfId="4816" priority="867" operator="lessThan">
      <formula>0</formula>
    </cfRule>
  </conditionalFormatting>
  <conditionalFormatting sqref="B416">
    <cfRule type="cellIs" dxfId="4815" priority="868" operator="lessThan">
      <formula>0</formula>
    </cfRule>
  </conditionalFormatting>
  <conditionalFormatting sqref="P423:P425">
    <cfRule type="cellIs" dxfId="4814" priority="865" operator="lessThan">
      <formula>0</formula>
    </cfRule>
  </conditionalFormatting>
  <conditionalFormatting sqref="P422">
    <cfRule type="cellIs" dxfId="4813" priority="866" operator="lessThan">
      <formula>0</formula>
    </cfRule>
  </conditionalFormatting>
  <conditionalFormatting sqref="Q426">
    <cfRule type="cellIs" dxfId="4812" priority="863" operator="lessThan">
      <formula>0</formula>
    </cfRule>
  </conditionalFormatting>
  <conditionalFormatting sqref="Q427">
    <cfRule type="cellIs" dxfId="4811" priority="864" operator="lessThan">
      <formula>0</formula>
    </cfRule>
  </conditionalFormatting>
  <conditionalFormatting sqref="B422">
    <cfRule type="cellIs" dxfId="4810" priority="861" operator="lessThan">
      <formula>0</formula>
    </cfRule>
  </conditionalFormatting>
  <conditionalFormatting sqref="Q426">
    <cfRule type="cellIs" dxfId="4809" priority="862" operator="lessThan">
      <formula>0</formula>
    </cfRule>
  </conditionalFormatting>
  <conditionalFormatting sqref="B454:N454">
    <cfRule type="cellIs" dxfId="4808" priority="612" operator="lessThan">
      <formula>0</formula>
    </cfRule>
  </conditionalFormatting>
  <conditionalFormatting sqref="B454:N454">
    <cfRule type="cellIs" dxfId="4807" priority="613" operator="lessThan">
      <formula>0</formula>
    </cfRule>
  </conditionalFormatting>
  <conditionalFormatting sqref="C652:I652">
    <cfRule type="cellIs" dxfId="4806" priority="879" operator="lessThan">
      <formula>0</formula>
    </cfRule>
  </conditionalFormatting>
  <conditionalFormatting sqref="C653:I653">
    <cfRule type="cellIs" dxfId="4805" priority="878" operator="lessThan">
      <formula>0</formula>
    </cfRule>
  </conditionalFormatting>
  <conditionalFormatting sqref="C658:M658">
    <cfRule type="cellIs" dxfId="4804" priority="877" operator="lessThan">
      <formula>0</formula>
    </cfRule>
  </conditionalFormatting>
  <conditionalFormatting sqref="C647:N647">
    <cfRule type="cellIs" dxfId="4803" priority="876" operator="lessThan">
      <formula>0</formula>
    </cfRule>
  </conditionalFormatting>
  <conditionalFormatting sqref="P650">
    <cfRule type="cellIs" dxfId="4802" priority="875" operator="lessThan">
      <formula>0</formula>
    </cfRule>
  </conditionalFormatting>
  <conditionalFormatting sqref="P417:P419">
    <cfRule type="cellIs" dxfId="4801" priority="872" operator="lessThan">
      <formula>0</formula>
    </cfRule>
  </conditionalFormatting>
  <conditionalFormatting sqref="Q420">
    <cfRule type="cellIs" dxfId="4800" priority="869" operator="lessThan">
      <formula>0</formula>
    </cfRule>
  </conditionalFormatting>
  <conditionalFormatting sqref="Q421">
    <cfRule type="cellIs" dxfId="4799" priority="871" operator="lessThan">
      <formula>0</formula>
    </cfRule>
  </conditionalFormatting>
  <conditionalFormatting sqref="P416:Q416 Q417:Q419">
    <cfRule type="cellIs" dxfId="4798" priority="874" operator="lessThan">
      <formula>0</formula>
    </cfRule>
  </conditionalFormatting>
  <conditionalFormatting sqref="P416">
    <cfRule type="cellIs" dxfId="4797" priority="873" operator="lessThan">
      <formula>0</formula>
    </cfRule>
  </conditionalFormatting>
  <conditionalFormatting sqref="Q420">
    <cfRule type="cellIs" dxfId="4796" priority="870" operator="lessThan">
      <formula>0</formula>
    </cfRule>
  </conditionalFormatting>
  <conditionalFormatting sqref="B454:N454">
    <cfRule type="cellIs" dxfId="4795" priority="611" operator="lessThan">
      <formula>0</formula>
    </cfRule>
  </conditionalFormatting>
  <conditionalFormatting sqref="B454:N454">
    <cfRule type="cellIs" dxfId="4794" priority="610" operator="lessThan">
      <formula>0</formula>
    </cfRule>
  </conditionalFormatting>
  <conditionalFormatting sqref="B454:N454">
    <cfRule type="cellIs" dxfId="4793" priority="609" operator="lessThan">
      <formula>0</formula>
    </cfRule>
  </conditionalFormatting>
  <conditionalFormatting sqref="B454:N454">
    <cfRule type="cellIs" dxfId="4792" priority="607" operator="lessThan">
      <formula>0</formula>
    </cfRule>
  </conditionalFormatting>
  <conditionalFormatting sqref="B454:N454">
    <cfRule type="cellIs" dxfId="4791" priority="608" operator="lessThan">
      <formula>0</formula>
    </cfRule>
  </conditionalFormatting>
  <conditionalFormatting sqref="N457">
    <cfRule type="cellIs" dxfId="4790" priority="605" operator="lessThan">
      <formula>0</formula>
    </cfRule>
  </conditionalFormatting>
  <conditionalFormatting sqref="B454:N454">
    <cfRule type="cellIs" dxfId="4789" priority="606" operator="lessThan">
      <formula>0</formula>
    </cfRule>
  </conditionalFormatting>
  <conditionalFormatting sqref="N458">
    <cfRule type="cellIs" dxfId="4788" priority="604" operator="lessThan">
      <formula>0</formula>
    </cfRule>
  </conditionalFormatting>
  <conditionalFormatting sqref="P530">
    <cfRule type="cellIs" dxfId="4787" priority="326" operator="lessThan">
      <formula>0</formula>
    </cfRule>
  </conditionalFormatting>
  <conditionalFormatting sqref="N458">
    <cfRule type="cellIs" dxfId="4786" priority="603" operator="lessThan">
      <formula>0</formula>
    </cfRule>
  </conditionalFormatting>
  <conditionalFormatting sqref="D461:N464">
    <cfRule type="cellIs" dxfId="4785" priority="600" operator="lessThan">
      <formula>0</formula>
    </cfRule>
  </conditionalFormatting>
  <conditionalFormatting sqref="P538">
    <cfRule type="cellIs" dxfId="4784" priority="323" operator="lessThan">
      <formula>0</formula>
    </cfRule>
  </conditionalFormatting>
  <conditionalFormatting sqref="B461:B464">
    <cfRule type="cellIs" dxfId="4783" priority="597" operator="lessThan">
      <formula>0</formula>
    </cfRule>
  </conditionalFormatting>
  <conditionalFormatting sqref="P553">
    <cfRule type="cellIs" dxfId="4782" priority="320" operator="lessThan">
      <formula>0</formula>
    </cfRule>
  </conditionalFormatting>
  <conditionalFormatting sqref="B512">
    <cfRule type="cellIs" dxfId="4781" priority="594" operator="lessThan">
      <formula>0</formula>
    </cfRule>
  </conditionalFormatting>
  <conditionalFormatting sqref="C512">
    <cfRule type="cellIs" dxfId="4780" priority="591" operator="lessThan">
      <formula>0</formula>
    </cfRule>
  </conditionalFormatting>
  <conditionalFormatting sqref="P561">
    <cfRule type="cellIs" dxfId="4779" priority="317" operator="lessThan">
      <formula>0</formula>
    </cfRule>
  </conditionalFormatting>
  <conditionalFormatting sqref="P590">
    <cfRule type="cellIs" dxfId="4778" priority="314" operator="lessThan">
      <formula>0</formula>
    </cfRule>
  </conditionalFormatting>
  <conditionalFormatting sqref="N365">
    <cfRule type="cellIs" dxfId="4777" priority="860" operator="lessThan">
      <formula>0</formula>
    </cfRule>
  </conditionalFormatting>
  <conditionalFormatting sqref="N371">
    <cfRule type="cellIs" dxfId="4776" priority="859" operator="lessThan">
      <formula>0</formula>
    </cfRule>
  </conditionalFormatting>
  <conditionalFormatting sqref="N377">
    <cfRule type="cellIs" dxfId="4775" priority="858" operator="lessThan">
      <formula>0</formula>
    </cfRule>
  </conditionalFormatting>
  <conditionalFormatting sqref="N359">
    <cfRule type="cellIs" dxfId="4774" priority="857" operator="lessThan">
      <formula>0</formula>
    </cfRule>
  </conditionalFormatting>
  <conditionalFormatting sqref="B376">
    <cfRule type="cellIs" dxfId="4773" priority="841" operator="lessThan">
      <formula>0</formula>
    </cfRule>
  </conditionalFormatting>
  <conditionalFormatting sqref="B588">
    <cfRule type="cellIs" dxfId="4772" priority="851" operator="lessThan">
      <formula>0</formula>
    </cfRule>
  </conditionalFormatting>
  <conditionalFormatting sqref="B371:B372">
    <cfRule type="cellIs" dxfId="4771" priority="846" operator="lessThan">
      <formula>0</formula>
    </cfRule>
  </conditionalFormatting>
  <conditionalFormatting sqref="B377:B378">
    <cfRule type="cellIs" dxfId="4770" priority="843" operator="lessThan">
      <formula>0</formula>
    </cfRule>
  </conditionalFormatting>
  <conditionalFormatting sqref="C351:M354">
    <cfRule type="cellIs" dxfId="4769" priority="856" operator="lessThan">
      <formula>0</formula>
    </cfRule>
  </conditionalFormatting>
  <conditionalFormatting sqref="B428">
    <cfRule type="cellIs" dxfId="4768" priority="855" operator="lessThan">
      <formula>0</formula>
    </cfRule>
  </conditionalFormatting>
  <conditionalFormatting sqref="B428">
    <cfRule type="cellIs" dxfId="4767" priority="854" operator="lessThan">
      <formula>0</formula>
    </cfRule>
  </conditionalFormatting>
  <conditionalFormatting sqref="B391 B397 B381:B385 B375:B379 B369:B373 B363:B367 B357:B361 B351:B355">
    <cfRule type="cellIs" dxfId="4766" priority="853" operator="lessThan">
      <formula>0</formula>
    </cfRule>
  </conditionalFormatting>
  <conditionalFormatting sqref="B359:B360">
    <cfRule type="cellIs" dxfId="4765" priority="849" operator="lessThan">
      <formula>0</formula>
    </cfRule>
  </conditionalFormatting>
  <conditionalFormatting sqref="B357">
    <cfRule type="cellIs" dxfId="4764" priority="848" operator="lessThan">
      <formula>0</formula>
    </cfRule>
  </conditionalFormatting>
  <conditionalFormatting sqref="B585:B587">
    <cfRule type="cellIs" dxfId="4763" priority="852" operator="lessThan">
      <formula>0</formula>
    </cfRule>
  </conditionalFormatting>
  <conditionalFormatting sqref="B584">
    <cfRule type="cellIs" dxfId="4762" priority="850" operator="lessThan">
      <formula>0</formula>
    </cfRule>
  </conditionalFormatting>
  <conditionalFormatting sqref="B397">
    <cfRule type="cellIs" dxfId="4761" priority="837" operator="lessThan">
      <formula>0</formula>
    </cfRule>
  </conditionalFormatting>
  <conditionalFormatting sqref="B358">
    <cfRule type="cellIs" dxfId="4760" priority="847" operator="lessThan">
      <formula>0</formula>
    </cfRule>
  </conditionalFormatting>
  <conditionalFormatting sqref="B369">
    <cfRule type="cellIs" dxfId="4759" priority="845" operator="lessThan">
      <formula>0</formula>
    </cfRule>
  </conditionalFormatting>
  <conditionalFormatting sqref="B370">
    <cfRule type="cellIs" dxfId="4758" priority="844" operator="lessThan">
      <formula>0</formula>
    </cfRule>
  </conditionalFormatting>
  <conditionalFormatting sqref="B375">
    <cfRule type="cellIs" dxfId="4757" priority="842" operator="lessThan">
      <formula>0</formula>
    </cfRule>
  </conditionalFormatting>
  <conditionalFormatting sqref="B383:B384">
    <cfRule type="cellIs" dxfId="4756" priority="840" operator="lessThan">
      <formula>0</formula>
    </cfRule>
  </conditionalFormatting>
  <conditionalFormatting sqref="B381">
    <cfRule type="cellIs" dxfId="4755" priority="839" operator="lessThan">
      <formula>0</formula>
    </cfRule>
  </conditionalFormatting>
  <conditionalFormatting sqref="B382">
    <cfRule type="cellIs" dxfId="4754" priority="838" operator="lessThan">
      <formula>0</formula>
    </cfRule>
  </conditionalFormatting>
  <conditionalFormatting sqref="B391">
    <cfRule type="cellIs" dxfId="4753" priority="836" operator="lessThan">
      <formula>0</formula>
    </cfRule>
  </conditionalFormatting>
  <conditionalFormatting sqref="B385">
    <cfRule type="cellIs" dxfId="4752" priority="835" operator="lessThan">
      <formula>0</formula>
    </cfRule>
  </conditionalFormatting>
  <conditionalFormatting sqref="B379">
    <cfRule type="cellIs" dxfId="4751" priority="834" operator="lessThan">
      <formula>0</formula>
    </cfRule>
  </conditionalFormatting>
  <conditionalFormatting sqref="B373">
    <cfRule type="cellIs" dxfId="4750" priority="833" operator="lessThan">
      <formula>0</formula>
    </cfRule>
  </conditionalFormatting>
  <conditionalFormatting sqref="B361">
    <cfRule type="cellIs" dxfId="4749" priority="832" operator="lessThan">
      <formula>0</formula>
    </cfRule>
  </conditionalFormatting>
  <conditionalFormatting sqref="B621:B624">
    <cfRule type="cellIs" dxfId="4748" priority="827" operator="lessThan">
      <formula>0</formula>
    </cfRule>
  </conditionalFormatting>
  <conditionalFormatting sqref="B616:B619">
    <cfRule type="cellIs" dxfId="4747" priority="830" operator="lessThan">
      <formula>0</formula>
    </cfRule>
  </conditionalFormatting>
  <conditionalFormatting sqref="B617">
    <cfRule type="cellIs" dxfId="4746" priority="829" operator="lessThan">
      <formula>0</formula>
    </cfRule>
  </conditionalFormatting>
  <conditionalFormatting sqref="B618:B619">
    <cfRule type="cellIs" dxfId="4745" priority="831" operator="lessThan">
      <formula>0</formula>
    </cfRule>
  </conditionalFormatting>
  <conditionalFormatting sqref="B628:B629">
    <cfRule type="cellIs" dxfId="4744" priority="825" operator="lessThan">
      <formula>0</formula>
    </cfRule>
  </conditionalFormatting>
  <conditionalFormatting sqref="B622">
    <cfRule type="cellIs" dxfId="4743" priority="826" operator="lessThan">
      <formula>0</formula>
    </cfRule>
  </conditionalFormatting>
  <conditionalFormatting sqref="B623:B624">
    <cfRule type="cellIs" dxfId="4742" priority="828" operator="lessThan">
      <formula>0</formula>
    </cfRule>
  </conditionalFormatting>
  <conditionalFormatting sqref="B626:B629">
    <cfRule type="cellIs" dxfId="4741" priority="824" operator="lessThan">
      <formula>0</formula>
    </cfRule>
  </conditionalFormatting>
  <conditionalFormatting sqref="B627">
    <cfRule type="cellIs" dxfId="4740" priority="823" operator="lessThan">
      <formula>0</formula>
    </cfRule>
  </conditionalFormatting>
  <conditionalFormatting sqref="B365:B366">
    <cfRule type="cellIs" dxfId="4739" priority="818" operator="lessThan">
      <formula>0</formula>
    </cfRule>
  </conditionalFormatting>
  <conditionalFormatting sqref="B355">
    <cfRule type="cellIs" dxfId="4738" priority="819" operator="lessThan">
      <formula>0</formula>
    </cfRule>
  </conditionalFormatting>
  <conditionalFormatting sqref="B393:N393">
    <cfRule type="cellIs" dxfId="4737" priority="773" operator="lessThan">
      <formula>0</formula>
    </cfRule>
  </conditionalFormatting>
  <conditionalFormatting sqref="B387:N387">
    <cfRule type="cellIs" dxfId="4736" priority="784" operator="lessThan">
      <formula>0</formula>
    </cfRule>
  </conditionalFormatting>
  <conditionalFormatting sqref="B387:N387">
    <cfRule type="cellIs" dxfId="4735" priority="783" operator="lessThan">
      <formula>0</formula>
    </cfRule>
  </conditionalFormatting>
  <conditionalFormatting sqref="B353:B354">
    <cfRule type="cellIs" dxfId="4734" priority="822" operator="lessThan">
      <formula>0</formula>
    </cfRule>
  </conditionalFormatting>
  <conditionalFormatting sqref="B351">
    <cfRule type="cellIs" dxfId="4733" priority="821" operator="lessThan">
      <formula>0</formula>
    </cfRule>
  </conditionalFormatting>
  <conditionalFormatting sqref="B352">
    <cfRule type="cellIs" dxfId="4732" priority="820" operator="lessThan">
      <formula>0</formula>
    </cfRule>
  </conditionalFormatting>
  <conditionalFormatting sqref="B363">
    <cfRule type="cellIs" dxfId="4731" priority="817" operator="lessThan">
      <formula>0</formula>
    </cfRule>
  </conditionalFormatting>
  <conditionalFormatting sqref="B364">
    <cfRule type="cellIs" dxfId="4730" priority="816" operator="lessThan">
      <formula>0</formula>
    </cfRule>
  </conditionalFormatting>
  <conditionalFormatting sqref="B367">
    <cfRule type="cellIs" dxfId="4729" priority="815" operator="lessThan">
      <formula>0</formula>
    </cfRule>
  </conditionalFormatting>
  <conditionalFormatting sqref="B593:B596">
    <cfRule type="cellIs" dxfId="4728" priority="813" operator="lessThan">
      <formula>0</formula>
    </cfRule>
  </conditionalFormatting>
  <conditionalFormatting sqref="B594">
    <cfRule type="cellIs" dxfId="4727" priority="812" operator="lessThan">
      <formula>0</formula>
    </cfRule>
  </conditionalFormatting>
  <conditionalFormatting sqref="B595:B596">
    <cfRule type="cellIs" dxfId="4726" priority="814" operator="lessThan">
      <formula>0</formula>
    </cfRule>
  </conditionalFormatting>
  <conditionalFormatting sqref="B603">
    <cfRule type="cellIs" dxfId="4725" priority="807" operator="lessThan">
      <formula>0</formula>
    </cfRule>
  </conditionalFormatting>
  <conditionalFormatting sqref="B603">
    <cfRule type="cellIs" dxfId="4724" priority="808" operator="lessThan">
      <formula>0</formula>
    </cfRule>
  </conditionalFormatting>
  <conditionalFormatting sqref="B599:B602">
    <cfRule type="cellIs" dxfId="4723" priority="810" operator="lessThan">
      <formula>0</formula>
    </cfRule>
  </conditionalFormatting>
  <conditionalFormatting sqref="B600">
    <cfRule type="cellIs" dxfId="4722" priority="809" operator="lessThan">
      <formula>0</formula>
    </cfRule>
  </conditionalFormatting>
  <conditionalFormatting sqref="B601:B602">
    <cfRule type="cellIs" dxfId="4721" priority="811" operator="lessThan">
      <formula>0</formula>
    </cfRule>
  </conditionalFormatting>
  <conditionalFormatting sqref="N390">
    <cfRule type="cellIs" dxfId="4720" priority="778" operator="lessThan">
      <formula>0</formula>
    </cfRule>
  </conditionalFormatting>
  <conditionalFormatting sqref="B393:N393">
    <cfRule type="cellIs" dxfId="4719" priority="776" operator="lessThan">
      <formula>0</formula>
    </cfRule>
  </conditionalFormatting>
  <conditionalFormatting sqref="B571:B573">
    <cfRule type="cellIs" dxfId="4718" priority="806" operator="lessThan">
      <formula>0</formula>
    </cfRule>
  </conditionalFormatting>
  <conditionalFormatting sqref="B574">
    <cfRule type="cellIs" dxfId="4717" priority="805" operator="lessThan">
      <formula>0</formula>
    </cfRule>
  </conditionalFormatting>
  <conditionalFormatting sqref="B570">
    <cfRule type="cellIs" dxfId="4716" priority="804" operator="lessThan">
      <formula>0</formula>
    </cfRule>
  </conditionalFormatting>
  <conditionalFormatting sqref="B607:B608">
    <cfRule type="cellIs" dxfId="4715" priority="803" operator="lessThan">
      <formula>0</formula>
    </cfRule>
  </conditionalFormatting>
  <conditionalFormatting sqref="B605:B608">
    <cfRule type="cellIs" dxfId="4714" priority="802" operator="lessThan">
      <formula>0</formula>
    </cfRule>
  </conditionalFormatting>
  <conditionalFormatting sqref="B589">
    <cfRule type="cellIs" dxfId="4713" priority="528" operator="lessThan">
      <formula>0</formula>
    </cfRule>
  </conditionalFormatting>
  <conditionalFormatting sqref="B613:B614">
    <cfRule type="cellIs" dxfId="4712" priority="800" operator="lessThan">
      <formula>0</formula>
    </cfRule>
  </conditionalFormatting>
  <conditionalFormatting sqref="B606">
    <cfRule type="cellIs" dxfId="4711" priority="801" operator="lessThan">
      <formula>0</formula>
    </cfRule>
  </conditionalFormatting>
  <conditionalFormatting sqref="B611:B614">
    <cfRule type="cellIs" dxfId="4710" priority="799" operator="lessThan">
      <formula>0</formula>
    </cfRule>
  </conditionalFormatting>
  <conditionalFormatting sqref="O616:O619">
    <cfRule type="cellIs" dxfId="4709" priority="279" operator="lessThan">
      <formula>0</formula>
    </cfRule>
  </conditionalFormatting>
  <conditionalFormatting sqref="O599 O601:O602">
    <cfRule type="cellIs" dxfId="4708" priority="281" operator="lessThan">
      <formula>0</formula>
    </cfRule>
  </conditionalFormatting>
  <conditionalFormatting sqref="B612">
    <cfRule type="cellIs" dxfId="4707" priority="798" operator="lessThan">
      <formula>0</formula>
    </cfRule>
  </conditionalFormatting>
  <conditionalFormatting sqref="D589">
    <cfRule type="cellIs" dxfId="4706" priority="522" operator="lessThan">
      <formula>0</formula>
    </cfRule>
  </conditionalFormatting>
  <conditionalFormatting sqref="O605:O607">
    <cfRule type="cellIs" dxfId="4705" priority="273" operator="lessThan">
      <formula>0</formula>
    </cfRule>
  </conditionalFormatting>
  <conditionalFormatting sqref="O626:O629">
    <cfRule type="cellIs" dxfId="4704" priority="275" operator="lessThan">
      <formula>0</formula>
    </cfRule>
  </conditionalFormatting>
  <conditionalFormatting sqref="B650 B655:B657 B663 B665:B668 B642:B645 B670">
    <cfRule type="cellIs" dxfId="4703" priority="797" operator="lessThan">
      <formula>0</formula>
    </cfRule>
  </conditionalFormatting>
  <conditionalFormatting sqref="N378">
    <cfRule type="cellIs" dxfId="4702" priority="788" operator="lessThan">
      <formula>0</formula>
    </cfRule>
  </conditionalFormatting>
  <conditionalFormatting sqref="N372">
    <cfRule type="cellIs" dxfId="4701" priority="789" operator="lessThan">
      <formula>0</formula>
    </cfRule>
  </conditionalFormatting>
  <conditionalFormatting sqref="B387:N387">
    <cfRule type="cellIs" dxfId="4700" priority="786" operator="lessThan">
      <formula>0</formula>
    </cfRule>
  </conditionalFormatting>
  <conditionalFormatting sqref="N384">
    <cfRule type="cellIs" dxfId="4699" priority="787" operator="lessThan">
      <formula>0</formula>
    </cfRule>
  </conditionalFormatting>
  <conditionalFormatting sqref="B387:N387">
    <cfRule type="cellIs" dxfId="4698" priority="785" operator="lessThan">
      <formula>0</formula>
    </cfRule>
  </conditionalFormatting>
  <conditionalFormatting sqref="B387:N387">
    <cfRule type="cellIs" dxfId="4697" priority="782" operator="lessThan">
      <formula>0</formula>
    </cfRule>
  </conditionalFormatting>
  <conditionalFormatting sqref="B652">
    <cfRule type="cellIs" dxfId="4696" priority="796" operator="lessThan">
      <formula>0</formula>
    </cfRule>
  </conditionalFormatting>
  <conditionalFormatting sqref="B653">
    <cfRule type="cellIs" dxfId="4695" priority="795" operator="lessThan">
      <formula>0</formula>
    </cfRule>
  </conditionalFormatting>
  <conditionalFormatting sqref="B658">
    <cfRule type="cellIs" dxfId="4694" priority="794" operator="lessThan">
      <formula>0</formula>
    </cfRule>
  </conditionalFormatting>
  <conditionalFormatting sqref="B647">
    <cfRule type="cellIs" dxfId="4693" priority="793" operator="lessThan">
      <formula>0</formula>
    </cfRule>
  </conditionalFormatting>
  <conditionalFormatting sqref="O365">
    <cfRule type="cellIs" dxfId="4692" priority="267" operator="lessThan">
      <formula>0</formula>
    </cfRule>
  </conditionalFormatting>
  <conditionalFormatting sqref="O371">
    <cfRule type="cellIs" dxfId="4691" priority="266" operator="lessThan">
      <formula>0</formula>
    </cfRule>
  </conditionalFormatting>
  <conditionalFormatting sqref="G589">
    <cfRule type="cellIs" dxfId="4690" priority="513" operator="lessThan">
      <formula>0</formula>
    </cfRule>
  </conditionalFormatting>
  <conditionalFormatting sqref="H589">
    <cfRule type="cellIs" dxfId="4687" priority="510" operator="lessThan">
      <formula>0</formula>
    </cfRule>
  </conditionalFormatting>
  <conditionalFormatting sqref="B351:B354">
    <cfRule type="cellIs" dxfId="4686" priority="792" operator="lessThan">
      <formula>0</formula>
    </cfRule>
  </conditionalFormatting>
  <conditionalFormatting sqref="N360">
    <cfRule type="cellIs" dxfId="4685" priority="791" operator="lessThan">
      <formula>0</formula>
    </cfRule>
  </conditionalFormatting>
  <conditionalFormatting sqref="N366">
    <cfRule type="cellIs" dxfId="4684" priority="790" operator="lessThan">
      <formula>0</formula>
    </cfRule>
  </conditionalFormatting>
  <conditionalFormatting sqref="B387:N387">
    <cfRule type="cellIs" dxfId="4683" priority="781" operator="lessThan">
      <formula>0</formula>
    </cfRule>
  </conditionalFormatting>
  <conditionalFormatting sqref="B387:N387">
    <cfRule type="cellIs" dxfId="4682" priority="780" operator="lessThan">
      <formula>0</formula>
    </cfRule>
  </conditionalFormatting>
  <conditionalFormatting sqref="B387:N387">
    <cfRule type="cellIs" dxfId="4681" priority="779" operator="lessThan">
      <formula>0</formula>
    </cfRule>
  </conditionalFormatting>
  <conditionalFormatting sqref="B393:N393">
    <cfRule type="cellIs" dxfId="4680" priority="774" operator="lessThan">
      <formula>0</formula>
    </cfRule>
  </conditionalFormatting>
  <conditionalFormatting sqref="B393:N393">
    <cfRule type="cellIs" dxfId="4679" priority="777" operator="lessThan">
      <formula>0</formula>
    </cfRule>
  </conditionalFormatting>
  <conditionalFormatting sqref="B393:N393">
    <cfRule type="cellIs" dxfId="4678" priority="772" operator="lessThan">
      <formula>0</formula>
    </cfRule>
  </conditionalFormatting>
  <conditionalFormatting sqref="B393:N393">
    <cfRule type="cellIs" dxfId="4677" priority="775" operator="lessThan">
      <formula>0</formula>
    </cfRule>
  </conditionalFormatting>
  <conditionalFormatting sqref="B393:N393">
    <cfRule type="cellIs" dxfId="4676" priority="770" operator="lessThan">
      <formula>0</formula>
    </cfRule>
  </conditionalFormatting>
  <conditionalFormatting sqref="B393:N393">
    <cfRule type="cellIs" dxfId="4675" priority="771" operator="lessThan">
      <formula>0</formula>
    </cfRule>
  </conditionalFormatting>
  <conditionalFormatting sqref="B399:N399">
    <cfRule type="cellIs" dxfId="4674" priority="768" operator="lessThan">
      <formula>0</formula>
    </cfRule>
  </conditionalFormatting>
  <conditionalFormatting sqref="N396">
    <cfRule type="cellIs" dxfId="4673" priority="769" operator="lessThan">
      <formula>0</formula>
    </cfRule>
  </conditionalFormatting>
  <conditionalFormatting sqref="B399:N399">
    <cfRule type="cellIs" dxfId="4672" priority="767" operator="lessThan">
      <formula>0</formula>
    </cfRule>
  </conditionalFormatting>
  <conditionalFormatting sqref="B399:N399">
    <cfRule type="cellIs" dxfId="4671" priority="766" operator="lessThan">
      <formula>0</formula>
    </cfRule>
  </conditionalFormatting>
  <conditionalFormatting sqref="B399:N399">
    <cfRule type="cellIs" dxfId="4670" priority="765" operator="lessThan">
      <formula>0</formula>
    </cfRule>
  </conditionalFormatting>
  <conditionalFormatting sqref="B399:N399">
    <cfRule type="cellIs" dxfId="4669" priority="764" operator="lessThan">
      <formula>0</formula>
    </cfRule>
  </conditionalFormatting>
  <conditionalFormatting sqref="B399:N399">
    <cfRule type="cellIs" dxfId="4668" priority="763" operator="lessThan">
      <formula>0</formula>
    </cfRule>
  </conditionalFormatting>
  <conditionalFormatting sqref="B399:N399">
    <cfRule type="cellIs" dxfId="4667" priority="762" operator="lessThan">
      <formula>0</formula>
    </cfRule>
  </conditionalFormatting>
  <conditionalFormatting sqref="B399:N399">
    <cfRule type="cellIs" dxfId="4666" priority="761" operator="lessThan">
      <formula>0</formula>
    </cfRule>
  </conditionalFormatting>
  <conditionalFormatting sqref="N402">
    <cfRule type="cellIs" dxfId="4665" priority="760" operator="lessThan">
      <formula>0</formula>
    </cfRule>
  </conditionalFormatting>
  <conditionalFormatting sqref="N355">
    <cfRule type="cellIs" dxfId="4664" priority="759" operator="lessThan">
      <formula>0</formula>
    </cfRule>
  </conditionalFormatting>
  <conditionalFormatting sqref="N361">
    <cfRule type="cellIs" dxfId="4663" priority="758" operator="lessThan">
      <formula>0</formula>
    </cfRule>
  </conditionalFormatting>
  <conditionalFormatting sqref="N361">
    <cfRule type="cellIs" dxfId="4662" priority="757" operator="lessThan">
      <formula>0</formula>
    </cfRule>
  </conditionalFormatting>
  <conditionalFormatting sqref="N367">
    <cfRule type="cellIs" dxfId="4661" priority="756" operator="lessThan">
      <formula>0</formula>
    </cfRule>
  </conditionalFormatting>
  <conditionalFormatting sqref="N367">
    <cfRule type="cellIs" dxfId="4660" priority="755" operator="lessThan">
      <formula>0</formula>
    </cfRule>
  </conditionalFormatting>
  <conditionalFormatting sqref="N373">
    <cfRule type="cellIs" dxfId="4659" priority="754" operator="lessThan">
      <formula>0</formula>
    </cfRule>
  </conditionalFormatting>
  <conditionalFormatting sqref="N373">
    <cfRule type="cellIs" dxfId="4658" priority="753" operator="lessThan">
      <formula>0</formula>
    </cfRule>
  </conditionalFormatting>
  <conditionalFormatting sqref="N379">
    <cfRule type="cellIs" dxfId="4657" priority="752" operator="lessThan">
      <formula>0</formula>
    </cfRule>
  </conditionalFormatting>
  <conditionalFormatting sqref="N379">
    <cfRule type="cellIs" dxfId="4656" priority="751" operator="lessThan">
      <formula>0</formula>
    </cfRule>
  </conditionalFormatting>
  <conditionalFormatting sqref="N385">
    <cfRule type="cellIs" dxfId="4655" priority="750" operator="lessThan">
      <formula>0</formula>
    </cfRule>
  </conditionalFormatting>
  <conditionalFormatting sqref="N385">
    <cfRule type="cellIs" dxfId="4654" priority="749" operator="lessThan">
      <formula>0</formula>
    </cfRule>
  </conditionalFormatting>
  <conditionalFormatting sqref="N391">
    <cfRule type="cellIs" dxfId="4653" priority="748" operator="lessThan">
      <formula>0</formula>
    </cfRule>
  </conditionalFormatting>
  <conditionalFormatting sqref="N391">
    <cfRule type="cellIs" dxfId="4652" priority="747" operator="lessThan">
      <formula>0</formula>
    </cfRule>
  </conditionalFormatting>
  <conditionalFormatting sqref="N397">
    <cfRule type="cellIs" dxfId="4651" priority="746" operator="lessThan">
      <formula>0</formula>
    </cfRule>
  </conditionalFormatting>
  <conditionalFormatting sqref="N397">
    <cfRule type="cellIs" dxfId="4650" priority="745" operator="lessThan">
      <formula>0</formula>
    </cfRule>
  </conditionalFormatting>
  <conditionalFormatting sqref="C409:M409">
    <cfRule type="cellIs" dxfId="4649" priority="744" operator="lessThan">
      <formula>0</formula>
    </cfRule>
  </conditionalFormatting>
  <conditionalFormatting sqref="C409:M409">
    <cfRule type="cellIs" dxfId="4648" priority="743" operator="lessThan">
      <formula>0</formula>
    </cfRule>
  </conditionalFormatting>
  <conditionalFormatting sqref="H409">
    <cfRule type="cellIs" dxfId="4647" priority="742" operator="lessThan">
      <formula>0</formula>
    </cfRule>
  </conditionalFormatting>
  <conditionalFormatting sqref="B409">
    <cfRule type="cellIs" dxfId="4646" priority="741" operator="lessThan">
      <formula>0</formula>
    </cfRule>
  </conditionalFormatting>
  <conditionalFormatting sqref="B409">
    <cfRule type="cellIs" dxfId="4645" priority="740" operator="lessThan">
      <formula>0</formula>
    </cfRule>
  </conditionalFormatting>
  <conditionalFormatting sqref="B405:N405">
    <cfRule type="cellIs" dxfId="4644" priority="739" operator="lessThan">
      <formula>0</formula>
    </cfRule>
  </conditionalFormatting>
  <conditionalFormatting sqref="B405:N405">
    <cfRule type="cellIs" dxfId="4643" priority="738" operator="lessThan">
      <formula>0</formula>
    </cfRule>
  </conditionalFormatting>
  <conditionalFormatting sqref="B405:N405">
    <cfRule type="cellIs" dxfId="4642" priority="737" operator="lessThan">
      <formula>0</formula>
    </cfRule>
  </conditionalFormatting>
  <conditionalFormatting sqref="B405:N405">
    <cfRule type="cellIs" dxfId="4641" priority="736" operator="lessThan">
      <formula>0</formula>
    </cfRule>
  </conditionalFormatting>
  <conditionalFormatting sqref="B405:N405">
    <cfRule type="cellIs" dxfId="4640" priority="735" operator="lessThan">
      <formula>0</formula>
    </cfRule>
  </conditionalFormatting>
  <conditionalFormatting sqref="B405:N405">
    <cfRule type="cellIs" dxfId="4639" priority="734" operator="lessThan">
      <formula>0</formula>
    </cfRule>
  </conditionalFormatting>
  <conditionalFormatting sqref="B405:N405">
    <cfRule type="cellIs" dxfId="4638" priority="733" operator="lessThan">
      <formula>0</formula>
    </cfRule>
  </conditionalFormatting>
  <conditionalFormatting sqref="B405:N405">
    <cfRule type="cellIs" dxfId="4637" priority="732" operator="lessThan">
      <formula>0</formula>
    </cfRule>
  </conditionalFormatting>
  <conditionalFormatting sqref="N408">
    <cfRule type="cellIs" dxfId="4636" priority="731" operator="lessThan">
      <formula>0</formula>
    </cfRule>
  </conditionalFormatting>
  <conditionalFormatting sqref="N409">
    <cfRule type="cellIs" dxfId="4635" priority="730" operator="lessThan">
      <formula>0</formula>
    </cfRule>
  </conditionalFormatting>
  <conditionalFormatting sqref="N409">
    <cfRule type="cellIs" dxfId="4634" priority="729" operator="lessThan">
      <formula>0</formula>
    </cfRule>
  </conditionalFormatting>
  <conditionalFormatting sqref="C415:M415">
    <cfRule type="cellIs" dxfId="4633" priority="728" operator="lessThan">
      <formula>0</formula>
    </cfRule>
  </conditionalFormatting>
  <conditionalFormatting sqref="C415:M415">
    <cfRule type="cellIs" dxfId="4632" priority="727" operator="lessThan">
      <formula>0</formula>
    </cfRule>
  </conditionalFormatting>
  <conditionalFormatting sqref="H415">
    <cfRule type="cellIs" dxfId="4631" priority="726" operator="lessThan">
      <formula>0</formula>
    </cfRule>
  </conditionalFormatting>
  <conditionalFormatting sqref="B415">
    <cfRule type="cellIs" dxfId="4630" priority="725" operator="lessThan">
      <formula>0</formula>
    </cfRule>
  </conditionalFormatting>
  <conditionalFormatting sqref="B415">
    <cfRule type="cellIs" dxfId="4629" priority="724" operator="lessThan">
      <formula>0</formula>
    </cfRule>
  </conditionalFormatting>
  <conditionalFormatting sqref="B411:N411">
    <cfRule type="cellIs" dxfId="4628" priority="723" operator="lessThan">
      <formula>0</formula>
    </cfRule>
  </conditionalFormatting>
  <conditionalFormatting sqref="B411:N411">
    <cfRule type="cellIs" dxfId="4627" priority="722" operator="lessThan">
      <formula>0</formula>
    </cfRule>
  </conditionalFormatting>
  <conditionalFormatting sqref="B411:N411">
    <cfRule type="cellIs" dxfId="4626" priority="721" operator="lessThan">
      <formula>0</formula>
    </cfRule>
  </conditionalFormatting>
  <conditionalFormatting sqref="B411:N411">
    <cfRule type="cellIs" dxfId="4625" priority="720" operator="lessThan">
      <formula>0</formula>
    </cfRule>
  </conditionalFormatting>
  <conditionalFormatting sqref="B411:N411">
    <cfRule type="cellIs" dxfId="4624" priority="719" operator="lessThan">
      <formula>0</formula>
    </cfRule>
  </conditionalFormatting>
  <conditionalFormatting sqref="B411:N411">
    <cfRule type="cellIs" dxfId="4623" priority="718" operator="lessThan">
      <formula>0</formula>
    </cfRule>
  </conditionalFormatting>
  <conditionalFormatting sqref="B411:N411">
    <cfRule type="cellIs" dxfId="4622" priority="717" operator="lessThan">
      <formula>0</formula>
    </cfRule>
  </conditionalFormatting>
  <conditionalFormatting sqref="B411:N411">
    <cfRule type="cellIs" dxfId="4621" priority="716" operator="lessThan">
      <formula>0</formula>
    </cfRule>
  </conditionalFormatting>
  <conditionalFormatting sqref="N414">
    <cfRule type="cellIs" dxfId="4620" priority="715" operator="lessThan">
      <formula>0</formula>
    </cfRule>
  </conditionalFormatting>
  <conditionalFormatting sqref="N415">
    <cfRule type="cellIs" dxfId="4619" priority="714" operator="lessThan">
      <formula>0</formula>
    </cfRule>
  </conditionalFormatting>
  <conditionalFormatting sqref="N415">
    <cfRule type="cellIs" dxfId="4618" priority="713" operator="lessThan">
      <formula>0</formula>
    </cfRule>
  </conditionalFormatting>
  <conditionalFormatting sqref="C421:M421">
    <cfRule type="cellIs" dxfId="4617" priority="712" operator="lessThan">
      <formula>0</formula>
    </cfRule>
  </conditionalFormatting>
  <conditionalFormatting sqref="C421:M421">
    <cfRule type="cellIs" dxfId="4616" priority="711" operator="lessThan">
      <formula>0</formula>
    </cfRule>
  </conditionalFormatting>
  <conditionalFormatting sqref="H421">
    <cfRule type="cellIs" dxfId="4615" priority="710" operator="lessThan">
      <formula>0</formula>
    </cfRule>
  </conditionalFormatting>
  <conditionalFormatting sqref="B421">
    <cfRule type="cellIs" dxfId="4614" priority="709" operator="lessThan">
      <formula>0</formula>
    </cfRule>
  </conditionalFormatting>
  <conditionalFormatting sqref="B421">
    <cfRule type="cellIs" dxfId="4613" priority="708" operator="lessThan">
      <formula>0</formula>
    </cfRule>
  </conditionalFormatting>
  <conditionalFormatting sqref="B417:N417">
    <cfRule type="cellIs" dxfId="4612" priority="707" operator="lessThan">
      <formula>0</formula>
    </cfRule>
  </conditionalFormatting>
  <conditionalFormatting sqref="B417:N417">
    <cfRule type="cellIs" dxfId="4611" priority="706" operator="lessThan">
      <formula>0</formula>
    </cfRule>
  </conditionalFormatting>
  <conditionalFormatting sqref="B417:N417">
    <cfRule type="cellIs" dxfId="4610" priority="705" operator="lessThan">
      <formula>0</formula>
    </cfRule>
  </conditionalFormatting>
  <conditionalFormatting sqref="B417:N417">
    <cfRule type="cellIs" dxfId="4609" priority="704" operator="lessThan">
      <formula>0</formula>
    </cfRule>
  </conditionalFormatting>
  <conditionalFormatting sqref="B417:N417">
    <cfRule type="cellIs" dxfId="4608" priority="703" operator="lessThan">
      <formula>0</formula>
    </cfRule>
  </conditionalFormatting>
  <conditionalFormatting sqref="B417:N417">
    <cfRule type="cellIs" dxfId="4607" priority="702" operator="lessThan">
      <formula>0</formula>
    </cfRule>
  </conditionalFormatting>
  <conditionalFormatting sqref="B417:N417">
    <cfRule type="cellIs" dxfId="4606" priority="701" operator="lessThan">
      <formula>0</formula>
    </cfRule>
  </conditionalFormatting>
  <conditionalFormatting sqref="B417:N417">
    <cfRule type="cellIs" dxfId="4605" priority="700" operator="lessThan">
      <formula>0</formula>
    </cfRule>
  </conditionalFormatting>
  <conditionalFormatting sqref="N420">
    <cfRule type="cellIs" dxfId="4604" priority="699" operator="lessThan">
      <formula>0</formula>
    </cfRule>
  </conditionalFormatting>
  <conditionalFormatting sqref="N421">
    <cfRule type="cellIs" dxfId="4603" priority="698" operator="lessThan">
      <formula>0</formula>
    </cfRule>
  </conditionalFormatting>
  <conditionalFormatting sqref="N421">
    <cfRule type="cellIs" dxfId="4602" priority="697" operator="lessThan">
      <formula>0</formula>
    </cfRule>
  </conditionalFormatting>
  <conditionalFormatting sqref="C427:M427">
    <cfRule type="cellIs" dxfId="4601" priority="696" operator="lessThan">
      <formula>0</formula>
    </cfRule>
  </conditionalFormatting>
  <conditionalFormatting sqref="C427:M427">
    <cfRule type="cellIs" dxfId="4600" priority="695" operator="lessThan">
      <formula>0</formula>
    </cfRule>
  </conditionalFormatting>
  <conditionalFormatting sqref="H427">
    <cfRule type="cellIs" dxfId="4599" priority="694" operator="lessThan">
      <formula>0</formula>
    </cfRule>
  </conditionalFormatting>
  <conditionalFormatting sqref="B427">
    <cfRule type="cellIs" dxfId="4598" priority="693" operator="lessThan">
      <formula>0</formula>
    </cfRule>
  </conditionalFormatting>
  <conditionalFormatting sqref="B427">
    <cfRule type="cellIs" dxfId="4597" priority="692" operator="lessThan">
      <formula>0</formula>
    </cfRule>
  </conditionalFormatting>
  <conditionalFormatting sqref="B423:N423">
    <cfRule type="cellIs" dxfId="4596" priority="691" operator="lessThan">
      <formula>0</formula>
    </cfRule>
  </conditionalFormatting>
  <conditionalFormatting sqref="B423:N423">
    <cfRule type="cellIs" dxfId="4595" priority="690" operator="lessThan">
      <formula>0</formula>
    </cfRule>
  </conditionalFormatting>
  <conditionalFormatting sqref="B423:N423">
    <cfRule type="cellIs" dxfId="4594" priority="689" operator="lessThan">
      <formula>0</formula>
    </cfRule>
  </conditionalFormatting>
  <conditionalFormatting sqref="B423:N423">
    <cfRule type="cellIs" dxfId="4593" priority="688" operator="lessThan">
      <formula>0</formula>
    </cfRule>
  </conditionalFormatting>
  <conditionalFormatting sqref="B423:N423">
    <cfRule type="cellIs" dxfId="4592" priority="687" operator="lessThan">
      <formula>0</formula>
    </cfRule>
  </conditionalFormatting>
  <conditionalFormatting sqref="B423:N423">
    <cfRule type="cellIs" dxfId="4591" priority="686" operator="lessThan">
      <formula>0</formula>
    </cfRule>
  </conditionalFormatting>
  <conditionalFormatting sqref="B423:N423">
    <cfRule type="cellIs" dxfId="4590" priority="685" operator="lessThan">
      <formula>0</formula>
    </cfRule>
  </conditionalFormatting>
  <conditionalFormatting sqref="B423:N423">
    <cfRule type="cellIs" dxfId="4589" priority="684" operator="lessThan">
      <formula>0</formula>
    </cfRule>
  </conditionalFormatting>
  <conditionalFormatting sqref="N426">
    <cfRule type="cellIs" dxfId="4588" priority="683" operator="lessThan">
      <formula>0</formula>
    </cfRule>
  </conditionalFormatting>
  <conditionalFormatting sqref="C537:N537">
    <cfRule type="cellIs" dxfId="4587" priority="403" operator="lessThan">
      <formula>0</formula>
    </cfRule>
  </conditionalFormatting>
  <conditionalFormatting sqref="C568:N568">
    <cfRule type="cellIs" dxfId="4586" priority="400" operator="lessThan">
      <formula>0</formula>
    </cfRule>
  </conditionalFormatting>
  <conditionalFormatting sqref="I552:N552">
    <cfRule type="cellIs" dxfId="4585" priority="397" operator="lessThan">
      <formula>0</formula>
    </cfRule>
  </conditionalFormatting>
  <conditionalFormatting sqref="I560:N560">
    <cfRule type="cellIs" dxfId="4584" priority="394" operator="lessThan">
      <formula>0</formula>
    </cfRule>
  </conditionalFormatting>
  <conditionalFormatting sqref="B429:N429">
    <cfRule type="cellIs" dxfId="4583" priority="671" operator="lessThan">
      <formula>0</formula>
    </cfRule>
  </conditionalFormatting>
  <conditionalFormatting sqref="B429:N429">
    <cfRule type="cellIs" dxfId="4582" priority="670" operator="lessThan">
      <formula>0</formula>
    </cfRule>
  </conditionalFormatting>
  <conditionalFormatting sqref="B429:N429">
    <cfRule type="cellIs" dxfId="4581" priority="669" operator="lessThan">
      <formula>0</formula>
    </cfRule>
  </conditionalFormatting>
  <conditionalFormatting sqref="B429:N429">
    <cfRule type="cellIs" dxfId="4580" priority="668" operator="lessThan">
      <formula>0</formula>
    </cfRule>
  </conditionalFormatting>
  <conditionalFormatting sqref="N432">
    <cfRule type="cellIs" dxfId="4579" priority="667" operator="lessThan">
      <formula>0</formula>
    </cfRule>
  </conditionalFormatting>
  <conditionalFormatting sqref="C439:M439">
    <cfRule type="cellIs" dxfId="4578" priority="666" operator="lessThan">
      <formula>0</formula>
    </cfRule>
  </conditionalFormatting>
  <conditionalFormatting sqref="C439:M439">
    <cfRule type="cellIs" dxfId="4577" priority="665" operator="lessThan">
      <formula>0</formula>
    </cfRule>
  </conditionalFormatting>
  <conditionalFormatting sqref="H439">
    <cfRule type="cellIs" dxfId="4576" priority="664" operator="lessThan">
      <formula>0</formula>
    </cfRule>
  </conditionalFormatting>
  <conditionalFormatting sqref="B439">
    <cfRule type="cellIs" dxfId="4575" priority="663" operator="lessThan">
      <formula>0</formula>
    </cfRule>
  </conditionalFormatting>
  <conditionalFormatting sqref="B439">
    <cfRule type="cellIs" dxfId="4574" priority="662" operator="lessThan">
      <formula>0</formula>
    </cfRule>
  </conditionalFormatting>
  <conditionalFormatting sqref="B435:N435">
    <cfRule type="cellIs" dxfId="4573" priority="661" operator="lessThan">
      <formula>0</formula>
    </cfRule>
  </conditionalFormatting>
  <conditionalFormatting sqref="B435:N435">
    <cfRule type="cellIs" dxfId="4572" priority="660" operator="lessThan">
      <formula>0</formula>
    </cfRule>
  </conditionalFormatting>
  <conditionalFormatting sqref="C641:N645">
    <cfRule type="cellIs" dxfId="4571" priority="379" operator="lessThan">
      <formula>0</formula>
    </cfRule>
  </conditionalFormatting>
  <conditionalFormatting sqref="C597:N597">
    <cfRule type="cellIs" dxfId="4570" priority="378" operator="lessThan">
      <formula>0</formula>
    </cfRule>
  </conditionalFormatting>
  <conditionalFormatting sqref="C603:N603">
    <cfRule type="cellIs" dxfId="4569" priority="375" operator="lessThan">
      <formula>0</formula>
    </cfRule>
  </conditionalFormatting>
  <conditionalFormatting sqref="C603:N603">
    <cfRule type="cellIs" dxfId="4568" priority="374" operator="lessThan">
      <formula>0</formula>
    </cfRule>
  </conditionalFormatting>
  <conditionalFormatting sqref="C603:N603">
    <cfRule type="cellIs" dxfId="4567" priority="373" operator="lessThan">
      <formula>0</formula>
    </cfRule>
  </conditionalFormatting>
  <conditionalFormatting sqref="H445">
    <cfRule type="cellIs" dxfId="4566" priority="648" operator="lessThan">
      <formula>0</formula>
    </cfRule>
  </conditionalFormatting>
  <conditionalFormatting sqref="B445">
    <cfRule type="cellIs" dxfId="4565" priority="647" operator="lessThan">
      <formula>0</formula>
    </cfRule>
  </conditionalFormatting>
  <conditionalFormatting sqref="B445">
    <cfRule type="cellIs" dxfId="4564" priority="646" operator="lessThan">
      <formula>0</formula>
    </cfRule>
  </conditionalFormatting>
  <conditionalFormatting sqref="B441:N441">
    <cfRule type="cellIs" dxfId="4563" priority="645" operator="lessThan">
      <formula>0</formula>
    </cfRule>
  </conditionalFormatting>
  <conditionalFormatting sqref="B441:N441">
    <cfRule type="cellIs" dxfId="4562" priority="644" operator="lessThan">
      <formula>0</formula>
    </cfRule>
  </conditionalFormatting>
  <conditionalFormatting sqref="B441:N441">
    <cfRule type="cellIs" dxfId="4561" priority="643" operator="lessThan">
      <formula>0</formula>
    </cfRule>
  </conditionalFormatting>
  <conditionalFormatting sqref="B441:N441">
    <cfRule type="cellIs" dxfId="4560" priority="642" operator="lessThan">
      <formula>0</formula>
    </cfRule>
  </conditionalFormatting>
  <conditionalFormatting sqref="B441:N441">
    <cfRule type="cellIs" dxfId="4559" priority="641" operator="lessThan">
      <formula>0</formula>
    </cfRule>
  </conditionalFormatting>
  <conditionalFormatting sqref="B441:N441">
    <cfRule type="cellIs" dxfId="4558" priority="640" operator="lessThan">
      <formula>0</formula>
    </cfRule>
  </conditionalFormatting>
  <conditionalFormatting sqref="B441:N441">
    <cfRule type="cellIs" dxfId="4557" priority="639" operator="lessThan">
      <formula>0</formula>
    </cfRule>
  </conditionalFormatting>
  <conditionalFormatting sqref="B441:N441">
    <cfRule type="cellIs" dxfId="4556" priority="638" operator="lessThan">
      <formula>0</formula>
    </cfRule>
  </conditionalFormatting>
  <conditionalFormatting sqref="N444">
    <cfRule type="cellIs" dxfId="4555" priority="637" operator="lessThan">
      <formula>0</formula>
    </cfRule>
  </conditionalFormatting>
  <conditionalFormatting sqref="N445">
    <cfRule type="cellIs" dxfId="4554" priority="636" operator="lessThan">
      <formula>0</formula>
    </cfRule>
  </conditionalFormatting>
  <conditionalFormatting sqref="N445">
    <cfRule type="cellIs" dxfId="4553" priority="635" operator="lessThan">
      <formula>0</formula>
    </cfRule>
  </conditionalFormatting>
  <conditionalFormatting sqref="C452:M452">
    <cfRule type="cellIs" dxfId="4552" priority="634" operator="lessThan">
      <formula>0</formula>
    </cfRule>
  </conditionalFormatting>
  <conditionalFormatting sqref="C452:M452">
    <cfRule type="cellIs" dxfId="4551" priority="633" operator="lessThan">
      <formula>0</formula>
    </cfRule>
  </conditionalFormatting>
  <conditionalFormatting sqref="H452">
    <cfRule type="cellIs" dxfId="4550" priority="632" operator="lessThan">
      <formula>0</formula>
    </cfRule>
  </conditionalFormatting>
  <conditionalFormatting sqref="B452">
    <cfRule type="cellIs" dxfId="4549" priority="631" operator="lessThan">
      <formula>0</formula>
    </cfRule>
  </conditionalFormatting>
  <conditionalFormatting sqref="B452">
    <cfRule type="cellIs" dxfId="4548" priority="630" operator="lessThan">
      <formula>0</formula>
    </cfRule>
  </conditionalFormatting>
  <conditionalFormatting sqref="B448:N448">
    <cfRule type="cellIs" dxfId="4547" priority="629" operator="lessThan">
      <formula>0</formula>
    </cfRule>
  </conditionalFormatting>
  <conditionalFormatting sqref="B448:N448">
    <cfRule type="cellIs" dxfId="4546" priority="628" operator="lessThan">
      <formula>0</formula>
    </cfRule>
  </conditionalFormatting>
  <conditionalFormatting sqref="B448:N448">
    <cfRule type="cellIs" dxfId="4545" priority="627" operator="lessThan">
      <formula>0</formula>
    </cfRule>
  </conditionalFormatting>
  <conditionalFormatting sqref="B448:N448">
    <cfRule type="cellIs" dxfId="4544" priority="626" operator="lessThan">
      <formula>0</formula>
    </cfRule>
  </conditionalFormatting>
  <conditionalFormatting sqref="B448:N448">
    <cfRule type="cellIs" dxfId="4543" priority="625" operator="lessThan">
      <formula>0</formula>
    </cfRule>
  </conditionalFormatting>
  <conditionalFormatting sqref="B448:N448">
    <cfRule type="cellIs" dxfId="4542" priority="624" operator="lessThan">
      <formula>0</formula>
    </cfRule>
  </conditionalFormatting>
  <conditionalFormatting sqref="B448:N448">
    <cfRule type="cellIs" dxfId="4541" priority="623" operator="lessThan">
      <formula>0</formula>
    </cfRule>
  </conditionalFormatting>
  <conditionalFormatting sqref="B448:N448">
    <cfRule type="cellIs" dxfId="4540" priority="622" operator="lessThan">
      <formula>0</formula>
    </cfRule>
  </conditionalFormatting>
  <conditionalFormatting sqref="N451">
    <cfRule type="cellIs" dxfId="4539" priority="621" operator="lessThan">
      <formula>0</formula>
    </cfRule>
  </conditionalFormatting>
  <conditionalFormatting sqref="N452">
    <cfRule type="cellIs" dxfId="4538" priority="620" operator="lessThan">
      <formula>0</formula>
    </cfRule>
  </conditionalFormatting>
  <conditionalFormatting sqref="N452">
    <cfRule type="cellIs" dxfId="4537" priority="619" operator="lessThan">
      <formula>0</formula>
    </cfRule>
  </conditionalFormatting>
  <conditionalFormatting sqref="C458:M458">
    <cfRule type="cellIs" dxfId="4536" priority="618" operator="lessThan">
      <formula>0</formula>
    </cfRule>
  </conditionalFormatting>
  <conditionalFormatting sqref="C458:M458">
    <cfRule type="cellIs" dxfId="4535" priority="617" operator="lessThan">
      <formula>0</formula>
    </cfRule>
  </conditionalFormatting>
  <conditionalFormatting sqref="H458">
    <cfRule type="cellIs" dxfId="4534" priority="616" operator="lessThan">
      <formula>0</formula>
    </cfRule>
  </conditionalFormatting>
  <conditionalFormatting sqref="B458">
    <cfRule type="cellIs" dxfId="4533" priority="615" operator="lessThan">
      <formula>0</formula>
    </cfRule>
  </conditionalFormatting>
  <conditionalFormatting sqref="B458">
    <cfRule type="cellIs" dxfId="4532" priority="614" operator="lessThan">
      <formula>0</formula>
    </cfRule>
  </conditionalFormatting>
  <conditionalFormatting sqref="Q505">
    <cfRule type="cellIs" dxfId="4531" priority="336" operator="lessThan">
      <formula>0</formula>
    </cfRule>
  </conditionalFormatting>
  <conditionalFormatting sqref="P505">
    <cfRule type="cellIs" dxfId="4530" priority="335" operator="lessThan">
      <formula>0</formula>
    </cfRule>
  </conditionalFormatting>
  <conditionalFormatting sqref="Q513">
    <cfRule type="cellIs" dxfId="4529" priority="333" operator="lessThan">
      <formula>0</formula>
    </cfRule>
  </conditionalFormatting>
  <conditionalFormatting sqref="P513">
    <cfRule type="cellIs" dxfId="4528" priority="332" operator="lessThan">
      <formula>0</formula>
    </cfRule>
  </conditionalFormatting>
  <conditionalFormatting sqref="Q522">
    <cfRule type="cellIs" dxfId="4527" priority="330" operator="lessThan">
      <formula>0</formula>
    </cfRule>
  </conditionalFormatting>
  <conditionalFormatting sqref="P522">
    <cfRule type="cellIs" dxfId="4526" priority="329" operator="lessThan">
      <formula>0</formula>
    </cfRule>
  </conditionalFormatting>
  <conditionalFormatting sqref="Q530">
    <cfRule type="cellIs" dxfId="4525" priority="327" operator="lessThan">
      <formula>0</formula>
    </cfRule>
  </conditionalFormatting>
  <conditionalFormatting sqref="C461:C464">
    <cfRule type="expression" dxfId="4524" priority="601">
      <formula>C461/B461&gt;1</formula>
    </cfRule>
    <cfRule type="expression" dxfId="4523" priority="602">
      <formula>C461/B461&lt;1</formula>
    </cfRule>
  </conditionalFormatting>
  <conditionalFormatting sqref="Q538">
    <cfRule type="cellIs" dxfId="4522" priority="324" operator="lessThan">
      <formula>0</formula>
    </cfRule>
  </conditionalFormatting>
  <conditionalFormatting sqref="D461:N464">
    <cfRule type="expression" dxfId="4521" priority="598">
      <formula>D461/C461&gt;1</formula>
    </cfRule>
    <cfRule type="expression" dxfId="4520" priority="599">
      <formula>D461/C461&lt;1</formula>
    </cfRule>
  </conditionalFormatting>
  <conditionalFormatting sqref="Q553">
    <cfRule type="cellIs" dxfId="4519" priority="321" operator="lessThan">
      <formula>0</formula>
    </cfRule>
  </conditionalFormatting>
  <conditionalFormatting sqref="B461:B464 B552:N552 B560:N560 B575:N575 B589:N589">
    <cfRule type="expression" dxfId="4518" priority="595">
      <formula>B461/#REF!&gt;1</formula>
    </cfRule>
    <cfRule type="expression" dxfId="4517" priority="596">
      <formula>B461/#REF!&lt;1</formula>
    </cfRule>
  </conditionalFormatting>
  <conditionalFormatting sqref="Q561">
    <cfRule type="cellIs" dxfId="4516" priority="318" operator="lessThan">
      <formula>0</formula>
    </cfRule>
  </conditionalFormatting>
  <conditionalFormatting sqref="B512">
    <cfRule type="expression" dxfId="4515" priority="592">
      <formula>B512/#REF!&gt;1</formula>
    </cfRule>
    <cfRule type="expression" dxfId="4514" priority="593">
      <formula>B512/#REF!&lt;1</formula>
    </cfRule>
  </conditionalFormatting>
  <conditionalFormatting sqref="Q590">
    <cfRule type="cellIs" dxfId="4513" priority="315" operator="lessThan">
      <formula>0</formula>
    </cfRule>
  </conditionalFormatting>
  <conditionalFormatting sqref="C512">
    <cfRule type="expression" dxfId="4512" priority="589">
      <formula>C512/B512&gt;1</formula>
    </cfRule>
    <cfRule type="expression" dxfId="4511" priority="590">
      <formula>C512/B512&lt;1</formula>
    </cfRule>
  </conditionalFormatting>
  <conditionalFormatting sqref="D512">
    <cfRule type="cellIs" dxfId="4510" priority="588" operator="lessThan">
      <formula>0</formula>
    </cfRule>
  </conditionalFormatting>
  <conditionalFormatting sqref="D512">
    <cfRule type="expression" dxfId="4509" priority="586">
      <formula>D512/C512&gt;1</formula>
    </cfRule>
    <cfRule type="expression" dxfId="4508" priority="587">
      <formula>D512/C512&lt;1</formula>
    </cfRule>
  </conditionalFormatting>
  <conditionalFormatting sqref="E512">
    <cfRule type="cellIs" dxfId="4507" priority="585" operator="lessThan">
      <formula>0</formula>
    </cfRule>
  </conditionalFormatting>
  <conditionalFormatting sqref="E512">
    <cfRule type="expression" dxfId="4506" priority="583">
      <formula>E512/D512&gt;1</formula>
    </cfRule>
    <cfRule type="expression" dxfId="4505" priority="584">
      <formula>E512/D512&lt;1</formula>
    </cfRule>
  </conditionalFormatting>
  <conditionalFormatting sqref="F512">
    <cfRule type="cellIs" dxfId="4504" priority="582" operator="lessThan">
      <formula>0</formula>
    </cfRule>
  </conditionalFormatting>
  <conditionalFormatting sqref="F512">
    <cfRule type="expression" dxfId="4503" priority="580">
      <formula>F512/E512&gt;1</formula>
    </cfRule>
    <cfRule type="expression" dxfId="4502" priority="581">
      <formula>F512/E512&lt;1</formula>
    </cfRule>
  </conditionalFormatting>
  <conditionalFormatting sqref="G512">
    <cfRule type="cellIs" dxfId="4501" priority="579" operator="lessThan">
      <formula>0</formula>
    </cfRule>
  </conditionalFormatting>
  <conditionalFormatting sqref="G512">
    <cfRule type="expression" dxfId="4500" priority="577">
      <formula>G512/F512&gt;1</formula>
    </cfRule>
    <cfRule type="expression" dxfId="4499" priority="578">
      <formula>G512/F512&lt;1</formula>
    </cfRule>
  </conditionalFormatting>
  <conditionalFormatting sqref="H512">
    <cfRule type="cellIs" dxfId="4498" priority="576" operator="lessThan">
      <formula>0</formula>
    </cfRule>
  </conditionalFormatting>
  <conditionalFormatting sqref="H512">
    <cfRule type="expression" dxfId="4497" priority="574">
      <formula>H512/G512&gt;1</formula>
    </cfRule>
    <cfRule type="expression" dxfId="4496" priority="575">
      <formula>H512/G512&lt;1</formula>
    </cfRule>
  </conditionalFormatting>
  <conditionalFormatting sqref="I512:N512">
    <cfRule type="cellIs" dxfId="4495" priority="573" operator="lessThan">
      <formula>0</formula>
    </cfRule>
  </conditionalFormatting>
  <conditionalFormatting sqref="I512:N512">
    <cfRule type="expression" dxfId="4494" priority="571">
      <formula>I512/H512&gt;1</formula>
    </cfRule>
    <cfRule type="expression" dxfId="4493" priority="572">
      <formula>I512/H512&lt;1</formula>
    </cfRule>
  </conditionalFormatting>
  <conditionalFormatting sqref="B552">
    <cfRule type="cellIs" dxfId="4492" priority="570" operator="lessThan">
      <formula>0</formula>
    </cfRule>
  </conditionalFormatting>
  <conditionalFormatting sqref="B552">
    <cfRule type="expression" dxfId="4491" priority="568">
      <formula>B552/#REF!&gt;1</formula>
    </cfRule>
    <cfRule type="expression" dxfId="4490" priority="569">
      <formula>B552/#REF!&lt;1</formula>
    </cfRule>
  </conditionalFormatting>
  <conditionalFormatting sqref="C552">
    <cfRule type="cellIs" dxfId="4489" priority="567" operator="lessThan">
      <formula>0</formula>
    </cfRule>
  </conditionalFormatting>
  <conditionalFormatting sqref="C552">
    <cfRule type="expression" dxfId="4488" priority="565">
      <formula>C552/B552&gt;1</formula>
    </cfRule>
    <cfRule type="expression" dxfId="4487" priority="566">
      <formula>C552/B552&lt;1</formula>
    </cfRule>
  </conditionalFormatting>
  <conditionalFormatting sqref="D552">
    <cfRule type="cellIs" dxfId="4486" priority="564" operator="lessThan">
      <formula>0</formula>
    </cfRule>
  </conditionalFormatting>
  <conditionalFormatting sqref="D552">
    <cfRule type="expression" dxfId="4485" priority="562">
      <formula>D552/C552&gt;1</formula>
    </cfRule>
    <cfRule type="expression" dxfId="4484" priority="563">
      <formula>D552/C552&lt;1</formula>
    </cfRule>
  </conditionalFormatting>
  <conditionalFormatting sqref="E552">
    <cfRule type="cellIs" dxfId="4483" priority="561" operator="lessThan">
      <formula>0</formula>
    </cfRule>
  </conditionalFormatting>
  <conditionalFormatting sqref="E552">
    <cfRule type="expression" dxfId="4482" priority="559">
      <formula>E552/D552&gt;1</formula>
    </cfRule>
    <cfRule type="expression" dxfId="4481" priority="560">
      <formula>E552/D552&lt;1</formula>
    </cfRule>
  </conditionalFormatting>
  <conditionalFormatting sqref="F552">
    <cfRule type="cellIs" dxfId="4480" priority="558" operator="lessThan">
      <formula>0</formula>
    </cfRule>
  </conditionalFormatting>
  <conditionalFormatting sqref="F552">
    <cfRule type="expression" dxfId="4479" priority="556">
      <formula>F552/E552&gt;1</formula>
    </cfRule>
    <cfRule type="expression" dxfId="4478" priority="557">
      <formula>F552/E552&lt;1</formula>
    </cfRule>
  </conditionalFormatting>
  <conditionalFormatting sqref="G552">
    <cfRule type="cellIs" dxfId="4477" priority="555" operator="lessThan">
      <formula>0</formula>
    </cfRule>
  </conditionalFormatting>
  <conditionalFormatting sqref="G552">
    <cfRule type="expression" dxfId="4476" priority="553">
      <formula>G552/F552&gt;1</formula>
    </cfRule>
    <cfRule type="expression" dxfId="4475" priority="554">
      <formula>G552/F552&lt;1</formula>
    </cfRule>
  </conditionalFormatting>
  <conditionalFormatting sqref="H552">
    <cfRule type="cellIs" dxfId="4474" priority="552" operator="lessThan">
      <formula>0</formula>
    </cfRule>
  </conditionalFormatting>
  <conditionalFormatting sqref="H552">
    <cfRule type="expression" dxfId="4473" priority="550">
      <formula>H552/G552&gt;1</formula>
    </cfRule>
    <cfRule type="expression" dxfId="4472" priority="551">
      <formula>H552/G552&lt;1</formula>
    </cfRule>
  </conditionalFormatting>
  <conditionalFormatting sqref="B560">
    <cfRule type="cellIs" dxfId="4471" priority="549" operator="lessThan">
      <formula>0</formula>
    </cfRule>
  </conditionalFormatting>
  <conditionalFormatting sqref="B560">
    <cfRule type="expression" dxfId="4470" priority="547">
      <formula>B560/#REF!&gt;1</formula>
    </cfRule>
    <cfRule type="expression" dxfId="4469" priority="548">
      <formula>B560/#REF!&lt;1</formula>
    </cfRule>
  </conditionalFormatting>
  <conditionalFormatting sqref="C560">
    <cfRule type="cellIs" dxfId="4468" priority="546" operator="lessThan">
      <formula>0</formula>
    </cfRule>
  </conditionalFormatting>
  <conditionalFormatting sqref="C560">
    <cfRule type="expression" dxfId="4467" priority="544">
      <formula>C560/B560&gt;1</formula>
    </cfRule>
    <cfRule type="expression" dxfId="4466" priority="545">
      <formula>C560/B560&lt;1</formula>
    </cfRule>
  </conditionalFormatting>
  <conditionalFormatting sqref="D560">
    <cfRule type="cellIs" dxfId="4465" priority="543" operator="lessThan">
      <formula>0</formula>
    </cfRule>
  </conditionalFormatting>
  <conditionalFormatting sqref="D560">
    <cfRule type="expression" dxfId="4464" priority="541">
      <formula>D560/C560&gt;1</formula>
    </cfRule>
    <cfRule type="expression" dxfId="4463" priority="542">
      <formula>D560/C560&lt;1</formula>
    </cfRule>
  </conditionalFormatting>
  <conditionalFormatting sqref="E560">
    <cfRule type="cellIs" dxfId="4462" priority="540" operator="lessThan">
      <formula>0</formula>
    </cfRule>
  </conditionalFormatting>
  <conditionalFormatting sqref="E560">
    <cfRule type="expression" dxfId="4461" priority="538">
      <formula>E560/D560&gt;1</formula>
    </cfRule>
    <cfRule type="expression" dxfId="4460" priority="539">
      <formula>E560/D560&lt;1</formula>
    </cfRule>
  </conditionalFormatting>
  <conditionalFormatting sqref="F560">
    <cfRule type="cellIs" dxfId="4459" priority="537" operator="lessThan">
      <formula>0</formula>
    </cfRule>
  </conditionalFormatting>
  <conditionalFormatting sqref="F560">
    <cfRule type="expression" dxfId="4458" priority="535">
      <formula>F560/E560&gt;1</formula>
    </cfRule>
    <cfRule type="expression" dxfId="4457" priority="536">
      <formula>F560/E560&lt;1</formula>
    </cfRule>
  </conditionalFormatting>
  <conditionalFormatting sqref="G560">
    <cfRule type="cellIs" dxfId="4456" priority="534" operator="lessThan">
      <formula>0</formula>
    </cfRule>
  </conditionalFormatting>
  <conditionalFormatting sqref="G560">
    <cfRule type="expression" dxfId="4455" priority="532">
      <formula>G560/F560&gt;1</formula>
    </cfRule>
    <cfRule type="expression" dxfId="4454" priority="533">
      <formula>G560/F560&lt;1</formula>
    </cfRule>
  </conditionalFormatting>
  <conditionalFormatting sqref="H560">
    <cfRule type="cellIs" dxfId="4453" priority="531" operator="lessThan">
      <formula>0</formula>
    </cfRule>
  </conditionalFormatting>
  <conditionalFormatting sqref="H560">
    <cfRule type="expression" dxfId="4452" priority="529">
      <formula>H560/G560&gt;1</formula>
    </cfRule>
    <cfRule type="expression" dxfId="4451" priority="530">
      <formula>H560/G560&lt;1</formula>
    </cfRule>
  </conditionalFormatting>
  <conditionalFormatting sqref="O616:O619">
    <cfRule type="cellIs" dxfId="4450" priority="280" operator="lessThan">
      <formula>0</formula>
    </cfRule>
  </conditionalFormatting>
  <conditionalFormatting sqref="B589">
    <cfRule type="expression" dxfId="4449" priority="526">
      <formula>B589/#REF!&gt;1</formula>
    </cfRule>
    <cfRule type="expression" dxfId="4448" priority="527">
      <formula>B589/#REF!&lt;1</formula>
    </cfRule>
  </conditionalFormatting>
  <conditionalFormatting sqref="C589">
    <cfRule type="cellIs" dxfId="4447" priority="525" operator="lessThan">
      <formula>0</formula>
    </cfRule>
  </conditionalFormatting>
  <conditionalFormatting sqref="C589">
    <cfRule type="expression" dxfId="4446" priority="523">
      <formula>C589/B589&gt;1</formula>
    </cfRule>
    <cfRule type="expression" dxfId="4445" priority="524">
      <formula>C589/B589&lt;1</formula>
    </cfRule>
  </conditionalFormatting>
  <conditionalFormatting sqref="O605:O607">
    <cfRule type="cellIs" dxfId="4444" priority="274" operator="lessThan">
      <formula>0</formula>
    </cfRule>
  </conditionalFormatting>
  <conditionalFormatting sqref="D589">
    <cfRule type="expression" dxfId="4443" priority="520">
      <formula>D589/C589&gt;1</formula>
    </cfRule>
    <cfRule type="expression" dxfId="4442" priority="521">
      <formula>D589/C589&lt;1</formula>
    </cfRule>
  </conditionalFormatting>
  <conditionalFormatting sqref="E589">
    <cfRule type="cellIs" dxfId="4441" priority="519" operator="lessThan">
      <formula>0</formula>
    </cfRule>
  </conditionalFormatting>
  <conditionalFormatting sqref="E589">
    <cfRule type="expression" dxfId="4440" priority="517">
      <formula>E589/D589&gt;1</formula>
    </cfRule>
    <cfRule type="expression" dxfId="4439" priority="518">
      <formula>E589/D589&lt;1</formula>
    </cfRule>
  </conditionalFormatting>
  <conditionalFormatting sqref="F589">
    <cfRule type="cellIs" dxfId="4438" priority="516" operator="lessThan">
      <formula>0</formula>
    </cfRule>
  </conditionalFormatting>
  <conditionalFormatting sqref="F589">
    <cfRule type="expression" dxfId="4437" priority="514">
      <formula>F589/E589&gt;1</formula>
    </cfRule>
    <cfRule type="expression" dxfId="4436" priority="515">
      <formula>F589/E589&lt;1</formula>
    </cfRule>
  </conditionalFormatting>
  <conditionalFormatting sqref="O377">
    <cfRule type="cellIs" dxfId="4435" priority="265" operator="lessThan">
      <formula>0</formula>
    </cfRule>
  </conditionalFormatting>
  <conditionalFormatting sqref="G589">
    <cfRule type="expression" dxfId="4434" priority="511">
      <formula>G589/F589&gt;1</formula>
    </cfRule>
    <cfRule type="expression" dxfId="4433" priority="512">
      <formula>G589/F589&lt;1</formula>
    </cfRule>
  </conditionalFormatting>
  <conditionalFormatting sqref="O366">
    <cfRule type="cellIs" dxfId="4432" priority="262" operator="lessThan">
      <formula>0</formula>
    </cfRule>
  </conditionalFormatting>
  <conditionalFormatting sqref="H589">
    <cfRule type="expression" dxfId="4431" priority="508">
      <formula>H589/G589&gt;1</formula>
    </cfRule>
    <cfRule type="expression" dxfId="4430" priority="509">
      <formula>H589/G589&lt;1</formula>
    </cfRule>
  </conditionalFormatting>
  <conditionalFormatting sqref="N596">
    <cfRule type="cellIs" dxfId="4429" priority="507" operator="lessThan">
      <formula>0</formula>
    </cfRule>
  </conditionalFormatting>
  <conditionalFormatting sqref="O387">
    <cfRule type="cellIs" dxfId="4428" priority="257" operator="lessThan">
      <formula>0</formula>
    </cfRule>
  </conditionalFormatting>
  <conditionalFormatting sqref="O387">
    <cfRule type="cellIs" dxfId="4427" priority="258" operator="lessThan">
      <formula>0</formula>
    </cfRule>
  </conditionalFormatting>
  <conditionalFormatting sqref="O387">
    <cfRule type="cellIs" dxfId="4426" priority="255" operator="lessThan">
      <formula>0</formula>
    </cfRule>
  </conditionalFormatting>
  <conditionalFormatting sqref="O387">
    <cfRule type="cellIs" dxfId="4425" priority="256" operator="lessThan">
      <formula>0</formula>
    </cfRule>
  </conditionalFormatting>
  <conditionalFormatting sqref="N600">
    <cfRule type="cellIs" dxfId="4424" priority="506" operator="lessThan">
      <formula>0</formula>
    </cfRule>
  </conditionalFormatting>
  <conditionalFormatting sqref="N600">
    <cfRule type="cellIs" dxfId="4423" priority="505" operator="lessThan">
      <formula>0</formula>
    </cfRule>
  </conditionalFormatting>
  <conditionalFormatting sqref="P363">
    <cfRule type="cellIs" dxfId="4422" priority="504" operator="lessThan">
      <formula>0</formula>
    </cfRule>
  </conditionalFormatting>
  <conditionalFormatting sqref="P364:P365">
    <cfRule type="cellIs" dxfId="4421" priority="503" operator="lessThan">
      <formula>0</formula>
    </cfRule>
  </conditionalFormatting>
  <conditionalFormatting sqref="P461:P464">
    <cfRule type="cellIs" dxfId="4420" priority="502" operator="lessThan">
      <formula>0</formula>
    </cfRule>
  </conditionalFormatting>
  <conditionalFormatting sqref="P361">
    <cfRule type="cellIs" dxfId="4419" priority="501" operator="lessThan">
      <formula>0</formula>
    </cfRule>
  </conditionalFormatting>
  <conditionalFormatting sqref="P366:P367">
    <cfRule type="cellIs" dxfId="4418" priority="500" operator="lessThan">
      <formula>0</formula>
    </cfRule>
  </conditionalFormatting>
  <conditionalFormatting sqref="P369:P373">
    <cfRule type="cellIs" dxfId="4417" priority="499" operator="lessThan">
      <formula>0</formula>
    </cfRule>
  </conditionalFormatting>
  <conditionalFormatting sqref="P378:P379">
    <cfRule type="cellIs" dxfId="4416" priority="498" operator="lessThan">
      <formula>0</formula>
    </cfRule>
  </conditionalFormatting>
  <conditionalFormatting sqref="P384:P385">
    <cfRule type="cellIs" dxfId="4415" priority="497" operator="lessThan">
      <formula>0</formula>
    </cfRule>
  </conditionalFormatting>
  <conditionalFormatting sqref="P390:P391">
    <cfRule type="cellIs" dxfId="4414" priority="496" operator="lessThan">
      <formula>0</formula>
    </cfRule>
  </conditionalFormatting>
  <conditionalFormatting sqref="P396:P397">
    <cfRule type="cellIs" dxfId="4413" priority="495" operator="lessThan">
      <formula>0</formula>
    </cfRule>
  </conditionalFormatting>
  <conditionalFormatting sqref="P402">
    <cfRule type="cellIs" dxfId="4412" priority="494" operator="lessThan">
      <formula>0</formula>
    </cfRule>
  </conditionalFormatting>
  <conditionalFormatting sqref="P408:P409">
    <cfRule type="cellIs" dxfId="4411" priority="493" operator="lessThan">
      <formula>0</formula>
    </cfRule>
  </conditionalFormatting>
  <conditionalFormatting sqref="P414:P415">
    <cfRule type="cellIs" dxfId="4410" priority="492" operator="lessThan">
      <formula>0</formula>
    </cfRule>
  </conditionalFormatting>
  <conditionalFormatting sqref="P420:P421">
    <cfRule type="cellIs" dxfId="4409" priority="491" operator="lessThan">
      <formula>0</formula>
    </cfRule>
  </conditionalFormatting>
  <conditionalFormatting sqref="P426:P427">
    <cfRule type="cellIs" dxfId="4408" priority="490" operator="lessThan">
      <formula>0</formula>
    </cfRule>
  </conditionalFormatting>
  <conditionalFormatting sqref="P432:P433">
    <cfRule type="cellIs" dxfId="4407" priority="489" operator="lessThan">
      <formula>0</formula>
    </cfRule>
  </conditionalFormatting>
  <conditionalFormatting sqref="P438:P439">
    <cfRule type="cellIs" dxfId="4406" priority="488" operator="lessThan">
      <formula>0</formula>
    </cfRule>
  </conditionalFormatting>
  <conditionalFormatting sqref="P444:P445">
    <cfRule type="cellIs" dxfId="4405" priority="487" operator="lessThan">
      <formula>0</formula>
    </cfRule>
  </conditionalFormatting>
  <conditionalFormatting sqref="P451:P452">
    <cfRule type="cellIs" dxfId="4404" priority="486" operator="lessThan">
      <formula>0</formula>
    </cfRule>
  </conditionalFormatting>
  <conditionalFormatting sqref="P457:P458">
    <cfRule type="cellIs" dxfId="4403" priority="485" operator="lessThan">
      <formula>0</formula>
    </cfRule>
  </conditionalFormatting>
  <conditionalFormatting sqref="P465">
    <cfRule type="cellIs" dxfId="4402" priority="484" operator="lessThan">
      <formula>0</formula>
    </cfRule>
  </conditionalFormatting>
  <conditionalFormatting sqref="P472">
    <cfRule type="cellIs" dxfId="4401" priority="483" operator="lessThan">
      <formula>0</formula>
    </cfRule>
  </conditionalFormatting>
  <conditionalFormatting sqref="P503:P504">
    <cfRule type="cellIs" dxfId="4400" priority="482" operator="lessThan">
      <formula>0</formula>
    </cfRule>
  </conditionalFormatting>
  <conditionalFormatting sqref="P511:P512">
    <cfRule type="cellIs" dxfId="4399" priority="481" operator="lessThan">
      <formula>0</formula>
    </cfRule>
  </conditionalFormatting>
  <conditionalFormatting sqref="P520:P521">
    <cfRule type="cellIs" dxfId="4398" priority="480" operator="lessThan">
      <formula>0</formula>
    </cfRule>
  </conditionalFormatting>
  <conditionalFormatting sqref="P528:P529">
    <cfRule type="cellIs" dxfId="4397" priority="479" operator="lessThan">
      <formula>0</formula>
    </cfRule>
  </conditionalFormatting>
  <conditionalFormatting sqref="P544:P545">
    <cfRule type="cellIs" dxfId="4396" priority="478" operator="lessThan">
      <formula>0</formula>
    </cfRule>
  </conditionalFormatting>
  <conditionalFormatting sqref="P536:P537">
    <cfRule type="cellIs" dxfId="4395" priority="477" operator="lessThan">
      <formula>0</formula>
    </cfRule>
  </conditionalFormatting>
  <conditionalFormatting sqref="P551:P552">
    <cfRule type="cellIs" dxfId="4394" priority="476" operator="lessThan">
      <formula>0</formula>
    </cfRule>
  </conditionalFormatting>
  <conditionalFormatting sqref="P559:P560">
    <cfRule type="cellIs" dxfId="4393" priority="475" operator="lessThan">
      <formula>0</formula>
    </cfRule>
  </conditionalFormatting>
  <conditionalFormatting sqref="P567:P568">
    <cfRule type="cellIs" dxfId="4392" priority="474" operator="lessThan">
      <formula>0</formula>
    </cfRule>
  </conditionalFormatting>
  <conditionalFormatting sqref="P574:P575">
    <cfRule type="cellIs" dxfId="4391" priority="473" operator="lessThan">
      <formula>0</formula>
    </cfRule>
  </conditionalFormatting>
  <conditionalFormatting sqref="P581:P582">
    <cfRule type="cellIs" dxfId="4390" priority="472" operator="lessThan">
      <formula>0</formula>
    </cfRule>
  </conditionalFormatting>
  <conditionalFormatting sqref="P588:P589">
    <cfRule type="cellIs" dxfId="4389" priority="471" operator="lessThan">
      <formula>0</formula>
    </cfRule>
  </conditionalFormatting>
  <conditionalFormatting sqref="P596:P597">
    <cfRule type="cellIs" dxfId="4388" priority="470" operator="lessThan">
      <formula>0</formula>
    </cfRule>
  </conditionalFormatting>
  <conditionalFormatting sqref="P603">
    <cfRule type="cellIs" dxfId="4387" priority="469" operator="lessThan">
      <formula>0</formula>
    </cfRule>
  </conditionalFormatting>
  <conditionalFormatting sqref="P608">
    <cfRule type="cellIs" dxfId="4386" priority="468" operator="lessThan">
      <formula>0</formula>
    </cfRule>
  </conditionalFormatting>
  <conditionalFormatting sqref="O405">
    <cfRule type="cellIs" dxfId="4385" priority="215" operator="lessThan">
      <formula>0</formula>
    </cfRule>
  </conditionalFormatting>
  <conditionalFormatting sqref="P632:P634">
    <cfRule type="cellIs" dxfId="4384" priority="467" operator="lessThan">
      <formula>0</formula>
    </cfRule>
  </conditionalFormatting>
  <conditionalFormatting sqref="I710:N710 P708:Q711">
    <cfRule type="cellIs" dxfId="4383" priority="461" operator="lessThan">
      <formula>0</formula>
    </cfRule>
  </conditionalFormatting>
  <conditionalFormatting sqref="P636:P637 P641:P645">
    <cfRule type="cellIs" dxfId="4382" priority="466" operator="lessThan">
      <formula>0</formula>
    </cfRule>
  </conditionalFormatting>
  <conditionalFormatting sqref="P648">
    <cfRule type="cellIs" dxfId="4381" priority="465" operator="lessThan">
      <formula>0</formula>
    </cfRule>
  </conditionalFormatting>
  <conditionalFormatting sqref="P649">
    <cfRule type="cellIs" dxfId="4380" priority="464" operator="lessThan">
      <formula>0</formula>
    </cfRule>
  </conditionalFormatting>
  <conditionalFormatting sqref="P651">
    <cfRule type="cellIs" dxfId="4379" priority="463" operator="lessThan">
      <formula>0</formula>
    </cfRule>
  </conditionalFormatting>
  <conditionalFormatting sqref="P652">
    <cfRule type="cellIs" dxfId="4378" priority="462" operator="lessThan">
      <formula>0</formula>
    </cfRule>
  </conditionalFormatting>
  <conditionalFormatting sqref="D654:N654 D651:N651 D648:N649 D632:N634">
    <cfRule type="expression" dxfId="4377" priority="434">
      <formula>D632/C632&gt;1</formula>
    </cfRule>
    <cfRule type="expression" dxfId="4376" priority="435">
      <formula>D632/C632&lt;1</formula>
    </cfRule>
  </conditionalFormatting>
  <conditionalFormatting sqref="C507:C510">
    <cfRule type="cellIs" dxfId="4375" priority="460" operator="lessThan">
      <formula>0</formula>
    </cfRule>
  </conditionalFormatting>
  <conditionalFormatting sqref="C507:C510">
    <cfRule type="expression" dxfId="4374" priority="458">
      <formula>C507/B507&gt;1</formula>
    </cfRule>
    <cfRule type="expression" dxfId="4373" priority="459">
      <formula>C507/B507&lt;1</formula>
    </cfRule>
  </conditionalFormatting>
  <conditionalFormatting sqref="D507:N510">
    <cfRule type="cellIs" dxfId="4372" priority="457" operator="lessThan">
      <formula>0</formula>
    </cfRule>
  </conditionalFormatting>
  <conditionalFormatting sqref="D507:N510">
    <cfRule type="expression" dxfId="4371" priority="455">
      <formula>D507/C507&gt;1</formula>
    </cfRule>
    <cfRule type="expression" dxfId="4370" priority="456">
      <formula>D507/C507&lt;1</formula>
    </cfRule>
  </conditionalFormatting>
  <conditionalFormatting sqref="B507:B510">
    <cfRule type="cellIs" dxfId="4369" priority="454" operator="lessThan">
      <formula>0</formula>
    </cfRule>
  </conditionalFormatting>
  <conditionalFormatting sqref="B507:B510">
    <cfRule type="expression" dxfId="4368" priority="452">
      <formula>B507/#REF!&gt;1</formula>
    </cfRule>
    <cfRule type="expression" dxfId="4367" priority="453">
      <formula>B507/#REF!&lt;1</formula>
    </cfRule>
  </conditionalFormatting>
  <conditionalFormatting sqref="J588:N588 J574:N574 J559:N559 J551:N551">
    <cfRule type="cellIs" dxfId="4366" priority="451" operator="lessThan">
      <formula>0</formula>
    </cfRule>
  </conditionalFormatting>
  <conditionalFormatting sqref="C588:I588 C584:C587 C574:I574 C570:C573 C559:I559 C555:C558 C551:I551 C547:C550">
    <cfRule type="cellIs" dxfId="4365" priority="450" operator="lessThan">
      <formula>0</formula>
    </cfRule>
  </conditionalFormatting>
  <conditionalFormatting sqref="C588:M588 C574:M574 C559:M559 C551:M551">
    <cfRule type="cellIs" dxfId="4364" priority="449" operator="lessThan">
      <formula>0</formula>
    </cfRule>
  </conditionalFormatting>
  <conditionalFormatting sqref="C584:C587 C570:C573 C555:C558 C547:C550">
    <cfRule type="expression" dxfId="4363" priority="447">
      <formula>C547/B547&gt;1</formula>
    </cfRule>
    <cfRule type="expression" dxfId="4362" priority="448">
      <formula>C547/B547&lt;1</formula>
    </cfRule>
  </conditionalFormatting>
  <conditionalFormatting sqref="D584:N587 D570:N573 D555:N558 D547:N550">
    <cfRule type="cellIs" dxfId="4361" priority="446" operator="lessThan">
      <formula>0</formula>
    </cfRule>
  </conditionalFormatting>
  <conditionalFormatting sqref="D584:N587 D570:N573 D555:N558 D547:N550">
    <cfRule type="expression" dxfId="4360" priority="444">
      <formula>D547/C547&gt;1</formula>
    </cfRule>
    <cfRule type="expression" dxfId="4359" priority="445">
      <formula>D547/C547&lt;1</formula>
    </cfRule>
  </conditionalFormatting>
  <conditionalFormatting sqref="C588:N588 C574:N574 C559:N559 C551:N551">
    <cfRule type="cellIs" dxfId="4358" priority="443" operator="lessThan">
      <formula>0</formula>
    </cfRule>
  </conditionalFormatting>
  <conditionalFormatting sqref="C588:N588 C574:N574 C559:N559 C551:N551">
    <cfRule type="expression" dxfId="4357" priority="441">
      <formula>C551/B551&gt;1</formula>
    </cfRule>
    <cfRule type="expression" dxfId="4356" priority="442">
      <formula>C551/B551&lt;1</formula>
    </cfRule>
  </conditionalFormatting>
  <conditionalFormatting sqref="B654 B651 B648:B649 B632:B634 B641:B645">
    <cfRule type="cellIs" dxfId="4355" priority="440" operator="lessThan">
      <formula>0</formula>
    </cfRule>
  </conditionalFormatting>
  <conditionalFormatting sqref="C654 C651 C648:C649 C632:C634">
    <cfRule type="cellIs" dxfId="4354" priority="439" operator="lessThan">
      <formula>0</formula>
    </cfRule>
  </conditionalFormatting>
  <conditionalFormatting sqref="C654 C651 C648:C649 C632:C634">
    <cfRule type="expression" dxfId="4353" priority="437">
      <formula>C632/B632&gt;1</formula>
    </cfRule>
    <cfRule type="expression" dxfId="4352" priority="438">
      <formula>C632/B632&lt;1</formula>
    </cfRule>
  </conditionalFormatting>
  <conditionalFormatting sqref="D654:N654 D651:N651 D648:N649 D632:N634">
    <cfRule type="cellIs" dxfId="4351" priority="436" operator="lessThan">
      <formula>0</formula>
    </cfRule>
  </conditionalFormatting>
  <conditionalFormatting sqref="B504:N504 B537 B568 B597">
    <cfRule type="expression" dxfId="4350" priority="1206">
      <formula>B504/#REF!&gt;1</formula>
    </cfRule>
    <cfRule type="expression" dxfId="4349" priority="1207">
      <formula>B504/#REF!&lt;1</formula>
    </cfRule>
  </conditionalFormatting>
  <conditionalFormatting sqref="C465">
    <cfRule type="cellIs" dxfId="4348" priority="433" operator="lessThan">
      <formula>0</formula>
    </cfRule>
  </conditionalFormatting>
  <conditionalFormatting sqref="C465">
    <cfRule type="expression" dxfId="4347" priority="431">
      <formula>C465/B465&gt;1</formula>
    </cfRule>
    <cfRule type="expression" dxfId="4346" priority="432">
      <formula>C465/B465&lt;1</formula>
    </cfRule>
  </conditionalFormatting>
  <conditionalFormatting sqref="D465:N465">
    <cfRule type="cellIs" dxfId="4345" priority="430" operator="lessThan">
      <formula>0</formula>
    </cfRule>
  </conditionalFormatting>
  <conditionalFormatting sqref="D465:N465">
    <cfRule type="expression" dxfId="4344" priority="428">
      <formula>D465/C465&gt;1</formula>
    </cfRule>
    <cfRule type="expression" dxfId="4343" priority="429">
      <formula>D465/C465&lt;1</formula>
    </cfRule>
  </conditionalFormatting>
  <conditionalFormatting sqref="B465">
    <cfRule type="cellIs" dxfId="4342" priority="427" operator="lessThan">
      <formula>0</formula>
    </cfRule>
  </conditionalFormatting>
  <conditionalFormatting sqref="B465">
    <cfRule type="expression" dxfId="4341" priority="425">
      <formula>B465/#REF!&gt;1</formula>
    </cfRule>
    <cfRule type="expression" dxfId="4340" priority="426">
      <formula>B465/#REF!&lt;1</formula>
    </cfRule>
  </conditionalFormatting>
  <conditionalFormatting sqref="C511">
    <cfRule type="cellIs" dxfId="4339" priority="424" operator="lessThan">
      <formula>0</formula>
    </cfRule>
  </conditionalFormatting>
  <conditionalFormatting sqref="D511:N511">
    <cfRule type="cellIs" dxfId="4338" priority="421" operator="lessThan">
      <formula>0</formula>
    </cfRule>
  </conditionalFormatting>
  <conditionalFormatting sqref="C511">
    <cfRule type="expression" dxfId="4337" priority="422">
      <formula>C511/B511&gt;1</formula>
    </cfRule>
    <cfRule type="expression" dxfId="4336" priority="423">
      <formula>C511/B511&lt;1</formula>
    </cfRule>
  </conditionalFormatting>
  <conditionalFormatting sqref="D511:N511">
    <cfRule type="expression" dxfId="4335" priority="419">
      <formula>D511/C511&gt;1</formula>
    </cfRule>
    <cfRule type="expression" dxfId="4334" priority="420">
      <formula>D511/C511&lt;1</formula>
    </cfRule>
  </conditionalFormatting>
  <conditionalFormatting sqref="B511">
    <cfRule type="cellIs" dxfId="4333" priority="418" operator="lessThan">
      <formula>0</formula>
    </cfRule>
  </conditionalFormatting>
  <conditionalFormatting sqref="B511">
    <cfRule type="expression" dxfId="4332" priority="416">
      <formula>B511/#REF!&gt;1</formula>
    </cfRule>
    <cfRule type="expression" dxfId="4331" priority="417">
      <formula>B511/#REF!&lt;1</formula>
    </cfRule>
  </conditionalFormatting>
  <conditionalFormatting sqref="B529 B521">
    <cfRule type="cellIs" dxfId="4330" priority="415" operator="lessThan">
      <formula>0</formula>
    </cfRule>
  </conditionalFormatting>
  <conditionalFormatting sqref="B529 B521">
    <cfRule type="expression" dxfId="4329" priority="413">
      <formula>B521/#REF!&gt;1</formula>
    </cfRule>
    <cfRule type="expression" dxfId="4328" priority="414">
      <formula>B521/#REF!&lt;1</formula>
    </cfRule>
  </conditionalFormatting>
  <conditionalFormatting sqref="C521">
    <cfRule type="cellIs" dxfId="4327" priority="412" operator="lessThan">
      <formula>0</formula>
    </cfRule>
  </conditionalFormatting>
  <conditionalFormatting sqref="C521 B636:O637">
    <cfRule type="expression" dxfId="4326" priority="410">
      <formula>B521/A521&gt;1</formula>
    </cfRule>
    <cfRule type="expression" dxfId="4325" priority="411">
      <formula>B521/A521&lt;1</formula>
    </cfRule>
  </conditionalFormatting>
  <conditionalFormatting sqref="C603:N603">
    <cfRule type="expression" dxfId="4324" priority="371">
      <formula>C603/B603&gt;1</formula>
    </cfRule>
    <cfRule type="expression" dxfId="4323" priority="372">
      <formula>C603/B603&lt;1</formula>
    </cfRule>
  </conditionalFormatting>
  <conditionalFormatting sqref="I552:N552">
    <cfRule type="expression" dxfId="4322" priority="395">
      <formula>I552/H552&gt;1</formula>
    </cfRule>
    <cfRule type="expression" dxfId="4321" priority="396">
      <formula>I552/H552&lt;1</formula>
    </cfRule>
  </conditionalFormatting>
  <conditionalFormatting sqref="I560:N560">
    <cfRule type="expression" dxfId="4320" priority="392">
      <formula>I560/H560&gt;1</formula>
    </cfRule>
    <cfRule type="expression" dxfId="4319" priority="393">
      <formula>I560/H560&lt;1</formula>
    </cfRule>
  </conditionalFormatting>
  <conditionalFormatting sqref="B575:N575">
    <cfRule type="cellIs" dxfId="4318" priority="391" operator="lessThan">
      <formula>0</formula>
    </cfRule>
  </conditionalFormatting>
  <conditionalFormatting sqref="B575:N575">
    <cfRule type="expression" dxfId="4317" priority="389">
      <formula>B575/A575&gt;1</formula>
    </cfRule>
    <cfRule type="expression" dxfId="4316" priority="390">
      <formula>B575/A575&lt;1</formula>
    </cfRule>
  </conditionalFormatting>
  <conditionalFormatting sqref="B589:N589">
    <cfRule type="cellIs" dxfId="4315" priority="388" operator="lessThan">
      <formula>0</formula>
    </cfRule>
  </conditionalFormatting>
  <conditionalFormatting sqref="B589:N589">
    <cfRule type="expression" dxfId="4314" priority="386">
      <formula>B589/A589&gt;1</formula>
    </cfRule>
    <cfRule type="expression" dxfId="4313" priority="387">
      <formula>B589/A589&lt;1</formula>
    </cfRule>
  </conditionalFormatting>
  <conditionalFormatting sqref="N608">
    <cfRule type="cellIs" dxfId="4312" priority="364" operator="lessThan">
      <formula>0</formula>
    </cfRule>
  </conditionalFormatting>
  <conditionalFormatting sqref="D521:N521">
    <cfRule type="cellIs" dxfId="4311" priority="409" operator="lessThan">
      <formula>0</formula>
    </cfRule>
  </conditionalFormatting>
  <conditionalFormatting sqref="D521:N521">
    <cfRule type="expression" dxfId="4310" priority="407">
      <formula>D521/C521&gt;1</formula>
    </cfRule>
    <cfRule type="expression" dxfId="4309" priority="408">
      <formula>D521/C521&lt;1</formula>
    </cfRule>
  </conditionalFormatting>
  <conditionalFormatting sqref="C529:N529">
    <cfRule type="cellIs" dxfId="4308" priority="406" operator="lessThan">
      <formula>0</formula>
    </cfRule>
  </conditionalFormatting>
  <conditionalFormatting sqref="C529:N529">
    <cfRule type="expression" dxfId="4307" priority="404">
      <formula>C529/B529&gt;1</formula>
    </cfRule>
    <cfRule type="expression" dxfId="4306" priority="405">
      <formula>C529/B529&lt;1</formula>
    </cfRule>
  </conditionalFormatting>
  <conditionalFormatting sqref="C582:N582">
    <cfRule type="expression" dxfId="4305" priority="380">
      <formula>C582/B582&gt;1</formula>
    </cfRule>
    <cfRule type="expression" dxfId="4304" priority="381">
      <formula>C582/B582&lt;1</formula>
    </cfRule>
  </conditionalFormatting>
  <conditionalFormatting sqref="C537:N537">
    <cfRule type="expression" dxfId="4303" priority="401">
      <formula>C537/B537&gt;1</formula>
    </cfRule>
    <cfRule type="expression" dxfId="4302" priority="402">
      <formula>C537/B537&lt;1</formula>
    </cfRule>
  </conditionalFormatting>
  <conditionalFormatting sqref="C568:N568">
    <cfRule type="expression" dxfId="4301" priority="398">
      <formula>C568/B568&gt;1</formula>
    </cfRule>
    <cfRule type="expression" dxfId="4300" priority="399">
      <formula>C568/B568&lt;1</formula>
    </cfRule>
  </conditionalFormatting>
  <conditionalFormatting sqref="C608:M608">
    <cfRule type="expression" dxfId="4299" priority="366">
      <formula>C608/B608&gt;1</formula>
    </cfRule>
    <cfRule type="expression" dxfId="4298" priority="367">
      <formula>C608/B608&lt;1</formula>
    </cfRule>
  </conditionalFormatting>
  <conditionalFormatting sqref="N608">
    <cfRule type="expression" dxfId="4297" priority="361">
      <formula>N608/M608&gt;1</formula>
    </cfRule>
    <cfRule type="expression" dxfId="4296" priority="362">
      <formula>N608/M608&lt;1</formula>
    </cfRule>
  </conditionalFormatting>
  <conditionalFormatting sqref="C608:M608">
    <cfRule type="cellIs" dxfId="4295" priority="370" operator="lessThan">
      <formula>0</formula>
    </cfRule>
  </conditionalFormatting>
  <conditionalFormatting sqref="C608:M608">
    <cfRule type="cellIs" dxfId="4294" priority="369" operator="lessThan">
      <formula>0</formula>
    </cfRule>
  </conditionalFormatting>
  <conditionalFormatting sqref="B582">
    <cfRule type="cellIs" dxfId="4293" priority="383" operator="lessThan">
      <formula>0</formula>
    </cfRule>
  </conditionalFormatting>
  <conditionalFormatting sqref="B582">
    <cfRule type="expression" dxfId="4292" priority="384">
      <formula>B582/#REF!&gt;1</formula>
    </cfRule>
    <cfRule type="expression" dxfId="4291" priority="385">
      <formula>B582/#REF!&lt;1</formula>
    </cfRule>
  </conditionalFormatting>
  <conditionalFormatting sqref="C582:N582">
    <cfRule type="cellIs" dxfId="4290" priority="382" operator="lessThan">
      <formula>0</formula>
    </cfRule>
  </conditionalFormatting>
  <conditionalFormatting sqref="C597:N597">
    <cfRule type="expression" dxfId="4289" priority="376">
      <formula>C597/B597&gt;1</formula>
    </cfRule>
    <cfRule type="expression" dxfId="4288" priority="377">
      <formula>C597/B597&lt;1</formula>
    </cfRule>
  </conditionalFormatting>
  <conditionalFormatting sqref="N608">
    <cfRule type="cellIs" dxfId="4287" priority="365" operator="lessThan">
      <formula>0</formula>
    </cfRule>
  </conditionalFormatting>
  <conditionalFormatting sqref="C608:M608">
    <cfRule type="cellIs" dxfId="4286" priority="368" operator="lessThan">
      <formula>0</formula>
    </cfRule>
  </conditionalFormatting>
  <conditionalFormatting sqref="N608">
    <cfRule type="cellIs" dxfId="4285" priority="363" operator="lessThan">
      <formula>0</formula>
    </cfRule>
  </conditionalFormatting>
  <conditionalFormatting sqref="B676:N679">
    <cfRule type="cellIs" dxfId="4284" priority="360" operator="lessThan">
      <formula>0</formula>
    </cfRule>
  </conditionalFormatting>
  <conditionalFormatting sqref="I678:N678 P676:Q679">
    <cfRule type="cellIs" dxfId="4283" priority="359" operator="lessThan">
      <formula>0</formula>
    </cfRule>
  </conditionalFormatting>
  <conditionalFormatting sqref="B680:N683">
    <cfRule type="cellIs" dxfId="4282" priority="358" operator="lessThan">
      <formula>0</formula>
    </cfRule>
  </conditionalFormatting>
  <conditionalFormatting sqref="I682:N682 P680:Q683">
    <cfRule type="cellIs" dxfId="4281" priority="357" operator="lessThan">
      <formula>0</formula>
    </cfRule>
  </conditionalFormatting>
  <conditionalFormatting sqref="B684:N687">
    <cfRule type="cellIs" dxfId="4280" priority="356" operator="lessThan">
      <formula>0</formula>
    </cfRule>
  </conditionalFormatting>
  <conditionalFormatting sqref="I686:N686 P684:Q687">
    <cfRule type="cellIs" dxfId="4279" priority="355" operator="lessThan">
      <formula>0</formula>
    </cfRule>
  </conditionalFormatting>
  <conditionalFormatting sqref="B688:N691">
    <cfRule type="cellIs" dxfId="4278" priority="354" operator="lessThan">
      <formula>0</formula>
    </cfRule>
  </conditionalFormatting>
  <conditionalFormatting sqref="I690:N690 P688:Q691">
    <cfRule type="cellIs" dxfId="4277" priority="353" operator="lessThan">
      <formula>0</formula>
    </cfRule>
  </conditionalFormatting>
  <conditionalFormatting sqref="B692:N695 O694">
    <cfRule type="cellIs" dxfId="4276" priority="352" operator="lessThan">
      <formula>0</formula>
    </cfRule>
  </conditionalFormatting>
  <conditionalFormatting sqref="P692:Q695 I694:O694">
    <cfRule type="cellIs" dxfId="4275" priority="351" operator="lessThan">
      <formula>0</formula>
    </cfRule>
  </conditionalFormatting>
  <conditionalFormatting sqref="B696:N699">
    <cfRule type="cellIs" dxfId="4274" priority="350" operator="lessThan">
      <formula>0</formula>
    </cfRule>
  </conditionalFormatting>
  <conditionalFormatting sqref="I698:N698 P696:Q699">
    <cfRule type="cellIs" dxfId="4273" priority="349" operator="lessThan">
      <formula>0</formula>
    </cfRule>
  </conditionalFormatting>
  <conditionalFormatting sqref="B700:N703">
    <cfRule type="cellIs" dxfId="4272" priority="348" operator="lessThan">
      <formula>0</formula>
    </cfRule>
  </conditionalFormatting>
  <conditionalFormatting sqref="I702:N702 P700:Q703">
    <cfRule type="cellIs" dxfId="4271" priority="347" operator="lessThan">
      <formula>0</formula>
    </cfRule>
  </conditionalFormatting>
  <conditionalFormatting sqref="B704:N707">
    <cfRule type="cellIs" dxfId="4270" priority="346" operator="lessThan">
      <formula>0</formula>
    </cfRule>
  </conditionalFormatting>
  <conditionalFormatting sqref="I706:N706 P704:Q707">
    <cfRule type="cellIs" dxfId="4269" priority="345" operator="lessThan">
      <formula>0</formula>
    </cfRule>
  </conditionalFormatting>
  <conditionalFormatting sqref="B712:N715">
    <cfRule type="cellIs" dxfId="4268" priority="344" operator="lessThan">
      <formula>0</formula>
    </cfRule>
  </conditionalFormatting>
  <conditionalFormatting sqref="I714:N714 P712:Q715">
    <cfRule type="cellIs" dxfId="4267" priority="343" operator="lessThan">
      <formula>0</formula>
    </cfRule>
  </conditionalFormatting>
  <conditionalFormatting sqref="B716:N719">
    <cfRule type="cellIs" dxfId="4266" priority="342" operator="lessThan">
      <formula>0</formula>
    </cfRule>
  </conditionalFormatting>
  <conditionalFormatting sqref="I718:N718 P716:Q719">
    <cfRule type="cellIs" dxfId="4265" priority="341" operator="lessThan">
      <formula>0</formula>
    </cfRule>
  </conditionalFormatting>
  <conditionalFormatting sqref="P654">
    <cfRule type="cellIs" dxfId="4264" priority="340" operator="lessThan">
      <formula>0</formula>
    </cfRule>
  </conditionalFormatting>
  <conditionalFormatting sqref="Q466">
    <cfRule type="cellIs" dxfId="4263" priority="339" operator="lessThan">
      <formula>0</formula>
    </cfRule>
  </conditionalFormatting>
  <conditionalFormatting sqref="P466">
    <cfRule type="cellIs" dxfId="4262" priority="338" operator="lessThan">
      <formula>0</formula>
    </cfRule>
  </conditionalFormatting>
  <conditionalFormatting sqref="B466:N466">
    <cfRule type="cellIs" dxfId="4261" priority="337" operator="lessThan">
      <formula>0</formula>
    </cfRule>
  </conditionalFormatting>
  <conditionalFormatting sqref="B505:N505">
    <cfRule type="cellIs" dxfId="4260" priority="334" operator="lessThan">
      <formula>0</formula>
    </cfRule>
  </conditionalFormatting>
  <conditionalFormatting sqref="B513:N513">
    <cfRule type="cellIs" dxfId="4259" priority="331" operator="lessThan">
      <formula>0</formula>
    </cfRule>
  </conditionalFormatting>
  <conditionalFormatting sqref="B522:N522">
    <cfRule type="cellIs" dxfId="4258" priority="328" operator="lessThan">
      <formula>0</formula>
    </cfRule>
  </conditionalFormatting>
  <conditionalFormatting sqref="B530:N530">
    <cfRule type="cellIs" dxfId="4257" priority="325" operator="lessThan">
      <formula>0</formula>
    </cfRule>
  </conditionalFormatting>
  <conditionalFormatting sqref="B538:N538">
    <cfRule type="cellIs" dxfId="4256" priority="322" operator="lessThan">
      <formula>0</formula>
    </cfRule>
  </conditionalFormatting>
  <conditionalFormatting sqref="B553:N553">
    <cfRule type="cellIs" dxfId="4255" priority="319" operator="lessThan">
      <formula>0</formula>
    </cfRule>
  </conditionalFormatting>
  <conditionalFormatting sqref="B561:N561">
    <cfRule type="cellIs" dxfId="4254" priority="316" operator="lessThan">
      <formula>0</formula>
    </cfRule>
  </conditionalFormatting>
  <conditionalFormatting sqref="B590:N590">
    <cfRule type="cellIs" dxfId="4253" priority="313" operator="lessThan">
      <formula>0</formula>
    </cfRule>
  </conditionalFormatting>
  <conditionalFormatting sqref="O608">
    <cfRule type="cellIs" dxfId="4252" priority="51" operator="lessThan">
      <formula>0</formula>
    </cfRule>
  </conditionalFormatting>
  <conditionalFormatting sqref="O608">
    <cfRule type="cellIs" dxfId="4251" priority="52" operator="lessThan">
      <formula>0</formula>
    </cfRule>
  </conditionalFormatting>
  <conditionalFormatting sqref="O603">
    <cfRule type="cellIs" dxfId="4250" priority="55" operator="lessThan">
      <formula>0</formula>
    </cfRule>
  </conditionalFormatting>
  <conditionalFormatting sqref="O603">
    <cfRule type="cellIs" dxfId="4249" priority="56" operator="lessThan">
      <formula>0</formula>
    </cfRule>
  </conditionalFormatting>
  <conditionalFormatting sqref="O603">
    <cfRule type="cellIs" dxfId="4248" priority="57" operator="lessThan">
      <formula>0</formula>
    </cfRule>
  </conditionalFormatting>
  <conditionalFormatting sqref="O608">
    <cfRule type="cellIs" dxfId="4247" priority="50" operator="lessThan">
      <formula>0</formula>
    </cfRule>
  </conditionalFormatting>
  <conditionalFormatting sqref="P491:Q491">
    <cfRule type="cellIs" dxfId="4246" priority="312" operator="lessThan">
      <formula>0</formula>
    </cfRule>
  </conditionalFormatting>
  <conditionalFormatting sqref="Q492:Q496">
    <cfRule type="cellIs" dxfId="4245" priority="311" operator="lessThan">
      <formula>0</formula>
    </cfRule>
  </conditionalFormatting>
  <conditionalFormatting sqref="P492:P495">
    <cfRule type="cellIs" dxfId="4244" priority="310" operator="lessThan">
      <formula>0</formula>
    </cfRule>
  </conditionalFormatting>
  <conditionalFormatting sqref="P496">
    <cfRule type="cellIs" dxfId="4243" priority="309" operator="lessThan">
      <formula>0</formula>
    </cfRule>
  </conditionalFormatting>
  <conditionalFormatting sqref="P473:Q473 B473">
    <cfRule type="cellIs" dxfId="4242" priority="308" operator="lessThan">
      <formula>0</formula>
    </cfRule>
  </conditionalFormatting>
  <conditionalFormatting sqref="Q474:Q478">
    <cfRule type="cellIs" dxfId="4241" priority="307" operator="lessThan">
      <formula>0</formula>
    </cfRule>
  </conditionalFormatting>
  <conditionalFormatting sqref="P474:P477">
    <cfRule type="cellIs" dxfId="4240" priority="306" operator="lessThan">
      <formula>0</formula>
    </cfRule>
  </conditionalFormatting>
  <conditionalFormatting sqref="P478">
    <cfRule type="cellIs" dxfId="4239" priority="305" operator="lessThan">
      <formula>0</formula>
    </cfRule>
  </conditionalFormatting>
  <conditionalFormatting sqref="P479:Q479 B479">
    <cfRule type="cellIs" dxfId="4238" priority="304" operator="lessThan">
      <formula>0</formula>
    </cfRule>
  </conditionalFormatting>
  <conditionalFormatting sqref="Q480:Q484">
    <cfRule type="cellIs" dxfId="4237" priority="303" operator="lessThan">
      <formula>0</formula>
    </cfRule>
  </conditionalFormatting>
  <conditionalFormatting sqref="P480:P483">
    <cfRule type="cellIs" dxfId="4236" priority="302" operator="lessThan">
      <formula>0</formula>
    </cfRule>
  </conditionalFormatting>
  <conditionalFormatting sqref="P484">
    <cfRule type="cellIs" dxfId="4235" priority="301" operator="lessThan">
      <formula>0</formula>
    </cfRule>
  </conditionalFormatting>
  <conditionalFormatting sqref="P485:Q485 B485">
    <cfRule type="cellIs" dxfId="4234" priority="300" operator="lessThan">
      <formula>0</formula>
    </cfRule>
  </conditionalFormatting>
  <conditionalFormatting sqref="Q486:Q490">
    <cfRule type="cellIs" dxfId="4233" priority="299" operator="lessThan">
      <formula>0</formula>
    </cfRule>
  </conditionalFormatting>
  <conditionalFormatting sqref="P486:P489">
    <cfRule type="cellIs" dxfId="4232" priority="298" operator="lessThan">
      <formula>0</formula>
    </cfRule>
  </conditionalFormatting>
  <conditionalFormatting sqref="P490">
    <cfRule type="cellIs" dxfId="4231"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230" priority="294" operator="lessThan">
      <formula>0</formula>
    </cfRule>
  </conditionalFormatting>
  <conditionalFormatting sqref="O348">
    <cfRule type="cellIs" dxfId="4229" priority="293" operator="lessThan">
      <formula>0</formula>
    </cfRule>
  </conditionalFormatting>
  <conditionalFormatting sqref="O348">
    <cfRule type="cellIs" dxfId="4228" priority="292" operator="lessThan">
      <formula>0</formula>
    </cfRule>
  </conditionalFormatting>
  <conditionalFormatting sqref="O351:O354">
    <cfRule type="cellIs" dxfId="4227" priority="291" operator="lessThan">
      <formula>0</formula>
    </cfRule>
  </conditionalFormatting>
  <conditionalFormatting sqref="O363:O364">
    <cfRule type="cellIs" dxfId="4225" priority="289" operator="lessThan">
      <formula>0</formula>
    </cfRule>
  </conditionalFormatting>
  <conditionalFormatting sqref="O369:O370">
    <cfRule type="cellIs" dxfId="4224" priority="288" operator="lessThan">
      <formula>0</formula>
    </cfRule>
  </conditionalFormatting>
  <conditionalFormatting sqref="O375:O376">
    <cfRule type="cellIs" dxfId="4223" priority="287" operator="lessThan">
      <formula>0</formula>
    </cfRule>
  </conditionalFormatting>
  <conditionalFormatting sqref="O381:O383">
    <cfRule type="cellIs" dxfId="4222" priority="286" operator="lessThan">
      <formula>0</formula>
    </cfRule>
  </conditionalFormatting>
  <conditionalFormatting sqref="O355">
    <cfRule type="cellIs" dxfId="4221" priority="285" operator="lessThan">
      <formula>0</formula>
    </cfRule>
  </conditionalFormatting>
  <conditionalFormatting sqref="O593:O595">
    <cfRule type="cellIs" dxfId="4220" priority="283" operator="lessThan">
      <formula>0</formula>
    </cfRule>
  </conditionalFormatting>
  <conditionalFormatting sqref="O593:O595">
    <cfRule type="cellIs" dxfId="4219" priority="284" operator="lessThan">
      <formula>0</formula>
    </cfRule>
  </conditionalFormatting>
  <conditionalFormatting sqref="O601:O602 O599">
    <cfRule type="cellIs" dxfId="4218" priority="282" operator="lessThan">
      <formula>0</formula>
    </cfRule>
  </conditionalFormatting>
  <conditionalFormatting sqref="O621:O624">
    <cfRule type="cellIs" dxfId="4217" priority="277" operator="lessThan">
      <formula>0</formula>
    </cfRule>
  </conditionalFormatting>
  <conditionalFormatting sqref="O621:O624">
    <cfRule type="cellIs" dxfId="4216" priority="278" operator="lessThan">
      <formula>0</formula>
    </cfRule>
  </conditionalFormatting>
  <conditionalFormatting sqref="O626:O629">
    <cfRule type="cellIs" dxfId="4215" priority="276" operator="lessThan">
      <formula>0</formula>
    </cfRule>
  </conditionalFormatting>
  <conditionalFormatting sqref="O611:O614">
    <cfRule type="cellIs" dxfId="4214" priority="271" operator="lessThan">
      <formula>0</formula>
    </cfRule>
  </conditionalFormatting>
  <conditionalFormatting sqref="O611:O614">
    <cfRule type="cellIs" dxfId="4213" priority="272" operator="lessThan">
      <formula>0</formula>
    </cfRule>
  </conditionalFormatting>
  <conditionalFormatting sqref="O650 O663 O655:O661 O642:O645 O652:O653 O672:O675 O708:O711 O665:O670">
    <cfRule type="cellIs" dxfId="4212" priority="270" operator="lessThan">
      <formula>0</formula>
    </cfRule>
  </conditionalFormatting>
  <conditionalFormatting sqref="O674">
    <cfRule type="cellIs" dxfId="4211" priority="269" operator="lessThan">
      <formula>0</formula>
    </cfRule>
  </conditionalFormatting>
  <conditionalFormatting sqref="O647">
    <cfRule type="cellIs" dxfId="4210" priority="268" operator="lessThan">
      <formula>0</formula>
    </cfRule>
  </conditionalFormatting>
  <conditionalFormatting sqref="O393">
    <cfRule type="cellIs" dxfId="4209" priority="245" operator="lessThan">
      <formula>0</formula>
    </cfRule>
  </conditionalFormatting>
  <conditionalFormatting sqref="O390">
    <cfRule type="cellIs" dxfId="4208" priority="250" operator="lessThan">
      <formula>0</formula>
    </cfRule>
  </conditionalFormatting>
  <conditionalFormatting sqref="O393">
    <cfRule type="cellIs" dxfId="4207" priority="248" operator="lessThan">
      <formula>0</formula>
    </cfRule>
  </conditionalFormatting>
  <conditionalFormatting sqref="O378">
    <cfRule type="cellIs" dxfId="4206" priority="260" operator="lessThan">
      <formula>0</formula>
    </cfRule>
  </conditionalFormatting>
  <conditionalFormatting sqref="O372">
    <cfRule type="cellIs" dxfId="4205" priority="261" operator="lessThan">
      <formula>0</formula>
    </cfRule>
  </conditionalFormatting>
  <conditionalFormatting sqref="O384">
    <cfRule type="cellIs" dxfId="4204" priority="259" operator="lessThan">
      <formula>0</formula>
    </cfRule>
  </conditionalFormatting>
  <conditionalFormatting sqref="O387">
    <cfRule type="cellIs" dxfId="4203" priority="254" operator="lessThan">
      <formula>0</formula>
    </cfRule>
  </conditionalFormatting>
  <conditionalFormatting sqref="O387">
    <cfRule type="cellIs" dxfId="4202" priority="253" operator="lessThan">
      <formula>0</formula>
    </cfRule>
  </conditionalFormatting>
  <conditionalFormatting sqref="O387">
    <cfRule type="cellIs" dxfId="4201" priority="252" operator="lessThan">
      <formula>0</formula>
    </cfRule>
  </conditionalFormatting>
  <conditionalFormatting sqref="O387">
    <cfRule type="cellIs" dxfId="4200" priority="251" operator="lessThan">
      <formula>0</formula>
    </cfRule>
  </conditionalFormatting>
  <conditionalFormatting sqref="O393">
    <cfRule type="cellIs" dxfId="4199" priority="246" operator="lessThan">
      <formula>0</formula>
    </cfRule>
  </conditionalFormatting>
  <conditionalFormatting sqref="O393">
    <cfRule type="cellIs" dxfId="4198" priority="249" operator="lessThan">
      <formula>0</formula>
    </cfRule>
  </conditionalFormatting>
  <conditionalFormatting sqref="O393">
    <cfRule type="cellIs" dxfId="4197" priority="244" operator="lessThan">
      <formula>0</formula>
    </cfRule>
  </conditionalFormatting>
  <conditionalFormatting sqref="O393">
    <cfRule type="cellIs" dxfId="4196" priority="247" operator="lessThan">
      <formula>0</formula>
    </cfRule>
  </conditionalFormatting>
  <conditionalFormatting sqref="O393">
    <cfRule type="cellIs" dxfId="4195" priority="242" operator="lessThan">
      <formula>0</formula>
    </cfRule>
  </conditionalFormatting>
  <conditionalFormatting sqref="O393">
    <cfRule type="cellIs" dxfId="4194" priority="243" operator="lessThan">
      <formula>0</formula>
    </cfRule>
  </conditionalFormatting>
  <conditionalFormatting sqref="O399">
    <cfRule type="cellIs" dxfId="4193" priority="240" operator="lessThan">
      <formula>0</formula>
    </cfRule>
  </conditionalFormatting>
  <conditionalFormatting sqref="O396">
    <cfRule type="cellIs" dxfId="4192" priority="241" operator="lessThan">
      <formula>0</formula>
    </cfRule>
  </conditionalFormatting>
  <conditionalFormatting sqref="O399">
    <cfRule type="cellIs" dxfId="4191" priority="239" operator="lessThan">
      <formula>0</formula>
    </cfRule>
  </conditionalFormatting>
  <conditionalFormatting sqref="O399">
    <cfRule type="cellIs" dxfId="4190" priority="238" operator="lessThan">
      <formula>0</formula>
    </cfRule>
  </conditionalFormatting>
  <conditionalFormatting sqref="O399">
    <cfRule type="cellIs" dxfId="4189" priority="237" operator="lessThan">
      <formula>0</formula>
    </cfRule>
  </conditionalFormatting>
  <conditionalFormatting sqref="O399">
    <cfRule type="cellIs" dxfId="4188" priority="236" operator="lessThan">
      <formula>0</formula>
    </cfRule>
  </conditionalFormatting>
  <conditionalFormatting sqref="O399">
    <cfRule type="cellIs" dxfId="4187" priority="235" operator="lessThan">
      <formula>0</formula>
    </cfRule>
  </conditionalFormatting>
  <conditionalFormatting sqref="O399">
    <cfRule type="cellIs" dxfId="4186" priority="234" operator="lessThan">
      <formula>0</formula>
    </cfRule>
  </conditionalFormatting>
  <conditionalFormatting sqref="O399">
    <cfRule type="cellIs" dxfId="4185" priority="233" operator="lessThan">
      <formula>0</formula>
    </cfRule>
  </conditionalFormatting>
  <conditionalFormatting sqref="O402">
    <cfRule type="cellIs" dxfId="4184" priority="232" operator="lessThan">
      <formula>0</formula>
    </cfRule>
  </conditionalFormatting>
  <conditionalFormatting sqref="O355">
    <cfRule type="cellIs" dxfId="4183" priority="231" operator="lessThan">
      <formula>0</formula>
    </cfRule>
  </conditionalFormatting>
  <conditionalFormatting sqref="O361">
    <cfRule type="cellIs" dxfId="4182" priority="230" operator="lessThan">
      <formula>0</formula>
    </cfRule>
  </conditionalFormatting>
  <conditionalFormatting sqref="O361">
    <cfRule type="cellIs" dxfId="4181" priority="229" operator="lessThan">
      <formula>0</formula>
    </cfRule>
  </conditionalFormatting>
  <conditionalFormatting sqref="O367">
    <cfRule type="cellIs" dxfId="4180" priority="228" operator="lessThan">
      <formula>0</formula>
    </cfRule>
  </conditionalFormatting>
  <conditionalFormatting sqref="O367">
    <cfRule type="cellIs" dxfId="4179" priority="227" operator="lessThan">
      <formula>0</formula>
    </cfRule>
  </conditionalFormatting>
  <conditionalFormatting sqref="O373">
    <cfRule type="cellIs" dxfId="4178" priority="226" operator="lessThan">
      <formula>0</formula>
    </cfRule>
  </conditionalFormatting>
  <conditionalFormatting sqref="O373">
    <cfRule type="cellIs" dxfId="4177" priority="225" operator="lessThan">
      <formula>0</formula>
    </cfRule>
  </conditionalFormatting>
  <conditionalFormatting sqref="O379">
    <cfRule type="cellIs" dxfId="4176" priority="224" operator="lessThan">
      <formula>0</formula>
    </cfRule>
  </conditionalFormatting>
  <conditionalFormatting sqref="O379">
    <cfRule type="cellIs" dxfId="4175" priority="223" operator="lessThan">
      <formula>0</formula>
    </cfRule>
  </conditionalFormatting>
  <conditionalFormatting sqref="O385">
    <cfRule type="cellIs" dxfId="4174" priority="222" operator="lessThan">
      <formula>0</formula>
    </cfRule>
  </conditionalFormatting>
  <conditionalFormatting sqref="O385">
    <cfRule type="cellIs" dxfId="4173" priority="221" operator="lessThan">
      <formula>0</formula>
    </cfRule>
  </conditionalFormatting>
  <conditionalFormatting sqref="O391">
    <cfRule type="cellIs" dxfId="4172" priority="220" operator="lessThan">
      <formula>0</formula>
    </cfRule>
  </conditionalFormatting>
  <conditionalFormatting sqref="O391">
    <cfRule type="cellIs" dxfId="4171" priority="219" operator="lessThan">
      <formula>0</formula>
    </cfRule>
  </conditionalFormatting>
  <conditionalFormatting sqref="O397">
    <cfRule type="cellIs" dxfId="4170" priority="218" operator="lessThan">
      <formula>0</formula>
    </cfRule>
  </conditionalFormatting>
  <conditionalFormatting sqref="O397">
    <cfRule type="cellIs" dxfId="4169" priority="217" operator="lessThan">
      <formula>0</formula>
    </cfRule>
  </conditionalFormatting>
  <conditionalFormatting sqref="O405">
    <cfRule type="cellIs" dxfId="4168" priority="216" operator="lessThan">
      <formula>0</formula>
    </cfRule>
  </conditionalFormatting>
  <conditionalFormatting sqref="O405">
    <cfRule type="cellIs" dxfId="4167" priority="214" operator="lessThan">
      <formula>0</formula>
    </cfRule>
  </conditionalFormatting>
  <conditionalFormatting sqref="O405">
    <cfRule type="cellIs" dxfId="4166" priority="213" operator="lessThan">
      <formula>0</formula>
    </cfRule>
  </conditionalFormatting>
  <conditionalFormatting sqref="O405">
    <cfRule type="cellIs" dxfId="4165" priority="212" operator="lessThan">
      <formula>0</formula>
    </cfRule>
  </conditionalFormatting>
  <conditionalFormatting sqref="O405">
    <cfRule type="cellIs" dxfId="4164" priority="211" operator="lessThan">
      <formula>0</formula>
    </cfRule>
  </conditionalFormatting>
  <conditionalFormatting sqref="O405">
    <cfRule type="cellIs" dxfId="4163" priority="210" operator="lessThan">
      <formula>0</formula>
    </cfRule>
  </conditionalFormatting>
  <conditionalFormatting sqref="O405">
    <cfRule type="cellIs" dxfId="4162" priority="209" operator="lessThan">
      <formula>0</formula>
    </cfRule>
  </conditionalFormatting>
  <conditionalFormatting sqref="O408">
    <cfRule type="cellIs" dxfId="4161" priority="208" operator="lessThan">
      <formula>0</formula>
    </cfRule>
  </conditionalFormatting>
  <conditionalFormatting sqref="O409">
    <cfRule type="cellIs" dxfId="4160" priority="207" operator="lessThan">
      <formula>0</formula>
    </cfRule>
  </conditionalFormatting>
  <conditionalFormatting sqref="O409">
    <cfRule type="cellIs" dxfId="4159" priority="206" operator="lessThan">
      <formula>0</formula>
    </cfRule>
  </conditionalFormatting>
  <conditionalFormatting sqref="O411">
    <cfRule type="cellIs" dxfId="4158" priority="205" operator="lessThan">
      <formula>0</formula>
    </cfRule>
  </conditionalFormatting>
  <conditionalFormatting sqref="O411">
    <cfRule type="cellIs" dxfId="4157" priority="204" operator="lessThan">
      <formula>0</formula>
    </cfRule>
  </conditionalFormatting>
  <conditionalFormatting sqref="O411">
    <cfRule type="cellIs" dxfId="4156" priority="203" operator="lessThan">
      <formula>0</formula>
    </cfRule>
  </conditionalFormatting>
  <conditionalFormatting sqref="O411">
    <cfRule type="cellIs" dxfId="4155" priority="202" operator="lessThan">
      <formula>0</formula>
    </cfRule>
  </conditionalFormatting>
  <conditionalFormatting sqref="O411">
    <cfRule type="cellIs" dxfId="4154" priority="201" operator="lessThan">
      <formula>0</formula>
    </cfRule>
  </conditionalFormatting>
  <conditionalFormatting sqref="O411">
    <cfRule type="cellIs" dxfId="4153" priority="200" operator="lessThan">
      <formula>0</formula>
    </cfRule>
  </conditionalFormatting>
  <conditionalFormatting sqref="O411">
    <cfRule type="cellIs" dxfId="4152" priority="199" operator="lessThan">
      <formula>0</formula>
    </cfRule>
  </conditionalFormatting>
  <conditionalFormatting sqref="O411">
    <cfRule type="cellIs" dxfId="4151" priority="198" operator="lessThan">
      <formula>0</formula>
    </cfRule>
  </conditionalFormatting>
  <conditionalFormatting sqref="O414">
    <cfRule type="cellIs" dxfId="4150" priority="197" operator="lessThan">
      <formula>0</formula>
    </cfRule>
  </conditionalFormatting>
  <conditionalFormatting sqref="O415">
    <cfRule type="cellIs" dxfId="4149" priority="196" operator="lessThan">
      <formula>0</formula>
    </cfRule>
  </conditionalFormatting>
  <conditionalFormatting sqref="O415">
    <cfRule type="cellIs" dxfId="4148" priority="195" operator="lessThan">
      <formula>0</formula>
    </cfRule>
  </conditionalFormatting>
  <conditionalFormatting sqref="O417">
    <cfRule type="cellIs" dxfId="4147" priority="194" operator="lessThan">
      <formula>0</formula>
    </cfRule>
  </conditionalFormatting>
  <conditionalFormatting sqref="O417">
    <cfRule type="cellIs" dxfId="4146" priority="193" operator="lessThan">
      <formula>0</formula>
    </cfRule>
  </conditionalFormatting>
  <conditionalFormatting sqref="O417">
    <cfRule type="cellIs" dxfId="4145" priority="192" operator="lessThan">
      <formula>0</formula>
    </cfRule>
  </conditionalFormatting>
  <conditionalFormatting sqref="O417">
    <cfRule type="cellIs" dxfId="4144" priority="191" operator="lessThan">
      <formula>0</formula>
    </cfRule>
  </conditionalFormatting>
  <conditionalFormatting sqref="O417">
    <cfRule type="cellIs" dxfId="4143" priority="190" operator="lessThan">
      <formula>0</formula>
    </cfRule>
  </conditionalFormatting>
  <conditionalFormatting sqref="O417">
    <cfRule type="cellIs" dxfId="4142" priority="189" operator="lessThan">
      <formula>0</formula>
    </cfRule>
  </conditionalFormatting>
  <conditionalFormatting sqref="O417">
    <cfRule type="cellIs" dxfId="4141" priority="188" operator="lessThan">
      <formula>0</formula>
    </cfRule>
  </conditionalFormatting>
  <conditionalFormatting sqref="O417">
    <cfRule type="cellIs" dxfId="4140" priority="187" operator="lessThan">
      <formula>0</formula>
    </cfRule>
  </conditionalFormatting>
  <conditionalFormatting sqref="O420">
    <cfRule type="cellIs" dxfId="4139" priority="186" operator="lessThan">
      <formula>0</formula>
    </cfRule>
  </conditionalFormatting>
  <conditionalFormatting sqref="O421">
    <cfRule type="cellIs" dxfId="4138" priority="185" operator="lessThan">
      <formula>0</formula>
    </cfRule>
  </conditionalFormatting>
  <conditionalFormatting sqref="O421">
    <cfRule type="cellIs" dxfId="4137" priority="184" operator="lessThan">
      <formula>0</formula>
    </cfRule>
  </conditionalFormatting>
  <conditionalFormatting sqref="O423">
    <cfRule type="cellIs" dxfId="4136" priority="183" operator="lessThan">
      <formula>0</formula>
    </cfRule>
  </conditionalFormatting>
  <conditionalFormatting sqref="O423">
    <cfRule type="cellIs" dxfId="4135" priority="182" operator="lessThan">
      <formula>0</formula>
    </cfRule>
  </conditionalFormatting>
  <conditionalFormatting sqref="O423">
    <cfRule type="cellIs" dxfId="4134" priority="181" operator="lessThan">
      <formula>0</formula>
    </cfRule>
  </conditionalFormatting>
  <conditionalFormatting sqref="O423">
    <cfRule type="cellIs" dxfId="4133" priority="180" operator="lessThan">
      <formula>0</formula>
    </cfRule>
  </conditionalFormatting>
  <conditionalFormatting sqref="O423">
    <cfRule type="cellIs" dxfId="4132" priority="179" operator="lessThan">
      <formula>0</formula>
    </cfRule>
  </conditionalFormatting>
  <conditionalFormatting sqref="O423">
    <cfRule type="cellIs" dxfId="4131" priority="178" operator="lessThan">
      <formula>0</formula>
    </cfRule>
  </conditionalFormatting>
  <conditionalFormatting sqref="O423">
    <cfRule type="cellIs" dxfId="4130" priority="177" operator="lessThan">
      <formula>0</formula>
    </cfRule>
  </conditionalFormatting>
  <conditionalFormatting sqref="O423">
    <cfRule type="cellIs" dxfId="4129" priority="176" operator="lessThan">
      <formula>0</formula>
    </cfRule>
  </conditionalFormatting>
  <conditionalFormatting sqref="O426">
    <cfRule type="cellIs" dxfId="4128" priority="175" operator="lessThan">
      <formula>0</formula>
    </cfRule>
  </conditionalFormatting>
  <conditionalFormatting sqref="O427">
    <cfRule type="cellIs" dxfId="4127" priority="174" operator="lessThan">
      <formula>0</formula>
    </cfRule>
  </conditionalFormatting>
  <conditionalFormatting sqref="O427">
    <cfRule type="cellIs" dxfId="4126" priority="173" operator="lessThan">
      <formula>0</formula>
    </cfRule>
  </conditionalFormatting>
  <conditionalFormatting sqref="O429">
    <cfRule type="cellIs" dxfId="4125" priority="172" operator="lessThan">
      <formula>0</formula>
    </cfRule>
  </conditionalFormatting>
  <conditionalFormatting sqref="O429">
    <cfRule type="cellIs" dxfId="4124" priority="171" operator="lessThan">
      <formula>0</formula>
    </cfRule>
  </conditionalFormatting>
  <conditionalFormatting sqref="O429">
    <cfRule type="cellIs" dxfId="4123" priority="170" operator="lessThan">
      <formula>0</formula>
    </cfRule>
  </conditionalFormatting>
  <conditionalFormatting sqref="O429">
    <cfRule type="cellIs" dxfId="4122" priority="169" operator="lessThan">
      <formula>0</formula>
    </cfRule>
  </conditionalFormatting>
  <conditionalFormatting sqref="O429">
    <cfRule type="cellIs" dxfId="4121" priority="168" operator="lessThan">
      <formula>0</formula>
    </cfRule>
  </conditionalFormatting>
  <conditionalFormatting sqref="O429">
    <cfRule type="cellIs" dxfId="4120" priority="167" operator="lessThan">
      <formula>0</formula>
    </cfRule>
  </conditionalFormatting>
  <conditionalFormatting sqref="O429">
    <cfRule type="cellIs" dxfId="4119" priority="166" operator="lessThan">
      <formula>0</formula>
    </cfRule>
  </conditionalFormatting>
  <conditionalFormatting sqref="O429">
    <cfRule type="cellIs" dxfId="4118" priority="165" operator="lessThan">
      <formula>0</formula>
    </cfRule>
  </conditionalFormatting>
  <conditionalFormatting sqref="O432">
    <cfRule type="cellIs" dxfId="4117" priority="164" operator="lessThan">
      <formula>0</formula>
    </cfRule>
  </conditionalFormatting>
  <conditionalFormatting sqref="O435">
    <cfRule type="cellIs" dxfId="4116" priority="163" operator="lessThan">
      <formula>0</formula>
    </cfRule>
  </conditionalFormatting>
  <conditionalFormatting sqref="O435">
    <cfRule type="cellIs" dxfId="4115" priority="162" operator="lessThan">
      <formula>0</formula>
    </cfRule>
  </conditionalFormatting>
  <conditionalFormatting sqref="O435">
    <cfRule type="cellIs" dxfId="4114" priority="161" operator="lessThan">
      <formula>0</formula>
    </cfRule>
  </conditionalFormatting>
  <conditionalFormatting sqref="O435">
    <cfRule type="cellIs" dxfId="4113" priority="160" operator="lessThan">
      <formula>0</formula>
    </cfRule>
  </conditionalFormatting>
  <conditionalFormatting sqref="O435">
    <cfRule type="cellIs" dxfId="4112" priority="159" operator="lessThan">
      <formula>0</formula>
    </cfRule>
  </conditionalFormatting>
  <conditionalFormatting sqref="O435">
    <cfRule type="cellIs" dxfId="4111" priority="158" operator="lessThan">
      <formula>0</formula>
    </cfRule>
  </conditionalFormatting>
  <conditionalFormatting sqref="O435">
    <cfRule type="cellIs" dxfId="4110" priority="157" operator="lessThan">
      <formula>0</formula>
    </cfRule>
  </conditionalFormatting>
  <conditionalFormatting sqref="O435">
    <cfRule type="cellIs" dxfId="4109" priority="156" operator="lessThan">
      <formula>0</formula>
    </cfRule>
  </conditionalFormatting>
  <conditionalFormatting sqref="O438">
    <cfRule type="cellIs" dxfId="4108" priority="155" operator="lessThan">
      <formula>0</formula>
    </cfRule>
  </conditionalFormatting>
  <conditionalFormatting sqref="O439">
    <cfRule type="cellIs" dxfId="4107" priority="154" operator="lessThan">
      <formula>0</formula>
    </cfRule>
  </conditionalFormatting>
  <conditionalFormatting sqref="O439">
    <cfRule type="cellIs" dxfId="4106" priority="153" operator="lessThan">
      <formula>0</formula>
    </cfRule>
  </conditionalFormatting>
  <conditionalFormatting sqref="O441">
    <cfRule type="cellIs" dxfId="4105" priority="152" operator="lessThan">
      <formula>0</formula>
    </cfRule>
  </conditionalFormatting>
  <conditionalFormatting sqref="O441">
    <cfRule type="cellIs" dxfId="4104" priority="151" operator="lessThan">
      <formula>0</formula>
    </cfRule>
  </conditionalFormatting>
  <conditionalFormatting sqref="O441">
    <cfRule type="cellIs" dxfId="4103" priority="150" operator="lessThan">
      <formula>0</formula>
    </cfRule>
  </conditionalFormatting>
  <conditionalFormatting sqref="O441">
    <cfRule type="cellIs" dxfId="4102" priority="149" operator="lessThan">
      <formula>0</formula>
    </cfRule>
  </conditionalFormatting>
  <conditionalFormatting sqref="O441">
    <cfRule type="cellIs" dxfId="4101" priority="148" operator="lessThan">
      <formula>0</formula>
    </cfRule>
  </conditionalFormatting>
  <conditionalFormatting sqref="O441">
    <cfRule type="cellIs" dxfId="4100" priority="147" operator="lessThan">
      <formula>0</formula>
    </cfRule>
  </conditionalFormatting>
  <conditionalFormatting sqref="O441">
    <cfRule type="cellIs" dxfId="4099" priority="146" operator="lessThan">
      <formula>0</formula>
    </cfRule>
  </conditionalFormatting>
  <conditionalFormatting sqref="O441">
    <cfRule type="cellIs" dxfId="4098" priority="145" operator="lessThan">
      <formula>0</formula>
    </cfRule>
  </conditionalFormatting>
  <conditionalFormatting sqref="O444">
    <cfRule type="cellIs" dxfId="4097" priority="144" operator="lessThan">
      <formula>0</formula>
    </cfRule>
  </conditionalFormatting>
  <conditionalFormatting sqref="O445">
    <cfRule type="cellIs" dxfId="4096" priority="143" operator="lessThan">
      <formula>0</formula>
    </cfRule>
  </conditionalFormatting>
  <conditionalFormatting sqref="O445">
    <cfRule type="cellIs" dxfId="4095" priority="142" operator="lessThan">
      <formula>0</formula>
    </cfRule>
  </conditionalFormatting>
  <conditionalFormatting sqref="O448">
    <cfRule type="cellIs" dxfId="4094" priority="141" operator="lessThan">
      <formula>0</formula>
    </cfRule>
  </conditionalFormatting>
  <conditionalFormatting sqref="O448">
    <cfRule type="cellIs" dxfId="4093" priority="140" operator="lessThan">
      <formula>0</formula>
    </cfRule>
  </conditionalFormatting>
  <conditionalFormatting sqref="O448">
    <cfRule type="cellIs" dxfId="4092" priority="139" operator="lessThan">
      <formula>0</formula>
    </cfRule>
  </conditionalFormatting>
  <conditionalFormatting sqref="O448">
    <cfRule type="cellIs" dxfId="4091" priority="138" operator="lessThan">
      <formula>0</formula>
    </cfRule>
  </conditionalFormatting>
  <conditionalFormatting sqref="O448">
    <cfRule type="cellIs" dxfId="4090" priority="137" operator="lessThan">
      <formula>0</formula>
    </cfRule>
  </conditionalFormatting>
  <conditionalFormatting sqref="O448">
    <cfRule type="cellIs" dxfId="4089" priority="136" operator="lessThan">
      <formula>0</formula>
    </cfRule>
  </conditionalFormatting>
  <conditionalFormatting sqref="O448">
    <cfRule type="cellIs" dxfId="4088" priority="135" operator="lessThan">
      <formula>0</formula>
    </cfRule>
  </conditionalFormatting>
  <conditionalFormatting sqref="O448">
    <cfRule type="cellIs" dxfId="4087" priority="134" operator="lessThan">
      <formula>0</formula>
    </cfRule>
  </conditionalFormatting>
  <conditionalFormatting sqref="O451">
    <cfRule type="cellIs" dxfId="4086" priority="133" operator="lessThan">
      <formula>0</formula>
    </cfRule>
  </conditionalFormatting>
  <conditionalFormatting sqref="O452">
    <cfRule type="cellIs" dxfId="4085" priority="132" operator="lessThan">
      <formula>0</formula>
    </cfRule>
  </conditionalFormatting>
  <conditionalFormatting sqref="O452">
    <cfRule type="cellIs" dxfId="4084" priority="131" operator="lessThan">
      <formula>0</formula>
    </cfRule>
  </conditionalFormatting>
  <conditionalFormatting sqref="O454">
    <cfRule type="cellIs" dxfId="4083" priority="130" operator="lessThan">
      <formula>0</formula>
    </cfRule>
  </conditionalFormatting>
  <conditionalFormatting sqref="O454">
    <cfRule type="cellIs" dxfId="4082" priority="129" operator="lessThan">
      <formula>0</formula>
    </cfRule>
  </conditionalFormatting>
  <conditionalFormatting sqref="O454">
    <cfRule type="cellIs" dxfId="4081" priority="128" operator="lessThan">
      <formula>0</formula>
    </cfRule>
  </conditionalFormatting>
  <conditionalFormatting sqref="O454">
    <cfRule type="cellIs" dxfId="4080" priority="127" operator="lessThan">
      <formula>0</formula>
    </cfRule>
  </conditionalFormatting>
  <conditionalFormatting sqref="O454">
    <cfRule type="cellIs" dxfId="4079" priority="126" operator="lessThan">
      <formula>0</formula>
    </cfRule>
  </conditionalFormatting>
  <conditionalFormatting sqref="O454">
    <cfRule type="cellIs" dxfId="4078" priority="125" operator="lessThan">
      <formula>0</formula>
    </cfRule>
  </conditionalFormatting>
  <conditionalFormatting sqref="O454">
    <cfRule type="cellIs" dxfId="4077" priority="124" operator="lessThan">
      <formula>0</formula>
    </cfRule>
  </conditionalFormatting>
  <conditionalFormatting sqref="O454">
    <cfRule type="cellIs" dxfId="4076" priority="123" operator="lessThan">
      <formula>0</formula>
    </cfRule>
  </conditionalFormatting>
  <conditionalFormatting sqref="O457">
    <cfRule type="cellIs" dxfId="4075" priority="122" operator="lessThan">
      <formula>0</formula>
    </cfRule>
  </conditionalFormatting>
  <conditionalFormatting sqref="O458">
    <cfRule type="cellIs" dxfId="4074" priority="121" operator="lessThan">
      <formula>0</formula>
    </cfRule>
  </conditionalFormatting>
  <conditionalFormatting sqref="O458">
    <cfRule type="cellIs" dxfId="4073" priority="120" operator="lessThan">
      <formula>0</formula>
    </cfRule>
  </conditionalFormatting>
  <conditionalFormatting sqref="O461:O464">
    <cfRule type="cellIs" dxfId="4072" priority="119" operator="lessThan">
      <formula>0</formula>
    </cfRule>
  </conditionalFormatting>
  <conditionalFormatting sqref="O461:O464">
    <cfRule type="expression" dxfId="4071" priority="117">
      <formula>O461/N461&gt;1</formula>
    </cfRule>
    <cfRule type="expression" dxfId="4070" priority="118">
      <formula>O461/N461&lt;1</formula>
    </cfRule>
  </conditionalFormatting>
  <conditionalFormatting sqref="O552 O560 O575 O589">
    <cfRule type="expression" dxfId="4069" priority="115">
      <formula>O552/#REF!&gt;1</formula>
    </cfRule>
    <cfRule type="expression" dxfId="4068" priority="116">
      <formula>O552/#REF!&lt;1</formula>
    </cfRule>
  </conditionalFormatting>
  <conditionalFormatting sqref="O512">
    <cfRule type="cellIs" dxfId="4067" priority="114" operator="lessThan">
      <formula>0</formula>
    </cfRule>
  </conditionalFormatting>
  <conditionalFormatting sqref="O512">
    <cfRule type="expression" dxfId="4066" priority="112">
      <formula>O512/N512&gt;1</formula>
    </cfRule>
    <cfRule type="expression" dxfId="4065" priority="113">
      <formula>O512/N512&lt;1</formula>
    </cfRule>
  </conditionalFormatting>
  <conditionalFormatting sqref="O596">
    <cfRule type="cellIs" dxfId="4064" priority="111" operator="lessThan">
      <formula>0</formula>
    </cfRule>
  </conditionalFormatting>
  <conditionalFormatting sqref="O600">
    <cfRule type="cellIs" dxfId="4063" priority="110" operator="lessThan">
      <formula>0</formula>
    </cfRule>
  </conditionalFormatting>
  <conditionalFormatting sqref="O600">
    <cfRule type="cellIs" dxfId="4062" priority="109" operator="lessThan">
      <formula>0</formula>
    </cfRule>
  </conditionalFormatting>
  <conditionalFormatting sqref="O710">
    <cfRule type="cellIs" dxfId="4061" priority="108" operator="lessThan">
      <formula>0</formula>
    </cfRule>
  </conditionalFormatting>
  <conditionalFormatting sqref="O654 O651 O648:O649 O632:O634">
    <cfRule type="expression" dxfId="4060" priority="95">
      <formula>O632/N632&gt;1</formula>
    </cfRule>
    <cfRule type="expression" dxfId="4059" priority="96">
      <formula>O632/N632&lt;1</formula>
    </cfRule>
  </conditionalFormatting>
  <conditionalFormatting sqref="O507:O510">
    <cfRule type="cellIs" dxfId="4058" priority="107" operator="lessThan">
      <formula>0</formula>
    </cfRule>
  </conditionalFormatting>
  <conditionalFormatting sqref="O507:O510">
    <cfRule type="expression" dxfId="4057" priority="105">
      <formula>O507/N507&gt;1</formula>
    </cfRule>
    <cfRule type="expression" dxfId="4056" priority="106">
      <formula>O507/N507&lt;1</formula>
    </cfRule>
  </conditionalFormatting>
  <conditionalFormatting sqref="O588 O574 O559 O551">
    <cfRule type="cellIs" dxfId="4055" priority="104" operator="lessThan">
      <formula>0</formula>
    </cfRule>
  </conditionalFormatting>
  <conditionalFormatting sqref="O584:O587 O570:O573 O555:O558 O547:O550">
    <cfRule type="cellIs" dxfId="4054" priority="103" operator="lessThan">
      <formula>0</formula>
    </cfRule>
  </conditionalFormatting>
  <conditionalFormatting sqref="O584:O587 O570:O573 O555:O558 O547:O550">
    <cfRule type="expression" dxfId="4053" priority="101">
      <formula>O547/N547&gt;1</formula>
    </cfRule>
    <cfRule type="expression" dxfId="4052" priority="102">
      <formula>O547/N547&lt;1</formula>
    </cfRule>
  </conditionalFormatting>
  <conditionalFormatting sqref="O588 O574 O559 O551">
    <cfRule type="cellIs" dxfId="4051" priority="100" operator="lessThan">
      <formula>0</formula>
    </cfRule>
  </conditionalFormatting>
  <conditionalFormatting sqref="O588 O574 O559 O551">
    <cfRule type="expression" dxfId="4050" priority="98">
      <formula>O551/N551&gt;1</formula>
    </cfRule>
    <cfRule type="expression" dxfId="4049" priority="99">
      <formula>O551/N551&lt;1</formula>
    </cfRule>
  </conditionalFormatting>
  <conditionalFormatting sqref="O654 O651 O648:O649 O632:O634">
    <cfRule type="cellIs" dxfId="4048" priority="97" operator="lessThan">
      <formula>0</formula>
    </cfRule>
  </conditionalFormatting>
  <conditionalFormatting sqref="O504">
    <cfRule type="expression" dxfId="4047" priority="295">
      <formula>O504/#REF!&gt;1</formula>
    </cfRule>
    <cfRule type="expression" dxfId="4046" priority="296">
      <formula>O504/#REF!&lt;1</formula>
    </cfRule>
  </conditionalFormatting>
  <conditionalFormatting sqref="O465">
    <cfRule type="cellIs" dxfId="4045" priority="94" operator="lessThan">
      <formula>0</formula>
    </cfRule>
  </conditionalFormatting>
  <conditionalFormatting sqref="O465">
    <cfRule type="expression" dxfId="4044" priority="92">
      <formula>O465/N465&gt;1</formula>
    </cfRule>
    <cfRule type="expression" dxfId="4043" priority="93">
      <formula>O465/N465&lt;1</formula>
    </cfRule>
  </conditionalFormatting>
  <conditionalFormatting sqref="O511">
    <cfRule type="cellIs" dxfId="4042" priority="91" operator="lessThan">
      <formula>0</formula>
    </cfRule>
  </conditionalFormatting>
  <conditionalFormatting sqref="O511">
    <cfRule type="expression" dxfId="4041" priority="89">
      <formula>O511/N511&gt;1</formula>
    </cfRule>
    <cfRule type="expression" dxfId="4040" priority="90">
      <formula>O511/N511&lt;1</formula>
    </cfRule>
  </conditionalFormatting>
  <conditionalFormatting sqref="O568">
    <cfRule type="cellIs" dxfId="4039" priority="79" operator="lessThan">
      <formula>0</formula>
    </cfRule>
  </conditionalFormatting>
  <conditionalFormatting sqref="O603">
    <cfRule type="expression" dxfId="4038" priority="53">
      <formula>O603/N603&gt;1</formula>
    </cfRule>
    <cfRule type="expression" dxfId="4037" priority="54">
      <formula>O603/N603&lt;1</formula>
    </cfRule>
  </conditionalFormatting>
  <conditionalFormatting sqref="O552">
    <cfRule type="cellIs" dxfId="4036" priority="76" operator="lessThan">
      <formula>0</formula>
    </cfRule>
  </conditionalFormatting>
  <conditionalFormatting sqref="O552">
    <cfRule type="expression" dxfId="4035" priority="74">
      <formula>O552/N552&gt;1</formula>
    </cfRule>
    <cfRule type="expression" dxfId="4034" priority="75">
      <formula>O552/N552&lt;1</formula>
    </cfRule>
  </conditionalFormatting>
  <conditionalFormatting sqref="O560">
    <cfRule type="cellIs" dxfId="4033" priority="73" operator="lessThan">
      <formula>0</formula>
    </cfRule>
  </conditionalFormatting>
  <conditionalFormatting sqref="O560">
    <cfRule type="expression" dxfId="4032" priority="71">
      <formula>O560/N560&gt;1</formula>
    </cfRule>
    <cfRule type="expression" dxfId="4031" priority="72">
      <formula>O560/N560&lt;1</formula>
    </cfRule>
  </conditionalFormatting>
  <conditionalFormatting sqref="O575">
    <cfRule type="cellIs" dxfId="4030" priority="70" operator="lessThan">
      <formula>0</formula>
    </cfRule>
  </conditionalFormatting>
  <conditionalFormatting sqref="O575">
    <cfRule type="expression" dxfId="4029" priority="68">
      <formula>O575/N575&gt;1</formula>
    </cfRule>
    <cfRule type="expression" dxfId="4028" priority="69">
      <formula>O575/N575&lt;1</formula>
    </cfRule>
  </conditionalFormatting>
  <conditionalFormatting sqref="O589">
    <cfRule type="cellIs" dxfId="4027" priority="67" operator="lessThan">
      <formula>0</formula>
    </cfRule>
  </conditionalFormatting>
  <conditionalFormatting sqref="O589">
    <cfRule type="expression" dxfId="4026" priority="65">
      <formula>O589/N589&gt;1</formula>
    </cfRule>
    <cfRule type="expression" dxfId="4025" priority="66">
      <formula>O589/N589&lt;1</formula>
    </cfRule>
  </conditionalFormatting>
  <conditionalFormatting sqref="O521">
    <cfRule type="cellIs" dxfId="4024" priority="88" operator="lessThan">
      <formula>0</formula>
    </cfRule>
  </conditionalFormatting>
  <conditionalFormatting sqref="O521">
    <cfRule type="expression" dxfId="4023" priority="86">
      <formula>O521/N521&gt;1</formula>
    </cfRule>
    <cfRule type="expression" dxfId="4022" priority="87">
      <formula>O521/N521&lt;1</formula>
    </cfRule>
  </conditionalFormatting>
  <conditionalFormatting sqref="O529">
    <cfRule type="cellIs" dxfId="4021" priority="85" operator="lessThan">
      <formula>0</formula>
    </cfRule>
  </conditionalFormatting>
  <conditionalFormatting sqref="O529">
    <cfRule type="expression" dxfId="4020" priority="83">
      <formula>O529/N529&gt;1</formula>
    </cfRule>
    <cfRule type="expression" dxfId="4019" priority="84">
      <formula>O529/N529&lt;1</formula>
    </cfRule>
  </conditionalFormatting>
  <conditionalFormatting sqref="O582">
    <cfRule type="expression" dxfId="4018" priority="62">
      <formula>O582/N582&gt;1</formula>
    </cfRule>
    <cfRule type="expression" dxfId="4017" priority="63">
      <formula>O582/N582&lt;1</formula>
    </cfRule>
  </conditionalFormatting>
  <conditionalFormatting sqref="O537">
    <cfRule type="cellIs" dxfId="4016" priority="82" operator="lessThan">
      <formula>0</formula>
    </cfRule>
  </conditionalFormatting>
  <conditionalFormatting sqref="O537">
    <cfRule type="expression" dxfId="4015" priority="80">
      <formula>O537/N537&gt;1</formula>
    </cfRule>
    <cfRule type="expression" dxfId="4014" priority="81">
      <formula>O537/N537&lt;1</formula>
    </cfRule>
  </conditionalFormatting>
  <conditionalFormatting sqref="O641:O645 B636:O637">
    <cfRule type="cellIs" dxfId="4013" priority="61" operator="lessThan">
      <formula>0</formula>
    </cfRule>
  </conditionalFormatting>
  <conditionalFormatting sqref="O568">
    <cfRule type="expression" dxfId="4012" priority="77">
      <formula>O568/N568&gt;1</formula>
    </cfRule>
    <cfRule type="expression" dxfId="4011" priority="78">
      <formula>O568/N568&lt;1</formula>
    </cfRule>
  </conditionalFormatting>
  <conditionalFormatting sqref="O597">
    <cfRule type="cellIs" dxfId="4010" priority="60" operator="lessThan">
      <formula>0</formula>
    </cfRule>
  </conditionalFormatting>
  <conditionalFormatting sqref="O608">
    <cfRule type="expression" dxfId="4009" priority="48">
      <formula>O608/N608&gt;1</formula>
    </cfRule>
    <cfRule type="expression" dxfId="4008" priority="49">
      <formula>O608/N608&lt;1</formula>
    </cfRule>
  </conditionalFormatting>
  <conditionalFormatting sqref="O582">
    <cfRule type="cellIs" dxfId="4007" priority="64" operator="lessThan">
      <formula>0</formula>
    </cfRule>
  </conditionalFormatting>
  <conditionalFormatting sqref="O597">
    <cfRule type="expression" dxfId="4006" priority="58">
      <formula>O597/N597&gt;1</formula>
    </cfRule>
    <cfRule type="expression" dxfId="4005" priority="59">
      <formula>O597/N597&lt;1</formula>
    </cfRule>
  </conditionalFormatting>
  <conditionalFormatting sqref="O676:O679">
    <cfRule type="cellIs" dxfId="4004" priority="47" operator="lessThan">
      <formula>0</formula>
    </cfRule>
  </conditionalFormatting>
  <conditionalFormatting sqref="O678">
    <cfRule type="cellIs" dxfId="4003" priority="46" operator="lessThan">
      <formula>0</formula>
    </cfRule>
  </conditionalFormatting>
  <conditionalFormatting sqref="O680:O683">
    <cfRule type="cellIs" dxfId="4002" priority="45" operator="lessThan">
      <formula>0</formula>
    </cfRule>
  </conditionalFormatting>
  <conditionalFormatting sqref="O682">
    <cfRule type="cellIs" dxfId="4001" priority="44" operator="lessThan">
      <formula>0</formula>
    </cfRule>
  </conditionalFormatting>
  <conditionalFormatting sqref="O684:O687">
    <cfRule type="cellIs" dxfId="4000" priority="43" operator="lessThan">
      <formula>0</formula>
    </cfRule>
  </conditionalFormatting>
  <conditionalFormatting sqref="O686">
    <cfRule type="cellIs" dxfId="3999" priority="42" operator="lessThan">
      <formula>0</formula>
    </cfRule>
  </conditionalFormatting>
  <conditionalFormatting sqref="O688:O691">
    <cfRule type="cellIs" dxfId="3998" priority="41" operator="lessThan">
      <formula>0</formula>
    </cfRule>
  </conditionalFormatting>
  <conditionalFormatting sqref="O690">
    <cfRule type="cellIs" dxfId="3997" priority="40" operator="lessThan">
      <formula>0</formula>
    </cfRule>
  </conditionalFormatting>
  <conditionalFormatting sqref="O692:O693 O695">
    <cfRule type="cellIs" dxfId="3996" priority="39" operator="lessThan">
      <formula>0</formula>
    </cfRule>
  </conditionalFormatting>
  <conditionalFormatting sqref="O696:O699">
    <cfRule type="cellIs" dxfId="3995" priority="38" operator="lessThan">
      <formula>0</formula>
    </cfRule>
  </conditionalFormatting>
  <conditionalFormatting sqref="O698">
    <cfRule type="cellIs" dxfId="3994" priority="37" operator="lessThan">
      <formula>0</formula>
    </cfRule>
  </conditionalFormatting>
  <conditionalFormatting sqref="O700:O703">
    <cfRule type="cellIs" dxfId="3993" priority="36" operator="lessThan">
      <formula>0</formula>
    </cfRule>
  </conditionalFormatting>
  <conditionalFormatting sqref="O702">
    <cfRule type="cellIs" dxfId="3992" priority="35" operator="lessThan">
      <formula>0</formula>
    </cfRule>
  </conditionalFormatting>
  <conditionalFormatting sqref="O704:O707">
    <cfRule type="cellIs" dxfId="3991" priority="34" operator="lessThan">
      <formula>0</formula>
    </cfRule>
  </conditionalFormatting>
  <conditionalFormatting sqref="O706">
    <cfRule type="cellIs" dxfId="3990" priority="33" operator="lessThan">
      <formula>0</formula>
    </cfRule>
  </conditionalFormatting>
  <conditionalFormatting sqref="O712:O715">
    <cfRule type="cellIs" dxfId="3989" priority="32" operator="lessThan">
      <formula>0</formula>
    </cfRule>
  </conditionalFormatting>
  <conditionalFormatting sqref="O714">
    <cfRule type="cellIs" dxfId="3988" priority="31" operator="lessThan">
      <formula>0</formula>
    </cfRule>
  </conditionalFormatting>
  <conditionalFormatting sqref="O716:O719">
    <cfRule type="cellIs" dxfId="3987" priority="30" operator="lessThan">
      <formula>0</formula>
    </cfRule>
  </conditionalFormatting>
  <conditionalFormatting sqref="O718">
    <cfRule type="cellIs" dxfId="3986" priority="29" operator="lessThan">
      <formula>0</formula>
    </cfRule>
  </conditionalFormatting>
  <conditionalFormatting sqref="O466">
    <cfRule type="cellIs" dxfId="3985" priority="28" operator="lessThan">
      <formula>0</formula>
    </cfRule>
  </conditionalFormatting>
  <conditionalFormatting sqref="O505">
    <cfRule type="cellIs" dxfId="3984" priority="27" operator="lessThan">
      <formula>0</formula>
    </cfRule>
  </conditionalFormatting>
  <conditionalFormatting sqref="O513">
    <cfRule type="cellIs" dxfId="3983" priority="26" operator="lessThan">
      <formula>0</formula>
    </cfRule>
  </conditionalFormatting>
  <conditionalFormatting sqref="O522">
    <cfRule type="cellIs" dxfId="3982" priority="25" operator="lessThan">
      <formula>0</formula>
    </cfRule>
  </conditionalFormatting>
  <conditionalFormatting sqref="O530">
    <cfRule type="cellIs" dxfId="3981" priority="24" operator="lessThan">
      <formula>0</formula>
    </cfRule>
  </conditionalFormatting>
  <conditionalFormatting sqref="O538">
    <cfRule type="cellIs" dxfId="3980" priority="23" operator="lessThan">
      <formula>0</formula>
    </cfRule>
  </conditionalFormatting>
  <conditionalFormatting sqref="O553">
    <cfRule type="cellIs" dxfId="3979" priority="22" operator="lessThan">
      <formula>0</formula>
    </cfRule>
  </conditionalFormatting>
  <conditionalFormatting sqref="O561">
    <cfRule type="cellIs" dxfId="3978" priority="21" operator="lessThan">
      <formula>0</formula>
    </cfRule>
  </conditionalFormatting>
  <conditionalFormatting sqref="O590">
    <cfRule type="cellIs" dxfId="3977" priority="20" operator="lessThan">
      <formula>0</formula>
    </cfRule>
  </conditionalFormatting>
  <conditionalFormatting sqref="B720:N723">
    <cfRule type="cellIs" dxfId="3976" priority="19" operator="lessThan">
      <formula>0</formula>
    </cfRule>
  </conditionalFormatting>
  <conditionalFormatting sqref="I722:N722 P720:Q723">
    <cfRule type="cellIs" dxfId="3975" priority="18" operator="lessThan">
      <formula>0</formula>
    </cfRule>
  </conditionalFormatting>
  <conditionalFormatting sqref="O720:O723">
    <cfRule type="cellIs" dxfId="3974" priority="17" operator="lessThan">
      <formula>0</formula>
    </cfRule>
  </conditionalFormatting>
  <conditionalFormatting sqref="O722">
    <cfRule type="cellIs" dxfId="3973" priority="16" operator="lessThan">
      <formula>0</formula>
    </cfRule>
  </conditionalFormatting>
  <conditionalFormatting sqref="P655:P658">
    <cfRule type="cellIs" dxfId="3972" priority="15" operator="lessThan">
      <formula>0</formula>
    </cfRule>
  </conditionalFormatting>
  <conditionalFormatting sqref="P638:Q638 Q639:Q640">
    <cfRule type="cellIs" dxfId="3971" priority="14" operator="lessThan">
      <formula>0</formula>
    </cfRule>
  </conditionalFormatting>
  <conditionalFormatting sqref="B638">
    <cfRule type="cellIs" dxfId="3970" priority="13" operator="lessThan">
      <formula>0</formula>
    </cfRule>
  </conditionalFormatting>
  <conditionalFormatting sqref="P639:P640">
    <cfRule type="cellIs" dxfId="3969" priority="12" operator="lessThan">
      <formula>0</formula>
    </cfRule>
  </conditionalFormatting>
  <conditionalFormatting sqref="B639:O640">
    <cfRule type="expression" dxfId="3968" priority="10">
      <formula>B639/A639&gt;1</formula>
    </cfRule>
    <cfRule type="expression" dxfId="3967" priority="11">
      <formula>B639/A639&lt;1</formula>
    </cfRule>
  </conditionalFormatting>
  <conditionalFormatting sqref="B639:O640">
    <cfRule type="cellIs" dxfId="3966" priority="9" operator="lessThan">
      <formula>0</formula>
    </cfRule>
  </conditionalFormatting>
  <conditionalFormatting sqref="B491">
    <cfRule type="cellIs" dxfId="3965" priority="8" operator="lessThan">
      <formula>0</formula>
    </cfRule>
  </conditionalFormatting>
  <conditionalFormatting sqref="B492:N496">
    <cfRule type="cellIs" dxfId="3964" priority="7" operator="lessThan">
      <formula>0</formula>
    </cfRule>
  </conditionalFormatting>
  <conditionalFormatting sqref="B492:N496">
    <cfRule type="expression" dxfId="3963" priority="5">
      <formula>B492/A492&gt;1</formula>
    </cfRule>
    <cfRule type="expression" dxfId="3962" priority="6">
      <formula>B492/A492&lt;1</formula>
    </cfRule>
  </conditionalFormatting>
  <conditionalFormatting sqref="O492:O496">
    <cfRule type="cellIs" dxfId="3961" priority="4" operator="lessThan">
      <formula>0</formula>
    </cfRule>
  </conditionalFormatting>
  <conditionalFormatting sqref="O492:O496">
    <cfRule type="expression" dxfId="3960" priority="2">
      <formula>O492/N492&gt;1</formula>
    </cfRule>
    <cfRule type="expression" dxfId="3959" priority="3">
      <formula>O492/N492&lt;1</formula>
    </cfRule>
  </conditionalFormatting>
  <conditionalFormatting sqref="O357:O360">
    <cfRule type="cellIs" dxfId="272" priority="1" operator="lessThan">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B54A-0413-49B9-91D1-73E196BB0A9D}">
  <sheetPr>
    <tabColor rgb="FFFF0000"/>
    <outlinePr summaryBelow="0" summaryRight="0"/>
  </sheetPr>
  <dimension ref="A1:DN723"/>
  <sheetViews>
    <sheetView topLeftCell="E567" zoomScale="70" zoomScaleNormal="70" workbookViewId="0">
      <selection activeCell="O586" sqref="O58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2582</v>
      </c>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215411</v>
      </c>
      <c r="C5">
        <v>208579.54</v>
      </c>
      <c r="D5">
        <v>218764</v>
      </c>
      <c r="E5">
        <v>306493</v>
      </c>
      <c r="F5">
        <v>245616</v>
      </c>
      <c r="G5">
        <v>162298.04</v>
      </c>
      <c r="H5">
        <v>168249</v>
      </c>
      <c r="I5">
        <v>178735</v>
      </c>
      <c r="J5">
        <v>152378</v>
      </c>
      <c r="K5">
        <v>179072.12</v>
      </c>
      <c r="L5">
        <v>247889</v>
      </c>
      <c r="M5">
        <v>193533</v>
      </c>
      <c r="N5">
        <v>260489</v>
      </c>
      <c r="O5">
        <v>301463.76</v>
      </c>
      <c r="P5">
        <v>164435</v>
      </c>
      <c r="Q5">
        <v>188825</v>
      </c>
      <c r="R5">
        <v>148773</v>
      </c>
      <c r="S5">
        <v>307945.81</v>
      </c>
      <c r="T5">
        <v>238942</v>
      </c>
      <c r="U5">
        <v>136122</v>
      </c>
      <c r="V5">
        <v>438379</v>
      </c>
      <c r="W5">
        <v>1475572.15</v>
      </c>
      <c r="X5">
        <v>112354</v>
      </c>
      <c r="Y5">
        <v>68063.399999999994</v>
      </c>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797</v>
      </c>
      <c r="B6">
        <v>255312</v>
      </c>
      <c r="C6">
        <v>0</v>
      </c>
      <c r="D6">
        <v>0</v>
      </c>
      <c r="E6">
        <v>0</v>
      </c>
      <c r="F6">
        <v>0</v>
      </c>
      <c r="G6">
        <v>7612.44</v>
      </c>
      <c r="H6">
        <v>7941</v>
      </c>
      <c r="I6">
        <v>38084</v>
      </c>
      <c r="J6">
        <v>137608</v>
      </c>
      <c r="K6">
        <v>4337.7700000000004</v>
      </c>
      <c r="L6">
        <v>4504</v>
      </c>
      <c r="M6">
        <v>6755</v>
      </c>
      <c r="N6">
        <v>412633</v>
      </c>
      <c r="O6">
        <v>261229.44</v>
      </c>
      <c r="P6">
        <v>125393</v>
      </c>
      <c r="Q6">
        <v>109526</v>
      </c>
      <c r="R6">
        <v>507909</v>
      </c>
      <c r="S6">
        <v>755506.2</v>
      </c>
      <c r="T6">
        <v>604076</v>
      </c>
      <c r="U6">
        <v>802603</v>
      </c>
      <c r="V6">
        <v>750657</v>
      </c>
      <c r="W6">
        <v>0</v>
      </c>
      <c r="X6">
        <v>0</v>
      </c>
      <c r="Y6">
        <v>0</v>
      </c>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798</v>
      </c>
      <c r="B7">
        <v>539107</v>
      </c>
      <c r="C7">
        <v>436288.49</v>
      </c>
      <c r="D7">
        <v>501620</v>
      </c>
      <c r="E7">
        <v>461176</v>
      </c>
      <c r="F7">
        <v>665946</v>
      </c>
      <c r="G7">
        <v>919176.53</v>
      </c>
      <c r="H7">
        <v>614365</v>
      </c>
      <c r="I7">
        <v>704782</v>
      </c>
      <c r="J7">
        <v>743201</v>
      </c>
      <c r="K7">
        <v>695822.18</v>
      </c>
      <c r="L7">
        <v>760152</v>
      </c>
      <c r="M7">
        <v>653921</v>
      </c>
      <c r="N7">
        <v>596959</v>
      </c>
      <c r="O7">
        <v>633654.99</v>
      </c>
      <c r="P7">
        <v>657769</v>
      </c>
      <c r="Q7">
        <v>508282</v>
      </c>
      <c r="R7">
        <v>506428</v>
      </c>
      <c r="S7">
        <v>490969.89</v>
      </c>
      <c r="T7">
        <v>445970</v>
      </c>
      <c r="U7">
        <v>475469</v>
      </c>
      <c r="V7">
        <v>395574</v>
      </c>
      <c r="W7">
        <v>417806.41</v>
      </c>
      <c r="X7">
        <v>428194</v>
      </c>
      <c r="Y7">
        <v>468080.71</v>
      </c>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2612</v>
      </c>
      <c r="B8">
        <v>0</v>
      </c>
      <c r="C8">
        <v>0</v>
      </c>
      <c r="D8">
        <v>0</v>
      </c>
      <c r="E8">
        <v>0</v>
      </c>
      <c r="F8">
        <v>0</v>
      </c>
      <c r="G8">
        <v>919176.53</v>
      </c>
      <c r="H8">
        <v>0</v>
      </c>
      <c r="I8">
        <v>0</v>
      </c>
      <c r="J8">
        <v>0</v>
      </c>
      <c r="K8">
        <v>0</v>
      </c>
      <c r="L8">
        <v>0</v>
      </c>
      <c r="M8">
        <v>0</v>
      </c>
      <c r="N8">
        <v>0</v>
      </c>
      <c r="O8">
        <v>0</v>
      </c>
      <c r="P8">
        <v>0</v>
      </c>
      <c r="Q8">
        <v>0</v>
      </c>
      <c r="R8">
        <v>0</v>
      </c>
      <c r="S8">
        <v>0</v>
      </c>
      <c r="T8">
        <v>0</v>
      </c>
      <c r="U8">
        <v>0</v>
      </c>
      <c r="V8">
        <v>0</v>
      </c>
      <c r="W8">
        <v>0</v>
      </c>
      <c r="X8">
        <v>0</v>
      </c>
      <c r="Y8">
        <v>0</v>
      </c>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2613</v>
      </c>
      <c r="B9">
        <v>0</v>
      </c>
      <c r="C9">
        <v>436288.49</v>
      </c>
      <c r="D9">
        <v>501620</v>
      </c>
      <c r="E9">
        <v>461176</v>
      </c>
      <c r="F9">
        <v>665946</v>
      </c>
      <c r="G9">
        <v>0</v>
      </c>
      <c r="H9">
        <v>614365</v>
      </c>
      <c r="I9">
        <v>704782</v>
      </c>
      <c r="J9">
        <v>743201</v>
      </c>
      <c r="K9">
        <v>695822.18</v>
      </c>
      <c r="L9">
        <v>760152</v>
      </c>
      <c r="M9">
        <v>653921</v>
      </c>
      <c r="N9">
        <v>596959</v>
      </c>
      <c r="O9">
        <v>633654.99</v>
      </c>
      <c r="P9">
        <v>657769</v>
      </c>
      <c r="Q9">
        <v>508282</v>
      </c>
      <c r="R9">
        <v>506428</v>
      </c>
      <c r="S9">
        <v>490969.89</v>
      </c>
      <c r="T9">
        <v>445970</v>
      </c>
      <c r="U9">
        <v>475469</v>
      </c>
      <c r="V9">
        <v>395574</v>
      </c>
      <c r="W9">
        <v>417806.41</v>
      </c>
      <c r="X9">
        <v>428194</v>
      </c>
      <c r="Y9">
        <v>468080.71</v>
      </c>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799</v>
      </c>
      <c r="B10">
        <v>1099407</v>
      </c>
      <c r="C10">
        <v>1258707.52</v>
      </c>
      <c r="D10">
        <v>1306128</v>
      </c>
      <c r="E10">
        <v>1360555</v>
      </c>
      <c r="F10">
        <v>1411770</v>
      </c>
      <c r="G10">
        <v>1332570.7</v>
      </c>
      <c r="H10">
        <v>1464791</v>
      </c>
      <c r="I10">
        <v>1532839</v>
      </c>
      <c r="J10">
        <v>1497377</v>
      </c>
      <c r="K10">
        <v>1427106.33</v>
      </c>
      <c r="L10">
        <v>1648468</v>
      </c>
      <c r="M10">
        <v>1668216</v>
      </c>
      <c r="N10">
        <v>851840</v>
      </c>
      <c r="O10">
        <v>729757.36</v>
      </c>
      <c r="P10">
        <v>968822</v>
      </c>
      <c r="Q10">
        <v>876507</v>
      </c>
      <c r="R10">
        <v>598381</v>
      </c>
      <c r="S10">
        <v>445445.01</v>
      </c>
      <c r="T10">
        <v>498692</v>
      </c>
      <c r="U10">
        <v>434721</v>
      </c>
      <c r="V10">
        <v>266225</v>
      </c>
      <c r="W10">
        <v>197319.09</v>
      </c>
      <c r="X10">
        <v>243136</v>
      </c>
      <c r="Y10">
        <v>227999.42</v>
      </c>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2859</v>
      </c>
      <c r="B11">
        <v>0</v>
      </c>
      <c r="C11">
        <v>274649.78000000003</v>
      </c>
      <c r="D11">
        <v>253947</v>
      </c>
      <c r="E11">
        <v>212830</v>
      </c>
      <c r="F11">
        <v>126716</v>
      </c>
      <c r="G11">
        <v>0</v>
      </c>
      <c r="H11">
        <v>0</v>
      </c>
      <c r="I11">
        <v>0</v>
      </c>
      <c r="J11">
        <v>0</v>
      </c>
      <c r="K11">
        <v>0</v>
      </c>
      <c r="L11">
        <v>0</v>
      </c>
      <c r="M11">
        <v>0</v>
      </c>
      <c r="N11">
        <v>0</v>
      </c>
      <c r="O11">
        <v>0</v>
      </c>
      <c r="P11">
        <v>0</v>
      </c>
      <c r="Q11">
        <v>0</v>
      </c>
      <c r="R11">
        <v>0</v>
      </c>
      <c r="S11">
        <v>0</v>
      </c>
      <c r="T11">
        <v>0</v>
      </c>
      <c r="U11">
        <v>0</v>
      </c>
      <c r="V11">
        <v>0</v>
      </c>
      <c r="W11">
        <v>0</v>
      </c>
      <c r="X11">
        <v>0</v>
      </c>
      <c r="Y11">
        <v>0</v>
      </c>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2860</v>
      </c>
      <c r="B12">
        <v>0</v>
      </c>
      <c r="C12">
        <v>274649.78000000003</v>
      </c>
      <c r="D12">
        <v>253947</v>
      </c>
      <c r="E12">
        <v>212830</v>
      </c>
      <c r="F12">
        <v>126716</v>
      </c>
      <c r="G12">
        <v>0</v>
      </c>
      <c r="H12">
        <v>0</v>
      </c>
      <c r="I12">
        <v>0</v>
      </c>
      <c r="J12">
        <v>0</v>
      </c>
      <c r="K12">
        <v>0</v>
      </c>
      <c r="L12">
        <v>0</v>
      </c>
      <c r="M12">
        <v>0</v>
      </c>
      <c r="N12">
        <v>0</v>
      </c>
      <c r="O12">
        <v>0</v>
      </c>
      <c r="P12">
        <v>0</v>
      </c>
      <c r="Q12">
        <v>0</v>
      </c>
      <c r="R12">
        <v>0</v>
      </c>
      <c r="S12">
        <v>0</v>
      </c>
      <c r="T12">
        <v>0</v>
      </c>
      <c r="U12">
        <v>0</v>
      </c>
      <c r="V12">
        <v>0</v>
      </c>
      <c r="W12">
        <v>0</v>
      </c>
      <c r="X12">
        <v>0</v>
      </c>
      <c r="Y12">
        <v>0</v>
      </c>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2616</v>
      </c>
      <c r="B13">
        <v>18781</v>
      </c>
      <c r="C13">
        <v>23454.240000000002</v>
      </c>
      <c r="D13">
        <v>16650</v>
      </c>
      <c r="E13">
        <v>16063</v>
      </c>
      <c r="F13">
        <v>49319</v>
      </c>
      <c r="G13">
        <v>47236.84</v>
      </c>
      <c r="H13">
        <v>217455</v>
      </c>
      <c r="I13">
        <v>173589</v>
      </c>
      <c r="J13">
        <v>110301</v>
      </c>
      <c r="K13">
        <v>157065.29</v>
      </c>
      <c r="L13">
        <v>270388</v>
      </c>
      <c r="M13">
        <v>142044</v>
      </c>
      <c r="N13">
        <v>211392</v>
      </c>
      <c r="O13">
        <v>145141.48000000001</v>
      </c>
      <c r="P13">
        <v>371491</v>
      </c>
      <c r="Q13">
        <v>673384</v>
      </c>
      <c r="R13">
        <v>528751</v>
      </c>
      <c r="S13">
        <v>107359.77</v>
      </c>
      <c r="T13">
        <v>180577</v>
      </c>
      <c r="U13">
        <v>310165</v>
      </c>
      <c r="V13">
        <v>183241</v>
      </c>
      <c r="W13">
        <v>31463.95</v>
      </c>
      <c r="X13">
        <v>33359</v>
      </c>
      <c r="Y13">
        <v>17595.89</v>
      </c>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2617</v>
      </c>
      <c r="B14">
        <v>18781</v>
      </c>
      <c r="C14">
        <v>0</v>
      </c>
      <c r="D14">
        <v>0</v>
      </c>
      <c r="E14">
        <v>0</v>
      </c>
      <c r="F14">
        <v>0</v>
      </c>
      <c r="G14">
        <v>47236.84</v>
      </c>
      <c r="H14">
        <v>0</v>
      </c>
      <c r="I14">
        <v>0</v>
      </c>
      <c r="J14">
        <v>0</v>
      </c>
      <c r="K14">
        <v>0</v>
      </c>
      <c r="L14">
        <v>0</v>
      </c>
      <c r="M14">
        <v>0</v>
      </c>
      <c r="N14">
        <v>0</v>
      </c>
      <c r="O14">
        <v>0</v>
      </c>
      <c r="P14">
        <v>0</v>
      </c>
      <c r="Q14">
        <v>0</v>
      </c>
      <c r="R14">
        <v>0</v>
      </c>
      <c r="S14">
        <v>0</v>
      </c>
      <c r="T14">
        <v>0</v>
      </c>
      <c r="U14">
        <v>0</v>
      </c>
      <c r="V14">
        <v>0</v>
      </c>
      <c r="W14">
        <v>0</v>
      </c>
      <c r="X14">
        <v>0</v>
      </c>
      <c r="Y14">
        <v>0</v>
      </c>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800</v>
      </c>
      <c r="B15">
        <v>2128018</v>
      </c>
      <c r="C15">
        <v>2201679.5699999998</v>
      </c>
      <c r="D15">
        <v>2297109</v>
      </c>
      <c r="E15">
        <v>2357117</v>
      </c>
      <c r="F15">
        <v>2499367</v>
      </c>
      <c r="G15">
        <v>2468894.5499999998</v>
      </c>
      <c r="H15">
        <v>2472801</v>
      </c>
      <c r="I15">
        <v>2628029</v>
      </c>
      <c r="J15">
        <v>2640865</v>
      </c>
      <c r="K15">
        <v>2463403.6800000002</v>
      </c>
      <c r="L15">
        <v>2931401</v>
      </c>
      <c r="M15">
        <v>2664469</v>
      </c>
      <c r="N15">
        <v>2333313</v>
      </c>
      <c r="O15">
        <v>2071247.03</v>
      </c>
      <c r="P15">
        <v>2287910</v>
      </c>
      <c r="Q15">
        <v>2356524</v>
      </c>
      <c r="R15">
        <v>2290242</v>
      </c>
      <c r="S15">
        <v>2107226.66</v>
      </c>
      <c r="T15">
        <v>1968257</v>
      </c>
      <c r="U15">
        <v>2159080</v>
      </c>
      <c r="V15">
        <v>2034076</v>
      </c>
      <c r="W15">
        <v>2122161.6</v>
      </c>
      <c r="X15">
        <v>817043</v>
      </c>
      <c r="Y15">
        <v>781739.42</v>
      </c>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2618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2878</v>
      </c>
      <c r="B17">
        <v>0</v>
      </c>
      <c r="C17">
        <v>0</v>
      </c>
      <c r="D17">
        <v>0</v>
      </c>
      <c r="E17">
        <v>0</v>
      </c>
      <c r="F17">
        <v>0</v>
      </c>
      <c r="G17">
        <v>0</v>
      </c>
      <c r="H17">
        <v>0</v>
      </c>
      <c r="I17">
        <v>0</v>
      </c>
      <c r="J17">
        <v>0</v>
      </c>
      <c r="K17">
        <v>0</v>
      </c>
      <c r="L17">
        <v>0</v>
      </c>
      <c r="M17">
        <v>0</v>
      </c>
      <c r="N17">
        <v>0</v>
      </c>
      <c r="O17">
        <v>0</v>
      </c>
      <c r="P17">
        <v>0</v>
      </c>
      <c r="Q17">
        <v>0</v>
      </c>
      <c r="R17">
        <v>359</v>
      </c>
      <c r="S17">
        <v>358.82</v>
      </c>
      <c r="T17">
        <v>358</v>
      </c>
      <c r="U17">
        <v>358</v>
      </c>
      <c r="V17">
        <v>26658</v>
      </c>
      <c r="W17">
        <v>36657.410000000003</v>
      </c>
      <c r="X17">
        <v>36629</v>
      </c>
      <c r="Y17">
        <v>36282.97</v>
      </c>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2625</v>
      </c>
      <c r="B18">
        <v>0</v>
      </c>
      <c r="C18">
        <v>0</v>
      </c>
      <c r="D18">
        <v>0</v>
      </c>
      <c r="E18">
        <v>0</v>
      </c>
      <c r="F18">
        <v>0</v>
      </c>
      <c r="G18">
        <v>0</v>
      </c>
      <c r="H18">
        <v>0</v>
      </c>
      <c r="I18">
        <v>0</v>
      </c>
      <c r="J18">
        <v>0</v>
      </c>
      <c r="K18">
        <v>29831.13</v>
      </c>
      <c r="L18">
        <v>29857</v>
      </c>
      <c r="M18">
        <v>29857</v>
      </c>
      <c r="N18">
        <v>29848</v>
      </c>
      <c r="O18">
        <v>0</v>
      </c>
      <c r="P18">
        <v>0</v>
      </c>
      <c r="Q18">
        <v>0</v>
      </c>
      <c r="R18">
        <v>0</v>
      </c>
      <c r="S18">
        <v>0</v>
      </c>
      <c r="T18">
        <v>0</v>
      </c>
      <c r="U18">
        <v>0</v>
      </c>
      <c r="V18">
        <v>0</v>
      </c>
      <c r="W18">
        <v>0</v>
      </c>
      <c r="X18">
        <v>0</v>
      </c>
      <c r="Y18">
        <v>0</v>
      </c>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2630</v>
      </c>
      <c r="B19">
        <v>39745</v>
      </c>
      <c r="C19">
        <v>39745.1</v>
      </c>
      <c r="D19">
        <v>39745</v>
      </c>
      <c r="E19">
        <v>39745</v>
      </c>
      <c r="F19">
        <v>39745</v>
      </c>
      <c r="G19">
        <v>39745.1</v>
      </c>
      <c r="H19">
        <v>39745</v>
      </c>
      <c r="I19">
        <v>39745</v>
      </c>
      <c r="J19">
        <v>39745</v>
      </c>
      <c r="K19">
        <v>39745.1</v>
      </c>
      <c r="L19">
        <v>39745</v>
      </c>
      <c r="M19">
        <v>39745</v>
      </c>
      <c r="N19">
        <v>39745</v>
      </c>
      <c r="O19">
        <v>39745.1</v>
      </c>
      <c r="P19">
        <v>39745</v>
      </c>
      <c r="Q19">
        <v>39745</v>
      </c>
      <c r="R19">
        <v>39745</v>
      </c>
      <c r="S19">
        <v>39745.1</v>
      </c>
      <c r="T19">
        <v>39745</v>
      </c>
      <c r="U19">
        <v>39745</v>
      </c>
      <c r="V19">
        <v>39745</v>
      </c>
      <c r="W19">
        <v>39745.1</v>
      </c>
      <c r="X19">
        <v>39745</v>
      </c>
      <c r="Y19">
        <v>39745.1</v>
      </c>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801</v>
      </c>
      <c r="B20">
        <v>1003735</v>
      </c>
      <c r="C20">
        <v>1070592.1599999999</v>
      </c>
      <c r="D20">
        <v>1050322</v>
      </c>
      <c r="E20">
        <v>1079625</v>
      </c>
      <c r="F20">
        <v>1118464</v>
      </c>
      <c r="G20">
        <v>1018745.09</v>
      </c>
      <c r="H20">
        <v>1082364</v>
      </c>
      <c r="I20">
        <v>1096514</v>
      </c>
      <c r="J20">
        <v>1115252</v>
      </c>
      <c r="K20">
        <v>1117809.94</v>
      </c>
      <c r="L20">
        <v>1126747</v>
      </c>
      <c r="M20">
        <v>1108658</v>
      </c>
      <c r="N20">
        <v>1083550</v>
      </c>
      <c r="O20">
        <v>1094139.52</v>
      </c>
      <c r="P20">
        <v>1024583</v>
      </c>
      <c r="Q20">
        <v>990627</v>
      </c>
      <c r="R20">
        <v>927200</v>
      </c>
      <c r="S20">
        <v>882050.28</v>
      </c>
      <c r="T20">
        <v>784563</v>
      </c>
      <c r="U20">
        <v>736233</v>
      </c>
      <c r="V20">
        <v>612403</v>
      </c>
      <c r="W20">
        <v>549604.69999999995</v>
      </c>
      <c r="X20">
        <v>483514</v>
      </c>
      <c r="Y20">
        <v>391326</v>
      </c>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2631</v>
      </c>
      <c r="B21">
        <v>82089</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802</v>
      </c>
      <c r="B22">
        <v>54270</v>
      </c>
      <c r="C22">
        <v>55671.73</v>
      </c>
      <c r="D22">
        <v>49181</v>
      </c>
      <c r="E22">
        <v>50147</v>
      </c>
      <c r="F22">
        <v>51095</v>
      </c>
      <c r="G22">
        <v>50969.37</v>
      </c>
      <c r="H22">
        <v>48490</v>
      </c>
      <c r="I22">
        <v>50859</v>
      </c>
      <c r="J22">
        <v>43038</v>
      </c>
      <c r="K22">
        <v>35858.69</v>
      </c>
      <c r="L22">
        <v>34368</v>
      </c>
      <c r="M22">
        <v>24826</v>
      </c>
      <c r="N22">
        <v>23472</v>
      </c>
      <c r="O22">
        <v>24036.39</v>
      </c>
      <c r="P22">
        <v>16205</v>
      </c>
      <c r="Q22">
        <v>16840</v>
      </c>
      <c r="R22">
        <v>16732</v>
      </c>
      <c r="S22">
        <v>9946.83</v>
      </c>
      <c r="T22">
        <v>9348</v>
      </c>
      <c r="U22">
        <v>9727</v>
      </c>
      <c r="V22">
        <v>10210</v>
      </c>
      <c r="W22">
        <v>10622.96</v>
      </c>
      <c r="X22">
        <v>11070</v>
      </c>
      <c r="Y22">
        <v>9289.7999999999993</v>
      </c>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2632</v>
      </c>
      <c r="B23">
        <v>54270</v>
      </c>
      <c r="C23">
        <v>55671.73</v>
      </c>
      <c r="D23">
        <v>49181</v>
      </c>
      <c r="E23">
        <v>50147</v>
      </c>
      <c r="F23">
        <v>51095</v>
      </c>
      <c r="G23">
        <v>50969.37</v>
      </c>
      <c r="H23">
        <v>48490</v>
      </c>
      <c r="I23">
        <v>50859</v>
      </c>
      <c r="J23">
        <v>43038</v>
      </c>
      <c r="K23">
        <v>35858.69</v>
      </c>
      <c r="L23">
        <v>34368</v>
      </c>
      <c r="M23">
        <v>24826</v>
      </c>
      <c r="N23">
        <v>23472</v>
      </c>
      <c r="O23">
        <v>24036.39</v>
      </c>
      <c r="P23">
        <v>16205</v>
      </c>
      <c r="Q23">
        <v>16840</v>
      </c>
      <c r="R23">
        <v>16732</v>
      </c>
      <c r="S23">
        <v>9946.83</v>
      </c>
      <c r="T23">
        <v>9348</v>
      </c>
      <c r="U23">
        <v>9727</v>
      </c>
      <c r="V23">
        <v>10210</v>
      </c>
      <c r="W23">
        <v>10622.96</v>
      </c>
      <c r="X23">
        <v>11070</v>
      </c>
      <c r="Y23">
        <v>9289.7999999999993</v>
      </c>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2633</v>
      </c>
      <c r="B24">
        <v>11965</v>
      </c>
      <c r="C24">
        <v>11468.29</v>
      </c>
      <c r="D24">
        <v>12087</v>
      </c>
      <c r="E24">
        <v>11794</v>
      </c>
      <c r="F24">
        <v>12474</v>
      </c>
      <c r="G24">
        <v>11512.93</v>
      </c>
      <c r="H24">
        <v>11680</v>
      </c>
      <c r="I24">
        <v>11738</v>
      </c>
      <c r="J24">
        <v>12146</v>
      </c>
      <c r="K24">
        <v>12389.47</v>
      </c>
      <c r="L24">
        <v>41666</v>
      </c>
      <c r="M24">
        <v>42016</v>
      </c>
      <c r="N24">
        <v>40156</v>
      </c>
      <c r="O24">
        <v>42018.65</v>
      </c>
      <c r="P24">
        <v>0</v>
      </c>
      <c r="Q24">
        <v>0</v>
      </c>
      <c r="R24">
        <v>0</v>
      </c>
      <c r="S24">
        <v>0</v>
      </c>
      <c r="T24">
        <v>0</v>
      </c>
      <c r="U24">
        <v>0</v>
      </c>
      <c r="V24">
        <v>0</v>
      </c>
      <c r="W24">
        <v>0</v>
      </c>
      <c r="X24">
        <v>0</v>
      </c>
      <c r="Y24">
        <v>0</v>
      </c>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2634</v>
      </c>
      <c r="B25">
        <v>78856</v>
      </c>
      <c r="C25">
        <v>75804.53</v>
      </c>
      <c r="D25">
        <v>68414</v>
      </c>
      <c r="E25">
        <v>67719</v>
      </c>
      <c r="F25">
        <v>66075</v>
      </c>
      <c r="G25">
        <v>65822.81</v>
      </c>
      <c r="H25">
        <v>53590</v>
      </c>
      <c r="I25">
        <v>50875</v>
      </c>
      <c r="J25">
        <v>48347</v>
      </c>
      <c r="K25">
        <v>47459.24</v>
      </c>
      <c r="L25">
        <v>17390</v>
      </c>
      <c r="M25">
        <v>16669</v>
      </c>
      <c r="N25">
        <v>17202</v>
      </c>
      <c r="O25">
        <v>13685.8</v>
      </c>
      <c r="P25">
        <v>14723</v>
      </c>
      <c r="Q25">
        <v>15442</v>
      </c>
      <c r="R25">
        <v>13838</v>
      </c>
      <c r="S25">
        <v>10283.84</v>
      </c>
      <c r="T25">
        <v>11131</v>
      </c>
      <c r="U25">
        <v>12989</v>
      </c>
      <c r="V25">
        <v>13619</v>
      </c>
      <c r="W25">
        <v>12443.01</v>
      </c>
      <c r="X25">
        <v>8227</v>
      </c>
      <c r="Y25">
        <v>4347.3999999999996</v>
      </c>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2635</v>
      </c>
      <c r="B26">
        <v>24634</v>
      </c>
      <c r="C26">
        <v>25959.95</v>
      </c>
      <c r="D26">
        <v>38903</v>
      </c>
      <c r="E26">
        <v>42430</v>
      </c>
      <c r="F26">
        <v>47294</v>
      </c>
      <c r="G26">
        <v>50885.41</v>
      </c>
      <c r="H26">
        <v>50659</v>
      </c>
      <c r="I26">
        <v>53226</v>
      </c>
      <c r="J26">
        <v>50881</v>
      </c>
      <c r="K26">
        <v>40850.28</v>
      </c>
      <c r="L26">
        <v>37290</v>
      </c>
      <c r="M26">
        <v>37297</v>
      </c>
      <c r="N26">
        <v>54379</v>
      </c>
      <c r="O26">
        <v>37246.86</v>
      </c>
      <c r="P26">
        <v>40081</v>
      </c>
      <c r="Q26">
        <v>41191</v>
      </c>
      <c r="R26">
        <v>37276</v>
      </c>
      <c r="S26">
        <v>34666.620000000003</v>
      </c>
      <c r="T26">
        <v>18079</v>
      </c>
      <c r="U26">
        <v>17952</v>
      </c>
      <c r="V26">
        <v>22227</v>
      </c>
      <c r="W26">
        <v>43629.84</v>
      </c>
      <c r="X26">
        <v>50519</v>
      </c>
      <c r="Y26">
        <v>13968.1</v>
      </c>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2636</v>
      </c>
      <c r="B27">
        <v>24634</v>
      </c>
      <c r="C27">
        <v>25959.95</v>
      </c>
      <c r="D27">
        <v>38903</v>
      </c>
      <c r="E27">
        <v>42430</v>
      </c>
      <c r="F27">
        <v>47294</v>
      </c>
      <c r="G27">
        <v>50885.41</v>
      </c>
      <c r="H27">
        <v>50659</v>
      </c>
      <c r="I27">
        <v>53226</v>
      </c>
      <c r="J27">
        <v>50881</v>
      </c>
      <c r="K27">
        <v>40850.28</v>
      </c>
      <c r="L27">
        <v>37290</v>
      </c>
      <c r="M27">
        <v>37297</v>
      </c>
      <c r="N27">
        <v>54379</v>
      </c>
      <c r="O27">
        <v>37246.86</v>
      </c>
      <c r="P27">
        <v>40081</v>
      </c>
      <c r="Q27">
        <v>41191</v>
      </c>
      <c r="R27">
        <v>37276</v>
      </c>
      <c r="S27">
        <v>34666.620000000003</v>
      </c>
      <c r="T27">
        <v>18079</v>
      </c>
      <c r="U27">
        <v>17952</v>
      </c>
      <c r="V27">
        <v>22227</v>
      </c>
      <c r="W27">
        <v>43629.84</v>
      </c>
      <c r="X27">
        <v>50519</v>
      </c>
      <c r="Y27">
        <v>13968.1</v>
      </c>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803</v>
      </c>
      <c r="B28">
        <v>1295294</v>
      </c>
      <c r="C28">
        <v>1279241.75</v>
      </c>
      <c r="D28">
        <v>1258652</v>
      </c>
      <c r="E28">
        <v>1291460</v>
      </c>
      <c r="F28">
        <v>1335147</v>
      </c>
      <c r="G28">
        <v>1237680.7</v>
      </c>
      <c r="H28">
        <v>1286528</v>
      </c>
      <c r="I28">
        <v>1302957</v>
      </c>
      <c r="J28">
        <v>1309409</v>
      </c>
      <c r="K28">
        <v>1323943.8500000001</v>
      </c>
      <c r="L28">
        <v>1327063</v>
      </c>
      <c r="M28">
        <v>1299068</v>
      </c>
      <c r="N28">
        <v>1288352</v>
      </c>
      <c r="O28">
        <v>1250872.3200000001</v>
      </c>
      <c r="P28">
        <v>1135337</v>
      </c>
      <c r="Q28">
        <v>1103845</v>
      </c>
      <c r="R28">
        <v>1035150</v>
      </c>
      <c r="S28">
        <v>977051.48</v>
      </c>
      <c r="T28">
        <v>863224</v>
      </c>
      <c r="U28">
        <v>817004</v>
      </c>
      <c r="V28">
        <v>724862</v>
      </c>
      <c r="W28">
        <v>692703.01</v>
      </c>
      <c r="X28">
        <v>629704</v>
      </c>
      <c r="Y28">
        <v>494959.37</v>
      </c>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804</v>
      </c>
      <c r="B29">
        <v>3423312</v>
      </c>
      <c r="C29">
        <v>3480921.33</v>
      </c>
      <c r="D29">
        <v>3555761</v>
      </c>
      <c r="E29">
        <v>3648577</v>
      </c>
      <c r="F29">
        <v>3834514</v>
      </c>
      <c r="G29">
        <v>3706575.25</v>
      </c>
      <c r="H29">
        <v>3759329</v>
      </c>
      <c r="I29">
        <v>3930986</v>
      </c>
      <c r="J29">
        <v>3950274</v>
      </c>
      <c r="K29">
        <v>3787347.53</v>
      </c>
      <c r="L29">
        <v>4258464</v>
      </c>
      <c r="M29">
        <v>3963537</v>
      </c>
      <c r="N29">
        <v>3621665</v>
      </c>
      <c r="O29">
        <v>3322119.34</v>
      </c>
      <c r="P29">
        <v>3423247</v>
      </c>
      <c r="Q29">
        <v>3460369</v>
      </c>
      <c r="R29">
        <v>3325392</v>
      </c>
      <c r="S29">
        <v>3084278.15</v>
      </c>
      <c r="T29">
        <v>2831481</v>
      </c>
      <c r="U29">
        <v>2976084</v>
      </c>
      <c r="V29">
        <v>2758938</v>
      </c>
      <c r="W29">
        <v>2814864.61</v>
      </c>
      <c r="X29">
        <v>1446747</v>
      </c>
      <c r="Y29">
        <v>1276698.79</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2637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2638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805</v>
      </c>
      <c r="B32">
        <v>491028</v>
      </c>
      <c r="C32">
        <v>690217.38</v>
      </c>
      <c r="D32">
        <v>711977</v>
      </c>
      <c r="E32">
        <v>829249</v>
      </c>
      <c r="F32">
        <v>854960</v>
      </c>
      <c r="G32">
        <v>854671.57</v>
      </c>
      <c r="H32">
        <v>1088718</v>
      </c>
      <c r="I32">
        <v>1125963</v>
      </c>
      <c r="J32">
        <v>997564</v>
      </c>
      <c r="K32">
        <v>881226.57</v>
      </c>
      <c r="L32">
        <v>1308275</v>
      </c>
      <c r="M32">
        <v>997870</v>
      </c>
      <c r="N32">
        <v>592571</v>
      </c>
      <c r="O32">
        <v>426000</v>
      </c>
      <c r="P32">
        <v>630256</v>
      </c>
      <c r="Q32">
        <v>749149</v>
      </c>
      <c r="R32">
        <v>292526</v>
      </c>
      <c r="S32">
        <v>112366.92</v>
      </c>
      <c r="T32">
        <v>20400</v>
      </c>
      <c r="U32">
        <v>205700</v>
      </c>
      <c r="V32">
        <v>32359</v>
      </c>
      <c r="W32">
        <v>264701.48</v>
      </c>
      <c r="X32">
        <v>291759</v>
      </c>
      <c r="Y32">
        <v>290155.90000000002</v>
      </c>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806</v>
      </c>
      <c r="B33">
        <v>587980</v>
      </c>
      <c r="C33">
        <v>568334.25</v>
      </c>
      <c r="D33">
        <v>615111</v>
      </c>
      <c r="E33">
        <v>533883</v>
      </c>
      <c r="F33">
        <v>535176</v>
      </c>
      <c r="G33">
        <v>603777.81000000006</v>
      </c>
      <c r="H33">
        <v>555205</v>
      </c>
      <c r="I33">
        <v>604033</v>
      </c>
      <c r="J33">
        <v>613065</v>
      </c>
      <c r="K33">
        <v>656867.89</v>
      </c>
      <c r="L33">
        <v>726797</v>
      </c>
      <c r="M33">
        <v>607838</v>
      </c>
      <c r="N33">
        <v>529867</v>
      </c>
      <c r="O33">
        <v>562142.17000000004</v>
      </c>
      <c r="P33">
        <v>653226</v>
      </c>
      <c r="Q33">
        <v>461282</v>
      </c>
      <c r="R33">
        <v>438419</v>
      </c>
      <c r="S33">
        <v>559064.68999999994</v>
      </c>
      <c r="T33">
        <v>594909</v>
      </c>
      <c r="U33">
        <v>481341</v>
      </c>
      <c r="V33">
        <v>453336</v>
      </c>
      <c r="W33">
        <v>475915.78</v>
      </c>
      <c r="X33">
        <v>590006</v>
      </c>
      <c r="Y33">
        <v>450791.34</v>
      </c>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2612</v>
      </c>
      <c r="B34">
        <v>0</v>
      </c>
      <c r="C34">
        <v>0</v>
      </c>
      <c r="D34">
        <v>0</v>
      </c>
      <c r="E34">
        <v>0</v>
      </c>
      <c r="F34">
        <v>0</v>
      </c>
      <c r="G34">
        <v>603777.81000000006</v>
      </c>
      <c r="H34">
        <v>0</v>
      </c>
      <c r="I34">
        <v>0</v>
      </c>
      <c r="J34">
        <v>0</v>
      </c>
      <c r="K34">
        <v>0</v>
      </c>
      <c r="L34">
        <v>0</v>
      </c>
      <c r="M34">
        <v>0</v>
      </c>
      <c r="N34">
        <v>0</v>
      </c>
      <c r="O34">
        <v>0</v>
      </c>
      <c r="P34">
        <v>0</v>
      </c>
      <c r="Q34">
        <v>0</v>
      </c>
      <c r="R34">
        <v>0</v>
      </c>
      <c r="S34">
        <v>0</v>
      </c>
      <c r="T34">
        <v>0</v>
      </c>
      <c r="U34">
        <v>0</v>
      </c>
      <c r="V34">
        <v>0</v>
      </c>
      <c r="W34">
        <v>0</v>
      </c>
      <c r="X34">
        <v>0</v>
      </c>
      <c r="Y34">
        <v>0</v>
      </c>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2639</v>
      </c>
      <c r="B35">
        <v>0</v>
      </c>
      <c r="C35">
        <v>568334.25</v>
      </c>
      <c r="D35">
        <v>615111</v>
      </c>
      <c r="E35">
        <v>533883</v>
      </c>
      <c r="F35">
        <v>535176</v>
      </c>
      <c r="G35">
        <v>0</v>
      </c>
      <c r="H35">
        <v>555205</v>
      </c>
      <c r="I35">
        <v>604033</v>
      </c>
      <c r="J35">
        <v>613065</v>
      </c>
      <c r="K35">
        <v>656867.89</v>
      </c>
      <c r="L35">
        <v>726797</v>
      </c>
      <c r="M35">
        <v>607838</v>
      </c>
      <c r="N35">
        <v>529867</v>
      </c>
      <c r="O35">
        <v>562142.17000000004</v>
      </c>
      <c r="P35">
        <v>653226</v>
      </c>
      <c r="Q35">
        <v>461282</v>
      </c>
      <c r="R35">
        <v>438419</v>
      </c>
      <c r="S35">
        <v>559064.68999999994</v>
      </c>
      <c r="T35">
        <v>594909</v>
      </c>
      <c r="U35">
        <v>481341</v>
      </c>
      <c r="V35">
        <v>453336</v>
      </c>
      <c r="W35">
        <v>475915.78</v>
      </c>
      <c r="X35">
        <v>590006</v>
      </c>
      <c r="Y35">
        <v>450791.34</v>
      </c>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807</v>
      </c>
      <c r="B36">
        <v>14907</v>
      </c>
      <c r="C36">
        <v>14588.42</v>
      </c>
      <c r="D36">
        <v>14756</v>
      </c>
      <c r="E36">
        <v>14399</v>
      </c>
      <c r="F36">
        <v>24729</v>
      </c>
      <c r="G36">
        <v>24055.68</v>
      </c>
      <c r="H36">
        <v>10074</v>
      </c>
      <c r="I36">
        <v>10019</v>
      </c>
      <c r="J36">
        <v>0</v>
      </c>
      <c r="K36">
        <v>0</v>
      </c>
      <c r="L36">
        <v>0</v>
      </c>
      <c r="M36">
        <v>4220</v>
      </c>
      <c r="N36">
        <v>13622</v>
      </c>
      <c r="O36">
        <v>14252.14</v>
      </c>
      <c r="P36">
        <v>0</v>
      </c>
      <c r="Q36">
        <v>0</v>
      </c>
      <c r="R36">
        <v>0</v>
      </c>
      <c r="S36">
        <v>0</v>
      </c>
      <c r="T36">
        <v>0</v>
      </c>
      <c r="U36">
        <v>0</v>
      </c>
      <c r="V36">
        <v>0</v>
      </c>
      <c r="W36">
        <v>0</v>
      </c>
      <c r="X36">
        <v>49544</v>
      </c>
      <c r="Y36">
        <v>49555.040000000001</v>
      </c>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2612</v>
      </c>
      <c r="B37">
        <v>0</v>
      </c>
      <c r="C37">
        <v>14588.42</v>
      </c>
      <c r="D37">
        <v>14756</v>
      </c>
      <c r="E37">
        <v>14399</v>
      </c>
      <c r="F37">
        <v>24729</v>
      </c>
      <c r="G37">
        <v>24055.68</v>
      </c>
      <c r="H37">
        <v>0</v>
      </c>
      <c r="I37">
        <v>0</v>
      </c>
      <c r="J37">
        <v>0</v>
      </c>
      <c r="K37">
        <v>0</v>
      </c>
      <c r="L37">
        <v>0</v>
      </c>
      <c r="M37">
        <v>4220</v>
      </c>
      <c r="N37">
        <v>13622</v>
      </c>
      <c r="O37">
        <v>14252.14</v>
      </c>
      <c r="P37">
        <v>0</v>
      </c>
      <c r="Q37">
        <v>0</v>
      </c>
      <c r="R37">
        <v>0</v>
      </c>
      <c r="S37">
        <v>0</v>
      </c>
      <c r="T37">
        <v>0</v>
      </c>
      <c r="U37">
        <v>0</v>
      </c>
      <c r="V37">
        <v>0</v>
      </c>
      <c r="W37">
        <v>0</v>
      </c>
      <c r="X37">
        <v>49544</v>
      </c>
      <c r="Y37">
        <v>49555.040000000001</v>
      </c>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2640</v>
      </c>
      <c r="B38">
        <v>0</v>
      </c>
      <c r="C38">
        <v>0</v>
      </c>
      <c r="D38">
        <v>0</v>
      </c>
      <c r="E38">
        <v>0</v>
      </c>
      <c r="F38">
        <v>0</v>
      </c>
      <c r="G38">
        <v>0</v>
      </c>
      <c r="H38">
        <v>10074</v>
      </c>
      <c r="I38">
        <v>10019</v>
      </c>
      <c r="J38">
        <v>0</v>
      </c>
      <c r="K38">
        <v>0</v>
      </c>
      <c r="L38">
        <v>0</v>
      </c>
      <c r="M38">
        <v>0</v>
      </c>
      <c r="N38">
        <v>0</v>
      </c>
      <c r="O38">
        <v>0</v>
      </c>
      <c r="P38">
        <v>0</v>
      </c>
      <c r="Q38">
        <v>0</v>
      </c>
      <c r="R38">
        <v>0</v>
      </c>
      <c r="S38">
        <v>0</v>
      </c>
      <c r="T38">
        <v>0</v>
      </c>
      <c r="U38">
        <v>0</v>
      </c>
      <c r="V38">
        <v>0</v>
      </c>
      <c r="W38">
        <v>0</v>
      </c>
      <c r="X38">
        <v>0</v>
      </c>
      <c r="Y38">
        <v>0</v>
      </c>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808</v>
      </c>
      <c r="B39">
        <v>327</v>
      </c>
      <c r="C39">
        <v>0</v>
      </c>
      <c r="D39">
        <v>0</v>
      </c>
      <c r="E39">
        <v>0</v>
      </c>
      <c r="F39">
        <v>0</v>
      </c>
      <c r="G39">
        <v>0</v>
      </c>
      <c r="H39">
        <v>0</v>
      </c>
      <c r="I39">
        <v>0</v>
      </c>
      <c r="J39">
        <v>0</v>
      </c>
      <c r="K39">
        <v>0</v>
      </c>
      <c r="L39">
        <v>0</v>
      </c>
      <c r="M39">
        <v>0</v>
      </c>
      <c r="N39">
        <v>0</v>
      </c>
      <c r="O39">
        <v>0</v>
      </c>
      <c r="P39">
        <v>0</v>
      </c>
      <c r="Q39">
        <v>0</v>
      </c>
      <c r="R39">
        <v>0</v>
      </c>
      <c r="S39">
        <v>45320</v>
      </c>
      <c r="T39">
        <v>56224</v>
      </c>
      <c r="U39">
        <v>42168</v>
      </c>
      <c r="V39">
        <v>28112</v>
      </c>
      <c r="W39">
        <v>14055.99</v>
      </c>
      <c r="X39">
        <v>8836</v>
      </c>
      <c r="Y39">
        <v>8719.86</v>
      </c>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2641</v>
      </c>
      <c r="B40">
        <v>0</v>
      </c>
      <c r="C40">
        <v>0</v>
      </c>
      <c r="D40">
        <v>0</v>
      </c>
      <c r="E40">
        <v>0</v>
      </c>
      <c r="F40">
        <v>0</v>
      </c>
      <c r="G40">
        <v>0</v>
      </c>
      <c r="H40">
        <v>0</v>
      </c>
      <c r="I40">
        <v>0</v>
      </c>
      <c r="J40">
        <v>0</v>
      </c>
      <c r="K40">
        <v>0</v>
      </c>
      <c r="L40">
        <v>0</v>
      </c>
      <c r="M40">
        <v>0</v>
      </c>
      <c r="N40">
        <v>0</v>
      </c>
      <c r="O40">
        <v>0</v>
      </c>
      <c r="P40">
        <v>0</v>
      </c>
      <c r="Q40">
        <v>0</v>
      </c>
      <c r="R40">
        <v>0</v>
      </c>
      <c r="S40">
        <v>45320</v>
      </c>
      <c r="T40">
        <v>56224</v>
      </c>
      <c r="U40">
        <v>42168</v>
      </c>
      <c r="V40">
        <v>28112</v>
      </c>
      <c r="W40">
        <v>0</v>
      </c>
      <c r="X40">
        <v>0</v>
      </c>
      <c r="Y40">
        <v>0</v>
      </c>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2643</v>
      </c>
      <c r="B41">
        <v>327</v>
      </c>
      <c r="C41">
        <v>0</v>
      </c>
      <c r="D41">
        <v>0</v>
      </c>
      <c r="E41">
        <v>0</v>
      </c>
      <c r="F41">
        <v>0</v>
      </c>
      <c r="G41">
        <v>0</v>
      </c>
      <c r="H41">
        <v>0</v>
      </c>
      <c r="I41">
        <v>0</v>
      </c>
      <c r="J41">
        <v>0</v>
      </c>
      <c r="K41">
        <v>0</v>
      </c>
      <c r="L41">
        <v>0</v>
      </c>
      <c r="M41">
        <v>0</v>
      </c>
      <c r="N41">
        <v>0</v>
      </c>
      <c r="O41">
        <v>0</v>
      </c>
      <c r="P41">
        <v>0</v>
      </c>
      <c r="Q41">
        <v>0</v>
      </c>
      <c r="R41">
        <v>0</v>
      </c>
      <c r="S41">
        <v>0</v>
      </c>
      <c r="T41">
        <v>0</v>
      </c>
      <c r="U41">
        <v>0</v>
      </c>
      <c r="V41">
        <v>0</v>
      </c>
      <c r="W41">
        <v>14055.99</v>
      </c>
      <c r="X41">
        <v>8836</v>
      </c>
      <c r="Y41">
        <v>8719.86</v>
      </c>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2968</v>
      </c>
      <c r="B42">
        <v>0</v>
      </c>
      <c r="C42">
        <v>0</v>
      </c>
      <c r="D42">
        <v>0</v>
      </c>
      <c r="E42">
        <v>0</v>
      </c>
      <c r="F42">
        <v>210525</v>
      </c>
      <c r="G42">
        <v>0</v>
      </c>
      <c r="H42">
        <v>0</v>
      </c>
      <c r="I42">
        <v>0</v>
      </c>
      <c r="J42">
        <v>0</v>
      </c>
      <c r="K42">
        <v>0</v>
      </c>
      <c r="L42">
        <v>0</v>
      </c>
      <c r="M42">
        <v>0</v>
      </c>
      <c r="N42">
        <v>0</v>
      </c>
      <c r="O42">
        <v>0</v>
      </c>
      <c r="P42">
        <v>0</v>
      </c>
      <c r="Q42">
        <v>0</v>
      </c>
      <c r="R42">
        <v>0</v>
      </c>
      <c r="S42">
        <v>0</v>
      </c>
      <c r="T42">
        <v>0</v>
      </c>
      <c r="U42">
        <v>0</v>
      </c>
      <c r="V42">
        <v>0</v>
      </c>
      <c r="W42">
        <v>0</v>
      </c>
      <c r="X42">
        <v>0</v>
      </c>
      <c r="Y42">
        <v>0</v>
      </c>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2970</v>
      </c>
      <c r="B43">
        <v>0</v>
      </c>
      <c r="C43">
        <v>0</v>
      </c>
      <c r="D43">
        <v>0</v>
      </c>
      <c r="E43">
        <v>0</v>
      </c>
      <c r="F43">
        <v>210525</v>
      </c>
      <c r="G43">
        <v>0</v>
      </c>
      <c r="H43">
        <v>0</v>
      </c>
      <c r="I43">
        <v>0</v>
      </c>
      <c r="J43">
        <v>0</v>
      </c>
      <c r="K43">
        <v>0</v>
      </c>
      <c r="L43">
        <v>0</v>
      </c>
      <c r="M43">
        <v>0</v>
      </c>
      <c r="N43">
        <v>0</v>
      </c>
      <c r="O43">
        <v>0</v>
      </c>
      <c r="P43">
        <v>0</v>
      </c>
      <c r="Q43">
        <v>0</v>
      </c>
      <c r="R43">
        <v>0</v>
      </c>
      <c r="S43">
        <v>0</v>
      </c>
      <c r="T43">
        <v>0</v>
      </c>
      <c r="U43">
        <v>0</v>
      </c>
      <c r="V43">
        <v>0</v>
      </c>
      <c r="W43">
        <v>0</v>
      </c>
      <c r="X43">
        <v>0</v>
      </c>
      <c r="Y43">
        <v>0</v>
      </c>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2647</v>
      </c>
      <c r="B44">
        <v>24621</v>
      </c>
      <c r="C44">
        <v>25155.19</v>
      </c>
      <c r="D44">
        <v>26955</v>
      </c>
      <c r="E44">
        <v>31447</v>
      </c>
      <c r="F44">
        <v>52245</v>
      </c>
      <c r="G44">
        <v>0</v>
      </c>
      <c r="H44">
        <v>145</v>
      </c>
      <c r="I44">
        <v>198</v>
      </c>
      <c r="J44">
        <v>163</v>
      </c>
      <c r="K44">
        <v>219.72</v>
      </c>
      <c r="L44">
        <v>0</v>
      </c>
      <c r="M44">
        <v>0</v>
      </c>
      <c r="N44">
        <v>0</v>
      </c>
      <c r="O44">
        <v>0</v>
      </c>
      <c r="P44">
        <v>304</v>
      </c>
      <c r="Q44">
        <v>659</v>
      </c>
      <c r="R44">
        <v>1011</v>
      </c>
      <c r="S44">
        <v>1358.53</v>
      </c>
      <c r="T44">
        <v>1399</v>
      </c>
      <c r="U44">
        <v>1382</v>
      </c>
      <c r="V44">
        <v>1365</v>
      </c>
      <c r="W44">
        <v>4984.82</v>
      </c>
      <c r="X44">
        <v>9321</v>
      </c>
      <c r="Y44">
        <v>16118.57</v>
      </c>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2648</v>
      </c>
      <c r="B45">
        <v>28634</v>
      </c>
      <c r="C45">
        <v>21318.43</v>
      </c>
      <c r="D45">
        <v>17336</v>
      </c>
      <c r="E45">
        <v>18595</v>
      </c>
      <c r="F45">
        <v>21531</v>
      </c>
      <c r="G45">
        <v>11774.22</v>
      </c>
      <c r="H45">
        <v>8132</v>
      </c>
      <c r="I45">
        <v>23890</v>
      </c>
      <c r="J45">
        <v>38724</v>
      </c>
      <c r="K45">
        <v>29047.33</v>
      </c>
      <c r="L45">
        <v>22392</v>
      </c>
      <c r="M45">
        <v>50893</v>
      </c>
      <c r="N45">
        <v>112737</v>
      </c>
      <c r="O45">
        <v>104495.78</v>
      </c>
      <c r="P45">
        <v>38835</v>
      </c>
      <c r="Q45">
        <v>81049</v>
      </c>
      <c r="R45">
        <v>154358</v>
      </c>
      <c r="S45">
        <v>108670.35</v>
      </c>
      <c r="T45">
        <v>51822</v>
      </c>
      <c r="U45">
        <v>85220</v>
      </c>
      <c r="V45">
        <v>108007</v>
      </c>
      <c r="W45">
        <v>66745.490000000005</v>
      </c>
      <c r="X45">
        <v>38840</v>
      </c>
      <c r="Y45">
        <v>35046.28</v>
      </c>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2649</v>
      </c>
      <c r="B46">
        <v>47832</v>
      </c>
      <c r="C46">
        <v>38053.29</v>
      </c>
      <c r="D46">
        <v>33110</v>
      </c>
      <c r="E46">
        <v>20377</v>
      </c>
      <c r="F46">
        <v>26913</v>
      </c>
      <c r="G46">
        <v>45619.59</v>
      </c>
      <c r="H46">
        <v>34180</v>
      </c>
      <c r="I46">
        <v>21191</v>
      </c>
      <c r="J46">
        <v>20265</v>
      </c>
      <c r="K46">
        <v>15206.9</v>
      </c>
      <c r="L46">
        <v>20383</v>
      </c>
      <c r="M46">
        <v>17658</v>
      </c>
      <c r="N46">
        <v>17451</v>
      </c>
      <c r="O46">
        <v>10723.98</v>
      </c>
      <c r="P46">
        <v>53669</v>
      </c>
      <c r="Q46">
        <v>46806</v>
      </c>
      <c r="R46">
        <v>38667</v>
      </c>
      <c r="S46">
        <v>27230.79</v>
      </c>
      <c r="T46">
        <v>55108</v>
      </c>
      <c r="U46">
        <v>34701</v>
      </c>
      <c r="V46">
        <v>37091</v>
      </c>
      <c r="W46">
        <v>25565.48</v>
      </c>
      <c r="X46">
        <v>34583</v>
      </c>
      <c r="Y46">
        <v>13104.83</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809</v>
      </c>
      <c r="B47">
        <v>1195329</v>
      </c>
      <c r="C47">
        <v>1357666.94</v>
      </c>
      <c r="D47">
        <v>1419245</v>
      </c>
      <c r="E47">
        <v>1447950</v>
      </c>
      <c r="F47">
        <v>1726079</v>
      </c>
      <c r="G47">
        <v>1539898.87</v>
      </c>
      <c r="H47">
        <v>1696454</v>
      </c>
      <c r="I47">
        <v>1785294</v>
      </c>
      <c r="J47">
        <v>1669781</v>
      </c>
      <c r="K47">
        <v>1582568.41</v>
      </c>
      <c r="L47">
        <v>2077847</v>
      </c>
      <c r="M47">
        <v>1678479</v>
      </c>
      <c r="N47">
        <v>1266248</v>
      </c>
      <c r="O47">
        <v>1117614.07</v>
      </c>
      <c r="P47">
        <v>1376290</v>
      </c>
      <c r="Q47">
        <v>1338945</v>
      </c>
      <c r="R47">
        <v>924981</v>
      </c>
      <c r="S47">
        <v>854011.28</v>
      </c>
      <c r="T47">
        <v>779862</v>
      </c>
      <c r="U47">
        <v>850512</v>
      </c>
      <c r="V47">
        <v>660270</v>
      </c>
      <c r="W47">
        <v>851969.04</v>
      </c>
      <c r="X47">
        <v>1022889</v>
      </c>
      <c r="Y47">
        <v>863491.81</v>
      </c>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2650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810</v>
      </c>
      <c r="B49">
        <v>56499</v>
      </c>
      <c r="C49">
        <v>4506.5600000000004</v>
      </c>
      <c r="D49">
        <v>4750</v>
      </c>
      <c r="E49">
        <v>0</v>
      </c>
      <c r="F49">
        <v>0</v>
      </c>
      <c r="G49">
        <v>0</v>
      </c>
      <c r="H49">
        <v>14311</v>
      </c>
      <c r="I49">
        <v>13781</v>
      </c>
      <c r="J49">
        <v>14248</v>
      </c>
      <c r="K49">
        <v>19127.62</v>
      </c>
      <c r="L49">
        <v>19155</v>
      </c>
      <c r="M49">
        <v>17595</v>
      </c>
      <c r="N49">
        <v>16568</v>
      </c>
      <c r="O49">
        <v>17336.830000000002</v>
      </c>
      <c r="P49">
        <v>0</v>
      </c>
      <c r="Q49">
        <v>0</v>
      </c>
      <c r="R49">
        <v>0</v>
      </c>
      <c r="S49">
        <v>0</v>
      </c>
      <c r="T49">
        <v>56224</v>
      </c>
      <c r="U49">
        <v>70280</v>
      </c>
      <c r="V49">
        <v>84336</v>
      </c>
      <c r="W49">
        <v>98391.94</v>
      </c>
      <c r="X49">
        <v>26512</v>
      </c>
      <c r="Y49">
        <v>33183.599999999999</v>
      </c>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2641</v>
      </c>
      <c r="B50">
        <v>52124</v>
      </c>
      <c r="C50">
        <v>0</v>
      </c>
      <c r="D50">
        <v>0</v>
      </c>
      <c r="E50">
        <v>0</v>
      </c>
      <c r="F50">
        <v>0</v>
      </c>
      <c r="G50">
        <v>0</v>
      </c>
      <c r="H50">
        <v>0</v>
      </c>
      <c r="I50">
        <v>0</v>
      </c>
      <c r="J50">
        <v>0</v>
      </c>
      <c r="K50">
        <v>0</v>
      </c>
      <c r="L50">
        <v>0</v>
      </c>
      <c r="M50">
        <v>0</v>
      </c>
      <c r="N50">
        <v>0</v>
      </c>
      <c r="O50">
        <v>0</v>
      </c>
      <c r="P50">
        <v>0</v>
      </c>
      <c r="Q50">
        <v>0</v>
      </c>
      <c r="R50">
        <v>0</v>
      </c>
      <c r="S50">
        <v>0</v>
      </c>
      <c r="T50">
        <v>56224</v>
      </c>
      <c r="U50">
        <v>70280</v>
      </c>
      <c r="V50">
        <v>84336</v>
      </c>
      <c r="W50">
        <v>0</v>
      </c>
      <c r="X50">
        <v>0</v>
      </c>
      <c r="Y50">
        <v>0</v>
      </c>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2651</v>
      </c>
      <c r="B51">
        <v>4375</v>
      </c>
      <c r="C51">
        <v>4506.5600000000004</v>
      </c>
      <c r="D51">
        <v>4750</v>
      </c>
      <c r="E51">
        <v>0</v>
      </c>
      <c r="F51">
        <v>0</v>
      </c>
      <c r="G51">
        <v>0</v>
      </c>
      <c r="H51">
        <v>14311</v>
      </c>
      <c r="I51">
        <v>13781</v>
      </c>
      <c r="J51">
        <v>14248</v>
      </c>
      <c r="K51">
        <v>19127.62</v>
      </c>
      <c r="L51">
        <v>19155</v>
      </c>
      <c r="M51">
        <v>17595</v>
      </c>
      <c r="N51">
        <v>16568</v>
      </c>
      <c r="O51">
        <v>17336.830000000002</v>
      </c>
      <c r="P51">
        <v>0</v>
      </c>
      <c r="Q51">
        <v>0</v>
      </c>
      <c r="R51">
        <v>0</v>
      </c>
      <c r="S51">
        <v>0</v>
      </c>
      <c r="T51">
        <v>0</v>
      </c>
      <c r="U51">
        <v>0</v>
      </c>
      <c r="V51">
        <v>0</v>
      </c>
      <c r="W51">
        <v>98391.94</v>
      </c>
      <c r="X51">
        <v>26512</v>
      </c>
      <c r="Y51">
        <v>33183.599999999999</v>
      </c>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2652</v>
      </c>
      <c r="B52">
        <v>58882</v>
      </c>
      <c r="C52">
        <v>63184.99</v>
      </c>
      <c r="D52">
        <v>57422</v>
      </c>
      <c r="E52">
        <v>64248</v>
      </c>
      <c r="F52">
        <v>61804</v>
      </c>
      <c r="G52">
        <v>0</v>
      </c>
      <c r="H52">
        <v>0</v>
      </c>
      <c r="I52">
        <v>0</v>
      </c>
      <c r="J52">
        <v>95</v>
      </c>
      <c r="K52">
        <v>96.73</v>
      </c>
      <c r="L52">
        <v>0</v>
      </c>
      <c r="M52">
        <v>0</v>
      </c>
      <c r="N52">
        <v>0</v>
      </c>
      <c r="O52">
        <v>0</v>
      </c>
      <c r="P52">
        <v>0</v>
      </c>
      <c r="Q52">
        <v>0</v>
      </c>
      <c r="R52">
        <v>0</v>
      </c>
      <c r="S52">
        <v>0</v>
      </c>
      <c r="T52">
        <v>303</v>
      </c>
      <c r="U52">
        <v>659</v>
      </c>
      <c r="V52">
        <v>1011</v>
      </c>
      <c r="W52">
        <v>13343.12</v>
      </c>
      <c r="X52">
        <v>17752</v>
      </c>
      <c r="Y52">
        <v>22374.31</v>
      </c>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2655</v>
      </c>
      <c r="B53">
        <v>32482</v>
      </c>
      <c r="C53">
        <v>31337.66</v>
      </c>
      <c r="D53">
        <v>28489</v>
      </c>
      <c r="E53">
        <v>27566</v>
      </c>
      <c r="F53">
        <v>26597</v>
      </c>
      <c r="G53">
        <v>25473.72</v>
      </c>
      <c r="H53">
        <v>21514</v>
      </c>
      <c r="I53">
        <v>20526</v>
      </c>
      <c r="J53">
        <v>17917</v>
      </c>
      <c r="K53">
        <v>17319.599999999999</v>
      </c>
      <c r="L53">
        <v>16548</v>
      </c>
      <c r="M53">
        <v>15677</v>
      </c>
      <c r="N53">
        <v>15776</v>
      </c>
      <c r="O53">
        <v>11204.73</v>
      </c>
      <c r="P53">
        <v>10557</v>
      </c>
      <c r="Q53">
        <v>9910</v>
      </c>
      <c r="R53">
        <v>9262</v>
      </c>
      <c r="S53">
        <v>8614.77</v>
      </c>
      <c r="T53">
        <v>8042</v>
      </c>
      <c r="U53">
        <v>7469</v>
      </c>
      <c r="V53">
        <v>6896</v>
      </c>
      <c r="W53">
        <v>6323.37</v>
      </c>
      <c r="X53">
        <v>5640</v>
      </c>
      <c r="Y53">
        <v>3864.47</v>
      </c>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2657</v>
      </c>
      <c r="B54">
        <v>1666</v>
      </c>
      <c r="C54">
        <v>1658.29</v>
      </c>
      <c r="D54">
        <v>157</v>
      </c>
      <c r="E54">
        <v>157</v>
      </c>
      <c r="F54">
        <v>157</v>
      </c>
      <c r="G54">
        <v>0</v>
      </c>
      <c r="H54">
        <v>0</v>
      </c>
      <c r="I54">
        <v>0</v>
      </c>
      <c r="J54">
        <v>0</v>
      </c>
      <c r="K54">
        <v>0</v>
      </c>
      <c r="L54">
        <v>0</v>
      </c>
      <c r="M54">
        <v>0</v>
      </c>
      <c r="N54">
        <v>0</v>
      </c>
      <c r="O54">
        <v>0</v>
      </c>
      <c r="P54">
        <v>0</v>
      </c>
      <c r="Q54">
        <v>0</v>
      </c>
      <c r="R54">
        <v>0</v>
      </c>
      <c r="S54">
        <v>64.27</v>
      </c>
      <c r="T54">
        <v>1052</v>
      </c>
      <c r="U54">
        <v>1073</v>
      </c>
      <c r="V54">
        <v>1095</v>
      </c>
      <c r="W54">
        <v>965.93</v>
      </c>
      <c r="X54">
        <v>966</v>
      </c>
      <c r="Y54">
        <v>1201.58</v>
      </c>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811</v>
      </c>
      <c r="B55">
        <v>149529</v>
      </c>
      <c r="C55">
        <v>100687.5</v>
      </c>
      <c r="D55">
        <v>90818</v>
      </c>
      <c r="E55">
        <v>91971</v>
      </c>
      <c r="F55">
        <v>88558</v>
      </c>
      <c r="G55">
        <v>25473.72</v>
      </c>
      <c r="H55">
        <v>35825</v>
      </c>
      <c r="I55">
        <v>34307</v>
      </c>
      <c r="J55">
        <v>32260</v>
      </c>
      <c r="K55">
        <v>36543.949999999997</v>
      </c>
      <c r="L55">
        <v>35703</v>
      </c>
      <c r="M55">
        <v>33272</v>
      </c>
      <c r="N55">
        <v>32344</v>
      </c>
      <c r="O55">
        <v>28541.55</v>
      </c>
      <c r="P55">
        <v>10557</v>
      </c>
      <c r="Q55">
        <v>9910</v>
      </c>
      <c r="R55">
        <v>9262</v>
      </c>
      <c r="S55">
        <v>8679.0400000000009</v>
      </c>
      <c r="T55">
        <v>65621</v>
      </c>
      <c r="U55">
        <v>79481</v>
      </c>
      <c r="V55">
        <v>93338</v>
      </c>
      <c r="W55">
        <v>119024.35</v>
      </c>
      <c r="X55">
        <v>50870</v>
      </c>
      <c r="Y55">
        <v>60623.95</v>
      </c>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812</v>
      </c>
      <c r="B56">
        <v>1344858</v>
      </c>
      <c r="C56">
        <v>1458354.43</v>
      </c>
      <c r="D56">
        <v>1510063</v>
      </c>
      <c r="E56">
        <v>1539921</v>
      </c>
      <c r="F56">
        <v>1814637</v>
      </c>
      <c r="G56">
        <v>1565372.59</v>
      </c>
      <c r="H56">
        <v>1732279</v>
      </c>
      <c r="I56">
        <v>1819601</v>
      </c>
      <c r="J56">
        <v>1702041</v>
      </c>
      <c r="K56">
        <v>1619112.36</v>
      </c>
      <c r="L56">
        <v>2113550</v>
      </c>
      <c r="M56">
        <v>1711751</v>
      </c>
      <c r="N56">
        <v>1298592</v>
      </c>
      <c r="O56">
        <v>1146155.6299999999</v>
      </c>
      <c r="P56">
        <v>1386847</v>
      </c>
      <c r="Q56">
        <v>1348855</v>
      </c>
      <c r="R56">
        <v>934243</v>
      </c>
      <c r="S56">
        <v>862690.32</v>
      </c>
      <c r="T56">
        <v>845483</v>
      </c>
      <c r="U56">
        <v>929993</v>
      </c>
      <c r="V56">
        <v>753608</v>
      </c>
      <c r="W56">
        <v>970993.39</v>
      </c>
      <c r="X56">
        <v>1073759</v>
      </c>
      <c r="Y56">
        <v>924115.77</v>
      </c>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2658</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2659</v>
      </c>
      <c r="B58">
        <v>345000</v>
      </c>
      <c r="C58">
        <v>345000</v>
      </c>
      <c r="D58">
        <v>345000</v>
      </c>
      <c r="E58">
        <v>345000</v>
      </c>
      <c r="F58">
        <v>345000</v>
      </c>
      <c r="G58">
        <v>345000</v>
      </c>
      <c r="H58">
        <v>345000</v>
      </c>
      <c r="I58">
        <v>345000</v>
      </c>
      <c r="J58">
        <v>345000</v>
      </c>
      <c r="K58">
        <v>345000</v>
      </c>
      <c r="L58">
        <v>345000</v>
      </c>
      <c r="M58">
        <v>345000</v>
      </c>
      <c r="N58">
        <v>345000</v>
      </c>
      <c r="O58">
        <v>345000</v>
      </c>
      <c r="P58">
        <v>345000</v>
      </c>
      <c r="Q58">
        <v>345000</v>
      </c>
      <c r="R58">
        <v>345000</v>
      </c>
      <c r="S58">
        <v>345000</v>
      </c>
      <c r="T58">
        <v>345000</v>
      </c>
      <c r="U58">
        <v>345000</v>
      </c>
      <c r="V58">
        <v>345000</v>
      </c>
      <c r="W58">
        <v>345000</v>
      </c>
      <c r="X58">
        <v>345000</v>
      </c>
      <c r="Y58">
        <v>300000</v>
      </c>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2660</v>
      </c>
      <c r="B59">
        <v>345000</v>
      </c>
      <c r="C59">
        <v>345000</v>
      </c>
      <c r="D59">
        <v>345000</v>
      </c>
      <c r="E59">
        <v>345000</v>
      </c>
      <c r="F59">
        <v>345000</v>
      </c>
      <c r="G59">
        <v>345000</v>
      </c>
      <c r="H59">
        <v>345000</v>
      </c>
      <c r="I59">
        <v>345000</v>
      </c>
      <c r="J59">
        <v>345000</v>
      </c>
      <c r="K59">
        <v>345000</v>
      </c>
      <c r="L59">
        <v>345000</v>
      </c>
      <c r="M59">
        <v>345000</v>
      </c>
      <c r="N59">
        <v>345000</v>
      </c>
      <c r="O59">
        <v>345000</v>
      </c>
      <c r="P59">
        <v>345000</v>
      </c>
      <c r="Q59">
        <v>345000</v>
      </c>
      <c r="R59">
        <v>345000</v>
      </c>
      <c r="S59">
        <v>345000</v>
      </c>
      <c r="T59">
        <v>345000</v>
      </c>
      <c r="U59">
        <v>345000</v>
      </c>
      <c r="V59">
        <v>345000</v>
      </c>
      <c r="W59">
        <v>345000</v>
      </c>
      <c r="X59">
        <v>345000</v>
      </c>
      <c r="Y59">
        <v>300000</v>
      </c>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2661</v>
      </c>
      <c r="B60">
        <v>345000</v>
      </c>
      <c r="C60">
        <v>345000</v>
      </c>
      <c r="D60">
        <v>345000</v>
      </c>
      <c r="E60">
        <v>345000</v>
      </c>
      <c r="F60">
        <v>345000</v>
      </c>
      <c r="G60">
        <v>345000</v>
      </c>
      <c r="H60">
        <v>345000</v>
      </c>
      <c r="I60">
        <v>345000</v>
      </c>
      <c r="J60">
        <v>345000</v>
      </c>
      <c r="K60">
        <v>345000</v>
      </c>
      <c r="L60">
        <v>345000</v>
      </c>
      <c r="M60">
        <v>345000</v>
      </c>
      <c r="N60">
        <v>345000</v>
      </c>
      <c r="O60">
        <v>345000</v>
      </c>
      <c r="P60">
        <v>345000</v>
      </c>
      <c r="Q60">
        <v>345000</v>
      </c>
      <c r="R60">
        <v>345000</v>
      </c>
      <c r="S60">
        <v>345000</v>
      </c>
      <c r="T60">
        <v>345000</v>
      </c>
      <c r="U60">
        <v>345000</v>
      </c>
      <c r="V60">
        <v>345000</v>
      </c>
      <c r="W60">
        <v>345000</v>
      </c>
      <c r="X60">
        <v>255000</v>
      </c>
      <c r="Y60">
        <v>255000</v>
      </c>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2662</v>
      </c>
      <c r="B61">
        <v>345000</v>
      </c>
      <c r="C61">
        <v>345000</v>
      </c>
      <c r="D61">
        <v>345000</v>
      </c>
      <c r="E61">
        <v>345000</v>
      </c>
      <c r="F61">
        <v>345000</v>
      </c>
      <c r="G61">
        <v>345000</v>
      </c>
      <c r="H61">
        <v>345000</v>
      </c>
      <c r="I61">
        <v>345000</v>
      </c>
      <c r="J61">
        <v>345000</v>
      </c>
      <c r="K61">
        <v>345000</v>
      </c>
      <c r="L61">
        <v>345000</v>
      </c>
      <c r="M61">
        <v>345000</v>
      </c>
      <c r="N61">
        <v>345000</v>
      </c>
      <c r="O61">
        <v>345000</v>
      </c>
      <c r="P61">
        <v>345000</v>
      </c>
      <c r="Q61">
        <v>345000</v>
      </c>
      <c r="R61">
        <v>345000</v>
      </c>
      <c r="S61">
        <v>345000</v>
      </c>
      <c r="T61">
        <v>345000</v>
      </c>
      <c r="U61">
        <v>345000</v>
      </c>
      <c r="V61">
        <v>345000</v>
      </c>
      <c r="W61">
        <v>345000</v>
      </c>
      <c r="X61">
        <v>255000</v>
      </c>
      <c r="Y61">
        <v>255000</v>
      </c>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2663</v>
      </c>
      <c r="B62">
        <v>1315440</v>
      </c>
      <c r="C62">
        <v>1315440</v>
      </c>
      <c r="D62">
        <v>1315440</v>
      </c>
      <c r="E62">
        <v>1315440</v>
      </c>
      <c r="F62">
        <v>1315440</v>
      </c>
      <c r="G62">
        <v>1315440</v>
      </c>
      <c r="H62">
        <v>1315440</v>
      </c>
      <c r="I62">
        <v>1315440</v>
      </c>
      <c r="J62">
        <v>1315440</v>
      </c>
      <c r="K62">
        <v>1315440</v>
      </c>
      <c r="L62">
        <v>1315440</v>
      </c>
      <c r="M62">
        <v>1315440</v>
      </c>
      <c r="N62">
        <v>1315440</v>
      </c>
      <c r="O62">
        <v>1315440</v>
      </c>
      <c r="P62">
        <v>1315440</v>
      </c>
      <c r="Q62">
        <v>1315440</v>
      </c>
      <c r="R62">
        <v>1315440</v>
      </c>
      <c r="S62">
        <v>1315440</v>
      </c>
      <c r="T62">
        <v>1315440</v>
      </c>
      <c r="U62">
        <v>1315440</v>
      </c>
      <c r="V62">
        <v>1315440</v>
      </c>
      <c r="W62">
        <v>1315440</v>
      </c>
      <c r="X62">
        <v>0</v>
      </c>
      <c r="Y62">
        <v>0</v>
      </c>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2664</v>
      </c>
      <c r="B63">
        <v>1315440</v>
      </c>
      <c r="C63">
        <v>1315440</v>
      </c>
      <c r="D63">
        <v>1315440</v>
      </c>
      <c r="E63">
        <v>1315440</v>
      </c>
      <c r="F63">
        <v>1315440</v>
      </c>
      <c r="G63">
        <v>1315440</v>
      </c>
      <c r="H63">
        <v>1315440</v>
      </c>
      <c r="I63">
        <v>1315440</v>
      </c>
      <c r="J63">
        <v>1315440</v>
      </c>
      <c r="K63">
        <v>1315440</v>
      </c>
      <c r="L63">
        <v>1315440</v>
      </c>
      <c r="M63">
        <v>1315440</v>
      </c>
      <c r="N63">
        <v>1315440</v>
      </c>
      <c r="O63">
        <v>1315440</v>
      </c>
      <c r="P63">
        <v>1315440</v>
      </c>
      <c r="Q63">
        <v>1315440</v>
      </c>
      <c r="R63">
        <v>1315440</v>
      </c>
      <c r="S63">
        <v>1315440</v>
      </c>
      <c r="T63">
        <v>1315440</v>
      </c>
      <c r="U63">
        <v>1315440</v>
      </c>
      <c r="V63">
        <v>1315440</v>
      </c>
      <c r="W63">
        <v>1315440</v>
      </c>
      <c r="X63">
        <v>0</v>
      </c>
      <c r="Y63">
        <v>0</v>
      </c>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2666</v>
      </c>
      <c r="B64">
        <v>421989</v>
      </c>
      <c r="C64">
        <v>365783.26</v>
      </c>
      <c r="D64">
        <v>388737</v>
      </c>
      <c r="E64">
        <v>451635</v>
      </c>
      <c r="F64">
        <v>362678</v>
      </c>
      <c r="G64">
        <v>484010.85</v>
      </c>
      <c r="H64">
        <v>367818</v>
      </c>
      <c r="I64">
        <v>450932</v>
      </c>
      <c r="J64">
        <v>587121</v>
      </c>
      <c r="K64">
        <v>505796.33</v>
      </c>
      <c r="L64">
        <v>481099</v>
      </c>
      <c r="M64">
        <v>586923</v>
      </c>
      <c r="N64">
        <v>666806</v>
      </c>
      <c r="O64">
        <v>518016.35</v>
      </c>
      <c r="P64">
        <v>375844</v>
      </c>
      <c r="Q64">
        <v>450438</v>
      </c>
      <c r="R64">
        <v>729102</v>
      </c>
      <c r="S64">
        <v>558179.17000000004</v>
      </c>
      <c r="T64">
        <v>323734</v>
      </c>
      <c r="U64">
        <v>383819</v>
      </c>
      <c r="V64">
        <v>344066</v>
      </c>
      <c r="W64">
        <v>183431.22</v>
      </c>
      <c r="X64">
        <v>117988</v>
      </c>
      <c r="Y64">
        <v>97583.02</v>
      </c>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2667</v>
      </c>
      <c r="B65">
        <v>34500</v>
      </c>
      <c r="C65">
        <v>34500</v>
      </c>
      <c r="D65">
        <v>34500</v>
      </c>
      <c r="E65">
        <v>34500</v>
      </c>
      <c r="F65">
        <v>34500</v>
      </c>
      <c r="G65">
        <v>34500</v>
      </c>
      <c r="H65">
        <v>34782</v>
      </c>
      <c r="I65">
        <v>34782</v>
      </c>
      <c r="J65">
        <v>34782</v>
      </c>
      <c r="K65">
        <v>34782.25</v>
      </c>
      <c r="L65">
        <v>34782</v>
      </c>
      <c r="M65">
        <v>34782</v>
      </c>
      <c r="N65">
        <v>34782</v>
      </c>
      <c r="O65">
        <v>34782.25</v>
      </c>
      <c r="P65">
        <v>34782</v>
      </c>
      <c r="Q65">
        <v>34782</v>
      </c>
      <c r="R65">
        <v>34782</v>
      </c>
      <c r="S65">
        <v>34782.25</v>
      </c>
      <c r="T65">
        <v>34782</v>
      </c>
      <c r="U65">
        <v>34782</v>
      </c>
      <c r="V65">
        <v>34782</v>
      </c>
      <c r="W65">
        <v>34782.25</v>
      </c>
      <c r="X65">
        <v>30282</v>
      </c>
      <c r="Y65">
        <v>30282.25</v>
      </c>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2668</v>
      </c>
      <c r="B66">
        <v>34500</v>
      </c>
      <c r="C66">
        <v>34500</v>
      </c>
      <c r="D66">
        <v>34500</v>
      </c>
      <c r="E66">
        <v>34500</v>
      </c>
      <c r="F66">
        <v>34500</v>
      </c>
      <c r="G66">
        <v>34500</v>
      </c>
      <c r="H66">
        <v>34782</v>
      </c>
      <c r="I66">
        <v>34782</v>
      </c>
      <c r="J66">
        <v>34782</v>
      </c>
      <c r="K66">
        <v>34782.25</v>
      </c>
      <c r="L66">
        <v>34782</v>
      </c>
      <c r="M66">
        <v>34782</v>
      </c>
      <c r="N66">
        <v>34782</v>
      </c>
      <c r="O66">
        <v>34782.25</v>
      </c>
      <c r="P66">
        <v>34782</v>
      </c>
      <c r="Q66">
        <v>34782</v>
      </c>
      <c r="R66">
        <v>34782</v>
      </c>
      <c r="S66">
        <v>34782.25</v>
      </c>
      <c r="T66">
        <v>34782</v>
      </c>
      <c r="U66">
        <v>34782</v>
      </c>
      <c r="V66">
        <v>34782</v>
      </c>
      <c r="W66">
        <v>34782.25</v>
      </c>
      <c r="X66">
        <v>30282</v>
      </c>
      <c r="Y66">
        <v>30282.25</v>
      </c>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813</v>
      </c>
      <c r="B67">
        <v>387489</v>
      </c>
      <c r="C67">
        <v>331283.26</v>
      </c>
      <c r="D67">
        <v>354237</v>
      </c>
      <c r="E67">
        <v>417135</v>
      </c>
      <c r="F67">
        <v>328178</v>
      </c>
      <c r="G67">
        <v>449510.85</v>
      </c>
      <c r="H67">
        <v>333036</v>
      </c>
      <c r="I67">
        <v>416150</v>
      </c>
      <c r="J67">
        <v>552339</v>
      </c>
      <c r="K67">
        <v>471014.08</v>
      </c>
      <c r="L67">
        <v>446317</v>
      </c>
      <c r="M67">
        <v>552141</v>
      </c>
      <c r="N67">
        <v>632024</v>
      </c>
      <c r="O67">
        <v>483234.1</v>
      </c>
      <c r="P67">
        <v>341062</v>
      </c>
      <c r="Q67">
        <v>415656</v>
      </c>
      <c r="R67">
        <v>694320</v>
      </c>
      <c r="S67">
        <v>523396.92</v>
      </c>
      <c r="T67">
        <v>288952</v>
      </c>
      <c r="U67">
        <v>349037</v>
      </c>
      <c r="V67">
        <v>309284</v>
      </c>
      <c r="W67">
        <v>148648.97</v>
      </c>
      <c r="X67">
        <v>87706</v>
      </c>
      <c r="Y67">
        <v>67300.77</v>
      </c>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2669</v>
      </c>
      <c r="B68">
        <v>-3457</v>
      </c>
      <c r="C68">
        <v>-3221.44</v>
      </c>
      <c r="D68">
        <v>-3441</v>
      </c>
      <c r="E68">
        <v>-3359</v>
      </c>
      <c r="F68">
        <v>-3342</v>
      </c>
      <c r="G68">
        <v>-3529.17</v>
      </c>
      <c r="H68">
        <v>-3710</v>
      </c>
      <c r="I68">
        <v>-3658</v>
      </c>
      <c r="J68">
        <v>-2109</v>
      </c>
      <c r="K68">
        <v>-1637.19</v>
      </c>
      <c r="L68">
        <v>-1803</v>
      </c>
      <c r="M68">
        <v>-1662</v>
      </c>
      <c r="N68">
        <v>-4173</v>
      </c>
      <c r="O68">
        <v>-2492.63</v>
      </c>
      <c r="P68">
        <v>116</v>
      </c>
      <c r="Q68">
        <v>636</v>
      </c>
      <c r="R68">
        <v>1607</v>
      </c>
      <c r="S68">
        <v>2968.66</v>
      </c>
      <c r="T68">
        <v>1824</v>
      </c>
      <c r="U68">
        <v>1832</v>
      </c>
      <c r="V68">
        <v>824</v>
      </c>
      <c r="W68">
        <v>0</v>
      </c>
      <c r="X68">
        <v>0</v>
      </c>
      <c r="Y68">
        <v>0</v>
      </c>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2670</v>
      </c>
      <c r="B69">
        <v>1186</v>
      </c>
      <c r="C69">
        <v>1186.26</v>
      </c>
      <c r="D69">
        <v>1186</v>
      </c>
      <c r="E69">
        <v>1186</v>
      </c>
      <c r="F69">
        <v>1186</v>
      </c>
      <c r="G69">
        <v>1186.26</v>
      </c>
      <c r="H69">
        <v>1186</v>
      </c>
      <c r="I69">
        <v>1186</v>
      </c>
      <c r="J69">
        <v>1121</v>
      </c>
      <c r="K69">
        <v>1121.46</v>
      </c>
      <c r="L69">
        <v>1121</v>
      </c>
      <c r="M69">
        <v>1121</v>
      </c>
      <c r="N69">
        <v>0</v>
      </c>
      <c r="O69">
        <v>0</v>
      </c>
      <c r="P69">
        <v>0</v>
      </c>
      <c r="Q69">
        <v>0</v>
      </c>
      <c r="R69">
        <v>0</v>
      </c>
      <c r="S69">
        <v>0</v>
      </c>
      <c r="T69">
        <v>0</v>
      </c>
      <c r="U69">
        <v>0</v>
      </c>
      <c r="V69">
        <v>0</v>
      </c>
      <c r="W69">
        <v>0</v>
      </c>
      <c r="X69">
        <v>0</v>
      </c>
      <c r="Y69">
        <v>0</v>
      </c>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2672</v>
      </c>
      <c r="B70">
        <v>1186</v>
      </c>
      <c r="C70">
        <v>1186.26</v>
      </c>
      <c r="D70">
        <v>1186</v>
      </c>
      <c r="E70">
        <v>1186</v>
      </c>
      <c r="F70">
        <v>1186</v>
      </c>
      <c r="G70">
        <v>0</v>
      </c>
      <c r="H70">
        <v>1186</v>
      </c>
      <c r="I70">
        <v>1186</v>
      </c>
      <c r="J70">
        <v>1121</v>
      </c>
      <c r="K70">
        <v>1121.46</v>
      </c>
      <c r="L70">
        <v>1121</v>
      </c>
      <c r="M70">
        <v>1121</v>
      </c>
      <c r="N70">
        <v>0</v>
      </c>
      <c r="O70">
        <v>0</v>
      </c>
      <c r="P70">
        <v>0</v>
      </c>
      <c r="Q70">
        <v>0</v>
      </c>
      <c r="R70">
        <v>0</v>
      </c>
      <c r="S70">
        <v>0</v>
      </c>
      <c r="T70">
        <v>0</v>
      </c>
      <c r="U70">
        <v>0</v>
      </c>
      <c r="V70">
        <v>0</v>
      </c>
      <c r="W70">
        <v>0</v>
      </c>
      <c r="X70">
        <v>0</v>
      </c>
      <c r="Y70">
        <v>0</v>
      </c>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2673</v>
      </c>
      <c r="B71">
        <v>0</v>
      </c>
      <c r="C71">
        <v>0</v>
      </c>
      <c r="D71">
        <v>0</v>
      </c>
      <c r="E71">
        <v>0</v>
      </c>
      <c r="F71">
        <v>0</v>
      </c>
      <c r="G71">
        <v>1186.26</v>
      </c>
      <c r="H71">
        <v>0</v>
      </c>
      <c r="I71">
        <v>0</v>
      </c>
      <c r="J71">
        <v>0</v>
      </c>
      <c r="K71">
        <v>0</v>
      </c>
      <c r="L71">
        <v>0</v>
      </c>
      <c r="M71">
        <v>0</v>
      </c>
      <c r="N71">
        <v>0</v>
      </c>
      <c r="O71">
        <v>0</v>
      </c>
      <c r="P71">
        <v>0</v>
      </c>
      <c r="Q71">
        <v>0</v>
      </c>
      <c r="R71">
        <v>0</v>
      </c>
      <c r="S71">
        <v>0</v>
      </c>
      <c r="T71">
        <v>0</v>
      </c>
      <c r="U71">
        <v>0</v>
      </c>
      <c r="V71">
        <v>0</v>
      </c>
      <c r="W71">
        <v>0</v>
      </c>
      <c r="X71">
        <v>0</v>
      </c>
      <c r="Y71">
        <v>0</v>
      </c>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2675</v>
      </c>
      <c r="B72">
        <v>-4643</v>
      </c>
      <c r="C72">
        <v>-4407.7</v>
      </c>
      <c r="D72">
        <v>-4627</v>
      </c>
      <c r="E72">
        <v>-4545</v>
      </c>
      <c r="F72">
        <v>-4528</v>
      </c>
      <c r="G72">
        <v>-4715.43</v>
      </c>
      <c r="H72">
        <v>-4896</v>
      </c>
      <c r="I72">
        <v>-4844</v>
      </c>
      <c r="J72">
        <v>-3230</v>
      </c>
      <c r="K72">
        <v>-2758.65</v>
      </c>
      <c r="L72">
        <v>-2924</v>
      </c>
      <c r="M72">
        <v>-2783</v>
      </c>
      <c r="N72">
        <v>0</v>
      </c>
      <c r="O72">
        <v>0</v>
      </c>
      <c r="P72">
        <v>0</v>
      </c>
      <c r="Q72">
        <v>0</v>
      </c>
      <c r="R72">
        <v>0</v>
      </c>
      <c r="S72">
        <v>0</v>
      </c>
      <c r="T72">
        <v>0</v>
      </c>
      <c r="U72">
        <v>0</v>
      </c>
      <c r="V72">
        <v>0</v>
      </c>
      <c r="W72">
        <v>0</v>
      </c>
      <c r="X72">
        <v>0</v>
      </c>
      <c r="Y72">
        <v>0</v>
      </c>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814</v>
      </c>
      <c r="B73">
        <v>2078972</v>
      </c>
      <c r="C73">
        <v>2023001.82</v>
      </c>
      <c r="D73">
        <v>2045736</v>
      </c>
      <c r="E73">
        <v>2108716</v>
      </c>
      <c r="F73">
        <v>2019776</v>
      </c>
      <c r="G73">
        <v>2140921.6800000002</v>
      </c>
      <c r="H73">
        <v>2024548</v>
      </c>
      <c r="I73">
        <v>2107714</v>
      </c>
      <c r="J73">
        <v>2245452</v>
      </c>
      <c r="K73">
        <v>2164599.15</v>
      </c>
      <c r="L73">
        <v>2139736</v>
      </c>
      <c r="M73">
        <v>2245701</v>
      </c>
      <c r="N73">
        <v>2323073</v>
      </c>
      <c r="O73">
        <v>2175963.7200000002</v>
      </c>
      <c r="P73">
        <v>2036400</v>
      </c>
      <c r="Q73">
        <v>2111514</v>
      </c>
      <c r="R73">
        <v>2391149</v>
      </c>
      <c r="S73">
        <v>2221587.83</v>
      </c>
      <c r="T73">
        <v>1985998</v>
      </c>
      <c r="U73">
        <v>2046091</v>
      </c>
      <c r="V73">
        <v>2005330</v>
      </c>
      <c r="W73">
        <v>1843871.22</v>
      </c>
      <c r="X73">
        <v>372988</v>
      </c>
      <c r="Y73">
        <v>352583.02</v>
      </c>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2676</v>
      </c>
      <c r="B74">
        <v>-518</v>
      </c>
      <c r="C74">
        <v>-434.92</v>
      </c>
      <c r="D74">
        <v>-38</v>
      </c>
      <c r="E74">
        <v>-60</v>
      </c>
      <c r="F74">
        <v>101</v>
      </c>
      <c r="G74">
        <v>280.98</v>
      </c>
      <c r="H74">
        <v>2502</v>
      </c>
      <c r="I74">
        <v>3671</v>
      </c>
      <c r="J74">
        <v>2781</v>
      </c>
      <c r="K74">
        <v>3636.03</v>
      </c>
      <c r="L74">
        <v>5178</v>
      </c>
      <c r="M74">
        <v>6085</v>
      </c>
      <c r="N74">
        <v>0</v>
      </c>
      <c r="O74">
        <v>0</v>
      </c>
      <c r="P74">
        <v>0</v>
      </c>
      <c r="Q74">
        <v>0</v>
      </c>
      <c r="R74">
        <v>0</v>
      </c>
      <c r="S74">
        <v>0</v>
      </c>
      <c r="T74">
        <v>0</v>
      </c>
      <c r="U74">
        <v>0</v>
      </c>
      <c r="V74">
        <v>0</v>
      </c>
      <c r="W74">
        <v>0</v>
      </c>
      <c r="X74">
        <v>0</v>
      </c>
      <c r="Y74">
        <v>0</v>
      </c>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2677</v>
      </c>
      <c r="B75">
        <v>2078454</v>
      </c>
      <c r="C75">
        <v>2022566.9</v>
      </c>
      <c r="D75">
        <v>2045698</v>
      </c>
      <c r="E75">
        <v>2108656</v>
      </c>
      <c r="F75">
        <v>2019877</v>
      </c>
      <c r="G75">
        <v>2141202.66</v>
      </c>
      <c r="H75">
        <v>2027050</v>
      </c>
      <c r="I75">
        <v>2111385</v>
      </c>
      <c r="J75">
        <v>2248233</v>
      </c>
      <c r="K75">
        <v>2168235.17</v>
      </c>
      <c r="L75">
        <v>2144914</v>
      </c>
      <c r="M75">
        <v>2251786</v>
      </c>
      <c r="N75">
        <v>2323073</v>
      </c>
      <c r="O75">
        <v>2175963.7200000002</v>
      </c>
      <c r="P75">
        <v>2036400</v>
      </c>
      <c r="Q75">
        <v>2111514</v>
      </c>
      <c r="R75">
        <v>2391149</v>
      </c>
      <c r="S75">
        <v>2221587.83</v>
      </c>
      <c r="T75">
        <v>1985998</v>
      </c>
      <c r="U75">
        <v>2046091</v>
      </c>
      <c r="V75">
        <v>2005330</v>
      </c>
      <c r="W75">
        <v>1843871.22</v>
      </c>
      <c r="X75">
        <v>372988</v>
      </c>
      <c r="Y75">
        <v>352583.02</v>
      </c>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2678</v>
      </c>
      <c r="B76">
        <v>3423312</v>
      </c>
      <c r="C76">
        <v>3480921.33</v>
      </c>
      <c r="D76">
        <v>3555761</v>
      </c>
      <c r="E76">
        <v>3648577</v>
      </c>
      <c r="F76">
        <v>3834514</v>
      </c>
      <c r="G76">
        <v>3706575.25</v>
      </c>
      <c r="H76">
        <v>3759329</v>
      </c>
      <c r="I76">
        <v>3930986</v>
      </c>
      <c r="J76">
        <v>3950274</v>
      </c>
      <c r="K76">
        <v>3787347.53</v>
      </c>
      <c r="L76">
        <v>4258464</v>
      </c>
      <c r="M76">
        <v>3963537</v>
      </c>
      <c r="N76">
        <v>3621665</v>
      </c>
      <c r="O76">
        <v>3322119.34</v>
      </c>
      <c r="P76">
        <v>3423247</v>
      </c>
      <c r="Q76">
        <v>3460369</v>
      </c>
      <c r="R76">
        <v>3325392</v>
      </c>
      <c r="S76">
        <v>3084278.15</v>
      </c>
      <c r="T76">
        <v>2831481</v>
      </c>
      <c r="U76">
        <v>2976084</v>
      </c>
      <c r="V76">
        <v>2758938</v>
      </c>
      <c r="W76">
        <v>2814864.61</v>
      </c>
      <c r="X76">
        <v>1446747</v>
      </c>
      <c r="Y76">
        <v>1276698.79</v>
      </c>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2797</v>
      </c>
      <c r="B77" t="s">
        <v>2798</v>
      </c>
      <c r="C77" t="s">
        <v>2799</v>
      </c>
      <c r="D77" t="s">
        <v>2800</v>
      </c>
      <c r="E77" t="s">
        <v>2801</v>
      </c>
      <c r="F77" t="s">
        <v>2802</v>
      </c>
      <c r="G77" t="s">
        <v>2803</v>
      </c>
      <c r="H77" t="s">
        <v>2804</v>
      </c>
      <c r="I77" t="s">
        <v>2805</v>
      </c>
      <c r="J77" t="s">
        <v>2806</v>
      </c>
      <c r="K77" t="s">
        <v>2807</v>
      </c>
      <c r="L77" t="s">
        <v>2808</v>
      </c>
      <c r="M77" t="s">
        <v>2809</v>
      </c>
      <c r="N77" t="s">
        <v>2810</v>
      </c>
      <c r="O77" t="s">
        <v>2811</v>
      </c>
      <c r="P77" t="s">
        <v>2812</v>
      </c>
      <c r="Q77" t="s">
        <v>2813</v>
      </c>
      <c r="R77" t="s">
        <v>2814</v>
      </c>
      <c r="S77" t="s">
        <v>2815</v>
      </c>
      <c r="T77" t="s">
        <v>2816</v>
      </c>
      <c r="U77" t="s">
        <v>2817</v>
      </c>
      <c r="V77" t="s">
        <v>2818</v>
      </c>
      <c r="W77" t="s">
        <v>2819</v>
      </c>
      <c r="X77" t="s">
        <v>2820</v>
      </c>
      <c r="Y77" t="s">
        <v>2823</v>
      </c>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2851</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2852</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2853</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491028</v>
      </c>
      <c r="C119" s="132">
        <f>INDEX(C$3:C$117,MATCH($A$119,$A3:$A117,0),1)</f>
        <v>690217.38</v>
      </c>
      <c r="D119" s="132">
        <f t="shared" ref="D119:BK119" si="0">INDEX(D$3:D$117,MATCH($A$119,$A3:$A117,0),1)</f>
        <v>711977</v>
      </c>
      <c r="E119" s="132">
        <f t="shared" si="0"/>
        <v>829249</v>
      </c>
      <c r="F119" s="132">
        <f t="shared" si="0"/>
        <v>854960</v>
      </c>
      <c r="G119" s="132">
        <f t="shared" si="0"/>
        <v>854671.57</v>
      </c>
      <c r="H119" s="132">
        <f t="shared" si="0"/>
        <v>1088718</v>
      </c>
      <c r="I119" s="132">
        <f t="shared" si="0"/>
        <v>1125963</v>
      </c>
      <c r="J119" s="132">
        <f t="shared" si="0"/>
        <v>997564</v>
      </c>
      <c r="K119" s="132">
        <f t="shared" si="0"/>
        <v>881226.57</v>
      </c>
      <c r="L119" s="132">
        <f t="shared" si="0"/>
        <v>1308275</v>
      </c>
      <c r="M119" s="132">
        <f t="shared" si="0"/>
        <v>997870</v>
      </c>
      <c r="N119" s="132">
        <f t="shared" si="0"/>
        <v>592571</v>
      </c>
      <c r="O119" s="132">
        <f t="shared" si="0"/>
        <v>426000</v>
      </c>
      <c r="P119" s="132">
        <f t="shared" si="0"/>
        <v>630256</v>
      </c>
      <c r="Q119" s="132">
        <f t="shared" si="0"/>
        <v>749149</v>
      </c>
      <c r="R119" s="132">
        <f t="shared" si="0"/>
        <v>292526</v>
      </c>
      <c r="S119" s="132">
        <f t="shared" si="0"/>
        <v>112366.92</v>
      </c>
      <c r="T119" s="132">
        <f t="shared" si="0"/>
        <v>20400</v>
      </c>
      <c r="U119" s="132">
        <f t="shared" si="0"/>
        <v>205700</v>
      </c>
      <c r="V119" s="132">
        <f t="shared" si="0"/>
        <v>32359</v>
      </c>
      <c r="W119" s="132">
        <f t="shared" si="0"/>
        <v>264701.48</v>
      </c>
      <c r="X119" s="132">
        <f t="shared" si="0"/>
        <v>291759</v>
      </c>
      <c r="Y119" s="132">
        <f t="shared" si="0"/>
        <v>290155.90000000002</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f>INDEX(B$3:B$117,MATCH($A$120,$A$3:$A$117,0),1)</f>
        <v>14907</v>
      </c>
      <c r="C120" s="132">
        <f t="shared" ref="C120:BK120" si="1">INDEX(C$3:C$117,MATCH($A$120,$A3:$A117,0),1)</f>
        <v>14588.42</v>
      </c>
      <c r="D120" s="132">
        <f t="shared" si="1"/>
        <v>14756</v>
      </c>
      <c r="E120" s="132">
        <f t="shared" si="1"/>
        <v>14399</v>
      </c>
      <c r="F120" s="132">
        <f t="shared" si="1"/>
        <v>24729</v>
      </c>
      <c r="G120" s="132">
        <f t="shared" si="1"/>
        <v>24055.68</v>
      </c>
      <c r="H120" s="132">
        <f t="shared" si="1"/>
        <v>10074</v>
      </c>
      <c r="I120" s="132">
        <f t="shared" si="1"/>
        <v>10019</v>
      </c>
      <c r="J120" s="132">
        <f t="shared" si="1"/>
        <v>0</v>
      </c>
      <c r="K120" s="132">
        <f t="shared" si="1"/>
        <v>0</v>
      </c>
      <c r="L120" s="132">
        <f t="shared" si="1"/>
        <v>0</v>
      </c>
      <c r="M120" s="132">
        <f t="shared" si="1"/>
        <v>4220</v>
      </c>
      <c r="N120" s="132">
        <f t="shared" si="1"/>
        <v>13622</v>
      </c>
      <c r="O120" s="132">
        <f t="shared" si="1"/>
        <v>14252.14</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49544</v>
      </c>
      <c r="Y120" s="132">
        <f t="shared" si="1"/>
        <v>49555.040000000001</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808</v>
      </c>
      <c r="B121" s="132">
        <f>INDEX(B$3:B$117,MATCH($A$121,$A$3:$A$117,0),1)</f>
        <v>327</v>
      </c>
      <c r="C121" s="132">
        <f t="shared" ref="C121:BK121" si="2">INDEX(C$3:C$117,MATCH($A$121,$A3:$A117,0),1)</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45320</v>
      </c>
      <c r="T121" s="132">
        <f t="shared" si="2"/>
        <v>56224</v>
      </c>
      <c r="U121" s="132">
        <f t="shared" si="2"/>
        <v>42168</v>
      </c>
      <c r="V121" s="132">
        <f t="shared" si="2"/>
        <v>28112</v>
      </c>
      <c r="W121" s="132">
        <f t="shared" si="2"/>
        <v>14055.99</v>
      </c>
      <c r="X121" s="132">
        <f t="shared" si="2"/>
        <v>8836</v>
      </c>
      <c r="Y121" s="132">
        <f t="shared" si="2"/>
        <v>8719.86</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56499</v>
      </c>
      <c r="C122" s="132">
        <f>INDEX(C$3:C$117,MATCH($A$122,$A3:$A$117,0),1)</f>
        <v>4506.5600000000004</v>
      </c>
      <c r="D122" s="132">
        <f>INDEX(D$3:D$117,MATCH($A$122,$A3:$A$117,0),1)</f>
        <v>4750</v>
      </c>
      <c r="E122" s="132">
        <f>INDEX(E$3:E$117,MATCH($A$122,$A3:$A$117,0),1)</f>
        <v>0</v>
      </c>
      <c r="F122" s="132">
        <f>INDEX(F$3:F$117,MATCH($A$122,$A3:$A$117,0),1)</f>
        <v>0</v>
      </c>
      <c r="G122" s="132">
        <f>INDEX(G$3:G$117,MATCH($A$122,$A3:$A$117,0),1)</f>
        <v>0</v>
      </c>
      <c r="H122" s="132">
        <f>INDEX(H$3:H$117,MATCH($A$122,$A3:$A$117,0),1)</f>
        <v>14311</v>
      </c>
      <c r="I122" s="132">
        <f>INDEX(I$3:I$117,MATCH($A$122,$A3:$A$117,0),1)</f>
        <v>13781</v>
      </c>
      <c r="J122" s="132">
        <f>INDEX(J$3:J$117,MATCH($A$122,$A3:$A$117,0),1)</f>
        <v>14248</v>
      </c>
      <c r="K122" s="132">
        <f>INDEX(K$3:K$117,MATCH($A$122,$A3:$A$117,0),1)</f>
        <v>19127.62</v>
      </c>
      <c r="L122" s="132">
        <f>INDEX(L$3:L$117,MATCH($A$122,$A3:$A$117,0),1)</f>
        <v>19155</v>
      </c>
      <c r="M122" s="132">
        <f>INDEX(M$3:M$117,MATCH($A$122,$A3:$A$117,0),1)</f>
        <v>17595</v>
      </c>
      <c r="N122" s="132">
        <f>INDEX(N$3:N$117,MATCH($A$122,$A3:$A$117,0),1)</f>
        <v>16568</v>
      </c>
      <c r="O122" s="132">
        <f>INDEX(O$3:O$117,MATCH($A$122,$A3:$A$117,0),1)</f>
        <v>17336.830000000002</v>
      </c>
      <c r="P122" s="132">
        <f>INDEX(P$3:P$117,MATCH($A$122,$A3:$A$117,0),1)</f>
        <v>0</v>
      </c>
      <c r="Q122" s="132">
        <f>INDEX(Q$3:Q$117,MATCH($A$122,$A3:$A$117,0),1)</f>
        <v>0</v>
      </c>
      <c r="R122" s="132">
        <f>INDEX(R$3:R$117,MATCH($A$122,$A3:$A$117,0),1)</f>
        <v>0</v>
      </c>
      <c r="S122" s="132">
        <f>INDEX(S$3:S$117,MATCH($A$122,$A3:$A$117,0),1)</f>
        <v>0</v>
      </c>
      <c r="T122" s="132">
        <f>INDEX(T$3:T$117,MATCH($A$122,$A3:$A$117,0),1)</f>
        <v>56224</v>
      </c>
      <c r="U122" s="132">
        <f>INDEX(U$3:U$117,MATCH($A$122,$A3:$A$117,0),1)</f>
        <v>70280</v>
      </c>
      <c r="V122" s="132">
        <f>INDEX(V$3:V$117,MATCH($A$122,$A3:$A$117,0),1)</f>
        <v>84336</v>
      </c>
      <c r="W122" s="132">
        <f>INDEX(W$3:W$117,MATCH($A$122,$A3:$A$117,0),1)</f>
        <v>98391.94</v>
      </c>
      <c r="X122" s="132">
        <f>INDEX(X$3:X$117,MATCH($A$122,$A3:$A$117,0),1)</f>
        <v>26512</v>
      </c>
      <c r="Y122" s="132">
        <f>INDEX(Y$3:Y$117,MATCH($A$122,$A3:$A$117,0),1)</f>
        <v>33183.599999999999</v>
      </c>
      <c r="Z122" s="132">
        <f>INDEX(Z$3:Z$117,MATCH($A$122,$A3:$A$117,0),1)</f>
        <v>0</v>
      </c>
      <c r="AA122" s="132">
        <f>INDEX(AA$3:AA$117,MATCH($A$122,$A3:$A$117,0),1)</f>
        <v>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506262</v>
      </c>
      <c r="C123" s="80">
        <f t="shared" ref="C123:BB123" si="3">C119+C120+C121</f>
        <v>704805.8</v>
      </c>
      <c r="D123" s="80">
        <f t="shared" si="3"/>
        <v>726733</v>
      </c>
      <c r="E123" s="80">
        <f t="shared" si="3"/>
        <v>843648</v>
      </c>
      <c r="F123" s="80">
        <f t="shared" si="3"/>
        <v>879689</v>
      </c>
      <c r="G123" s="80">
        <f t="shared" si="3"/>
        <v>878727.25</v>
      </c>
      <c r="H123" s="80">
        <f t="shared" si="3"/>
        <v>1098792</v>
      </c>
      <c r="I123" s="80">
        <f t="shared" si="3"/>
        <v>1135982</v>
      </c>
      <c r="J123" s="80">
        <f t="shared" si="3"/>
        <v>997564</v>
      </c>
      <c r="K123" s="80">
        <f t="shared" si="3"/>
        <v>881226.57</v>
      </c>
      <c r="L123" s="80">
        <f t="shared" si="3"/>
        <v>1308275</v>
      </c>
      <c r="M123" s="80">
        <f t="shared" si="3"/>
        <v>1002090</v>
      </c>
      <c r="N123" s="80">
        <f t="shared" si="3"/>
        <v>606193</v>
      </c>
      <c r="O123" s="80">
        <f t="shared" si="3"/>
        <v>440252.14</v>
      </c>
      <c r="P123" s="80">
        <f t="shared" si="3"/>
        <v>630256</v>
      </c>
      <c r="Q123" s="80">
        <f t="shared" si="3"/>
        <v>749149</v>
      </c>
      <c r="R123" s="80">
        <f t="shared" si="3"/>
        <v>292526</v>
      </c>
      <c r="S123" s="80">
        <f t="shared" si="3"/>
        <v>157686.91999999998</v>
      </c>
      <c r="T123" s="80">
        <f t="shared" si="3"/>
        <v>76624</v>
      </c>
      <c r="U123" s="80">
        <f t="shared" si="3"/>
        <v>247868</v>
      </c>
      <c r="V123" s="80">
        <f t="shared" si="3"/>
        <v>60471</v>
      </c>
      <c r="W123" s="80">
        <f t="shared" si="3"/>
        <v>278757.46999999997</v>
      </c>
      <c r="X123" s="80">
        <f t="shared" si="3"/>
        <v>350139</v>
      </c>
      <c r="Y123" s="80">
        <f t="shared" si="3"/>
        <v>348430.8</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56499</v>
      </c>
      <c r="C124" s="80">
        <f t="shared" ref="C124:BK124" si="5">C122</f>
        <v>4506.5600000000004</v>
      </c>
      <c r="D124" s="80">
        <f t="shared" si="5"/>
        <v>4750</v>
      </c>
      <c r="E124" s="80">
        <f t="shared" si="5"/>
        <v>0</v>
      </c>
      <c r="F124" s="80">
        <f t="shared" si="5"/>
        <v>0</v>
      </c>
      <c r="G124" s="80">
        <f t="shared" si="5"/>
        <v>0</v>
      </c>
      <c r="H124" s="80">
        <f t="shared" si="5"/>
        <v>14311</v>
      </c>
      <c r="I124" s="80">
        <f t="shared" si="5"/>
        <v>13781</v>
      </c>
      <c r="J124" s="80">
        <f t="shared" si="5"/>
        <v>14248</v>
      </c>
      <c r="K124" s="80">
        <f t="shared" si="5"/>
        <v>19127.62</v>
      </c>
      <c r="L124" s="80">
        <f t="shared" si="5"/>
        <v>19155</v>
      </c>
      <c r="M124" s="80">
        <f t="shared" si="5"/>
        <v>17595</v>
      </c>
      <c r="N124" s="80">
        <f t="shared" si="5"/>
        <v>16568</v>
      </c>
      <c r="O124" s="80">
        <f t="shared" si="5"/>
        <v>17336.830000000002</v>
      </c>
      <c r="P124" s="80">
        <f t="shared" si="5"/>
        <v>0</v>
      </c>
      <c r="Q124" s="80">
        <f t="shared" si="5"/>
        <v>0</v>
      </c>
      <c r="R124" s="80">
        <f t="shared" si="5"/>
        <v>0</v>
      </c>
      <c r="S124" s="80">
        <f t="shared" si="5"/>
        <v>0</v>
      </c>
      <c r="T124" s="80">
        <f t="shared" si="5"/>
        <v>56224</v>
      </c>
      <c r="U124" s="80">
        <f t="shared" si="5"/>
        <v>70280</v>
      </c>
      <c r="V124" s="80">
        <f t="shared" si="5"/>
        <v>84336</v>
      </c>
      <c r="W124" s="80">
        <f t="shared" si="5"/>
        <v>98391.94</v>
      </c>
      <c r="X124" s="80">
        <f t="shared" si="5"/>
        <v>26512</v>
      </c>
      <c r="Y124" s="80">
        <f t="shared" si="5"/>
        <v>33183.599999999999</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562761</v>
      </c>
      <c r="C125" s="82">
        <f t="shared" ref="C125:BK125" si="6">SUM(C123:C124)</f>
        <v>709312.3600000001</v>
      </c>
      <c r="D125" s="82">
        <f t="shared" si="6"/>
        <v>731483</v>
      </c>
      <c r="E125" s="82">
        <f t="shared" si="6"/>
        <v>843648</v>
      </c>
      <c r="F125" s="82">
        <f t="shared" si="6"/>
        <v>879689</v>
      </c>
      <c r="G125" s="82">
        <f t="shared" si="6"/>
        <v>878727.25</v>
      </c>
      <c r="H125" s="82">
        <f t="shared" si="6"/>
        <v>1113103</v>
      </c>
      <c r="I125" s="82">
        <f t="shared" si="6"/>
        <v>1149763</v>
      </c>
      <c r="J125" s="82">
        <f t="shared" si="6"/>
        <v>1011812</v>
      </c>
      <c r="K125" s="82">
        <f t="shared" si="6"/>
        <v>900354.19</v>
      </c>
      <c r="L125" s="82">
        <f t="shared" si="6"/>
        <v>1327430</v>
      </c>
      <c r="M125" s="82">
        <f t="shared" si="6"/>
        <v>1019685</v>
      </c>
      <c r="N125" s="82">
        <f t="shared" si="6"/>
        <v>622761</v>
      </c>
      <c r="O125" s="82">
        <f t="shared" si="6"/>
        <v>457588.97000000003</v>
      </c>
      <c r="P125" s="82">
        <f t="shared" si="6"/>
        <v>630256</v>
      </c>
      <c r="Q125" s="82">
        <f t="shared" si="6"/>
        <v>749149</v>
      </c>
      <c r="R125" s="82">
        <f t="shared" si="6"/>
        <v>292526</v>
      </c>
      <c r="S125" s="82">
        <f t="shared" si="6"/>
        <v>157686.91999999998</v>
      </c>
      <c r="T125" s="82">
        <f t="shared" si="6"/>
        <v>132848</v>
      </c>
      <c r="U125" s="82">
        <f t="shared" si="6"/>
        <v>318148</v>
      </c>
      <c r="V125" s="82">
        <f t="shared" si="6"/>
        <v>144807</v>
      </c>
      <c r="W125" s="82">
        <f t="shared" si="6"/>
        <v>377149.41</v>
      </c>
      <c r="X125" s="82">
        <f t="shared" si="6"/>
        <v>376651</v>
      </c>
      <c r="Y125" s="82">
        <f t="shared" si="6"/>
        <v>381614.39999999997</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2685</v>
      </c>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919941</v>
      </c>
      <c r="C131">
        <v>882882.69</v>
      </c>
      <c r="D131">
        <v>978688</v>
      </c>
      <c r="E131">
        <v>1011560</v>
      </c>
      <c r="F131">
        <v>1109982</v>
      </c>
      <c r="G131">
        <v>1416803.5</v>
      </c>
      <c r="H131">
        <v>1267615</v>
      </c>
      <c r="I131">
        <v>1302066</v>
      </c>
      <c r="J131">
        <v>1321920</v>
      </c>
      <c r="K131">
        <v>1462684.85</v>
      </c>
      <c r="L131">
        <v>1518278</v>
      </c>
      <c r="M131">
        <v>1346133</v>
      </c>
      <c r="N131">
        <v>1335630</v>
      </c>
      <c r="O131">
        <v>1525785.82</v>
      </c>
      <c r="P131">
        <v>1405198</v>
      </c>
      <c r="Q131">
        <v>1211555</v>
      </c>
      <c r="R131">
        <v>1121067</v>
      </c>
      <c r="S131">
        <v>1306767.52</v>
      </c>
      <c r="T131">
        <v>1261000</v>
      </c>
      <c r="U131">
        <v>1119756</v>
      </c>
      <c r="V131">
        <v>1017815</v>
      </c>
      <c r="W131">
        <v>981165.29</v>
      </c>
      <c r="X131">
        <v>1007760</v>
      </c>
      <c r="Y131">
        <v>673740.53</v>
      </c>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2694</v>
      </c>
      <c r="B132">
        <v>0</v>
      </c>
      <c r="C132">
        <v>882882.69</v>
      </c>
      <c r="D132">
        <v>978688</v>
      </c>
      <c r="E132">
        <v>1011560</v>
      </c>
      <c r="F132">
        <v>1109982</v>
      </c>
      <c r="G132">
        <v>0</v>
      </c>
      <c r="H132">
        <v>1267615</v>
      </c>
      <c r="I132">
        <v>1302066</v>
      </c>
      <c r="J132">
        <v>1321920</v>
      </c>
      <c r="K132">
        <v>1462684.85</v>
      </c>
      <c r="L132">
        <v>1518278</v>
      </c>
      <c r="M132">
        <v>1346133</v>
      </c>
      <c r="N132">
        <v>1335630</v>
      </c>
      <c r="O132">
        <v>1525785.82</v>
      </c>
      <c r="P132">
        <v>1405198</v>
      </c>
      <c r="Q132">
        <v>1211555</v>
      </c>
      <c r="R132">
        <v>1121067</v>
      </c>
      <c r="S132">
        <v>1306767.52</v>
      </c>
      <c r="T132">
        <v>1261000</v>
      </c>
      <c r="U132">
        <v>1119756</v>
      </c>
      <c r="V132">
        <v>1017815</v>
      </c>
      <c r="W132">
        <v>0</v>
      </c>
      <c r="X132">
        <v>0</v>
      </c>
      <c r="Y132">
        <v>0</v>
      </c>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2867</v>
      </c>
      <c r="B133">
        <v>919941</v>
      </c>
      <c r="C133">
        <v>0</v>
      </c>
      <c r="D133">
        <v>0</v>
      </c>
      <c r="E133">
        <v>0</v>
      </c>
      <c r="F133">
        <v>0</v>
      </c>
      <c r="G133">
        <v>1316694.8700000001</v>
      </c>
      <c r="H133">
        <v>0</v>
      </c>
      <c r="I133">
        <v>0</v>
      </c>
      <c r="J133">
        <v>0</v>
      </c>
      <c r="K133">
        <v>0</v>
      </c>
      <c r="L133">
        <v>0</v>
      </c>
      <c r="M133">
        <v>0</v>
      </c>
      <c r="N133">
        <v>0</v>
      </c>
      <c r="O133">
        <v>0</v>
      </c>
      <c r="P133">
        <v>0</v>
      </c>
      <c r="Q133">
        <v>0</v>
      </c>
      <c r="R133">
        <v>0</v>
      </c>
      <c r="S133">
        <v>0</v>
      </c>
      <c r="T133">
        <v>0</v>
      </c>
      <c r="U133">
        <v>0</v>
      </c>
      <c r="V133">
        <v>0</v>
      </c>
      <c r="W133">
        <v>981165.29</v>
      </c>
      <c r="X133">
        <v>1007760</v>
      </c>
      <c r="Y133">
        <v>673740.53</v>
      </c>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795</v>
      </c>
      <c r="B134">
        <v>11468</v>
      </c>
      <c r="C134">
        <v>5043.43</v>
      </c>
      <c r="D134">
        <v>3459</v>
      </c>
      <c r="E134">
        <v>4672</v>
      </c>
      <c r="F134">
        <v>2689</v>
      </c>
      <c r="G134">
        <v>537.4</v>
      </c>
      <c r="H134">
        <v>12307</v>
      </c>
      <c r="I134">
        <v>12671</v>
      </c>
      <c r="J134">
        <v>4044</v>
      </c>
      <c r="K134">
        <v>9429.36</v>
      </c>
      <c r="L134">
        <v>10852</v>
      </c>
      <c r="M134">
        <v>6971</v>
      </c>
      <c r="N134">
        <v>7435</v>
      </c>
      <c r="O134">
        <v>1434.84</v>
      </c>
      <c r="P134">
        <v>3421</v>
      </c>
      <c r="Q134">
        <v>7327</v>
      </c>
      <c r="R134">
        <v>7343</v>
      </c>
      <c r="S134">
        <v>6196.5</v>
      </c>
      <c r="T134">
        <v>2745</v>
      </c>
      <c r="U134">
        <v>10783</v>
      </c>
      <c r="V134">
        <v>4322</v>
      </c>
      <c r="W134">
        <v>3081.27</v>
      </c>
      <c r="X134">
        <v>1438</v>
      </c>
      <c r="Y134">
        <v>5585.14</v>
      </c>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880</v>
      </c>
      <c r="B135">
        <v>931409</v>
      </c>
      <c r="C135">
        <v>887926.11</v>
      </c>
      <c r="D135">
        <v>982147</v>
      </c>
      <c r="E135">
        <v>1016232</v>
      </c>
      <c r="F135">
        <v>1112671</v>
      </c>
      <c r="G135">
        <v>1417340.9</v>
      </c>
      <c r="H135">
        <v>1279922</v>
      </c>
      <c r="I135">
        <v>1314737</v>
      </c>
      <c r="J135">
        <v>1325964</v>
      </c>
      <c r="K135">
        <v>1472114.21</v>
      </c>
      <c r="L135">
        <v>1529130</v>
      </c>
      <c r="M135">
        <v>1353104</v>
      </c>
      <c r="N135">
        <v>1343065</v>
      </c>
      <c r="O135">
        <v>1527220.66</v>
      </c>
      <c r="P135">
        <v>1408619</v>
      </c>
      <c r="Q135">
        <v>1218882</v>
      </c>
      <c r="R135">
        <v>1128410</v>
      </c>
      <c r="S135">
        <v>1312964.02</v>
      </c>
      <c r="T135">
        <v>1263745</v>
      </c>
      <c r="U135">
        <v>1130539</v>
      </c>
      <c r="V135">
        <v>1022137</v>
      </c>
      <c r="W135">
        <v>984246.56</v>
      </c>
      <c r="X135">
        <v>1009198</v>
      </c>
      <c r="Y135">
        <v>679325.67</v>
      </c>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2696</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881</v>
      </c>
      <c r="B137">
        <v>696107</v>
      </c>
      <c r="C137">
        <v>703050.88</v>
      </c>
      <c r="D137">
        <v>713350</v>
      </c>
      <c r="E137">
        <v>734579</v>
      </c>
      <c r="F137">
        <v>808071</v>
      </c>
      <c r="G137">
        <v>984141.31</v>
      </c>
      <c r="H137">
        <v>925963</v>
      </c>
      <c r="I137">
        <v>937530</v>
      </c>
      <c r="J137">
        <v>938833</v>
      </c>
      <c r="K137">
        <v>1031186.1</v>
      </c>
      <c r="L137">
        <v>1030445</v>
      </c>
      <c r="M137">
        <v>912574</v>
      </c>
      <c r="N137">
        <v>958660</v>
      </c>
      <c r="O137">
        <v>1043144.54</v>
      </c>
      <c r="P137">
        <v>965814</v>
      </c>
      <c r="Q137">
        <v>827047</v>
      </c>
      <c r="R137">
        <v>734851</v>
      </c>
      <c r="S137">
        <v>835554.15</v>
      </c>
      <c r="T137">
        <v>813386</v>
      </c>
      <c r="U137">
        <v>725592</v>
      </c>
      <c r="V137">
        <v>644226</v>
      </c>
      <c r="W137">
        <v>626788.26</v>
      </c>
      <c r="X137">
        <v>659182</v>
      </c>
      <c r="Y137">
        <v>444651.42</v>
      </c>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2869</v>
      </c>
      <c r="B138">
        <v>696107</v>
      </c>
      <c r="C138">
        <v>0</v>
      </c>
      <c r="D138">
        <v>0</v>
      </c>
      <c r="E138">
        <v>0</v>
      </c>
      <c r="F138">
        <v>0</v>
      </c>
      <c r="G138">
        <v>946616.83</v>
      </c>
      <c r="H138">
        <v>0</v>
      </c>
      <c r="I138">
        <v>0</v>
      </c>
      <c r="J138">
        <v>0</v>
      </c>
      <c r="K138">
        <v>0</v>
      </c>
      <c r="L138">
        <v>0</v>
      </c>
      <c r="M138">
        <v>0</v>
      </c>
      <c r="N138">
        <v>0</v>
      </c>
      <c r="O138">
        <v>0</v>
      </c>
      <c r="P138">
        <v>0</v>
      </c>
      <c r="Q138">
        <v>0</v>
      </c>
      <c r="R138">
        <v>0</v>
      </c>
      <c r="S138">
        <v>0</v>
      </c>
      <c r="T138">
        <v>0</v>
      </c>
      <c r="U138">
        <v>0</v>
      </c>
      <c r="V138">
        <v>0</v>
      </c>
      <c r="W138">
        <v>626788.26</v>
      </c>
      <c r="X138">
        <v>659182</v>
      </c>
      <c r="Y138">
        <v>444651.42</v>
      </c>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882</v>
      </c>
      <c r="B139">
        <v>170366</v>
      </c>
      <c r="C139">
        <v>203772.23</v>
      </c>
      <c r="D139">
        <v>168230</v>
      </c>
      <c r="E139">
        <v>169123</v>
      </c>
      <c r="F139">
        <v>207962</v>
      </c>
      <c r="G139">
        <v>332983.69</v>
      </c>
      <c r="H139">
        <v>268548</v>
      </c>
      <c r="I139">
        <v>260352</v>
      </c>
      <c r="J139">
        <v>291425</v>
      </c>
      <c r="K139">
        <v>398828.44</v>
      </c>
      <c r="L139">
        <v>337872</v>
      </c>
      <c r="M139">
        <v>265914</v>
      </c>
      <c r="N139">
        <v>216151</v>
      </c>
      <c r="O139">
        <v>265860.17</v>
      </c>
      <c r="P139">
        <v>215671</v>
      </c>
      <c r="Q139">
        <v>206858</v>
      </c>
      <c r="R139">
        <v>178192</v>
      </c>
      <c r="S139">
        <v>184428</v>
      </c>
      <c r="T139">
        <v>191438</v>
      </c>
      <c r="U139">
        <v>174222</v>
      </c>
      <c r="V139">
        <v>174884</v>
      </c>
      <c r="W139">
        <v>175277.43</v>
      </c>
      <c r="X139">
        <v>197270</v>
      </c>
      <c r="Y139">
        <v>168345.35</v>
      </c>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883</v>
      </c>
      <c r="B140">
        <v>97913</v>
      </c>
      <c r="C140">
        <v>114224.13</v>
      </c>
      <c r="D140">
        <v>99034</v>
      </c>
      <c r="E140">
        <v>99650</v>
      </c>
      <c r="F140">
        <v>129451</v>
      </c>
      <c r="G140">
        <v>212519.52</v>
      </c>
      <c r="H140">
        <v>196055</v>
      </c>
      <c r="I140">
        <v>197178</v>
      </c>
      <c r="J140">
        <v>203960</v>
      </c>
      <c r="K140">
        <v>296969.33</v>
      </c>
      <c r="L140">
        <v>246284</v>
      </c>
      <c r="M140">
        <v>207978</v>
      </c>
      <c r="N140">
        <v>156087</v>
      </c>
      <c r="O140">
        <v>204542.04</v>
      </c>
      <c r="P140">
        <v>170198</v>
      </c>
      <c r="Q140">
        <v>146401</v>
      </c>
      <c r="R140">
        <v>125429</v>
      </c>
      <c r="S140">
        <v>117385.42</v>
      </c>
      <c r="T140">
        <v>122610</v>
      </c>
      <c r="U140">
        <v>117953</v>
      </c>
      <c r="V140">
        <v>111992</v>
      </c>
      <c r="W140">
        <v>121979.97</v>
      </c>
      <c r="X140">
        <v>139757</v>
      </c>
      <c r="Y140">
        <v>122680.98</v>
      </c>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884</v>
      </c>
      <c r="B141">
        <v>72453</v>
      </c>
      <c r="C141">
        <v>89548.1</v>
      </c>
      <c r="D141">
        <v>69196</v>
      </c>
      <c r="E141">
        <v>69473</v>
      </c>
      <c r="F141">
        <v>78511</v>
      </c>
      <c r="G141">
        <v>120464.17</v>
      </c>
      <c r="H141">
        <v>72493</v>
      </c>
      <c r="I141">
        <v>63174</v>
      </c>
      <c r="J141">
        <v>87465</v>
      </c>
      <c r="K141">
        <v>101859.11</v>
      </c>
      <c r="L141">
        <v>91588</v>
      </c>
      <c r="M141">
        <v>57936</v>
      </c>
      <c r="N141">
        <v>60064</v>
      </c>
      <c r="O141">
        <v>61318.13</v>
      </c>
      <c r="P141">
        <v>45473</v>
      </c>
      <c r="Q141">
        <v>60457</v>
      </c>
      <c r="R141">
        <v>52763</v>
      </c>
      <c r="S141">
        <v>67042.58</v>
      </c>
      <c r="T141">
        <v>68828</v>
      </c>
      <c r="U141">
        <v>56269</v>
      </c>
      <c r="V141">
        <v>62892</v>
      </c>
      <c r="W141">
        <v>53297.46</v>
      </c>
      <c r="X141">
        <v>57513</v>
      </c>
      <c r="Y141">
        <v>45664.37</v>
      </c>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2697</v>
      </c>
      <c r="B142">
        <v>866473</v>
      </c>
      <c r="C142">
        <v>906823.11</v>
      </c>
      <c r="D142">
        <v>881580</v>
      </c>
      <c r="E142">
        <v>903702</v>
      </c>
      <c r="F142">
        <v>1016033</v>
      </c>
      <c r="G142">
        <v>1317124.99</v>
      </c>
      <c r="H142">
        <v>1194511</v>
      </c>
      <c r="I142">
        <v>1197882</v>
      </c>
      <c r="J142">
        <v>1230258</v>
      </c>
      <c r="K142">
        <v>1430014.54</v>
      </c>
      <c r="L142">
        <v>1368317</v>
      </c>
      <c r="M142">
        <v>1178488</v>
      </c>
      <c r="N142">
        <v>1174811</v>
      </c>
      <c r="O142">
        <v>1309004.71</v>
      </c>
      <c r="P142">
        <v>1181485</v>
      </c>
      <c r="Q142">
        <v>1033905</v>
      </c>
      <c r="R142">
        <v>913043</v>
      </c>
      <c r="S142">
        <v>1019982.15</v>
      </c>
      <c r="T142">
        <v>1004824</v>
      </c>
      <c r="U142">
        <v>899814</v>
      </c>
      <c r="V142">
        <v>819110</v>
      </c>
      <c r="W142">
        <v>802065.69</v>
      </c>
      <c r="X142">
        <v>856452</v>
      </c>
      <c r="Y142">
        <v>612996.76</v>
      </c>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886</v>
      </c>
      <c r="B143">
        <v>0</v>
      </c>
      <c r="C143">
        <v>0</v>
      </c>
      <c r="D143">
        <v>0</v>
      </c>
      <c r="E143">
        <v>0</v>
      </c>
      <c r="F143">
        <v>0</v>
      </c>
      <c r="G143">
        <v>0</v>
      </c>
      <c r="H143">
        <v>0</v>
      </c>
      <c r="I143">
        <v>0</v>
      </c>
      <c r="J143">
        <v>0</v>
      </c>
      <c r="K143">
        <v>-25.87</v>
      </c>
      <c r="L143">
        <v>-47.67</v>
      </c>
      <c r="M143">
        <v>9</v>
      </c>
      <c r="N143">
        <v>-152</v>
      </c>
      <c r="O143">
        <v>0</v>
      </c>
      <c r="P143">
        <v>0</v>
      </c>
      <c r="Q143">
        <v>0</v>
      </c>
      <c r="R143">
        <v>0</v>
      </c>
      <c r="S143">
        <v>0</v>
      </c>
      <c r="T143">
        <v>0</v>
      </c>
      <c r="U143">
        <v>0</v>
      </c>
      <c r="V143">
        <v>0</v>
      </c>
      <c r="W143">
        <v>0</v>
      </c>
      <c r="X143">
        <v>0</v>
      </c>
      <c r="Y143">
        <v>0</v>
      </c>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887</v>
      </c>
      <c r="B144">
        <v>0</v>
      </c>
      <c r="C144">
        <v>-3430.02</v>
      </c>
      <c r="D144">
        <v>9884</v>
      </c>
      <c r="E144">
        <v>-13344</v>
      </c>
      <c r="F144">
        <v>7185</v>
      </c>
      <c r="G144">
        <v>12523.62</v>
      </c>
      <c r="H144">
        <v>-5046</v>
      </c>
      <c r="I144">
        <v>-5481</v>
      </c>
      <c r="J144">
        <v>-1000</v>
      </c>
      <c r="K144">
        <v>574.75</v>
      </c>
      <c r="L144">
        <v>-4263</v>
      </c>
      <c r="M144">
        <v>10167</v>
      </c>
      <c r="N144">
        <v>-8567</v>
      </c>
      <c r="O144">
        <v>-4346.68</v>
      </c>
      <c r="P144">
        <v>-22322</v>
      </c>
      <c r="Q144">
        <v>-11248</v>
      </c>
      <c r="R144">
        <v>0</v>
      </c>
      <c r="S144">
        <v>0</v>
      </c>
      <c r="T144">
        <v>0</v>
      </c>
      <c r="U144">
        <v>0</v>
      </c>
      <c r="V144">
        <v>0</v>
      </c>
      <c r="W144">
        <v>1568.25</v>
      </c>
      <c r="X144">
        <v>0</v>
      </c>
      <c r="Y144">
        <v>2249.56</v>
      </c>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2698</v>
      </c>
      <c r="B145">
        <v>0</v>
      </c>
      <c r="C145">
        <v>-3430.02</v>
      </c>
      <c r="D145">
        <v>9884</v>
      </c>
      <c r="E145">
        <v>-13344</v>
      </c>
      <c r="F145">
        <v>7185</v>
      </c>
      <c r="G145">
        <v>12523.62</v>
      </c>
      <c r="H145">
        <v>-5046</v>
      </c>
      <c r="I145">
        <v>-5481</v>
      </c>
      <c r="J145">
        <v>-1000</v>
      </c>
      <c r="K145">
        <v>574.75</v>
      </c>
      <c r="L145">
        <v>-4263</v>
      </c>
      <c r="M145">
        <v>10167</v>
      </c>
      <c r="N145">
        <v>-8567</v>
      </c>
      <c r="O145">
        <v>-4346.68</v>
      </c>
      <c r="P145">
        <v>-22322</v>
      </c>
      <c r="Q145">
        <v>-11248</v>
      </c>
      <c r="R145">
        <v>0</v>
      </c>
      <c r="S145">
        <v>0</v>
      </c>
      <c r="T145">
        <v>0</v>
      </c>
      <c r="U145">
        <v>0</v>
      </c>
      <c r="V145">
        <v>0</v>
      </c>
      <c r="W145">
        <v>1568.25</v>
      </c>
      <c r="X145">
        <v>0</v>
      </c>
      <c r="Y145">
        <v>2249.56</v>
      </c>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2700</v>
      </c>
      <c r="B146">
        <v>64936</v>
      </c>
      <c r="C146">
        <v>-22327.01</v>
      </c>
      <c r="D146">
        <v>110451</v>
      </c>
      <c r="E146">
        <v>99186</v>
      </c>
      <c r="F146">
        <v>103823</v>
      </c>
      <c r="G146">
        <v>112739.53</v>
      </c>
      <c r="H146">
        <v>80365</v>
      </c>
      <c r="I146">
        <v>111374</v>
      </c>
      <c r="J146">
        <v>94706</v>
      </c>
      <c r="K146">
        <v>42648.54</v>
      </c>
      <c r="L146">
        <v>156550</v>
      </c>
      <c r="M146">
        <v>184792</v>
      </c>
      <c r="N146">
        <v>159535</v>
      </c>
      <c r="O146">
        <v>213869.28</v>
      </c>
      <c r="P146">
        <v>204812</v>
      </c>
      <c r="Q146">
        <v>173729</v>
      </c>
      <c r="R146">
        <v>215367</v>
      </c>
      <c r="S146">
        <v>292981.87</v>
      </c>
      <c r="T146">
        <v>258921</v>
      </c>
      <c r="U146">
        <v>230725</v>
      </c>
      <c r="V146">
        <v>203027</v>
      </c>
      <c r="W146">
        <v>188453.88</v>
      </c>
      <c r="X146">
        <v>152746</v>
      </c>
      <c r="Y146">
        <v>68578.460000000006</v>
      </c>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888</v>
      </c>
      <c r="B147">
        <v>2598</v>
      </c>
      <c r="C147">
        <v>4058.34</v>
      </c>
      <c r="D147">
        <v>3874</v>
      </c>
      <c r="E147">
        <v>5015</v>
      </c>
      <c r="F147">
        <v>5137</v>
      </c>
      <c r="G147">
        <v>5868.61</v>
      </c>
      <c r="H147">
        <v>7775</v>
      </c>
      <c r="I147">
        <v>6863</v>
      </c>
      <c r="J147">
        <v>5794</v>
      </c>
      <c r="K147">
        <v>7212.3</v>
      </c>
      <c r="L147">
        <v>6157</v>
      </c>
      <c r="M147">
        <v>4476</v>
      </c>
      <c r="N147">
        <v>2527</v>
      </c>
      <c r="O147">
        <v>5002.3100000000004</v>
      </c>
      <c r="P147">
        <v>4734</v>
      </c>
      <c r="Q147">
        <v>4320</v>
      </c>
      <c r="R147">
        <v>1863</v>
      </c>
      <c r="S147">
        <v>1048.23</v>
      </c>
      <c r="T147">
        <v>1376</v>
      </c>
      <c r="U147">
        <v>1670</v>
      </c>
      <c r="V147">
        <v>2449</v>
      </c>
      <c r="W147">
        <v>3938.61</v>
      </c>
      <c r="X147">
        <v>3505</v>
      </c>
      <c r="Y147">
        <v>4898.6099999999997</v>
      </c>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889</v>
      </c>
      <c r="B148">
        <v>6192</v>
      </c>
      <c r="C148">
        <v>-5096.3500000000004</v>
      </c>
      <c r="D148">
        <v>17645</v>
      </c>
      <c r="E148">
        <v>5415</v>
      </c>
      <c r="F148">
        <v>13217</v>
      </c>
      <c r="G148">
        <v>-8708.3700000000008</v>
      </c>
      <c r="H148">
        <v>5073</v>
      </c>
      <c r="I148">
        <v>6300</v>
      </c>
      <c r="J148">
        <v>8377</v>
      </c>
      <c r="K148">
        <v>12283.37</v>
      </c>
      <c r="L148">
        <v>22511</v>
      </c>
      <c r="M148">
        <v>26708</v>
      </c>
      <c r="N148">
        <v>5293</v>
      </c>
      <c r="O148">
        <v>66694.789999999994</v>
      </c>
      <c r="P148">
        <v>40072</v>
      </c>
      <c r="Q148">
        <v>34073</v>
      </c>
      <c r="R148">
        <v>42581</v>
      </c>
      <c r="S148">
        <v>57488.959999999999</v>
      </c>
      <c r="T148">
        <v>55430</v>
      </c>
      <c r="U148">
        <v>44402</v>
      </c>
      <c r="V148">
        <v>39943</v>
      </c>
      <c r="W148">
        <v>32372.07</v>
      </c>
      <c r="X148">
        <v>30684</v>
      </c>
      <c r="Y148">
        <v>14035.25</v>
      </c>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2701</v>
      </c>
      <c r="B149">
        <v>56146</v>
      </c>
      <c r="C149">
        <v>-21289.01</v>
      </c>
      <c r="D149">
        <v>88932</v>
      </c>
      <c r="E149">
        <v>88756</v>
      </c>
      <c r="F149">
        <v>85469</v>
      </c>
      <c r="G149">
        <v>115579.28</v>
      </c>
      <c r="H149">
        <v>67517</v>
      </c>
      <c r="I149">
        <v>98211</v>
      </c>
      <c r="J149">
        <v>80535</v>
      </c>
      <c r="K149">
        <v>23152.87</v>
      </c>
      <c r="L149">
        <v>127882</v>
      </c>
      <c r="M149">
        <v>153608</v>
      </c>
      <c r="N149">
        <v>151715</v>
      </c>
      <c r="O149">
        <v>142172.18</v>
      </c>
      <c r="P149">
        <v>160006</v>
      </c>
      <c r="Q149">
        <v>135336</v>
      </c>
      <c r="R149">
        <v>170923</v>
      </c>
      <c r="S149">
        <v>234444.68</v>
      </c>
      <c r="T149">
        <v>202115</v>
      </c>
      <c r="U149">
        <v>184653</v>
      </c>
      <c r="V149">
        <v>160635</v>
      </c>
      <c r="W149">
        <v>152143.20000000001</v>
      </c>
      <c r="X149">
        <v>118557</v>
      </c>
      <c r="Y149">
        <v>49644.61</v>
      </c>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2702</v>
      </c>
      <c r="B150">
        <v>56146</v>
      </c>
      <c r="C150">
        <v>-21289.01</v>
      </c>
      <c r="D150">
        <v>88932</v>
      </c>
      <c r="E150">
        <v>88756</v>
      </c>
      <c r="F150">
        <v>85469</v>
      </c>
      <c r="G150">
        <v>115579.28</v>
      </c>
      <c r="H150">
        <v>67517</v>
      </c>
      <c r="I150">
        <v>98211</v>
      </c>
      <c r="J150">
        <v>80535</v>
      </c>
      <c r="K150">
        <v>23152.87</v>
      </c>
      <c r="L150">
        <v>127882</v>
      </c>
      <c r="M150">
        <v>153608</v>
      </c>
      <c r="N150">
        <v>151715</v>
      </c>
      <c r="O150">
        <v>142172.18</v>
      </c>
      <c r="P150">
        <v>160006</v>
      </c>
      <c r="Q150">
        <v>135336</v>
      </c>
      <c r="R150">
        <v>170923</v>
      </c>
      <c r="S150">
        <v>234444.68</v>
      </c>
      <c r="T150">
        <v>202115</v>
      </c>
      <c r="U150">
        <v>184653</v>
      </c>
      <c r="V150">
        <v>160635</v>
      </c>
      <c r="W150">
        <v>152143.20000000001</v>
      </c>
      <c r="X150">
        <v>118557</v>
      </c>
      <c r="Y150">
        <v>49644.61</v>
      </c>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2703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2704</v>
      </c>
      <c r="B152">
        <v>56146</v>
      </c>
      <c r="C152">
        <v>-21289.01</v>
      </c>
      <c r="D152">
        <v>88932</v>
      </c>
      <c r="E152">
        <v>88756</v>
      </c>
      <c r="F152">
        <v>85469</v>
      </c>
      <c r="G152">
        <v>115579.28</v>
      </c>
      <c r="H152">
        <v>67517</v>
      </c>
      <c r="I152">
        <v>98211</v>
      </c>
      <c r="J152">
        <v>80535</v>
      </c>
      <c r="K152">
        <v>23152.87</v>
      </c>
      <c r="L152">
        <v>127882</v>
      </c>
      <c r="M152">
        <v>153608</v>
      </c>
      <c r="N152">
        <v>151715</v>
      </c>
      <c r="O152">
        <v>142172.18</v>
      </c>
      <c r="P152">
        <v>160006</v>
      </c>
      <c r="Q152">
        <v>135336</v>
      </c>
      <c r="R152">
        <v>170923</v>
      </c>
      <c r="S152">
        <v>234444.68</v>
      </c>
      <c r="T152">
        <v>202115</v>
      </c>
      <c r="U152">
        <v>184653</v>
      </c>
      <c r="V152">
        <v>160635</v>
      </c>
      <c r="W152">
        <v>152143.20000000001</v>
      </c>
      <c r="X152">
        <v>118557</v>
      </c>
      <c r="Y152">
        <v>49644.61</v>
      </c>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2705</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2985</v>
      </c>
      <c r="B154">
        <v>0</v>
      </c>
      <c r="C154">
        <v>0</v>
      </c>
      <c r="D154">
        <v>0</v>
      </c>
      <c r="E154">
        <v>0</v>
      </c>
      <c r="F154">
        <v>4</v>
      </c>
      <c r="G154">
        <v>18.45</v>
      </c>
      <c r="H154">
        <v>-54</v>
      </c>
      <c r="I154">
        <v>-111</v>
      </c>
      <c r="J154">
        <v>179</v>
      </c>
      <c r="K154">
        <v>1.92</v>
      </c>
      <c r="L154">
        <v>-16</v>
      </c>
      <c r="M154">
        <v>-1210</v>
      </c>
      <c r="N154">
        <v>911</v>
      </c>
      <c r="O154">
        <v>199.37</v>
      </c>
      <c r="P154">
        <v>-520</v>
      </c>
      <c r="Q154">
        <v>-971</v>
      </c>
      <c r="R154">
        <v>-1362</v>
      </c>
      <c r="S154">
        <v>1144.6600000000001</v>
      </c>
      <c r="T154">
        <v>-8</v>
      </c>
      <c r="U154">
        <v>1008</v>
      </c>
      <c r="V154">
        <v>824</v>
      </c>
      <c r="W154">
        <v>0</v>
      </c>
      <c r="X154">
        <v>0</v>
      </c>
      <c r="Y154">
        <v>0</v>
      </c>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2707</v>
      </c>
      <c r="B155">
        <v>-258</v>
      </c>
      <c r="C155">
        <v>241.1</v>
      </c>
      <c r="D155">
        <v>-90</v>
      </c>
      <c r="E155">
        <v>23</v>
      </c>
      <c r="F155">
        <v>201</v>
      </c>
      <c r="G155">
        <v>177.42</v>
      </c>
      <c r="H155">
        <v>3</v>
      </c>
      <c r="I155">
        <v>-1646</v>
      </c>
      <c r="J155">
        <v>-715</v>
      </c>
      <c r="K155">
        <v>180.17</v>
      </c>
      <c r="L155">
        <v>-138</v>
      </c>
      <c r="M155">
        <v>2601</v>
      </c>
      <c r="N155">
        <v>-2591</v>
      </c>
      <c r="O155">
        <v>-701.92</v>
      </c>
      <c r="P155">
        <v>0</v>
      </c>
      <c r="Q155">
        <v>0</v>
      </c>
      <c r="R155">
        <v>0</v>
      </c>
      <c r="S155">
        <v>0</v>
      </c>
      <c r="T155">
        <v>0</v>
      </c>
      <c r="U155">
        <v>0</v>
      </c>
      <c r="V155">
        <v>0</v>
      </c>
      <c r="W155">
        <v>0</v>
      </c>
      <c r="X155">
        <v>0</v>
      </c>
      <c r="Y155">
        <v>0</v>
      </c>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2710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2712</v>
      </c>
      <c r="B157">
        <v>0</v>
      </c>
      <c r="C157">
        <v>-520.71</v>
      </c>
      <c r="D157">
        <v>0</v>
      </c>
      <c r="E157">
        <v>0</v>
      </c>
      <c r="F157">
        <v>0</v>
      </c>
      <c r="G157">
        <v>-405.9</v>
      </c>
      <c r="H157">
        <v>0</v>
      </c>
      <c r="I157">
        <v>0</v>
      </c>
      <c r="J157">
        <v>0</v>
      </c>
      <c r="K157">
        <v>0.97</v>
      </c>
      <c r="L157">
        <v>-728.67</v>
      </c>
      <c r="M157">
        <v>739</v>
      </c>
      <c r="N157">
        <v>-2925</v>
      </c>
      <c r="O157">
        <v>0</v>
      </c>
      <c r="P157">
        <v>0</v>
      </c>
      <c r="Q157">
        <v>0</v>
      </c>
      <c r="R157">
        <v>0</v>
      </c>
      <c r="S157">
        <v>0</v>
      </c>
      <c r="T157">
        <v>0</v>
      </c>
      <c r="U157">
        <v>0</v>
      </c>
      <c r="V157">
        <v>0</v>
      </c>
      <c r="W157">
        <v>0</v>
      </c>
      <c r="X157">
        <v>0</v>
      </c>
      <c r="Y157">
        <v>328.77</v>
      </c>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2713</v>
      </c>
      <c r="B158">
        <v>-258</v>
      </c>
      <c r="C158">
        <v>-1841.76</v>
      </c>
      <c r="D158">
        <v>-90</v>
      </c>
      <c r="E158">
        <v>23</v>
      </c>
      <c r="F158">
        <v>205</v>
      </c>
      <c r="G158">
        <v>-1427.75</v>
      </c>
      <c r="H158">
        <v>-51</v>
      </c>
      <c r="I158">
        <v>-1757</v>
      </c>
      <c r="J158">
        <v>-536</v>
      </c>
      <c r="K158">
        <v>183.05</v>
      </c>
      <c r="L158">
        <v>-154</v>
      </c>
      <c r="M158">
        <v>2130</v>
      </c>
      <c r="N158">
        <v>-4605</v>
      </c>
      <c r="O158">
        <v>-2608.29</v>
      </c>
      <c r="P158">
        <v>-520</v>
      </c>
      <c r="Q158">
        <v>-971</v>
      </c>
      <c r="R158">
        <v>-1362</v>
      </c>
      <c r="S158">
        <v>1144.6600000000001</v>
      </c>
      <c r="T158">
        <v>-8</v>
      </c>
      <c r="U158">
        <v>1008</v>
      </c>
      <c r="V158">
        <v>824</v>
      </c>
      <c r="W158">
        <v>0</v>
      </c>
      <c r="X158">
        <v>0</v>
      </c>
      <c r="Y158">
        <v>328.77</v>
      </c>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2714</v>
      </c>
      <c r="B159">
        <v>55888</v>
      </c>
      <c r="C159">
        <v>-23130.76</v>
      </c>
      <c r="D159">
        <v>88842</v>
      </c>
      <c r="E159">
        <v>88779</v>
      </c>
      <c r="F159">
        <v>85674</v>
      </c>
      <c r="G159">
        <v>114151.54</v>
      </c>
      <c r="H159">
        <v>67466</v>
      </c>
      <c r="I159">
        <v>96454</v>
      </c>
      <c r="J159">
        <v>79999</v>
      </c>
      <c r="K159">
        <v>23335.93</v>
      </c>
      <c r="L159">
        <v>127728</v>
      </c>
      <c r="M159">
        <v>155738</v>
      </c>
      <c r="N159">
        <v>147110</v>
      </c>
      <c r="O159">
        <v>139563.89000000001</v>
      </c>
      <c r="P159">
        <v>159486</v>
      </c>
      <c r="Q159">
        <v>134365</v>
      </c>
      <c r="R159">
        <v>169561</v>
      </c>
      <c r="S159">
        <v>235589.34</v>
      </c>
      <c r="T159">
        <v>202107</v>
      </c>
      <c r="U159">
        <v>185661</v>
      </c>
      <c r="V159">
        <v>161459</v>
      </c>
      <c r="W159">
        <v>152143.20000000001</v>
      </c>
      <c r="X159">
        <v>118557</v>
      </c>
      <c r="Y159">
        <v>49973.38</v>
      </c>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2715</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3173</v>
      </c>
      <c r="B161">
        <v>56206</v>
      </c>
      <c r="C161">
        <v>-20871.13</v>
      </c>
      <c r="D161">
        <v>88902</v>
      </c>
      <c r="E161">
        <v>88919</v>
      </c>
      <c r="F161">
        <v>85667</v>
      </c>
      <c r="G161">
        <v>117816.13</v>
      </c>
      <c r="H161">
        <v>68686</v>
      </c>
      <c r="I161">
        <v>98412</v>
      </c>
      <c r="J161">
        <v>81325</v>
      </c>
      <c r="K161">
        <v>24711.54</v>
      </c>
      <c r="L161">
        <v>128776</v>
      </c>
      <c r="M161">
        <v>153978</v>
      </c>
      <c r="N161">
        <v>151715</v>
      </c>
      <c r="O161">
        <v>142172.18</v>
      </c>
      <c r="P161">
        <v>160006</v>
      </c>
      <c r="Q161">
        <v>135336</v>
      </c>
      <c r="R161">
        <v>170923</v>
      </c>
      <c r="S161">
        <v>234444.68</v>
      </c>
      <c r="T161">
        <v>202115</v>
      </c>
      <c r="U161">
        <v>184653</v>
      </c>
      <c r="V161">
        <v>160635</v>
      </c>
      <c r="W161">
        <v>152143.20000000001</v>
      </c>
      <c r="X161">
        <v>118557</v>
      </c>
      <c r="Y161">
        <v>49644.61</v>
      </c>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3174</v>
      </c>
      <c r="B162">
        <v>-60</v>
      </c>
      <c r="C162">
        <v>-417.87</v>
      </c>
      <c r="D162">
        <v>30</v>
      </c>
      <c r="E162">
        <v>-163</v>
      </c>
      <c r="F162">
        <v>-198</v>
      </c>
      <c r="G162">
        <v>-2236.85</v>
      </c>
      <c r="H162">
        <v>-1169</v>
      </c>
      <c r="I162">
        <v>-201</v>
      </c>
      <c r="J162">
        <v>-790</v>
      </c>
      <c r="K162">
        <v>-1558.67</v>
      </c>
      <c r="L162">
        <v>-894</v>
      </c>
      <c r="M162">
        <v>-370</v>
      </c>
      <c r="N162">
        <v>0</v>
      </c>
      <c r="O162">
        <v>0</v>
      </c>
      <c r="P162">
        <v>0</v>
      </c>
      <c r="Q162">
        <v>0</v>
      </c>
      <c r="R162">
        <v>0</v>
      </c>
      <c r="S162">
        <v>0</v>
      </c>
      <c r="T162">
        <v>0</v>
      </c>
      <c r="U162">
        <v>0</v>
      </c>
      <c r="V162">
        <v>0</v>
      </c>
      <c r="W162">
        <v>0</v>
      </c>
      <c r="X162">
        <v>0</v>
      </c>
      <c r="Y162">
        <v>0</v>
      </c>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2717</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3175</v>
      </c>
      <c r="B164">
        <v>55971</v>
      </c>
      <c r="C164">
        <v>-22733.86</v>
      </c>
      <c r="D164">
        <v>88820</v>
      </c>
      <c r="E164">
        <v>88940</v>
      </c>
      <c r="F164">
        <v>85854</v>
      </c>
      <c r="G164">
        <v>116372.74</v>
      </c>
      <c r="H164">
        <v>68635</v>
      </c>
      <c r="I164">
        <v>96798</v>
      </c>
      <c r="J164">
        <v>80854</v>
      </c>
      <c r="K164">
        <v>24877.85</v>
      </c>
      <c r="L164">
        <v>128635</v>
      </c>
      <c r="M164">
        <v>156107</v>
      </c>
      <c r="N164">
        <v>147110</v>
      </c>
      <c r="O164">
        <v>139563.89000000001</v>
      </c>
      <c r="P164">
        <v>159486</v>
      </c>
      <c r="Q164">
        <v>134365</v>
      </c>
      <c r="R164">
        <v>169561</v>
      </c>
      <c r="S164">
        <v>235589.34</v>
      </c>
      <c r="T164">
        <v>202107</v>
      </c>
      <c r="U164">
        <v>185661</v>
      </c>
      <c r="V164">
        <v>161459</v>
      </c>
      <c r="W164">
        <v>152143.20000000001</v>
      </c>
      <c r="X164">
        <v>118557</v>
      </c>
      <c r="Y164">
        <v>49973.38</v>
      </c>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3176</v>
      </c>
      <c r="B165">
        <v>-83</v>
      </c>
      <c r="C165">
        <v>-396.9</v>
      </c>
      <c r="D165">
        <v>22</v>
      </c>
      <c r="E165">
        <v>-161</v>
      </c>
      <c r="F165">
        <v>-180</v>
      </c>
      <c r="G165">
        <v>-2221.1999999999998</v>
      </c>
      <c r="H165">
        <v>-1169</v>
      </c>
      <c r="I165">
        <v>-344</v>
      </c>
      <c r="J165">
        <v>-855</v>
      </c>
      <c r="K165">
        <v>-1541.93</v>
      </c>
      <c r="L165">
        <v>-907</v>
      </c>
      <c r="M165">
        <v>-369</v>
      </c>
      <c r="N165">
        <v>0</v>
      </c>
      <c r="O165">
        <v>0</v>
      </c>
      <c r="P165">
        <v>0</v>
      </c>
      <c r="Q165">
        <v>0</v>
      </c>
      <c r="R165">
        <v>0</v>
      </c>
      <c r="S165">
        <v>0</v>
      </c>
      <c r="T165">
        <v>0</v>
      </c>
      <c r="U165">
        <v>0</v>
      </c>
      <c r="V165">
        <v>0</v>
      </c>
      <c r="W165">
        <v>0</v>
      </c>
      <c r="X165">
        <v>0</v>
      </c>
      <c r="Y165">
        <v>0</v>
      </c>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2720</v>
      </c>
      <c r="B166">
        <v>4.0689999999999997E-2</v>
      </c>
      <c r="C166">
        <v>-0.01</v>
      </c>
      <c r="D166">
        <v>0.06</v>
      </c>
      <c r="E166">
        <v>0.06</v>
      </c>
      <c r="F166">
        <v>0.06</v>
      </c>
      <c r="G166">
        <v>0.08</v>
      </c>
      <c r="H166">
        <v>0.05</v>
      </c>
      <c r="I166">
        <v>7.0000000000000007E-2</v>
      </c>
      <c r="J166">
        <v>0.06</v>
      </c>
      <c r="K166">
        <v>0.02</v>
      </c>
      <c r="L166">
        <v>0.09</v>
      </c>
      <c r="M166">
        <v>0.11</v>
      </c>
      <c r="N166">
        <v>0.11</v>
      </c>
      <c r="O166">
        <v>0.1</v>
      </c>
      <c r="P166">
        <v>0.12</v>
      </c>
      <c r="Q166">
        <v>0.1</v>
      </c>
      <c r="R166">
        <v>0.12</v>
      </c>
      <c r="S166">
        <v>0.17</v>
      </c>
      <c r="T166">
        <v>0.15</v>
      </c>
      <c r="U166">
        <v>0.13</v>
      </c>
      <c r="V166">
        <v>0.12</v>
      </c>
      <c r="W166">
        <v>0.13747999999999999</v>
      </c>
      <c r="X166">
        <v>0.11623</v>
      </c>
      <c r="Y166">
        <v>0.29872749999999998</v>
      </c>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2721</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0.12</v>
      </c>
      <c r="W167">
        <v>0</v>
      </c>
      <c r="X167">
        <v>0</v>
      </c>
      <c r="Y167">
        <v>0</v>
      </c>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2797</v>
      </c>
      <c r="B168" t="s">
        <v>2798</v>
      </c>
      <c r="C168" t="s">
        <v>2799</v>
      </c>
      <c r="D168" t="s">
        <v>2800</v>
      </c>
      <c r="E168" t="s">
        <v>2801</v>
      </c>
      <c r="F168" t="s">
        <v>2802</v>
      </c>
      <c r="G168" t="s">
        <v>2803</v>
      </c>
      <c r="H168" t="s">
        <v>2804</v>
      </c>
      <c r="I168" t="s">
        <v>2805</v>
      </c>
      <c r="J168" t="s">
        <v>2806</v>
      </c>
      <c r="K168" t="s">
        <v>2807</v>
      </c>
      <c r="L168" t="s">
        <v>2808</v>
      </c>
      <c r="M168" t="s">
        <v>2809</v>
      </c>
      <c r="N168" t="s">
        <v>2810</v>
      </c>
      <c r="O168" t="s">
        <v>2811</v>
      </c>
      <c r="P168" t="s">
        <v>2812</v>
      </c>
      <c r="Q168" t="s">
        <v>2813</v>
      </c>
      <c r="R168" t="s">
        <v>2814</v>
      </c>
      <c r="S168" t="s">
        <v>2815</v>
      </c>
      <c r="T168" t="s">
        <v>2816</v>
      </c>
      <c r="U168" t="s">
        <v>2817</v>
      </c>
      <c r="V168" t="s">
        <v>2818</v>
      </c>
      <c r="W168" t="s">
        <v>2819</v>
      </c>
      <c r="X168" t="s">
        <v>2820</v>
      </c>
      <c r="Y168" t="s">
        <v>2823</v>
      </c>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2851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2852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2853</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v>0</v>
      </c>
      <c r="C213" s="132">
        <v>0</v>
      </c>
      <c r="D213" s="132">
        <v>0</v>
      </c>
      <c r="E213" s="132">
        <v>0</v>
      </c>
      <c r="F213" s="132">
        <v>0</v>
      </c>
      <c r="G213" s="132">
        <v>0</v>
      </c>
      <c r="H213" s="132">
        <v>0</v>
      </c>
      <c r="I213" s="132">
        <v>0</v>
      </c>
      <c r="J213" s="132">
        <v>0</v>
      </c>
      <c r="K213" s="132">
        <v>0</v>
      </c>
      <c r="L213" s="132">
        <v>0</v>
      </c>
      <c r="M213" s="132">
        <v>0</v>
      </c>
      <c r="N213" s="132">
        <v>0</v>
      </c>
      <c r="O213" s="132">
        <v>0</v>
      </c>
      <c r="P213" s="132">
        <v>0</v>
      </c>
      <c r="Q213" s="132">
        <v>0</v>
      </c>
      <c r="R213" s="132">
        <v>0</v>
      </c>
      <c r="S213" s="132">
        <v>0</v>
      </c>
      <c r="T213" s="132">
        <v>0</v>
      </c>
      <c r="U213" s="132">
        <v>0</v>
      </c>
      <c r="V213" s="132">
        <v>0</v>
      </c>
      <c r="W213" s="132">
        <v>0</v>
      </c>
      <c r="X213" s="132">
        <v>0</v>
      </c>
      <c r="Y213" s="132">
        <v>0</v>
      </c>
      <c r="Z213" s="132">
        <v>0</v>
      </c>
      <c r="AA213" s="132">
        <v>0</v>
      </c>
      <c r="AB213" s="132">
        <v>0</v>
      </c>
      <c r="AC213" s="132">
        <v>0</v>
      </c>
      <c r="AD213" s="132">
        <v>0</v>
      </c>
      <c r="AE213" s="132">
        <v>0</v>
      </c>
      <c r="AF213" s="132">
        <v>0</v>
      </c>
      <c r="AG213" s="132">
        <v>0</v>
      </c>
      <c r="AH213" s="132">
        <v>0</v>
      </c>
      <c r="AI213" s="132">
        <v>0</v>
      </c>
      <c r="AJ213" s="132">
        <v>0</v>
      </c>
      <c r="AK213" s="132">
        <v>0</v>
      </c>
      <c r="AL213" s="132">
        <v>0</v>
      </c>
      <c r="AM213" s="132">
        <v>0</v>
      </c>
      <c r="AN213" s="132">
        <v>0</v>
      </c>
      <c r="AO213" s="132">
        <v>0</v>
      </c>
      <c r="AP213" s="132">
        <v>0</v>
      </c>
      <c r="AQ213" s="132">
        <v>0</v>
      </c>
      <c r="AR213" s="132">
        <v>0</v>
      </c>
      <c r="AS213" s="132">
        <v>0</v>
      </c>
      <c r="AT213" s="132">
        <v>0</v>
      </c>
      <c r="AU213" s="132">
        <v>0</v>
      </c>
      <c r="AV213" s="132">
        <v>0</v>
      </c>
      <c r="AW213" s="132">
        <v>0</v>
      </c>
      <c r="AX213" s="132">
        <v>0</v>
      </c>
      <c r="AY213" s="132">
        <v>0</v>
      </c>
      <c r="AZ213" s="132">
        <v>0</v>
      </c>
      <c r="BA213" s="132">
        <v>0</v>
      </c>
      <c r="BB213" s="132">
        <v>0</v>
      </c>
      <c r="BC213" s="132">
        <v>0</v>
      </c>
      <c r="BD213" s="132">
        <v>0</v>
      </c>
      <c r="BE213" s="132">
        <v>0</v>
      </c>
      <c r="BF213" s="132">
        <v>0</v>
      </c>
      <c r="BG213" s="132">
        <v>0</v>
      </c>
      <c r="BH213" s="132">
        <v>0</v>
      </c>
      <c r="BI213" s="132">
        <v>0</v>
      </c>
      <c r="BJ213" s="132">
        <v>0</v>
      </c>
      <c r="BK213" s="132">
        <v>0</v>
      </c>
      <c r="BL213" s="132">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7">C213</f>
        <v>0</v>
      </c>
      <c r="D215" s="80">
        <f t="shared" si="7"/>
        <v>0</v>
      </c>
      <c r="E215" s="80">
        <f t="shared" si="7"/>
        <v>0</v>
      </c>
      <c r="F215" s="80">
        <f t="shared" si="7"/>
        <v>0</v>
      </c>
      <c r="G215" s="80">
        <f t="shared" si="7"/>
        <v>0</v>
      </c>
      <c r="H215" s="80">
        <f t="shared" si="7"/>
        <v>0</v>
      </c>
      <c r="I215" s="80">
        <f t="shared" si="7"/>
        <v>0</v>
      </c>
      <c r="J215" s="80">
        <f t="shared" si="7"/>
        <v>0</v>
      </c>
      <c r="K215" s="80">
        <f t="shared" si="7"/>
        <v>0</v>
      </c>
      <c r="L215" s="80">
        <f t="shared" si="7"/>
        <v>0</v>
      </c>
      <c r="M215" s="80">
        <f t="shared" si="7"/>
        <v>0</v>
      </c>
      <c r="N215" s="80">
        <f t="shared" si="7"/>
        <v>0</v>
      </c>
      <c r="O215" s="80">
        <f t="shared" si="7"/>
        <v>0</v>
      </c>
      <c r="P215" s="80">
        <f t="shared" si="7"/>
        <v>0</v>
      </c>
      <c r="Q215" s="80">
        <f t="shared" si="7"/>
        <v>0</v>
      </c>
      <c r="R215" s="80">
        <f t="shared" si="7"/>
        <v>0</v>
      </c>
      <c r="S215" s="80">
        <f t="shared" si="7"/>
        <v>0</v>
      </c>
      <c r="T215" s="80">
        <f t="shared" si="7"/>
        <v>0</v>
      </c>
      <c r="U215" s="80">
        <f t="shared" si="7"/>
        <v>0</v>
      </c>
      <c r="V215" s="80">
        <f t="shared" si="7"/>
        <v>0</v>
      </c>
      <c r="W215" s="80">
        <f t="shared" si="7"/>
        <v>0</v>
      </c>
      <c r="X215" s="80">
        <f t="shared" si="7"/>
        <v>0</v>
      </c>
      <c r="Y215" s="80">
        <f t="shared" si="7"/>
        <v>0</v>
      </c>
      <c r="Z215" s="80">
        <f t="shared" si="7"/>
        <v>0</v>
      </c>
      <c r="AA215" s="80">
        <f t="shared" si="7"/>
        <v>0</v>
      </c>
      <c r="AB215" s="80">
        <f t="shared" si="7"/>
        <v>0</v>
      </c>
      <c r="AC215" s="80">
        <f t="shared" si="7"/>
        <v>0</v>
      </c>
      <c r="AD215" s="80">
        <f t="shared" si="7"/>
        <v>0</v>
      </c>
      <c r="AE215" s="80">
        <f t="shared" si="7"/>
        <v>0</v>
      </c>
      <c r="AF215" s="80">
        <f t="shared" si="7"/>
        <v>0</v>
      </c>
      <c r="AG215" s="80">
        <f t="shared" si="7"/>
        <v>0</v>
      </c>
      <c r="AH215" s="80">
        <f t="shared" si="7"/>
        <v>0</v>
      </c>
      <c r="AI215" s="80">
        <f t="shared" si="7"/>
        <v>0</v>
      </c>
      <c r="AJ215" s="80">
        <f t="shared" si="7"/>
        <v>0</v>
      </c>
      <c r="AK215" s="80">
        <f t="shared" si="7"/>
        <v>0</v>
      </c>
      <c r="AL215" s="80">
        <f t="shared" si="7"/>
        <v>0</v>
      </c>
      <c r="AM215" s="80">
        <f t="shared" si="7"/>
        <v>0</v>
      </c>
      <c r="AN215" s="80">
        <f t="shared" si="7"/>
        <v>0</v>
      </c>
      <c r="AO215" s="80">
        <f t="shared" si="7"/>
        <v>0</v>
      </c>
      <c r="AP215" s="80">
        <f t="shared" si="7"/>
        <v>0</v>
      </c>
      <c r="AQ215" s="80">
        <f t="shared" si="7"/>
        <v>0</v>
      </c>
      <c r="AR215" s="80">
        <f t="shared" si="7"/>
        <v>0</v>
      </c>
      <c r="AS215" s="80">
        <f t="shared" si="7"/>
        <v>0</v>
      </c>
      <c r="AT215" s="80">
        <f t="shared" si="7"/>
        <v>0</v>
      </c>
      <c r="AU215" s="80">
        <f t="shared" si="7"/>
        <v>0</v>
      </c>
      <c r="AV215" s="80">
        <f t="shared" si="7"/>
        <v>0</v>
      </c>
      <c r="AW215" s="80">
        <f t="shared" si="7"/>
        <v>0</v>
      </c>
      <c r="AX215" s="80">
        <f t="shared" si="7"/>
        <v>0</v>
      </c>
      <c r="AY215" s="80">
        <f t="shared" si="7"/>
        <v>0</v>
      </c>
      <c r="AZ215" s="80">
        <f t="shared" si="7"/>
        <v>0</v>
      </c>
      <c r="BA215" s="80">
        <f t="shared" si="7"/>
        <v>0</v>
      </c>
      <c r="BB215" s="80">
        <f t="shared" si="7"/>
        <v>0</v>
      </c>
      <c r="BC215" s="80">
        <f t="shared" si="7"/>
        <v>0</v>
      </c>
      <c r="BD215" s="80">
        <f t="shared" si="7"/>
        <v>0</v>
      </c>
      <c r="BE215" s="80">
        <f t="shared" si="7"/>
        <v>0</v>
      </c>
      <c r="BF215" s="80">
        <f t="shared" si="7"/>
        <v>0</v>
      </c>
      <c r="BG215" s="80">
        <f t="shared" si="7"/>
        <v>0</v>
      </c>
      <c r="BH215" s="80">
        <f t="shared" si="7"/>
        <v>0</v>
      </c>
      <c r="BI215" s="80">
        <f t="shared" si="7"/>
        <v>0</v>
      </c>
      <c r="BJ215" s="80">
        <f t="shared" si="7"/>
        <v>0</v>
      </c>
      <c r="BK215" s="80">
        <f t="shared" si="7"/>
        <v>0</v>
      </c>
      <c r="BL215" s="80">
        <f t="shared" si="7"/>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2582</v>
      </c>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2872</v>
      </c>
      <c r="B221">
        <v>62338</v>
      </c>
      <c r="C221">
        <v>273051.65000000002</v>
      </c>
      <c r="D221">
        <v>299437</v>
      </c>
      <c r="E221">
        <v>192861</v>
      </c>
      <c r="F221">
        <v>98686</v>
      </c>
      <c r="G221">
        <v>372883.91</v>
      </c>
      <c r="H221">
        <v>266013</v>
      </c>
      <c r="I221">
        <v>193423</v>
      </c>
      <c r="J221">
        <v>88912</v>
      </c>
      <c r="K221">
        <v>523153.24</v>
      </c>
      <c r="L221">
        <v>487717</v>
      </c>
      <c r="M221">
        <v>337324</v>
      </c>
      <c r="N221">
        <v>157008</v>
      </c>
      <c r="O221">
        <v>791857.97</v>
      </c>
      <c r="P221">
        <v>582991</v>
      </c>
      <c r="Q221">
        <v>382913</v>
      </c>
      <c r="R221">
        <v>213504</v>
      </c>
      <c r="S221">
        <v>979111.64</v>
      </c>
      <c r="T221">
        <v>687178</v>
      </c>
      <c r="U221">
        <v>429633</v>
      </c>
      <c r="V221">
        <v>200578</v>
      </c>
      <c r="W221">
        <v>495197.27</v>
      </c>
      <c r="X221">
        <v>310682</v>
      </c>
      <c r="Y221">
        <v>254719.41</v>
      </c>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891</v>
      </c>
      <c r="B222">
        <v>40406</v>
      </c>
      <c r="C222">
        <v>182917.6</v>
      </c>
      <c r="D222">
        <v>135837</v>
      </c>
      <c r="E222">
        <v>94506</v>
      </c>
      <c r="F222">
        <v>52742</v>
      </c>
      <c r="G222">
        <v>163211.54999999999</v>
      </c>
      <c r="H222">
        <v>119890</v>
      </c>
      <c r="I222">
        <v>77872</v>
      </c>
      <c r="J222">
        <v>35415</v>
      </c>
      <c r="K222">
        <v>123032.52</v>
      </c>
      <c r="L222">
        <v>89956</v>
      </c>
      <c r="M222">
        <v>57019</v>
      </c>
      <c r="N222">
        <v>27436</v>
      </c>
      <c r="O222">
        <v>91719.08</v>
      </c>
      <c r="P222">
        <v>65704</v>
      </c>
      <c r="Q222">
        <v>40481</v>
      </c>
      <c r="R222">
        <v>16512</v>
      </c>
      <c r="S222">
        <v>70409.02</v>
      </c>
      <c r="T222">
        <v>53436</v>
      </c>
      <c r="U222">
        <v>35861</v>
      </c>
      <c r="V222">
        <v>18071</v>
      </c>
      <c r="W222">
        <v>72071.899999999994</v>
      </c>
      <c r="X222">
        <v>53691</v>
      </c>
      <c r="Y222">
        <v>65945.41</v>
      </c>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2724</v>
      </c>
      <c r="B223">
        <v>38801</v>
      </c>
      <c r="C223">
        <v>175061.02</v>
      </c>
      <c r="D223">
        <v>129410</v>
      </c>
      <c r="E223">
        <v>89520</v>
      </c>
      <c r="F223">
        <v>50195</v>
      </c>
      <c r="G223">
        <v>154257.42000000001</v>
      </c>
      <c r="H223">
        <v>112479</v>
      </c>
      <c r="I223">
        <v>73090</v>
      </c>
      <c r="J223">
        <v>0</v>
      </c>
      <c r="K223">
        <v>0</v>
      </c>
      <c r="L223">
        <v>0</v>
      </c>
      <c r="M223">
        <v>0</v>
      </c>
      <c r="N223">
        <v>0</v>
      </c>
      <c r="O223">
        <v>0</v>
      </c>
      <c r="P223">
        <v>0</v>
      </c>
      <c r="Q223">
        <v>0</v>
      </c>
      <c r="R223">
        <v>0</v>
      </c>
      <c r="S223">
        <v>70294.47</v>
      </c>
      <c r="T223">
        <v>53344</v>
      </c>
      <c r="U223">
        <v>35777</v>
      </c>
      <c r="V223">
        <v>0</v>
      </c>
      <c r="W223">
        <v>0</v>
      </c>
      <c r="X223">
        <v>0</v>
      </c>
      <c r="Y223">
        <v>0</v>
      </c>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2725</v>
      </c>
      <c r="B224">
        <v>1605</v>
      </c>
      <c r="C224">
        <v>7856.58</v>
      </c>
      <c r="D224">
        <v>6427</v>
      </c>
      <c r="E224">
        <v>4986</v>
      </c>
      <c r="F224">
        <v>2547</v>
      </c>
      <c r="G224">
        <v>8954.1299999999992</v>
      </c>
      <c r="H224">
        <v>7411</v>
      </c>
      <c r="I224">
        <v>4782</v>
      </c>
      <c r="J224">
        <v>0</v>
      </c>
      <c r="K224">
        <v>0</v>
      </c>
      <c r="L224">
        <v>0</v>
      </c>
      <c r="M224">
        <v>0</v>
      </c>
      <c r="N224">
        <v>0</v>
      </c>
      <c r="O224">
        <v>0</v>
      </c>
      <c r="P224">
        <v>0</v>
      </c>
      <c r="Q224">
        <v>0</v>
      </c>
      <c r="R224">
        <v>0</v>
      </c>
      <c r="S224">
        <v>114.55</v>
      </c>
      <c r="T224">
        <v>92</v>
      </c>
      <c r="U224">
        <v>84</v>
      </c>
      <c r="V224">
        <v>0</v>
      </c>
      <c r="W224">
        <v>0</v>
      </c>
      <c r="X224">
        <v>0</v>
      </c>
      <c r="Y224">
        <v>0</v>
      </c>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892</v>
      </c>
      <c r="B225">
        <v>-737</v>
      </c>
      <c r="C225">
        <v>4182.59</v>
      </c>
      <c r="D225">
        <v>5300</v>
      </c>
      <c r="E225">
        <v>3249</v>
      </c>
      <c r="F225">
        <v>1146</v>
      </c>
      <c r="G225">
        <v>-644.25</v>
      </c>
      <c r="H225">
        <v>-148</v>
      </c>
      <c r="I225">
        <v>113</v>
      </c>
      <c r="J225">
        <v>16514</v>
      </c>
      <c r="K225">
        <v>10193.209999999999</v>
      </c>
      <c r="L225">
        <v>228</v>
      </c>
      <c r="M225">
        <v>27</v>
      </c>
      <c r="N225">
        <v>43</v>
      </c>
      <c r="O225">
        <v>989.03</v>
      </c>
      <c r="P225">
        <v>958</v>
      </c>
      <c r="Q225">
        <v>963</v>
      </c>
      <c r="R225">
        <v>568</v>
      </c>
      <c r="S225">
        <v>1248.1600000000001</v>
      </c>
      <c r="T225">
        <v>662</v>
      </c>
      <c r="U225">
        <v>2564</v>
      </c>
      <c r="V225">
        <v>1713</v>
      </c>
      <c r="W225">
        <v>2921.34</v>
      </c>
      <c r="X225">
        <v>2090</v>
      </c>
      <c r="Y225">
        <v>-344.42</v>
      </c>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2726</v>
      </c>
      <c r="B226">
        <v>4883</v>
      </c>
      <c r="C226">
        <v>31762.71</v>
      </c>
      <c r="D226">
        <v>450</v>
      </c>
      <c r="E226">
        <v>67</v>
      </c>
      <c r="F226">
        <v>-551</v>
      </c>
      <c r="G226">
        <v>-20924.37</v>
      </c>
      <c r="H226">
        <v>-3368</v>
      </c>
      <c r="I226">
        <v>5867</v>
      </c>
      <c r="J226">
        <v>5578</v>
      </c>
      <c r="K226">
        <v>11182.88</v>
      </c>
      <c r="L226">
        <v>4520</v>
      </c>
      <c r="M226">
        <v>4685</v>
      </c>
      <c r="N226">
        <v>4387</v>
      </c>
      <c r="O226">
        <v>5044.88</v>
      </c>
      <c r="P226">
        <v>2266</v>
      </c>
      <c r="Q226">
        <v>4619</v>
      </c>
      <c r="R226">
        <v>2495</v>
      </c>
      <c r="S226">
        <v>-7892.8</v>
      </c>
      <c r="T226">
        <v>-8638</v>
      </c>
      <c r="U226">
        <v>1167</v>
      </c>
      <c r="V226">
        <v>1787</v>
      </c>
      <c r="W226">
        <v>13654.89</v>
      </c>
      <c r="X226">
        <v>15879</v>
      </c>
      <c r="Y226">
        <v>581.30999999999995</v>
      </c>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2727</v>
      </c>
      <c r="B227">
        <v>0</v>
      </c>
      <c r="C227">
        <v>0</v>
      </c>
      <c r="D227">
        <v>0</v>
      </c>
      <c r="E227">
        <v>0</v>
      </c>
      <c r="F227">
        <v>0</v>
      </c>
      <c r="G227">
        <v>0</v>
      </c>
      <c r="H227">
        <v>0</v>
      </c>
      <c r="I227">
        <v>0</v>
      </c>
      <c r="J227">
        <v>0</v>
      </c>
      <c r="K227">
        <v>168.87</v>
      </c>
      <c r="L227">
        <v>143</v>
      </c>
      <c r="M227">
        <v>143</v>
      </c>
      <c r="N227">
        <v>152</v>
      </c>
      <c r="O227">
        <v>0</v>
      </c>
      <c r="P227">
        <v>0</v>
      </c>
      <c r="Q227">
        <v>0</v>
      </c>
      <c r="R227">
        <v>0</v>
      </c>
      <c r="S227">
        <v>0</v>
      </c>
      <c r="T227">
        <v>0</v>
      </c>
      <c r="U227">
        <v>0</v>
      </c>
      <c r="V227">
        <v>0</v>
      </c>
      <c r="W227">
        <v>0</v>
      </c>
      <c r="X227">
        <v>0</v>
      </c>
      <c r="Y227">
        <v>0</v>
      </c>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2728</v>
      </c>
      <c r="B228">
        <v>1045</v>
      </c>
      <c r="C228">
        <v>1250.02</v>
      </c>
      <c r="D228">
        <v>2582</v>
      </c>
      <c r="E228">
        <v>4769</v>
      </c>
      <c r="F228">
        <v>-4568</v>
      </c>
      <c r="G228">
        <v>-2050.27</v>
      </c>
      <c r="H228">
        <v>4285</v>
      </c>
      <c r="I228">
        <v>5918</v>
      </c>
      <c r="J228">
        <v>-3324</v>
      </c>
      <c r="K228">
        <v>4515.33</v>
      </c>
      <c r="L228">
        <v>4255</v>
      </c>
      <c r="M228">
        <v>-464</v>
      </c>
      <c r="N228">
        <v>8085</v>
      </c>
      <c r="O228">
        <v>113.33</v>
      </c>
      <c r="P228">
        <v>7577</v>
      </c>
      <c r="Q228">
        <v>12474</v>
      </c>
      <c r="R228">
        <v>8653</v>
      </c>
      <c r="S228">
        <v>91.41</v>
      </c>
      <c r="T228">
        <v>1249</v>
      </c>
      <c r="U228">
        <v>-64</v>
      </c>
      <c r="V228">
        <v>1979</v>
      </c>
      <c r="W228">
        <v>710.88</v>
      </c>
      <c r="X228">
        <v>3580</v>
      </c>
      <c r="Y228">
        <v>-9549.9599999999991</v>
      </c>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2729</v>
      </c>
      <c r="B229">
        <v>0</v>
      </c>
      <c r="C229">
        <v>0</v>
      </c>
      <c r="D229">
        <v>0</v>
      </c>
      <c r="E229">
        <v>0</v>
      </c>
      <c r="F229">
        <v>0</v>
      </c>
      <c r="G229">
        <v>0</v>
      </c>
      <c r="H229">
        <v>1679</v>
      </c>
      <c r="I229">
        <v>1679</v>
      </c>
      <c r="J229">
        <v>1689</v>
      </c>
      <c r="K229">
        <v>0</v>
      </c>
      <c r="L229">
        <v>0</v>
      </c>
      <c r="M229">
        <v>0</v>
      </c>
      <c r="N229">
        <v>0</v>
      </c>
      <c r="O229">
        <v>0</v>
      </c>
      <c r="P229">
        <v>0</v>
      </c>
      <c r="Q229">
        <v>0</v>
      </c>
      <c r="R229">
        <v>0</v>
      </c>
      <c r="S229">
        <v>0</v>
      </c>
      <c r="T229">
        <v>0</v>
      </c>
      <c r="U229">
        <v>0</v>
      </c>
      <c r="V229">
        <v>0</v>
      </c>
      <c r="W229">
        <v>0</v>
      </c>
      <c r="X229">
        <v>0</v>
      </c>
      <c r="Y229">
        <v>0</v>
      </c>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2988</v>
      </c>
      <c r="B230">
        <v>-227</v>
      </c>
      <c r="C230">
        <v>-654.04</v>
      </c>
      <c r="D230">
        <v>-654</v>
      </c>
      <c r="E230">
        <v>0</v>
      </c>
      <c r="F230">
        <v>0</v>
      </c>
      <c r="G230">
        <v>-880.68</v>
      </c>
      <c r="H230">
        <v>0</v>
      </c>
      <c r="I230">
        <v>0</v>
      </c>
      <c r="J230">
        <v>0</v>
      </c>
      <c r="K230">
        <v>0</v>
      </c>
      <c r="L230">
        <v>0</v>
      </c>
      <c r="M230">
        <v>0</v>
      </c>
      <c r="N230">
        <v>0</v>
      </c>
      <c r="O230">
        <v>0</v>
      </c>
      <c r="P230">
        <v>0</v>
      </c>
      <c r="Q230">
        <v>0</v>
      </c>
      <c r="R230">
        <v>0</v>
      </c>
      <c r="S230">
        <v>0</v>
      </c>
      <c r="T230">
        <v>0</v>
      </c>
      <c r="U230">
        <v>0</v>
      </c>
      <c r="V230">
        <v>0</v>
      </c>
      <c r="W230">
        <v>0</v>
      </c>
      <c r="X230">
        <v>0</v>
      </c>
      <c r="Y230">
        <v>0</v>
      </c>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2884</v>
      </c>
      <c r="B231">
        <v>1</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3007</v>
      </c>
      <c r="B232">
        <v>0</v>
      </c>
      <c r="C232">
        <v>0</v>
      </c>
      <c r="D232">
        <v>0</v>
      </c>
      <c r="E232">
        <v>135</v>
      </c>
      <c r="F232">
        <v>967</v>
      </c>
      <c r="G232">
        <v>0</v>
      </c>
      <c r="H232">
        <v>-71</v>
      </c>
      <c r="I232">
        <v>-158</v>
      </c>
      <c r="J232">
        <v>817</v>
      </c>
      <c r="K232">
        <v>851.95</v>
      </c>
      <c r="L232">
        <v>676</v>
      </c>
      <c r="M232">
        <v>0</v>
      </c>
      <c r="N232">
        <v>0</v>
      </c>
      <c r="O232">
        <v>0</v>
      </c>
      <c r="P232">
        <v>0</v>
      </c>
      <c r="Q232">
        <v>0</v>
      </c>
      <c r="R232">
        <v>0</v>
      </c>
      <c r="S232">
        <v>0</v>
      </c>
      <c r="T232">
        <v>0</v>
      </c>
      <c r="U232">
        <v>0</v>
      </c>
      <c r="V232">
        <v>0</v>
      </c>
      <c r="W232">
        <v>0</v>
      </c>
      <c r="X232">
        <v>0</v>
      </c>
      <c r="Y232">
        <v>0</v>
      </c>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2730</v>
      </c>
      <c r="B233">
        <v>-435</v>
      </c>
      <c r="C233">
        <v>-1348.91</v>
      </c>
      <c r="D233">
        <v>-646</v>
      </c>
      <c r="E233">
        <v>-318</v>
      </c>
      <c r="F233">
        <v>-66</v>
      </c>
      <c r="G233">
        <v>281.2</v>
      </c>
      <c r="H233">
        <v>-881</v>
      </c>
      <c r="I233">
        <v>-501</v>
      </c>
      <c r="J233">
        <v>-10</v>
      </c>
      <c r="K233">
        <v>-4323.74</v>
      </c>
      <c r="L233">
        <v>-4318</v>
      </c>
      <c r="M233">
        <v>-2348</v>
      </c>
      <c r="N233">
        <v>-264</v>
      </c>
      <c r="O233">
        <v>-8561.25</v>
      </c>
      <c r="P233">
        <v>-8336</v>
      </c>
      <c r="Q233">
        <v>-6819</v>
      </c>
      <c r="R233">
        <v>-3989</v>
      </c>
      <c r="S233">
        <v>-1912.26</v>
      </c>
      <c r="T233">
        <v>-1913</v>
      </c>
      <c r="U233">
        <v>-366</v>
      </c>
      <c r="V233">
        <v>0</v>
      </c>
      <c r="W233">
        <v>0</v>
      </c>
      <c r="X233">
        <v>0</v>
      </c>
      <c r="Y233">
        <v>0</v>
      </c>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2731</v>
      </c>
      <c r="B234">
        <v>3133</v>
      </c>
      <c r="C234">
        <v>7628.75</v>
      </c>
      <c r="D234">
        <v>8392</v>
      </c>
      <c r="E234">
        <v>4633</v>
      </c>
      <c r="F234">
        <v>129</v>
      </c>
      <c r="G234">
        <v>26228.99</v>
      </c>
      <c r="H234">
        <v>335</v>
      </c>
      <c r="I234">
        <v>270</v>
      </c>
      <c r="J234">
        <v>2381</v>
      </c>
      <c r="K234">
        <v>33.42</v>
      </c>
      <c r="L234">
        <v>-260</v>
      </c>
      <c r="M234">
        <v>-497</v>
      </c>
      <c r="N234">
        <v>-795</v>
      </c>
      <c r="O234">
        <v>259.69</v>
      </c>
      <c r="P234">
        <v>-775</v>
      </c>
      <c r="Q234">
        <v>-818</v>
      </c>
      <c r="R234">
        <v>-935</v>
      </c>
      <c r="S234">
        <v>421.75</v>
      </c>
      <c r="T234">
        <v>444</v>
      </c>
      <c r="U234">
        <v>465</v>
      </c>
      <c r="V234">
        <v>525</v>
      </c>
      <c r="W234">
        <v>-587.79</v>
      </c>
      <c r="X234">
        <v>-700</v>
      </c>
      <c r="Y234">
        <v>6340.3</v>
      </c>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2732</v>
      </c>
      <c r="B235">
        <v>0</v>
      </c>
      <c r="C235">
        <v>7628.75</v>
      </c>
      <c r="D235">
        <v>8392</v>
      </c>
      <c r="E235">
        <v>4633</v>
      </c>
      <c r="F235">
        <v>129</v>
      </c>
      <c r="G235">
        <v>26228.99</v>
      </c>
      <c r="H235">
        <v>335</v>
      </c>
      <c r="I235">
        <v>270</v>
      </c>
      <c r="J235">
        <v>68</v>
      </c>
      <c r="K235">
        <v>-860.35</v>
      </c>
      <c r="L235">
        <v>-860</v>
      </c>
      <c r="M235">
        <v>-860</v>
      </c>
      <c r="N235">
        <v>-860</v>
      </c>
      <c r="O235">
        <v>-1087.9100000000001</v>
      </c>
      <c r="P235">
        <v>-1088</v>
      </c>
      <c r="Q235">
        <v>-1067</v>
      </c>
      <c r="R235">
        <v>-1045</v>
      </c>
      <c r="S235">
        <v>421.75</v>
      </c>
      <c r="T235">
        <v>444</v>
      </c>
      <c r="U235">
        <v>465</v>
      </c>
      <c r="V235">
        <v>487</v>
      </c>
      <c r="W235">
        <v>-587.79</v>
      </c>
      <c r="X235">
        <v>-700</v>
      </c>
      <c r="Y235">
        <v>-38.299999999999997</v>
      </c>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2733</v>
      </c>
      <c r="B236">
        <v>0</v>
      </c>
      <c r="C236">
        <v>0</v>
      </c>
      <c r="D236">
        <v>0</v>
      </c>
      <c r="E236">
        <v>0</v>
      </c>
      <c r="F236">
        <v>0</v>
      </c>
      <c r="G236">
        <v>0</v>
      </c>
      <c r="H236">
        <v>0</v>
      </c>
      <c r="I236">
        <v>0</v>
      </c>
      <c r="J236">
        <v>2313</v>
      </c>
      <c r="K236">
        <v>893.77</v>
      </c>
      <c r="L236">
        <v>600</v>
      </c>
      <c r="M236">
        <v>363</v>
      </c>
      <c r="N236">
        <v>65</v>
      </c>
      <c r="O236">
        <v>1347.6</v>
      </c>
      <c r="P236">
        <v>313</v>
      </c>
      <c r="Q236">
        <v>249</v>
      </c>
      <c r="R236">
        <v>110</v>
      </c>
      <c r="S236">
        <v>0</v>
      </c>
      <c r="T236">
        <v>0</v>
      </c>
      <c r="U236">
        <v>0</v>
      </c>
      <c r="V236">
        <v>38</v>
      </c>
      <c r="W236">
        <v>0</v>
      </c>
      <c r="X236">
        <v>0</v>
      </c>
      <c r="Y236">
        <v>6378.6</v>
      </c>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2734</v>
      </c>
      <c r="B237">
        <v>0</v>
      </c>
      <c r="C237">
        <v>-22.26</v>
      </c>
      <c r="D237">
        <v>-111</v>
      </c>
      <c r="E237">
        <v>-108</v>
      </c>
      <c r="F237">
        <v>3</v>
      </c>
      <c r="G237">
        <v>1679.13</v>
      </c>
      <c r="H237">
        <v>-144</v>
      </c>
      <c r="I237">
        <v>350</v>
      </c>
      <c r="J237">
        <v>22</v>
      </c>
      <c r="K237">
        <v>-183.13</v>
      </c>
      <c r="L237">
        <v>-52</v>
      </c>
      <c r="M237">
        <v>17</v>
      </c>
      <c r="N237">
        <v>-227</v>
      </c>
      <c r="O237">
        <v>19.38</v>
      </c>
      <c r="P237">
        <v>353</v>
      </c>
      <c r="Q237">
        <v>811</v>
      </c>
      <c r="R237">
        <v>492</v>
      </c>
      <c r="S237">
        <v>153.47999999999999</v>
      </c>
      <c r="T237">
        <v>406</v>
      </c>
      <c r="U237">
        <v>176</v>
      </c>
      <c r="V237">
        <v>355</v>
      </c>
      <c r="W237">
        <v>0</v>
      </c>
      <c r="X237">
        <v>0</v>
      </c>
      <c r="Y237">
        <v>0</v>
      </c>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2735</v>
      </c>
      <c r="B238">
        <v>0</v>
      </c>
      <c r="C238">
        <v>-22.26</v>
      </c>
      <c r="D238">
        <v>-111</v>
      </c>
      <c r="E238">
        <v>-108</v>
      </c>
      <c r="F238">
        <v>3</v>
      </c>
      <c r="G238">
        <v>0</v>
      </c>
      <c r="H238">
        <v>-144</v>
      </c>
      <c r="I238">
        <v>350</v>
      </c>
      <c r="J238">
        <v>22</v>
      </c>
      <c r="K238">
        <v>-183.13</v>
      </c>
      <c r="L238">
        <v>-52</v>
      </c>
      <c r="M238">
        <v>17</v>
      </c>
      <c r="N238">
        <v>-227</v>
      </c>
      <c r="O238">
        <v>19.38</v>
      </c>
      <c r="P238">
        <v>353</v>
      </c>
      <c r="Q238">
        <v>811</v>
      </c>
      <c r="R238">
        <v>492</v>
      </c>
      <c r="S238">
        <v>153.47999999999999</v>
      </c>
      <c r="T238">
        <v>406</v>
      </c>
      <c r="U238">
        <v>176</v>
      </c>
      <c r="V238">
        <v>355</v>
      </c>
      <c r="W238">
        <v>0</v>
      </c>
      <c r="X238">
        <v>0</v>
      </c>
      <c r="Y238">
        <v>0</v>
      </c>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2873</v>
      </c>
      <c r="B239">
        <v>0</v>
      </c>
      <c r="C239">
        <v>0</v>
      </c>
      <c r="D239">
        <v>0</v>
      </c>
      <c r="E239">
        <v>0</v>
      </c>
      <c r="F239">
        <v>0</v>
      </c>
      <c r="G239">
        <v>1679.13</v>
      </c>
      <c r="H239">
        <v>0</v>
      </c>
      <c r="I239">
        <v>0</v>
      </c>
      <c r="J239">
        <v>0</v>
      </c>
      <c r="K239">
        <v>0</v>
      </c>
      <c r="L239">
        <v>0</v>
      </c>
      <c r="M239">
        <v>0</v>
      </c>
      <c r="N239">
        <v>0</v>
      </c>
      <c r="O239">
        <v>0</v>
      </c>
      <c r="P239">
        <v>0</v>
      </c>
      <c r="Q239">
        <v>0</v>
      </c>
      <c r="R239">
        <v>0</v>
      </c>
      <c r="S239">
        <v>0</v>
      </c>
      <c r="T239">
        <v>0</v>
      </c>
      <c r="U239">
        <v>0</v>
      </c>
      <c r="V239">
        <v>0</v>
      </c>
      <c r="W239">
        <v>0</v>
      </c>
      <c r="X239">
        <v>0</v>
      </c>
      <c r="Y239">
        <v>0</v>
      </c>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2736</v>
      </c>
      <c r="B240">
        <v>-2256</v>
      </c>
      <c r="C240">
        <v>-2035.62</v>
      </c>
      <c r="D240">
        <v>-4344</v>
      </c>
      <c r="E240">
        <v>-1372</v>
      </c>
      <c r="F240">
        <v>-289</v>
      </c>
      <c r="G240">
        <v>0</v>
      </c>
      <c r="H240">
        <v>0</v>
      </c>
      <c r="I240">
        <v>0</v>
      </c>
      <c r="J240">
        <v>0</v>
      </c>
      <c r="K240">
        <v>214.09</v>
      </c>
      <c r="L240">
        <v>0</v>
      </c>
      <c r="M240">
        <v>0</v>
      </c>
      <c r="N240">
        <v>0</v>
      </c>
      <c r="O240">
        <v>0</v>
      </c>
      <c r="P240">
        <v>1037</v>
      </c>
      <c r="Q240">
        <v>0</v>
      </c>
      <c r="R240">
        <v>0</v>
      </c>
      <c r="S240">
        <v>19303.45</v>
      </c>
      <c r="T240">
        <v>19303</v>
      </c>
      <c r="U240">
        <v>3098</v>
      </c>
      <c r="V240">
        <v>3098</v>
      </c>
      <c r="W240">
        <v>0</v>
      </c>
      <c r="X240">
        <v>0</v>
      </c>
      <c r="Y240">
        <v>0</v>
      </c>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2738</v>
      </c>
      <c r="B241">
        <v>0</v>
      </c>
      <c r="C241">
        <v>0</v>
      </c>
      <c r="D241">
        <v>0</v>
      </c>
      <c r="E241">
        <v>0</v>
      </c>
      <c r="F241">
        <v>0</v>
      </c>
      <c r="G241">
        <v>4344.51</v>
      </c>
      <c r="H241">
        <v>0</v>
      </c>
      <c r="I241">
        <v>0</v>
      </c>
      <c r="J241">
        <v>0</v>
      </c>
      <c r="K241">
        <v>0</v>
      </c>
      <c r="L241">
        <v>0</v>
      </c>
      <c r="M241">
        <v>0</v>
      </c>
      <c r="N241">
        <v>0</v>
      </c>
      <c r="O241">
        <v>0</v>
      </c>
      <c r="P241">
        <v>0</v>
      </c>
      <c r="Q241">
        <v>0</v>
      </c>
      <c r="R241">
        <v>0</v>
      </c>
      <c r="S241">
        <v>0</v>
      </c>
      <c r="T241">
        <v>0</v>
      </c>
      <c r="U241">
        <v>0</v>
      </c>
      <c r="V241">
        <v>0</v>
      </c>
      <c r="W241">
        <v>0</v>
      </c>
      <c r="X241">
        <v>1697</v>
      </c>
      <c r="Y241">
        <v>-4498.88</v>
      </c>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2739</v>
      </c>
      <c r="B242">
        <v>-3</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879</v>
      </c>
      <c r="B243">
        <v>-3</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888</v>
      </c>
      <c r="B244">
        <v>2598</v>
      </c>
      <c r="C244">
        <v>0</v>
      </c>
      <c r="D244">
        <v>0</v>
      </c>
      <c r="E244">
        <v>0</v>
      </c>
      <c r="F244">
        <v>0</v>
      </c>
      <c r="G244">
        <v>26301.61</v>
      </c>
      <c r="H244">
        <v>0</v>
      </c>
      <c r="I244">
        <v>0</v>
      </c>
      <c r="J244">
        <v>0</v>
      </c>
      <c r="K244">
        <v>0</v>
      </c>
      <c r="L244">
        <v>0</v>
      </c>
      <c r="M244">
        <v>0</v>
      </c>
      <c r="N244">
        <v>0</v>
      </c>
      <c r="O244">
        <v>0</v>
      </c>
      <c r="P244">
        <v>0</v>
      </c>
      <c r="Q244">
        <v>0</v>
      </c>
      <c r="R244">
        <v>0</v>
      </c>
      <c r="S244">
        <v>4653.8999999999996</v>
      </c>
      <c r="T244">
        <v>4107</v>
      </c>
      <c r="U244">
        <v>3229</v>
      </c>
      <c r="V244">
        <v>0</v>
      </c>
      <c r="W244">
        <v>15527.81</v>
      </c>
      <c r="X244">
        <v>11812</v>
      </c>
      <c r="Y244">
        <v>17655.52</v>
      </c>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2740</v>
      </c>
      <c r="B245">
        <v>1627</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2741</v>
      </c>
      <c r="B246">
        <v>54</v>
      </c>
      <c r="C246">
        <v>3981.68</v>
      </c>
      <c r="D246">
        <v>3646</v>
      </c>
      <c r="E246">
        <v>2493</v>
      </c>
      <c r="F246">
        <v>1123</v>
      </c>
      <c r="G246">
        <v>6052.28</v>
      </c>
      <c r="H246">
        <v>4584</v>
      </c>
      <c r="I246">
        <v>3597</v>
      </c>
      <c r="J246">
        <v>987</v>
      </c>
      <c r="K246">
        <v>3483.15</v>
      </c>
      <c r="L246">
        <v>2611</v>
      </c>
      <c r="M246">
        <v>2065</v>
      </c>
      <c r="N246">
        <v>914</v>
      </c>
      <c r="O246">
        <v>2589.9499999999998</v>
      </c>
      <c r="P246">
        <v>1942</v>
      </c>
      <c r="Q246">
        <v>1295</v>
      </c>
      <c r="R246">
        <v>647</v>
      </c>
      <c r="S246">
        <v>-2758.87</v>
      </c>
      <c r="T246">
        <v>1719</v>
      </c>
      <c r="U246">
        <v>1146</v>
      </c>
      <c r="V246">
        <v>-2065</v>
      </c>
      <c r="W246">
        <v>6742.12</v>
      </c>
      <c r="X246">
        <v>4223</v>
      </c>
      <c r="Y246">
        <v>5421.49</v>
      </c>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2742</v>
      </c>
      <c r="B247">
        <v>112427</v>
      </c>
      <c r="C247">
        <v>500714.17</v>
      </c>
      <c r="D247">
        <v>449889</v>
      </c>
      <c r="E247">
        <v>300915</v>
      </c>
      <c r="F247">
        <v>149322</v>
      </c>
      <c r="G247">
        <v>576483.62</v>
      </c>
      <c r="H247">
        <v>392174</v>
      </c>
      <c r="I247">
        <v>288430</v>
      </c>
      <c r="J247">
        <v>148981</v>
      </c>
      <c r="K247">
        <v>672321.79</v>
      </c>
      <c r="L247">
        <v>585476</v>
      </c>
      <c r="M247">
        <v>397971</v>
      </c>
      <c r="N247">
        <v>196739</v>
      </c>
      <c r="O247">
        <v>884032.05</v>
      </c>
      <c r="P247">
        <v>653717</v>
      </c>
      <c r="Q247">
        <v>435919</v>
      </c>
      <c r="R247">
        <v>237947</v>
      </c>
      <c r="S247">
        <v>1062828.8799999999</v>
      </c>
      <c r="T247">
        <v>757953</v>
      </c>
      <c r="U247">
        <v>476909</v>
      </c>
      <c r="V247">
        <v>226041</v>
      </c>
      <c r="W247">
        <v>606238.42000000004</v>
      </c>
      <c r="X247">
        <v>402954</v>
      </c>
      <c r="Y247">
        <v>336270.2</v>
      </c>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2743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2744</v>
      </c>
      <c r="B249">
        <v>-97041</v>
      </c>
      <c r="C249">
        <v>476735.07</v>
      </c>
      <c r="D249">
        <v>413512</v>
      </c>
      <c r="E249">
        <v>451752</v>
      </c>
      <c r="F249">
        <v>258108</v>
      </c>
      <c r="G249">
        <v>-124191.28</v>
      </c>
      <c r="H249">
        <v>121297</v>
      </c>
      <c r="I249">
        <v>29749</v>
      </c>
      <c r="J249">
        <v>-24002</v>
      </c>
      <c r="K249">
        <v>-73226.53</v>
      </c>
      <c r="L249">
        <v>-127083</v>
      </c>
      <c r="M249">
        <v>-19110</v>
      </c>
      <c r="N249">
        <v>36560</v>
      </c>
      <c r="O249">
        <v>-148189.92000000001</v>
      </c>
      <c r="P249">
        <v>-171988</v>
      </c>
      <c r="Q249">
        <v>-22705</v>
      </c>
      <c r="R249">
        <v>-16351</v>
      </c>
      <c r="S249">
        <v>-74560.679999999993</v>
      </c>
      <c r="T249">
        <v>-29082</v>
      </c>
      <c r="U249">
        <v>-60498</v>
      </c>
      <c r="V249">
        <v>20659</v>
      </c>
      <c r="W249">
        <v>47484.36</v>
      </c>
      <c r="X249">
        <v>38560</v>
      </c>
      <c r="Y249">
        <v>-77718.37</v>
      </c>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2745</v>
      </c>
      <c r="B250">
        <v>154418</v>
      </c>
      <c r="C250">
        <v>42100.480000000003</v>
      </c>
      <c r="D250">
        <v>25993</v>
      </c>
      <c r="E250">
        <v>-28051</v>
      </c>
      <c r="F250">
        <v>-78648</v>
      </c>
      <c r="G250">
        <v>115460</v>
      </c>
      <c r="H250">
        <v>-34317</v>
      </c>
      <c r="I250">
        <v>-111600</v>
      </c>
      <c r="J250">
        <v>-75849</v>
      </c>
      <c r="K250">
        <v>-708531.84</v>
      </c>
      <c r="L250">
        <v>-923231</v>
      </c>
      <c r="M250">
        <v>-943144</v>
      </c>
      <c r="N250">
        <v>-126470</v>
      </c>
      <c r="O250">
        <v>-289357.23</v>
      </c>
      <c r="P250">
        <v>-525643</v>
      </c>
      <c r="Q250">
        <v>-435681</v>
      </c>
      <c r="R250">
        <v>-155431</v>
      </c>
      <c r="S250">
        <v>-240233.12</v>
      </c>
      <c r="T250">
        <v>-292735</v>
      </c>
      <c r="U250">
        <v>-238569</v>
      </c>
      <c r="V250">
        <v>-70693</v>
      </c>
      <c r="W250">
        <v>17025.45</v>
      </c>
      <c r="X250">
        <v>-31017</v>
      </c>
      <c r="Y250">
        <v>-2519.17</v>
      </c>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2746</v>
      </c>
      <c r="B251">
        <v>4565</v>
      </c>
      <c r="C251">
        <v>46481.95</v>
      </c>
      <c r="D251">
        <v>36736</v>
      </c>
      <c r="E251">
        <v>33636</v>
      </c>
      <c r="F251">
        <v>-1199</v>
      </c>
      <c r="G251">
        <v>-1002.81</v>
      </c>
      <c r="H251">
        <v>-113057</v>
      </c>
      <c r="I251">
        <v>-60145</v>
      </c>
      <c r="J251">
        <v>-2661</v>
      </c>
      <c r="K251">
        <v>-24117.040000000001</v>
      </c>
      <c r="L251">
        <v>-134714</v>
      </c>
      <c r="M251">
        <v>-585</v>
      </c>
      <c r="N251">
        <v>-70350</v>
      </c>
      <c r="O251">
        <v>-84937.96</v>
      </c>
      <c r="P251">
        <v>-266312</v>
      </c>
      <c r="Q251">
        <v>-566238</v>
      </c>
      <c r="R251">
        <v>-424922</v>
      </c>
      <c r="S251">
        <v>-73306.17</v>
      </c>
      <c r="T251">
        <v>-146401</v>
      </c>
      <c r="U251">
        <v>-276801</v>
      </c>
      <c r="V251">
        <v>-149678</v>
      </c>
      <c r="W251">
        <v>-15497.42</v>
      </c>
      <c r="X251">
        <v>-17754</v>
      </c>
      <c r="Y251">
        <v>-153.75</v>
      </c>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2747</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2748</v>
      </c>
      <c r="B253">
        <v>42816</v>
      </c>
      <c r="C253">
        <v>-37908.89</v>
      </c>
      <c r="D253">
        <v>34635</v>
      </c>
      <c r="E253">
        <v>-48303</v>
      </c>
      <c r="F253">
        <v>-50222</v>
      </c>
      <c r="G253">
        <v>-63395.03</v>
      </c>
      <c r="H253">
        <v>-109325</v>
      </c>
      <c r="I253">
        <v>-65301</v>
      </c>
      <c r="J253">
        <v>-50594</v>
      </c>
      <c r="K253">
        <v>84228.5</v>
      </c>
      <c r="L253">
        <v>152348</v>
      </c>
      <c r="M253">
        <v>51922</v>
      </c>
      <c r="N253">
        <v>-26286</v>
      </c>
      <c r="O253">
        <v>7174.11</v>
      </c>
      <c r="P253">
        <v>102251</v>
      </c>
      <c r="Q253">
        <v>-101525</v>
      </c>
      <c r="R253">
        <v>-123643</v>
      </c>
      <c r="S253">
        <v>105188.13</v>
      </c>
      <c r="T253">
        <v>143339</v>
      </c>
      <c r="U253">
        <v>-6754</v>
      </c>
      <c r="V253">
        <v>-30738</v>
      </c>
      <c r="W253">
        <v>-5185.71</v>
      </c>
      <c r="X253">
        <v>100717</v>
      </c>
      <c r="Y253">
        <v>72254.69</v>
      </c>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2749</v>
      </c>
      <c r="B254">
        <v>-483</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2750</v>
      </c>
      <c r="B255">
        <v>5975</v>
      </c>
      <c r="C255">
        <v>-7720.51</v>
      </c>
      <c r="D255">
        <v>-14349</v>
      </c>
      <c r="E255">
        <v>-28320</v>
      </c>
      <c r="F255">
        <v>-15802</v>
      </c>
      <c r="G255">
        <v>31908.92</v>
      </c>
      <c r="H255">
        <v>14146</v>
      </c>
      <c r="I255">
        <v>-100</v>
      </c>
      <c r="J255">
        <v>7209</v>
      </c>
      <c r="K255">
        <v>1306.3</v>
      </c>
      <c r="L255">
        <v>6654</v>
      </c>
      <c r="M255">
        <v>7390</v>
      </c>
      <c r="N255">
        <v>2050</v>
      </c>
      <c r="O255">
        <v>15263.9</v>
      </c>
      <c r="P255">
        <v>17520</v>
      </c>
      <c r="Q255">
        <v>5153</v>
      </c>
      <c r="R255">
        <v>501</v>
      </c>
      <c r="S255">
        <v>5346.12</v>
      </c>
      <c r="T255">
        <v>27173</v>
      </c>
      <c r="U255">
        <v>8851</v>
      </c>
      <c r="V255">
        <v>10793</v>
      </c>
      <c r="W255">
        <v>12081.3</v>
      </c>
      <c r="X255">
        <v>19546</v>
      </c>
      <c r="Y255">
        <v>-1094.72</v>
      </c>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2751</v>
      </c>
      <c r="B256">
        <v>222677</v>
      </c>
      <c r="C256">
        <v>1020402.27</v>
      </c>
      <c r="D256">
        <v>946416</v>
      </c>
      <c r="E256">
        <v>681629</v>
      </c>
      <c r="F256">
        <v>261559</v>
      </c>
      <c r="G256">
        <v>535263.42000000004</v>
      </c>
      <c r="H256">
        <v>270918</v>
      </c>
      <c r="I256">
        <v>81033</v>
      </c>
      <c r="J256">
        <v>3084</v>
      </c>
      <c r="K256">
        <v>-48018.81</v>
      </c>
      <c r="L256">
        <v>-440550</v>
      </c>
      <c r="M256">
        <v>-505556</v>
      </c>
      <c r="N256">
        <v>12243</v>
      </c>
      <c r="O256">
        <v>383984.95</v>
      </c>
      <c r="P256">
        <v>-190455</v>
      </c>
      <c r="Q256">
        <v>-685077</v>
      </c>
      <c r="R256">
        <v>-481899</v>
      </c>
      <c r="S256">
        <v>785263.16</v>
      </c>
      <c r="T256">
        <v>460247</v>
      </c>
      <c r="U256">
        <v>-96862</v>
      </c>
      <c r="V256">
        <v>6384</v>
      </c>
      <c r="W256">
        <v>662146.4</v>
      </c>
      <c r="X256">
        <v>513006</v>
      </c>
      <c r="Y256">
        <v>327038.89</v>
      </c>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2766</v>
      </c>
      <c r="B257">
        <v>0</v>
      </c>
      <c r="C257">
        <v>-299.88</v>
      </c>
      <c r="D257">
        <v>-198</v>
      </c>
      <c r="E257">
        <v>-198</v>
      </c>
      <c r="F257">
        <v>-1</v>
      </c>
      <c r="G257">
        <v>0</v>
      </c>
      <c r="H257">
        <v>-287</v>
      </c>
      <c r="I257">
        <v>-286</v>
      </c>
      <c r="J257">
        <v>-1</v>
      </c>
      <c r="K257">
        <v>-618.94000000000005</v>
      </c>
      <c r="L257">
        <v>-348</v>
      </c>
      <c r="M257">
        <v>-205</v>
      </c>
      <c r="N257">
        <v>-5</v>
      </c>
      <c r="O257">
        <v>-1254.92</v>
      </c>
      <c r="P257">
        <v>-919</v>
      </c>
      <c r="Q257">
        <v>-909</v>
      </c>
      <c r="R257">
        <v>-459</v>
      </c>
      <c r="S257">
        <v>-8396.02</v>
      </c>
      <c r="T257">
        <v>-6798</v>
      </c>
      <c r="U257">
        <v>-5538</v>
      </c>
      <c r="V257">
        <v>0</v>
      </c>
      <c r="W257">
        <v>0</v>
      </c>
      <c r="X257">
        <v>0</v>
      </c>
      <c r="Y257">
        <v>0</v>
      </c>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2790</v>
      </c>
      <c r="B258">
        <v>0</v>
      </c>
      <c r="C258">
        <v>18084.34</v>
      </c>
      <c r="D258">
        <v>14026</v>
      </c>
      <c r="E258">
        <v>10152</v>
      </c>
      <c r="F258">
        <v>5137</v>
      </c>
      <c r="G258">
        <v>0</v>
      </c>
      <c r="H258">
        <v>20433</v>
      </c>
      <c r="I258">
        <v>12657</v>
      </c>
      <c r="J258">
        <v>4965</v>
      </c>
      <c r="K258">
        <v>16546.25</v>
      </c>
      <c r="L258">
        <v>11172</v>
      </c>
      <c r="M258">
        <v>5774</v>
      </c>
      <c r="N258">
        <v>1977</v>
      </c>
      <c r="O258">
        <v>13584.12</v>
      </c>
      <c r="P258">
        <v>9161</v>
      </c>
      <c r="Q258">
        <v>5099</v>
      </c>
      <c r="R258">
        <v>1389</v>
      </c>
      <c r="S258">
        <v>0</v>
      </c>
      <c r="T258">
        <v>0</v>
      </c>
      <c r="U258">
        <v>-4526</v>
      </c>
      <c r="V258">
        <v>-2341</v>
      </c>
      <c r="W258">
        <v>-14889.16</v>
      </c>
      <c r="X258">
        <v>-11227</v>
      </c>
      <c r="Y258">
        <v>0</v>
      </c>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2752</v>
      </c>
      <c r="B259">
        <v>-1928</v>
      </c>
      <c r="C259">
        <v>-31096.45</v>
      </c>
      <c r="D259">
        <v>-33305</v>
      </c>
      <c r="E259">
        <v>-13706</v>
      </c>
      <c r="F259">
        <v>-3713</v>
      </c>
      <c r="G259">
        <v>-46679.31</v>
      </c>
      <c r="H259">
        <v>-46796</v>
      </c>
      <c r="I259">
        <v>-23251</v>
      </c>
      <c r="J259">
        <v>-57</v>
      </c>
      <c r="K259">
        <v>-140350.47</v>
      </c>
      <c r="L259">
        <v>-140561</v>
      </c>
      <c r="M259">
        <v>-87988</v>
      </c>
      <c r="N259">
        <v>-86</v>
      </c>
      <c r="O259">
        <v>-190379.02</v>
      </c>
      <c r="P259">
        <v>-190355</v>
      </c>
      <c r="Q259">
        <v>-108790</v>
      </c>
      <c r="R259">
        <v>-93</v>
      </c>
      <c r="S259">
        <v>-154033.67000000001</v>
      </c>
      <c r="T259">
        <v>-154062</v>
      </c>
      <c r="U259">
        <v>-66865</v>
      </c>
      <c r="V259">
        <v>-93</v>
      </c>
      <c r="W259">
        <v>-66099.91</v>
      </c>
      <c r="X259">
        <v>-65962</v>
      </c>
      <c r="Y259">
        <v>-40879.519999999997</v>
      </c>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893</v>
      </c>
      <c r="B260">
        <v>220749</v>
      </c>
      <c r="C260">
        <v>1007090.28</v>
      </c>
      <c r="D260">
        <v>926939</v>
      </c>
      <c r="E260">
        <v>677877</v>
      </c>
      <c r="F260">
        <v>262982</v>
      </c>
      <c r="G260">
        <v>488584.1</v>
      </c>
      <c r="H260">
        <v>244268</v>
      </c>
      <c r="I260">
        <v>70153</v>
      </c>
      <c r="J260">
        <v>7991</v>
      </c>
      <c r="K260">
        <v>-172441.97</v>
      </c>
      <c r="L260">
        <v>-570287</v>
      </c>
      <c r="M260">
        <v>-587975</v>
      </c>
      <c r="N260">
        <v>14129</v>
      </c>
      <c r="O260">
        <v>205935.13</v>
      </c>
      <c r="P260">
        <v>-372568</v>
      </c>
      <c r="Q260">
        <v>-789677</v>
      </c>
      <c r="R260">
        <v>-481062</v>
      </c>
      <c r="S260">
        <v>622833.47</v>
      </c>
      <c r="T260">
        <v>299387</v>
      </c>
      <c r="U260">
        <v>-173791</v>
      </c>
      <c r="V260">
        <v>3950</v>
      </c>
      <c r="W260">
        <v>581157.31999999995</v>
      </c>
      <c r="X260">
        <v>435817</v>
      </c>
      <c r="Y260">
        <v>286159.38</v>
      </c>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2753</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2754</v>
      </c>
      <c r="B262">
        <v>0</v>
      </c>
      <c r="C262">
        <v>-265000</v>
      </c>
      <c r="D262">
        <v>-245000</v>
      </c>
      <c r="E262">
        <v>-205000</v>
      </c>
      <c r="F262">
        <v>-120000</v>
      </c>
      <c r="G262">
        <v>-2634.63</v>
      </c>
      <c r="H262">
        <v>-2635</v>
      </c>
      <c r="I262">
        <v>-33002</v>
      </c>
      <c r="J262">
        <v>-133853</v>
      </c>
      <c r="K262">
        <v>259972.11</v>
      </c>
      <c r="L262">
        <v>259973</v>
      </c>
      <c r="M262">
        <v>256123</v>
      </c>
      <c r="N262">
        <v>-150001</v>
      </c>
      <c r="O262">
        <v>499637.87</v>
      </c>
      <c r="P262">
        <v>635000</v>
      </c>
      <c r="Q262">
        <v>649883</v>
      </c>
      <c r="R262">
        <v>250001</v>
      </c>
      <c r="S262">
        <v>-750000</v>
      </c>
      <c r="T262">
        <v>-600000</v>
      </c>
      <c r="U262">
        <v>-800000</v>
      </c>
      <c r="V262">
        <v>-750000</v>
      </c>
      <c r="W262">
        <v>0</v>
      </c>
      <c r="X262">
        <v>0</v>
      </c>
      <c r="Y262">
        <v>0</v>
      </c>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2755</v>
      </c>
      <c r="B263">
        <v>40000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2757</v>
      </c>
      <c r="B264">
        <v>-20000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2758</v>
      </c>
      <c r="B265">
        <v>0</v>
      </c>
      <c r="C265">
        <v>0</v>
      </c>
      <c r="D265">
        <v>0</v>
      </c>
      <c r="E265">
        <v>0</v>
      </c>
      <c r="F265">
        <v>0</v>
      </c>
      <c r="G265">
        <v>28152</v>
      </c>
      <c r="H265">
        <v>28152</v>
      </c>
      <c r="I265">
        <v>28152</v>
      </c>
      <c r="J265">
        <v>28142</v>
      </c>
      <c r="K265">
        <v>0</v>
      </c>
      <c r="L265">
        <v>0</v>
      </c>
      <c r="M265">
        <v>0</v>
      </c>
      <c r="N265">
        <v>0</v>
      </c>
      <c r="O265">
        <v>0</v>
      </c>
      <c r="P265">
        <v>0</v>
      </c>
      <c r="Q265">
        <v>0</v>
      </c>
      <c r="R265">
        <v>0</v>
      </c>
      <c r="S265">
        <v>0</v>
      </c>
      <c r="T265">
        <v>0</v>
      </c>
      <c r="U265">
        <v>0</v>
      </c>
      <c r="V265">
        <v>0</v>
      </c>
      <c r="W265">
        <v>0</v>
      </c>
      <c r="X265">
        <v>0</v>
      </c>
      <c r="Y265">
        <v>0</v>
      </c>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2759</v>
      </c>
      <c r="B266">
        <v>0</v>
      </c>
      <c r="C266">
        <v>0</v>
      </c>
      <c r="D266">
        <v>0</v>
      </c>
      <c r="E266">
        <v>0</v>
      </c>
      <c r="F266">
        <v>0</v>
      </c>
      <c r="G266">
        <v>0</v>
      </c>
      <c r="H266">
        <v>0</v>
      </c>
      <c r="I266">
        <v>0</v>
      </c>
      <c r="J266">
        <v>0</v>
      </c>
      <c r="K266">
        <v>-30000</v>
      </c>
      <c r="L266">
        <v>-30000</v>
      </c>
      <c r="M266">
        <v>-30000</v>
      </c>
      <c r="N266">
        <v>-30000</v>
      </c>
      <c r="O266">
        <v>0</v>
      </c>
      <c r="P266">
        <v>0</v>
      </c>
      <c r="Q266">
        <v>0</v>
      </c>
      <c r="R266">
        <v>0</v>
      </c>
      <c r="S266">
        <v>0</v>
      </c>
      <c r="T266">
        <v>0</v>
      </c>
      <c r="U266">
        <v>0</v>
      </c>
      <c r="V266">
        <v>0</v>
      </c>
      <c r="W266">
        <v>0</v>
      </c>
      <c r="X266">
        <v>0</v>
      </c>
      <c r="Y266">
        <v>0</v>
      </c>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2989</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21500</v>
      </c>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2991</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21500</v>
      </c>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2760</v>
      </c>
      <c r="B269">
        <v>61</v>
      </c>
      <c r="C269">
        <v>5905.04</v>
      </c>
      <c r="D269">
        <v>4782</v>
      </c>
      <c r="E269">
        <v>309</v>
      </c>
      <c r="F269">
        <v>327</v>
      </c>
      <c r="G269">
        <v>11866.96</v>
      </c>
      <c r="H269">
        <v>205</v>
      </c>
      <c r="I269">
        <v>206</v>
      </c>
      <c r="J269">
        <v>214</v>
      </c>
      <c r="K269">
        <v>862.31</v>
      </c>
      <c r="L269">
        <v>862</v>
      </c>
      <c r="M269">
        <v>862</v>
      </c>
      <c r="N269">
        <v>860</v>
      </c>
      <c r="O269">
        <v>2163.5500000000002</v>
      </c>
      <c r="P269">
        <v>2164</v>
      </c>
      <c r="Q269">
        <v>2164</v>
      </c>
      <c r="R269">
        <v>2164</v>
      </c>
      <c r="S269">
        <v>5.16</v>
      </c>
      <c r="T269">
        <v>5</v>
      </c>
      <c r="U269">
        <v>0</v>
      </c>
      <c r="V269">
        <v>0</v>
      </c>
      <c r="W269">
        <v>3429.23</v>
      </c>
      <c r="X269">
        <v>1747</v>
      </c>
      <c r="Y269">
        <v>26500.74</v>
      </c>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2761</v>
      </c>
      <c r="B270">
        <v>0</v>
      </c>
      <c r="C270">
        <v>5905.04</v>
      </c>
      <c r="D270">
        <v>4782</v>
      </c>
      <c r="E270">
        <v>309</v>
      </c>
      <c r="F270">
        <v>327</v>
      </c>
      <c r="G270">
        <v>11866.96</v>
      </c>
      <c r="H270">
        <v>205</v>
      </c>
      <c r="I270">
        <v>206</v>
      </c>
      <c r="J270">
        <v>214</v>
      </c>
      <c r="K270">
        <v>862.31</v>
      </c>
      <c r="L270">
        <v>862</v>
      </c>
      <c r="M270">
        <v>862</v>
      </c>
      <c r="N270">
        <v>860</v>
      </c>
      <c r="O270">
        <v>2163.5500000000002</v>
      </c>
      <c r="P270">
        <v>2164</v>
      </c>
      <c r="Q270">
        <v>2164</v>
      </c>
      <c r="R270">
        <v>2164</v>
      </c>
      <c r="S270">
        <v>5.16</v>
      </c>
      <c r="T270">
        <v>5</v>
      </c>
      <c r="U270">
        <v>0</v>
      </c>
      <c r="V270">
        <v>0</v>
      </c>
      <c r="W270">
        <v>3429.23</v>
      </c>
      <c r="X270">
        <v>1747</v>
      </c>
      <c r="Y270">
        <v>26500.74</v>
      </c>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894</v>
      </c>
      <c r="B271">
        <v>-79176</v>
      </c>
      <c r="C271">
        <v>-120416.32000000001</v>
      </c>
      <c r="D271">
        <v>-88146</v>
      </c>
      <c r="E271">
        <v>-60116</v>
      </c>
      <c r="F271">
        <v>-38812</v>
      </c>
      <c r="G271">
        <v>-98899.37</v>
      </c>
      <c r="H271">
        <v>-77518</v>
      </c>
      <c r="I271">
        <v>-57544</v>
      </c>
      <c r="J271">
        <v>-33290</v>
      </c>
      <c r="K271">
        <v>-85296.39</v>
      </c>
      <c r="L271">
        <v>-59054</v>
      </c>
      <c r="M271">
        <v>-41335</v>
      </c>
      <c r="N271">
        <v>-17830</v>
      </c>
      <c r="O271">
        <v>-261880.66</v>
      </c>
      <c r="P271">
        <v>-169004</v>
      </c>
      <c r="Q271">
        <v>-117771</v>
      </c>
      <c r="R271">
        <v>-53158</v>
      </c>
      <c r="S271">
        <v>-428118.5</v>
      </c>
      <c r="T271">
        <v>-300394</v>
      </c>
      <c r="U271">
        <v>-184135</v>
      </c>
      <c r="V271">
        <v>-54109</v>
      </c>
      <c r="W271">
        <v>-153186.92000000001</v>
      </c>
      <c r="X271">
        <v>-89744</v>
      </c>
      <c r="Y271">
        <v>-99049.12</v>
      </c>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2761</v>
      </c>
      <c r="B272">
        <v>0</v>
      </c>
      <c r="C272">
        <v>-120416.32000000001</v>
      </c>
      <c r="D272">
        <v>-88146</v>
      </c>
      <c r="E272">
        <v>-60116</v>
      </c>
      <c r="F272">
        <v>-38812</v>
      </c>
      <c r="G272">
        <v>-98899.37</v>
      </c>
      <c r="H272">
        <v>-77518</v>
      </c>
      <c r="I272">
        <v>-57544</v>
      </c>
      <c r="J272">
        <v>-23862</v>
      </c>
      <c r="K272">
        <v>-72191.91</v>
      </c>
      <c r="L272">
        <v>-47440</v>
      </c>
      <c r="M272">
        <v>-39194</v>
      </c>
      <c r="N272">
        <v>-17726</v>
      </c>
      <c r="O272">
        <v>-244366.16</v>
      </c>
      <c r="P272">
        <v>-159954</v>
      </c>
      <c r="Q272">
        <v>-108721</v>
      </c>
      <c r="R272">
        <v>-51743</v>
      </c>
      <c r="S272">
        <v>-427870.34</v>
      </c>
      <c r="T272">
        <v>-300223</v>
      </c>
      <c r="U272">
        <v>-184062</v>
      </c>
      <c r="V272">
        <v>-54036</v>
      </c>
      <c r="W272">
        <v>-149960.72</v>
      </c>
      <c r="X272">
        <v>-86569</v>
      </c>
      <c r="Y272">
        <v>-96929.12</v>
      </c>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2762</v>
      </c>
      <c r="B273">
        <v>0</v>
      </c>
      <c r="C273">
        <v>0</v>
      </c>
      <c r="D273">
        <v>0</v>
      </c>
      <c r="E273">
        <v>0</v>
      </c>
      <c r="F273">
        <v>0</v>
      </c>
      <c r="G273">
        <v>0</v>
      </c>
      <c r="H273">
        <v>0</v>
      </c>
      <c r="I273">
        <v>0</v>
      </c>
      <c r="J273">
        <v>-9428</v>
      </c>
      <c r="K273">
        <v>-13104.48</v>
      </c>
      <c r="L273">
        <v>-11614</v>
      </c>
      <c r="M273">
        <v>-2141</v>
      </c>
      <c r="N273">
        <v>-104</v>
      </c>
      <c r="O273">
        <v>-17514.5</v>
      </c>
      <c r="P273">
        <v>-9050</v>
      </c>
      <c r="Q273">
        <v>-9050</v>
      </c>
      <c r="R273">
        <v>-1415</v>
      </c>
      <c r="S273">
        <v>-248.17</v>
      </c>
      <c r="T273">
        <v>-171</v>
      </c>
      <c r="U273">
        <v>-73</v>
      </c>
      <c r="V273">
        <v>-73</v>
      </c>
      <c r="W273">
        <v>-3226.2</v>
      </c>
      <c r="X273">
        <v>-3175</v>
      </c>
      <c r="Y273">
        <v>-2120</v>
      </c>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2888</v>
      </c>
      <c r="B274">
        <v>0</v>
      </c>
      <c r="C274">
        <v>0</v>
      </c>
      <c r="D274">
        <v>0</v>
      </c>
      <c r="E274">
        <v>0</v>
      </c>
      <c r="F274">
        <v>0</v>
      </c>
      <c r="G274">
        <v>0</v>
      </c>
      <c r="H274">
        <v>0</v>
      </c>
      <c r="I274">
        <v>0</v>
      </c>
      <c r="J274">
        <v>0</v>
      </c>
      <c r="K274">
        <v>0</v>
      </c>
      <c r="L274">
        <v>0</v>
      </c>
      <c r="M274">
        <v>0</v>
      </c>
      <c r="N274">
        <v>0</v>
      </c>
      <c r="O274">
        <v>358.82</v>
      </c>
      <c r="P274">
        <v>359</v>
      </c>
      <c r="Q274">
        <v>359</v>
      </c>
      <c r="R274">
        <v>0</v>
      </c>
      <c r="S274">
        <v>36298.589999999997</v>
      </c>
      <c r="T274">
        <v>36300</v>
      </c>
      <c r="U274">
        <v>36300</v>
      </c>
      <c r="V274">
        <v>10000</v>
      </c>
      <c r="W274">
        <v>-374.44</v>
      </c>
      <c r="X274">
        <v>-346</v>
      </c>
      <c r="Y274">
        <v>-47.52</v>
      </c>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2766</v>
      </c>
      <c r="B275">
        <v>3</v>
      </c>
      <c r="C275">
        <v>299.88</v>
      </c>
      <c r="D275">
        <v>198</v>
      </c>
      <c r="E275">
        <v>198</v>
      </c>
      <c r="F275">
        <v>1</v>
      </c>
      <c r="G275">
        <v>540.32000000000005</v>
      </c>
      <c r="H275">
        <v>288</v>
      </c>
      <c r="I275">
        <v>286</v>
      </c>
      <c r="J275">
        <v>1</v>
      </c>
      <c r="K275">
        <v>618.94000000000005</v>
      </c>
      <c r="L275">
        <v>348</v>
      </c>
      <c r="M275">
        <v>205</v>
      </c>
      <c r="N275">
        <v>5</v>
      </c>
      <c r="O275">
        <v>5727.07</v>
      </c>
      <c r="P275">
        <v>5391</v>
      </c>
      <c r="Q275">
        <v>5381</v>
      </c>
      <c r="R275">
        <v>4931</v>
      </c>
      <c r="S275">
        <v>4066.89</v>
      </c>
      <c r="T275">
        <v>3729</v>
      </c>
      <c r="U275">
        <v>3514</v>
      </c>
      <c r="V275">
        <v>2441</v>
      </c>
      <c r="W275">
        <v>1157.73</v>
      </c>
      <c r="X275">
        <v>548</v>
      </c>
      <c r="Y275">
        <v>1257.73</v>
      </c>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2767</v>
      </c>
      <c r="B276">
        <v>0</v>
      </c>
      <c r="C276">
        <v>-11216.39</v>
      </c>
      <c r="D276">
        <v>-7993</v>
      </c>
      <c r="E276">
        <v>-7508</v>
      </c>
      <c r="F276">
        <v>-7040</v>
      </c>
      <c r="G276">
        <v>-16984.28</v>
      </c>
      <c r="H276">
        <v>-15518</v>
      </c>
      <c r="I276">
        <v>-14893</v>
      </c>
      <c r="J276">
        <v>-601</v>
      </c>
      <c r="K276">
        <v>-61447.06</v>
      </c>
      <c r="L276">
        <v>-53124</v>
      </c>
      <c r="M276">
        <v>-35288</v>
      </c>
      <c r="N276">
        <v>-20340</v>
      </c>
      <c r="O276">
        <v>-61837.46</v>
      </c>
      <c r="P276">
        <v>-59148</v>
      </c>
      <c r="Q276">
        <v>-41787</v>
      </c>
      <c r="R276">
        <v>-15216</v>
      </c>
      <c r="S276">
        <v>0</v>
      </c>
      <c r="T276">
        <v>0</v>
      </c>
      <c r="U276">
        <v>0</v>
      </c>
      <c r="V276">
        <v>0</v>
      </c>
      <c r="W276">
        <v>-81970.95</v>
      </c>
      <c r="X276">
        <v>-59719</v>
      </c>
      <c r="Y276">
        <v>-67118.67</v>
      </c>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895</v>
      </c>
      <c r="B277">
        <v>-59112</v>
      </c>
      <c r="C277">
        <v>-390427.79</v>
      </c>
      <c r="D277">
        <v>-336159</v>
      </c>
      <c r="E277">
        <v>-272117</v>
      </c>
      <c r="F277">
        <v>-165524</v>
      </c>
      <c r="G277">
        <v>-77959.02</v>
      </c>
      <c r="H277">
        <v>-67026</v>
      </c>
      <c r="I277">
        <v>-76795</v>
      </c>
      <c r="J277">
        <v>-139387</v>
      </c>
      <c r="K277">
        <v>84709.91</v>
      </c>
      <c r="L277">
        <v>119005</v>
      </c>
      <c r="M277">
        <v>150567</v>
      </c>
      <c r="N277">
        <v>-217306</v>
      </c>
      <c r="O277">
        <v>184169.19</v>
      </c>
      <c r="P277">
        <v>414762</v>
      </c>
      <c r="Q277">
        <v>498229</v>
      </c>
      <c r="R277">
        <v>188722</v>
      </c>
      <c r="S277">
        <v>-1137747.8700000001</v>
      </c>
      <c r="T277">
        <v>-860360</v>
      </c>
      <c r="U277">
        <v>-944321</v>
      </c>
      <c r="V277">
        <v>-791668</v>
      </c>
      <c r="W277">
        <v>-230945.35</v>
      </c>
      <c r="X277">
        <v>-147514</v>
      </c>
      <c r="Y277">
        <v>-116956.82</v>
      </c>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2768</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2769</v>
      </c>
      <c r="B279">
        <v>0</v>
      </c>
      <c r="C279">
        <v>-164454.20000000001</v>
      </c>
      <c r="D279">
        <v>-142695</v>
      </c>
      <c r="E279">
        <v>-25423</v>
      </c>
      <c r="F279">
        <v>288</v>
      </c>
      <c r="G279">
        <v>-26555</v>
      </c>
      <c r="H279">
        <v>207491</v>
      </c>
      <c r="I279">
        <v>244736</v>
      </c>
      <c r="J279">
        <v>116337</v>
      </c>
      <c r="K279">
        <v>455226.57</v>
      </c>
      <c r="L279">
        <v>882275</v>
      </c>
      <c r="M279">
        <v>571870</v>
      </c>
      <c r="N279">
        <v>166571</v>
      </c>
      <c r="O279">
        <v>313799.34000000003</v>
      </c>
      <c r="P279">
        <v>518055</v>
      </c>
      <c r="Q279">
        <v>636948</v>
      </c>
      <c r="R279">
        <v>180325</v>
      </c>
      <c r="S279">
        <v>-152557.98000000001</v>
      </c>
      <c r="T279">
        <v>-244359</v>
      </c>
      <c r="U279">
        <v>-59059</v>
      </c>
      <c r="V279">
        <v>-232367</v>
      </c>
      <c r="W279">
        <v>-25005.78</v>
      </c>
      <c r="X279">
        <v>1507</v>
      </c>
      <c r="Y279">
        <v>-27356.01</v>
      </c>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2770</v>
      </c>
      <c r="B280">
        <v>0</v>
      </c>
      <c r="C280">
        <v>0</v>
      </c>
      <c r="D280">
        <v>0</v>
      </c>
      <c r="E280">
        <v>0</v>
      </c>
      <c r="F280">
        <v>0</v>
      </c>
      <c r="G280">
        <v>5741.99</v>
      </c>
      <c r="H280">
        <v>0</v>
      </c>
      <c r="I280">
        <v>0</v>
      </c>
      <c r="J280">
        <v>0</v>
      </c>
      <c r="K280">
        <v>-12080.36</v>
      </c>
      <c r="L280">
        <v>-12064</v>
      </c>
      <c r="M280">
        <v>-10447</v>
      </c>
      <c r="N280">
        <v>0</v>
      </c>
      <c r="O280">
        <v>0</v>
      </c>
      <c r="P280">
        <v>0</v>
      </c>
      <c r="Q280">
        <v>0</v>
      </c>
      <c r="R280">
        <v>0</v>
      </c>
      <c r="S280">
        <v>0</v>
      </c>
      <c r="T280">
        <v>0</v>
      </c>
      <c r="U280">
        <v>0</v>
      </c>
      <c r="V280">
        <v>0</v>
      </c>
      <c r="W280">
        <v>-50000</v>
      </c>
      <c r="X280">
        <v>0</v>
      </c>
      <c r="Y280">
        <v>0</v>
      </c>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2999</v>
      </c>
      <c r="B281">
        <v>0</v>
      </c>
      <c r="C281">
        <v>0</v>
      </c>
      <c r="D281">
        <v>0</v>
      </c>
      <c r="E281">
        <v>0</v>
      </c>
      <c r="F281">
        <v>0</v>
      </c>
      <c r="G281">
        <v>10000</v>
      </c>
      <c r="H281">
        <v>0</v>
      </c>
      <c r="I281">
        <v>0</v>
      </c>
      <c r="J281">
        <v>0</v>
      </c>
      <c r="K281">
        <v>0</v>
      </c>
      <c r="L281">
        <v>0</v>
      </c>
      <c r="M281">
        <v>0</v>
      </c>
      <c r="N281">
        <v>0</v>
      </c>
      <c r="O281">
        <v>0</v>
      </c>
      <c r="P281">
        <v>0</v>
      </c>
      <c r="Q281">
        <v>0</v>
      </c>
      <c r="R281">
        <v>0</v>
      </c>
      <c r="S281">
        <v>0</v>
      </c>
      <c r="T281">
        <v>0</v>
      </c>
      <c r="U281">
        <v>0</v>
      </c>
      <c r="V281">
        <v>0</v>
      </c>
      <c r="W281">
        <v>0</v>
      </c>
      <c r="X281">
        <v>0</v>
      </c>
      <c r="Y281">
        <v>0</v>
      </c>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2771</v>
      </c>
      <c r="B282">
        <v>0</v>
      </c>
      <c r="C282">
        <v>0</v>
      </c>
      <c r="D282">
        <v>0</v>
      </c>
      <c r="E282">
        <v>0</v>
      </c>
      <c r="F282">
        <v>0</v>
      </c>
      <c r="G282">
        <v>-4258.01</v>
      </c>
      <c r="H282">
        <v>0</v>
      </c>
      <c r="I282">
        <v>0</v>
      </c>
      <c r="J282">
        <v>0</v>
      </c>
      <c r="K282">
        <v>-12080.36</v>
      </c>
      <c r="L282">
        <v>-12064</v>
      </c>
      <c r="M282">
        <v>-10447</v>
      </c>
      <c r="N282">
        <v>0</v>
      </c>
      <c r="O282">
        <v>0</v>
      </c>
      <c r="P282">
        <v>0</v>
      </c>
      <c r="Q282">
        <v>0</v>
      </c>
      <c r="R282">
        <v>0</v>
      </c>
      <c r="S282">
        <v>0</v>
      </c>
      <c r="T282">
        <v>0</v>
      </c>
      <c r="U282">
        <v>0</v>
      </c>
      <c r="V282">
        <v>0</v>
      </c>
      <c r="W282">
        <v>-50000</v>
      </c>
      <c r="X282">
        <v>0</v>
      </c>
      <c r="Y282">
        <v>0</v>
      </c>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2772</v>
      </c>
      <c r="B283">
        <v>590152</v>
      </c>
      <c r="C283">
        <v>4506.5600000000004</v>
      </c>
      <c r="D283">
        <v>4750</v>
      </c>
      <c r="E283">
        <v>0</v>
      </c>
      <c r="F283">
        <v>0</v>
      </c>
      <c r="G283">
        <v>0</v>
      </c>
      <c r="H283">
        <v>10000</v>
      </c>
      <c r="I283">
        <v>10000</v>
      </c>
      <c r="J283">
        <v>0</v>
      </c>
      <c r="K283">
        <v>0</v>
      </c>
      <c r="L283">
        <v>0</v>
      </c>
      <c r="M283">
        <v>0</v>
      </c>
      <c r="N283">
        <v>0</v>
      </c>
      <c r="O283">
        <v>0</v>
      </c>
      <c r="P283">
        <v>0</v>
      </c>
      <c r="Q283">
        <v>0</v>
      </c>
      <c r="R283">
        <v>0</v>
      </c>
      <c r="S283">
        <v>0</v>
      </c>
      <c r="T283">
        <v>0</v>
      </c>
      <c r="U283">
        <v>0</v>
      </c>
      <c r="V283">
        <v>0</v>
      </c>
      <c r="W283">
        <v>112447.93</v>
      </c>
      <c r="X283">
        <v>0</v>
      </c>
      <c r="Y283">
        <v>26350</v>
      </c>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2773</v>
      </c>
      <c r="B284">
        <v>538028</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2774</v>
      </c>
      <c r="B285">
        <v>538028</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2775</v>
      </c>
      <c r="B286">
        <v>52124</v>
      </c>
      <c r="C286">
        <v>4506.5600000000004</v>
      </c>
      <c r="D286">
        <v>4750</v>
      </c>
      <c r="E286">
        <v>0</v>
      </c>
      <c r="F286">
        <v>0</v>
      </c>
      <c r="G286">
        <v>0</v>
      </c>
      <c r="H286">
        <v>0</v>
      </c>
      <c r="I286">
        <v>0</v>
      </c>
      <c r="J286">
        <v>0</v>
      </c>
      <c r="K286">
        <v>0</v>
      </c>
      <c r="L286">
        <v>0</v>
      </c>
      <c r="M286">
        <v>0</v>
      </c>
      <c r="N286">
        <v>0</v>
      </c>
      <c r="O286">
        <v>0</v>
      </c>
      <c r="P286">
        <v>0</v>
      </c>
      <c r="Q286">
        <v>0</v>
      </c>
      <c r="R286">
        <v>0</v>
      </c>
      <c r="S286">
        <v>0</v>
      </c>
      <c r="T286">
        <v>0</v>
      </c>
      <c r="U286">
        <v>0</v>
      </c>
      <c r="V286">
        <v>0</v>
      </c>
      <c r="W286">
        <v>112447.93</v>
      </c>
      <c r="X286">
        <v>0</v>
      </c>
      <c r="Y286">
        <v>26350</v>
      </c>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t="s">
        <v>2776</v>
      </c>
      <c r="B287">
        <v>52124</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t="s">
        <v>2778</v>
      </c>
      <c r="B288">
        <v>0</v>
      </c>
      <c r="C288">
        <v>4506.5600000000004</v>
      </c>
      <c r="D288">
        <v>4750</v>
      </c>
      <c r="E288">
        <v>0</v>
      </c>
      <c r="F288">
        <v>0</v>
      </c>
      <c r="G288">
        <v>0</v>
      </c>
      <c r="H288">
        <v>0</v>
      </c>
      <c r="I288">
        <v>0</v>
      </c>
      <c r="J288">
        <v>0</v>
      </c>
      <c r="K288">
        <v>0</v>
      </c>
      <c r="L288">
        <v>0</v>
      </c>
      <c r="M288">
        <v>0</v>
      </c>
      <c r="N288">
        <v>0</v>
      </c>
      <c r="O288">
        <v>0</v>
      </c>
      <c r="P288">
        <v>0</v>
      </c>
      <c r="Q288">
        <v>0</v>
      </c>
      <c r="R288">
        <v>0</v>
      </c>
      <c r="S288">
        <v>0</v>
      </c>
      <c r="T288">
        <v>0</v>
      </c>
      <c r="U288">
        <v>0</v>
      </c>
      <c r="V288">
        <v>0</v>
      </c>
      <c r="W288">
        <v>112447.93</v>
      </c>
      <c r="X288">
        <v>0</v>
      </c>
      <c r="Y288">
        <v>26350</v>
      </c>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t="s">
        <v>3011</v>
      </c>
      <c r="B289">
        <v>0</v>
      </c>
      <c r="C289">
        <v>0</v>
      </c>
      <c r="D289">
        <v>0</v>
      </c>
      <c r="E289">
        <v>0</v>
      </c>
      <c r="F289">
        <v>0</v>
      </c>
      <c r="G289">
        <v>0</v>
      </c>
      <c r="H289">
        <v>10000</v>
      </c>
      <c r="I289">
        <v>10000</v>
      </c>
      <c r="J289">
        <v>0</v>
      </c>
      <c r="K289">
        <v>0</v>
      </c>
      <c r="L289">
        <v>0</v>
      </c>
      <c r="M289">
        <v>0</v>
      </c>
      <c r="N289">
        <v>0</v>
      </c>
      <c r="O289">
        <v>0</v>
      </c>
      <c r="P289">
        <v>0</v>
      </c>
      <c r="Q289">
        <v>0</v>
      </c>
      <c r="R289">
        <v>0</v>
      </c>
      <c r="S289">
        <v>0</v>
      </c>
      <c r="T289">
        <v>0</v>
      </c>
      <c r="U289">
        <v>0</v>
      </c>
      <c r="V289">
        <v>0</v>
      </c>
      <c r="W289">
        <v>0</v>
      </c>
      <c r="X289">
        <v>0</v>
      </c>
      <c r="Y289">
        <v>0</v>
      </c>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t="s">
        <v>2779</v>
      </c>
      <c r="B290">
        <v>-737530</v>
      </c>
      <c r="C290">
        <v>-10000</v>
      </c>
      <c r="D290">
        <v>-10000</v>
      </c>
      <c r="E290">
        <v>-10000</v>
      </c>
      <c r="F290">
        <v>-500</v>
      </c>
      <c r="G290">
        <v>0</v>
      </c>
      <c r="H290">
        <v>-4320</v>
      </c>
      <c r="I290">
        <v>-4341</v>
      </c>
      <c r="J290">
        <v>-3181</v>
      </c>
      <c r="K290">
        <v>0</v>
      </c>
      <c r="L290">
        <v>0</v>
      </c>
      <c r="M290">
        <v>0</v>
      </c>
      <c r="N290">
        <v>0</v>
      </c>
      <c r="O290">
        <v>-45320</v>
      </c>
      <c r="P290">
        <v>-45320</v>
      </c>
      <c r="Q290">
        <v>-45320</v>
      </c>
      <c r="R290">
        <v>-45320</v>
      </c>
      <c r="S290">
        <v>-67127.929999999993</v>
      </c>
      <c r="T290">
        <v>0</v>
      </c>
      <c r="U290">
        <v>0</v>
      </c>
      <c r="V290">
        <v>0</v>
      </c>
      <c r="W290">
        <v>-41903.46</v>
      </c>
      <c r="X290">
        <v>-6556</v>
      </c>
      <c r="Y290">
        <v>-5197.1000000000004</v>
      </c>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t="s">
        <v>2780</v>
      </c>
      <c r="B291">
        <v>-737530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t="s">
        <v>2781</v>
      </c>
      <c r="B292">
        <v>-737217</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t="s">
        <v>3177</v>
      </c>
      <c r="B293">
        <v>-313</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2782</v>
      </c>
      <c r="B294">
        <v>0</v>
      </c>
      <c r="C294">
        <v>0</v>
      </c>
      <c r="D294">
        <v>0</v>
      </c>
      <c r="E294">
        <v>0</v>
      </c>
      <c r="F294">
        <v>0</v>
      </c>
      <c r="G294">
        <v>0</v>
      </c>
      <c r="H294">
        <v>-4320</v>
      </c>
      <c r="I294">
        <v>-4341</v>
      </c>
      <c r="J294">
        <v>-3181</v>
      </c>
      <c r="K294">
        <v>0</v>
      </c>
      <c r="L294">
        <v>0</v>
      </c>
      <c r="M294">
        <v>0</v>
      </c>
      <c r="N294">
        <v>0</v>
      </c>
      <c r="O294">
        <v>-45320</v>
      </c>
      <c r="P294">
        <v>-45320</v>
      </c>
      <c r="Q294">
        <v>-45320</v>
      </c>
      <c r="R294">
        <v>-45320</v>
      </c>
      <c r="S294">
        <v>-67127.929999999993</v>
      </c>
      <c r="T294">
        <v>0</v>
      </c>
      <c r="U294">
        <v>0</v>
      </c>
      <c r="V294">
        <v>0</v>
      </c>
      <c r="W294">
        <v>-41903.46</v>
      </c>
      <c r="X294">
        <v>-6556</v>
      </c>
      <c r="Y294">
        <v>-5197.1000000000004</v>
      </c>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2783</v>
      </c>
      <c r="B295">
        <v>0</v>
      </c>
      <c r="C295">
        <v>0</v>
      </c>
      <c r="D295">
        <v>0</v>
      </c>
      <c r="E295">
        <v>0</v>
      </c>
      <c r="F295">
        <v>0</v>
      </c>
      <c r="G295">
        <v>0</v>
      </c>
      <c r="H295">
        <v>-4320</v>
      </c>
      <c r="I295">
        <v>-4341</v>
      </c>
      <c r="J295">
        <v>-3181</v>
      </c>
      <c r="K295">
        <v>0</v>
      </c>
      <c r="L295">
        <v>0</v>
      </c>
      <c r="M295">
        <v>0</v>
      </c>
      <c r="N295">
        <v>0</v>
      </c>
      <c r="O295">
        <v>-45320</v>
      </c>
      <c r="P295">
        <v>-45320</v>
      </c>
      <c r="Q295">
        <v>-45320</v>
      </c>
      <c r="R295">
        <v>-45320</v>
      </c>
      <c r="S295">
        <v>-67127.929999999993</v>
      </c>
      <c r="T295">
        <v>0</v>
      </c>
      <c r="U295">
        <v>0</v>
      </c>
      <c r="V295">
        <v>0</v>
      </c>
      <c r="W295">
        <v>0</v>
      </c>
      <c r="X295">
        <v>0</v>
      </c>
      <c r="Y295">
        <v>0</v>
      </c>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2875</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-41903.46</v>
      </c>
      <c r="X296">
        <v>-6556</v>
      </c>
      <c r="Y296">
        <v>-5197.1000000000004</v>
      </c>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3012</v>
      </c>
      <c r="B297">
        <v>0</v>
      </c>
      <c r="C297">
        <v>-10000</v>
      </c>
      <c r="D297">
        <v>-10000</v>
      </c>
      <c r="E297">
        <v>-10000</v>
      </c>
      <c r="F297">
        <v>-500</v>
      </c>
      <c r="G297">
        <v>0</v>
      </c>
      <c r="H297">
        <v>0</v>
      </c>
      <c r="I297">
        <v>0</v>
      </c>
      <c r="J297">
        <v>0</v>
      </c>
      <c r="K297">
        <v>0</v>
      </c>
      <c r="L297">
        <v>0</v>
      </c>
      <c r="M297">
        <v>0</v>
      </c>
      <c r="N297">
        <v>0</v>
      </c>
      <c r="O297">
        <v>0</v>
      </c>
      <c r="P297">
        <v>0</v>
      </c>
      <c r="Q297">
        <v>0</v>
      </c>
      <c r="R297">
        <v>0</v>
      </c>
      <c r="S297">
        <v>0</v>
      </c>
      <c r="T297">
        <v>0</v>
      </c>
      <c r="U297">
        <v>0</v>
      </c>
      <c r="V297">
        <v>0</v>
      </c>
      <c r="W297">
        <v>0</v>
      </c>
      <c r="X297">
        <v>0</v>
      </c>
      <c r="Y297">
        <v>0</v>
      </c>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t="s">
        <v>2785</v>
      </c>
      <c r="B298">
        <v>-5251</v>
      </c>
      <c r="C298">
        <v>-24096.11</v>
      </c>
      <c r="D298">
        <v>-14152</v>
      </c>
      <c r="E298">
        <v>-9454</v>
      </c>
      <c r="F298">
        <v>-9600</v>
      </c>
      <c r="G298">
        <v>-314.14</v>
      </c>
      <c r="H298">
        <v>-172</v>
      </c>
      <c r="I298">
        <v>-119</v>
      </c>
      <c r="J298">
        <v>-59</v>
      </c>
      <c r="K298">
        <v>-223.18</v>
      </c>
      <c r="L298">
        <v>0</v>
      </c>
      <c r="M298">
        <v>0</v>
      </c>
      <c r="N298">
        <v>0</v>
      </c>
      <c r="O298">
        <v>-1392.08</v>
      </c>
      <c r="P298">
        <v>-1088</v>
      </c>
      <c r="Q298">
        <v>-726</v>
      </c>
      <c r="R298">
        <v>-363</v>
      </c>
      <c r="S298">
        <v>-18195.27</v>
      </c>
      <c r="T298">
        <v>-17833</v>
      </c>
      <c r="U298">
        <v>-17470</v>
      </c>
      <c r="V298">
        <v>-17108</v>
      </c>
      <c r="W298">
        <v>-23941.91</v>
      </c>
      <c r="X298">
        <v>-14563</v>
      </c>
      <c r="Y298">
        <v>-15103.51</v>
      </c>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t="s">
        <v>2788</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1440000</v>
      </c>
      <c r="X299">
        <v>0</v>
      </c>
      <c r="Y299">
        <v>95000</v>
      </c>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t="s">
        <v>2789</v>
      </c>
      <c r="B300">
        <v>-6</v>
      </c>
      <c r="C300">
        <v>-358674.55</v>
      </c>
      <c r="D300">
        <v>-358620</v>
      </c>
      <c r="E300">
        <v>-206889</v>
      </c>
      <c r="F300">
        <v>-5</v>
      </c>
      <c r="G300">
        <v>-383388.94</v>
      </c>
      <c r="H300">
        <v>-383283</v>
      </c>
      <c r="I300">
        <v>-232863</v>
      </c>
      <c r="J300">
        <v>-3</v>
      </c>
      <c r="K300">
        <v>-469148.4</v>
      </c>
      <c r="L300">
        <v>-469082</v>
      </c>
      <c r="M300">
        <v>-234590</v>
      </c>
      <c r="N300">
        <v>0</v>
      </c>
      <c r="O300">
        <v>-648263.09</v>
      </c>
      <c r="P300">
        <v>-648142</v>
      </c>
      <c r="Q300">
        <v>-413590</v>
      </c>
      <c r="R300">
        <v>0</v>
      </c>
      <c r="S300">
        <v>-406968.91</v>
      </c>
      <c r="T300">
        <v>-406950</v>
      </c>
      <c r="U300">
        <v>-144809</v>
      </c>
      <c r="V300">
        <v>0</v>
      </c>
      <c r="W300">
        <v>-311100</v>
      </c>
      <c r="X300">
        <v>-224400</v>
      </c>
      <c r="Y300">
        <v>-199200</v>
      </c>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t="s">
        <v>2790</v>
      </c>
      <c r="B301">
        <v>-2824</v>
      </c>
      <c r="C301">
        <v>-17626.03</v>
      </c>
      <c r="D301">
        <v>-14286</v>
      </c>
      <c r="E301">
        <v>-10156</v>
      </c>
      <c r="F301">
        <v>-5487</v>
      </c>
      <c r="G301">
        <v>-27199.79</v>
      </c>
      <c r="H301">
        <v>-21044</v>
      </c>
      <c r="I301">
        <v>-13660</v>
      </c>
      <c r="J301">
        <v>-5979</v>
      </c>
      <c r="K301">
        <v>-16061.79</v>
      </c>
      <c r="L301">
        <v>-10869</v>
      </c>
      <c r="M301">
        <v>-4941</v>
      </c>
      <c r="N301">
        <v>-1778</v>
      </c>
      <c r="O301">
        <v>-12602.88</v>
      </c>
      <c r="P301">
        <v>-9210</v>
      </c>
      <c r="Q301">
        <v>-4985</v>
      </c>
      <c r="R301">
        <v>-1475</v>
      </c>
      <c r="S301">
        <v>-7861.87</v>
      </c>
      <c r="T301">
        <v>-6515</v>
      </c>
      <c r="U301">
        <v>0</v>
      </c>
      <c r="V301">
        <v>0</v>
      </c>
      <c r="W301">
        <v>0</v>
      </c>
      <c r="X301">
        <v>0</v>
      </c>
      <c r="Y301">
        <v>-17837.96</v>
      </c>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t="s">
        <v>2791</v>
      </c>
      <c r="B302">
        <v>0</v>
      </c>
      <c r="C302">
        <v>0</v>
      </c>
      <c r="D302">
        <v>0</v>
      </c>
      <c r="E302">
        <v>0</v>
      </c>
      <c r="F302">
        <v>0</v>
      </c>
      <c r="G302">
        <v>0</v>
      </c>
      <c r="H302">
        <v>0</v>
      </c>
      <c r="I302">
        <v>0</v>
      </c>
      <c r="J302">
        <v>0</v>
      </c>
      <c r="K302">
        <v>7575.41</v>
      </c>
      <c r="L302">
        <v>7575</v>
      </c>
      <c r="M302">
        <v>7575</v>
      </c>
      <c r="N302">
        <v>0</v>
      </c>
      <c r="O302">
        <v>0</v>
      </c>
      <c r="P302">
        <v>0</v>
      </c>
      <c r="Q302">
        <v>0</v>
      </c>
      <c r="R302">
        <v>0</v>
      </c>
      <c r="S302">
        <v>0</v>
      </c>
      <c r="T302">
        <v>0</v>
      </c>
      <c r="U302">
        <v>0</v>
      </c>
      <c r="V302">
        <v>0</v>
      </c>
      <c r="W302">
        <v>-43200</v>
      </c>
      <c r="X302">
        <v>0</v>
      </c>
      <c r="Y302">
        <v>0</v>
      </c>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t="s">
        <v>896</v>
      </c>
      <c r="B303">
        <v>-155459</v>
      </c>
      <c r="C303">
        <v>-570344.32999999996</v>
      </c>
      <c r="D303">
        <v>-535003</v>
      </c>
      <c r="E303">
        <v>-261922</v>
      </c>
      <c r="F303">
        <v>-15304</v>
      </c>
      <c r="G303">
        <v>-431715.88</v>
      </c>
      <c r="H303">
        <v>-191328</v>
      </c>
      <c r="I303">
        <v>3753</v>
      </c>
      <c r="J303">
        <v>107115</v>
      </c>
      <c r="K303">
        <v>-34711.74</v>
      </c>
      <c r="L303">
        <v>397835</v>
      </c>
      <c r="M303">
        <v>329467</v>
      </c>
      <c r="N303">
        <v>164793</v>
      </c>
      <c r="O303">
        <v>-393778.71</v>
      </c>
      <c r="P303">
        <v>-185705</v>
      </c>
      <c r="Q303">
        <v>172327</v>
      </c>
      <c r="R303">
        <v>133167</v>
      </c>
      <c r="S303">
        <v>-652711.94999999995</v>
      </c>
      <c r="T303">
        <v>-675657</v>
      </c>
      <c r="U303">
        <v>-221338</v>
      </c>
      <c r="V303">
        <v>-249475</v>
      </c>
      <c r="W303">
        <v>1057296.78</v>
      </c>
      <c r="X303">
        <v>-244012</v>
      </c>
      <c r="Y303">
        <v>-143344.57999999999</v>
      </c>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t="s">
        <v>897</v>
      </c>
      <c r="B304">
        <v>6178</v>
      </c>
      <c r="C304">
        <v>46318.16</v>
      </c>
      <c r="D304">
        <v>55777</v>
      </c>
      <c r="E304">
        <v>143838</v>
      </c>
      <c r="F304">
        <v>82154</v>
      </c>
      <c r="G304">
        <v>-21090.79</v>
      </c>
      <c r="H304">
        <v>-14086</v>
      </c>
      <c r="I304">
        <v>-2889</v>
      </c>
      <c r="J304">
        <v>-24281</v>
      </c>
      <c r="K304">
        <v>-122443.81</v>
      </c>
      <c r="L304">
        <v>-53447</v>
      </c>
      <c r="M304">
        <v>-107941</v>
      </c>
      <c r="N304">
        <v>-38384</v>
      </c>
      <c r="O304">
        <v>-3674.39</v>
      </c>
      <c r="P304">
        <v>-143511</v>
      </c>
      <c r="Q304">
        <v>-119121</v>
      </c>
      <c r="R304">
        <v>-159173</v>
      </c>
      <c r="S304">
        <v>-1167626.3500000001</v>
      </c>
      <c r="T304">
        <v>-1236630</v>
      </c>
      <c r="U304">
        <v>-1339450</v>
      </c>
      <c r="V304">
        <v>-1037193</v>
      </c>
      <c r="W304">
        <v>1407508.76</v>
      </c>
      <c r="X304">
        <v>44291</v>
      </c>
      <c r="Y304">
        <v>25857.97</v>
      </c>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t="s">
        <v>2792</v>
      </c>
      <c r="B305">
        <v>0</v>
      </c>
      <c r="C305">
        <v>0</v>
      </c>
      <c r="D305">
        <v>0</v>
      </c>
      <c r="E305">
        <v>0</v>
      </c>
      <c r="F305">
        <v>0</v>
      </c>
      <c r="G305">
        <v>4316.71</v>
      </c>
      <c r="H305">
        <v>0</v>
      </c>
      <c r="I305">
        <v>0</v>
      </c>
      <c r="J305">
        <v>0</v>
      </c>
      <c r="K305">
        <v>0</v>
      </c>
      <c r="L305">
        <v>0</v>
      </c>
      <c r="M305">
        <v>0</v>
      </c>
      <c r="N305">
        <v>0</v>
      </c>
      <c r="O305">
        <v>0</v>
      </c>
      <c r="P305">
        <v>0</v>
      </c>
      <c r="Q305">
        <v>0</v>
      </c>
      <c r="R305">
        <v>0</v>
      </c>
      <c r="S305">
        <v>0</v>
      </c>
      <c r="T305">
        <v>0</v>
      </c>
      <c r="U305">
        <v>0</v>
      </c>
      <c r="V305">
        <v>0</v>
      </c>
      <c r="W305">
        <v>0</v>
      </c>
      <c r="X305">
        <v>0</v>
      </c>
      <c r="Y305">
        <v>0</v>
      </c>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t="s">
        <v>2793</v>
      </c>
      <c r="B306">
        <v>653</v>
      </c>
      <c r="C306">
        <v>-36.65</v>
      </c>
      <c r="D306">
        <v>689</v>
      </c>
      <c r="E306">
        <v>357</v>
      </c>
      <c r="F306">
        <v>1164</v>
      </c>
      <c r="G306">
        <v>0</v>
      </c>
      <c r="H306">
        <v>3263</v>
      </c>
      <c r="I306">
        <v>2552</v>
      </c>
      <c r="J306">
        <v>-2413</v>
      </c>
      <c r="K306">
        <v>52.17</v>
      </c>
      <c r="L306">
        <v>-128</v>
      </c>
      <c r="M306">
        <v>10</v>
      </c>
      <c r="N306">
        <v>-2591</v>
      </c>
      <c r="O306">
        <v>-2807.66</v>
      </c>
      <c r="P306">
        <v>0</v>
      </c>
      <c r="Q306">
        <v>0</v>
      </c>
      <c r="R306">
        <v>0</v>
      </c>
      <c r="S306">
        <v>0</v>
      </c>
      <c r="T306">
        <v>0</v>
      </c>
      <c r="U306">
        <v>0</v>
      </c>
      <c r="V306">
        <v>0</v>
      </c>
      <c r="W306">
        <v>0</v>
      </c>
      <c r="X306">
        <v>0</v>
      </c>
      <c r="Y306">
        <v>0</v>
      </c>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t="s">
        <v>2795</v>
      </c>
      <c r="B307">
        <v>208580</v>
      </c>
      <c r="C307">
        <v>162298.04</v>
      </c>
      <c r="D307">
        <v>162298</v>
      </c>
      <c r="E307">
        <v>162298</v>
      </c>
      <c r="F307">
        <v>162298</v>
      </c>
      <c r="G307">
        <v>179072.12</v>
      </c>
      <c r="H307">
        <v>179072</v>
      </c>
      <c r="I307">
        <v>179072</v>
      </c>
      <c r="J307">
        <v>179072</v>
      </c>
      <c r="K307">
        <v>301463.76</v>
      </c>
      <c r="L307">
        <v>301464</v>
      </c>
      <c r="M307">
        <v>301464</v>
      </c>
      <c r="N307">
        <v>301464</v>
      </c>
      <c r="O307">
        <v>307945.81</v>
      </c>
      <c r="P307">
        <v>307946</v>
      </c>
      <c r="Q307">
        <v>307946</v>
      </c>
      <c r="R307">
        <v>307946</v>
      </c>
      <c r="S307">
        <v>1475572.15</v>
      </c>
      <c r="T307">
        <v>1475572</v>
      </c>
      <c r="U307">
        <v>1475572</v>
      </c>
      <c r="V307">
        <v>1475572</v>
      </c>
      <c r="W307">
        <v>68063.399999999994</v>
      </c>
      <c r="X307">
        <v>68063</v>
      </c>
      <c r="Y307">
        <v>42205.43</v>
      </c>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t="s">
        <v>2796</v>
      </c>
      <c r="B308">
        <v>215411</v>
      </c>
      <c r="C308">
        <v>208579.54</v>
      </c>
      <c r="D308">
        <v>218764</v>
      </c>
      <c r="E308">
        <v>306493</v>
      </c>
      <c r="F308">
        <v>245616</v>
      </c>
      <c r="G308">
        <v>162298.04</v>
      </c>
      <c r="H308">
        <v>168249</v>
      </c>
      <c r="I308">
        <v>178735</v>
      </c>
      <c r="J308">
        <v>152378</v>
      </c>
      <c r="K308">
        <v>179072.12</v>
      </c>
      <c r="L308">
        <v>247889</v>
      </c>
      <c r="M308">
        <v>193533</v>
      </c>
      <c r="N308">
        <v>260489</v>
      </c>
      <c r="O308">
        <v>301463.76</v>
      </c>
      <c r="P308">
        <v>164435</v>
      </c>
      <c r="Q308">
        <v>188825</v>
      </c>
      <c r="R308">
        <v>148773</v>
      </c>
      <c r="S308">
        <v>307945.81</v>
      </c>
      <c r="T308">
        <v>238942</v>
      </c>
      <c r="U308">
        <v>136122</v>
      </c>
      <c r="V308">
        <v>438379</v>
      </c>
      <c r="W308">
        <v>1475572.15</v>
      </c>
      <c r="X308">
        <v>112354</v>
      </c>
      <c r="Y308">
        <v>68063.399999999994</v>
      </c>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2797</v>
      </c>
      <c r="B309" t="s">
        <v>2798</v>
      </c>
      <c r="C309" t="s">
        <v>2799</v>
      </c>
      <c r="D309" t="s">
        <v>2800</v>
      </c>
      <c r="E309" t="s">
        <v>2801</v>
      </c>
      <c r="F309" t="s">
        <v>2802</v>
      </c>
      <c r="G309" t="s">
        <v>2803</v>
      </c>
      <c r="H309" t="s">
        <v>2804</v>
      </c>
      <c r="I309" t="s">
        <v>2805</v>
      </c>
      <c r="J309" t="s">
        <v>2806</v>
      </c>
      <c r="K309" t="s">
        <v>2807</v>
      </c>
      <c r="L309" t="s">
        <v>2808</v>
      </c>
      <c r="M309" t="s">
        <v>2809</v>
      </c>
      <c r="N309" t="s">
        <v>2810</v>
      </c>
      <c r="O309" t="s">
        <v>2811</v>
      </c>
      <c r="P309" t="s">
        <v>2812</v>
      </c>
      <c r="Q309" t="s">
        <v>2813</v>
      </c>
      <c r="R309" t="s">
        <v>2814</v>
      </c>
      <c r="S309" t="s">
        <v>2815</v>
      </c>
      <c r="T309" t="s">
        <v>2816</v>
      </c>
      <c r="U309" t="s">
        <v>2817</v>
      </c>
      <c r="V309" t="s">
        <v>2818</v>
      </c>
      <c r="W309" t="s">
        <v>2819</v>
      </c>
      <c r="X309" t="s">
        <v>2820</v>
      </c>
      <c r="Y309" t="s">
        <v>2823</v>
      </c>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t="s">
        <v>2851</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2852</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2853</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5</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t="str">
        <f t="shared" ref="B351:O354" si="8">IFERROR(VLOOKUP($B$350,$4:$126,MATCH($Q351&amp;"/"&amp;B$348,$2:$2,0),FALSE),"")</f>
        <v/>
      </c>
      <c r="C351" s="7" t="str">
        <f t="shared" si="8"/>
        <v/>
      </c>
      <c r="D351" s="7" t="str">
        <f t="shared" si="8"/>
        <v/>
      </c>
      <c r="E351" s="7" t="str">
        <f t="shared" si="8"/>
        <v/>
      </c>
      <c r="F351" s="7" t="str">
        <f t="shared" si="8"/>
        <v/>
      </c>
      <c r="G351" s="7" t="str">
        <f t="shared" si="8"/>
        <v/>
      </c>
      <c r="H351" s="7" t="str">
        <f t="shared" si="8"/>
        <v/>
      </c>
      <c r="I351" s="7" t="str">
        <f t="shared" si="8"/>
        <v/>
      </c>
      <c r="J351" s="7">
        <f t="shared" si="8"/>
        <v>438379</v>
      </c>
      <c r="K351" s="7">
        <f t="shared" si="8"/>
        <v>148773</v>
      </c>
      <c r="L351" s="7">
        <f t="shared" si="8"/>
        <v>260489</v>
      </c>
      <c r="M351" s="7">
        <f t="shared" si="8"/>
        <v>152378</v>
      </c>
      <c r="N351" s="8">
        <f t="shared" si="8"/>
        <v>245616</v>
      </c>
      <c r="O351" s="8">
        <f t="shared" si="8"/>
        <v>215411</v>
      </c>
      <c r="P351" s="6"/>
      <c r="Q351" s="9" t="s">
        <v>12</v>
      </c>
    </row>
    <row r="352" spans="1:53" x14ac:dyDescent="0.3">
      <c r="B352" s="7" t="str">
        <f t="shared" si="8"/>
        <v/>
      </c>
      <c r="C352" s="7" t="str">
        <f t="shared" si="8"/>
        <v/>
      </c>
      <c r="D352" s="7" t="str">
        <f t="shared" si="8"/>
        <v/>
      </c>
      <c r="E352" s="7" t="str">
        <f t="shared" si="8"/>
        <v/>
      </c>
      <c r="F352" s="7" t="str">
        <f t="shared" si="8"/>
        <v/>
      </c>
      <c r="G352" s="7" t="str">
        <f t="shared" si="8"/>
        <v/>
      </c>
      <c r="H352" s="7" t="str">
        <f t="shared" si="8"/>
        <v/>
      </c>
      <c r="I352" s="7" t="str">
        <f t="shared" si="8"/>
        <v/>
      </c>
      <c r="J352" s="7">
        <f t="shared" si="8"/>
        <v>136122</v>
      </c>
      <c r="K352" s="7">
        <f t="shared" si="8"/>
        <v>188825</v>
      </c>
      <c r="L352" s="7">
        <f t="shared" si="8"/>
        <v>193533</v>
      </c>
      <c r="M352" s="7">
        <f t="shared" si="8"/>
        <v>178735</v>
      </c>
      <c r="N352" s="8">
        <f t="shared" si="8"/>
        <v>306493</v>
      </c>
      <c r="O352" s="8" t="str">
        <f t="shared" si="8"/>
        <v/>
      </c>
      <c r="P352" s="6"/>
      <c r="Q352" s="9" t="s">
        <v>13</v>
      </c>
    </row>
    <row r="353" spans="2:17" x14ac:dyDescent="0.3">
      <c r="B353" s="7" t="str">
        <f t="shared" si="8"/>
        <v/>
      </c>
      <c r="C353" s="7" t="str">
        <f t="shared" si="8"/>
        <v/>
      </c>
      <c r="D353" s="7" t="str">
        <f t="shared" si="8"/>
        <v/>
      </c>
      <c r="E353" s="7" t="str">
        <f t="shared" si="8"/>
        <v/>
      </c>
      <c r="F353" s="7" t="str">
        <f t="shared" si="8"/>
        <v/>
      </c>
      <c r="G353" s="7" t="str">
        <f t="shared" si="8"/>
        <v/>
      </c>
      <c r="H353" s="7" t="str">
        <f t="shared" si="8"/>
        <v/>
      </c>
      <c r="I353" s="7">
        <f t="shared" si="8"/>
        <v>112354</v>
      </c>
      <c r="J353" s="7">
        <f t="shared" si="8"/>
        <v>238942</v>
      </c>
      <c r="K353" s="7">
        <f t="shared" si="8"/>
        <v>164435</v>
      </c>
      <c r="L353" s="7">
        <f t="shared" si="8"/>
        <v>247889</v>
      </c>
      <c r="M353" s="7">
        <f t="shared" si="8"/>
        <v>168249</v>
      </c>
      <c r="N353" s="8">
        <f t="shared" si="8"/>
        <v>218764</v>
      </c>
      <c r="O353" s="8" t="str">
        <f t="shared" si="8"/>
        <v/>
      </c>
      <c r="P353" s="6"/>
      <c r="Q353" s="9" t="s">
        <v>14</v>
      </c>
    </row>
    <row r="354" spans="2:17" x14ac:dyDescent="0.3">
      <c r="B354" s="7" t="str">
        <f t="shared" si="8"/>
        <v/>
      </c>
      <c r="C354" s="7" t="str">
        <f t="shared" si="8"/>
        <v/>
      </c>
      <c r="D354" s="7" t="str">
        <f t="shared" si="8"/>
        <v/>
      </c>
      <c r="E354" s="7" t="str">
        <f t="shared" si="8"/>
        <v/>
      </c>
      <c r="F354" s="7" t="str">
        <f t="shared" si="8"/>
        <v/>
      </c>
      <c r="G354" s="7" t="str">
        <f t="shared" si="8"/>
        <v/>
      </c>
      <c r="H354" s="7">
        <f t="shared" si="8"/>
        <v>68063.399999999994</v>
      </c>
      <c r="I354" s="7">
        <f t="shared" si="8"/>
        <v>1475572.15</v>
      </c>
      <c r="J354" s="7">
        <f t="shared" si="8"/>
        <v>307945.81</v>
      </c>
      <c r="K354" s="7">
        <f t="shared" si="8"/>
        <v>301463.76</v>
      </c>
      <c r="L354" s="7">
        <f t="shared" si="8"/>
        <v>179072.12</v>
      </c>
      <c r="M354" s="7">
        <f t="shared" si="8"/>
        <v>162298.04</v>
      </c>
      <c r="N354" s="8">
        <f>IFERROR(VLOOKUP($B$350,$4:$126,MATCH($Q354&amp;"/"&amp;N$348,$2:$2,0),FALSE),IFERROR(VLOOKUP($B$350,$4:$126,MATCH($Q353&amp;"/"&amp;N$348,$2:$2,0),FALSE),IFERROR(VLOOKUP($B$350,$4:$126,MATCH($Q352&amp;"/"&amp;N$348,$2:$2,0),FALSE),IFERROR(VLOOKUP($B$350,$4:$126,MATCH($Q351&amp;"/"&amp;N$348,$2:$2,0),FALSE),""))))</f>
        <v>208579.54</v>
      </c>
      <c r="O354" s="8">
        <f>IFERROR(VLOOKUP($B$350,$4:$126,MATCH($Q354&amp;"/"&amp;O$348,$2:$2,0),FALSE),IFERROR(VLOOKUP($B$350,$4:$126,MATCH($Q353&amp;"/"&amp;O$348,$2:$2,0),FALSE),IFERROR(VLOOKUP($B$350,$4:$126,MATCH($Q352&amp;"/"&amp;O$348,$2:$2,0),FALSE),IFERROR(VLOOKUP($B$350,$4:$126,MATCH($Q351&amp;"/"&amp;O$348,$2:$2,0),FALSE),""))))</f>
        <v>215411</v>
      </c>
      <c r="P354" s="6"/>
      <c r="Q354" s="9" t="s">
        <v>15</v>
      </c>
    </row>
    <row r="355" spans="2:17" x14ac:dyDescent="0.3">
      <c r="B355" s="12" t="e">
        <f t="shared" ref="B355:O355" si="9">+B354/B$402</f>
        <v>#VALUE!</v>
      </c>
      <c r="C355" s="12" t="e">
        <f t="shared" si="9"/>
        <v>#VALUE!</v>
      </c>
      <c r="D355" s="12" t="e">
        <f t="shared" si="9"/>
        <v>#VALUE!</v>
      </c>
      <c r="E355" s="12" t="e">
        <f t="shared" si="9"/>
        <v>#VALUE!</v>
      </c>
      <c r="F355" s="12" t="e">
        <f t="shared" si="9"/>
        <v>#VALUE!</v>
      </c>
      <c r="G355" s="12" t="e">
        <f t="shared" si="9"/>
        <v>#VALUE!</v>
      </c>
      <c r="H355" s="12">
        <f t="shared" si="9"/>
        <v>5.331202671540089E-2</v>
      </c>
      <c r="I355" s="12">
        <f t="shared" si="9"/>
        <v>0.52420714827914938</v>
      </c>
      <c r="J355" s="12">
        <f t="shared" si="9"/>
        <v>9.9843721941874797E-2</v>
      </c>
      <c r="K355" s="12">
        <f t="shared" si="9"/>
        <v>9.074441016318216E-2</v>
      </c>
      <c r="L355" s="12">
        <f t="shared" si="9"/>
        <v>4.7281671032708215E-2</v>
      </c>
      <c r="M355" s="12">
        <f t="shared" si="9"/>
        <v>4.378652234296336E-2</v>
      </c>
      <c r="N355" s="12">
        <f t="shared" si="9"/>
        <v>5.9920785397353411E-2</v>
      </c>
      <c r="O355" s="12">
        <f t="shared" si="9"/>
        <v>6.2924734876634095E-2</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t="str">
        <f t="shared" ref="B357:O360" si="10">IFERROR(VLOOKUP($B$356,$4:$126,MATCH($Q357&amp;"/"&amp;B$348,$2:$2,0),FALSE),IFERROR(VLOOKUP($B$356,$4:$126,MATCH($Q356&amp;"/"&amp;B$348,$2:$2,0),FALSE),IFERROR(VLOOKUP($B$356,$4:$126,MATCH($Q355&amp;"/"&amp;B$348,$2:$2,0),FALSE),IFERROR(VLOOKUP($B$356,$4:$126,MATCH($Q354&amp;"/"&amp;B$348,$2:$2,0),FALSE),"0"))))</f>
        <v>0</v>
      </c>
      <c r="C357" s="8" t="str">
        <f t="shared" si="10"/>
        <v>0</v>
      </c>
      <c r="D357" s="8" t="str">
        <f t="shared" si="10"/>
        <v>0</v>
      </c>
      <c r="E357" s="8" t="str">
        <f t="shared" si="10"/>
        <v>0</v>
      </c>
      <c r="F357" s="8" t="str">
        <f t="shared" si="10"/>
        <v>0</v>
      </c>
      <c r="G357" s="8" t="str">
        <f t="shared" si="10"/>
        <v>0</v>
      </c>
      <c r="H357" s="8">
        <f t="shared" si="10"/>
        <v>0</v>
      </c>
      <c r="I357" s="8">
        <f t="shared" si="10"/>
        <v>0</v>
      </c>
      <c r="J357" s="8">
        <f t="shared" si="10"/>
        <v>750657</v>
      </c>
      <c r="K357" s="8">
        <f t="shared" si="10"/>
        <v>507909</v>
      </c>
      <c r="L357" s="8">
        <f t="shared" si="10"/>
        <v>412633</v>
      </c>
      <c r="M357" s="8">
        <f t="shared" si="10"/>
        <v>137608</v>
      </c>
      <c r="N357" s="8">
        <f t="shared" si="10"/>
        <v>0</v>
      </c>
      <c r="O357" s="8">
        <f>IFERROR(VLOOKUP($B$356,$4:$126,MATCH($Q357&amp;"/"&amp;O$348,$2:$2,0),FALSE),"")</f>
        <v>255312</v>
      </c>
      <c r="P357" s="6"/>
      <c r="Q357" s="9" t="s">
        <v>12</v>
      </c>
    </row>
    <row r="358" spans="2:17" x14ac:dyDescent="0.3">
      <c r="B358" s="8" t="str">
        <f t="shared" si="10"/>
        <v>0</v>
      </c>
      <c r="C358" s="8" t="str">
        <f t="shared" si="10"/>
        <v>0</v>
      </c>
      <c r="D358" s="8" t="str">
        <f t="shared" si="10"/>
        <v>0</v>
      </c>
      <c r="E358" s="8" t="str">
        <f t="shared" si="10"/>
        <v>0</v>
      </c>
      <c r="F358" s="8" t="str">
        <f t="shared" si="10"/>
        <v>0</v>
      </c>
      <c r="G358" s="8" t="str">
        <f t="shared" si="10"/>
        <v>0</v>
      </c>
      <c r="H358" s="8" t="str">
        <f t="shared" si="10"/>
        <v>0</v>
      </c>
      <c r="I358" s="8" t="str">
        <f t="shared" si="10"/>
        <v>0</v>
      </c>
      <c r="J358" s="8">
        <f t="shared" si="10"/>
        <v>802603</v>
      </c>
      <c r="K358" s="8">
        <f t="shared" si="10"/>
        <v>109526</v>
      </c>
      <c r="L358" s="8">
        <f t="shared" si="10"/>
        <v>6755</v>
      </c>
      <c r="M358" s="8">
        <f t="shared" si="10"/>
        <v>38084</v>
      </c>
      <c r="N358" s="8">
        <f t="shared" si="10"/>
        <v>0</v>
      </c>
      <c r="O358" s="8" t="str">
        <f>IFERROR(VLOOKUP($B$356,$4:$126,MATCH($Q358&amp;"/"&amp;O$348,$2:$2,0),FALSE),"")</f>
        <v/>
      </c>
      <c r="P358" s="6"/>
      <c r="Q358" s="9" t="s">
        <v>13</v>
      </c>
    </row>
    <row r="359" spans="2:17" x14ac:dyDescent="0.3">
      <c r="B359" s="8" t="str">
        <f t="shared" si="10"/>
        <v>0</v>
      </c>
      <c r="C359" s="8" t="str">
        <f t="shared" si="10"/>
        <v>0</v>
      </c>
      <c r="D359" s="8" t="str">
        <f t="shared" si="10"/>
        <v>0</v>
      </c>
      <c r="E359" s="8" t="str">
        <f t="shared" si="10"/>
        <v>0</v>
      </c>
      <c r="F359" s="8" t="str">
        <f t="shared" si="10"/>
        <v>0</v>
      </c>
      <c r="G359" s="8" t="str">
        <f t="shared" si="10"/>
        <v>0</v>
      </c>
      <c r="H359" s="8" t="str">
        <f t="shared" si="10"/>
        <v>0</v>
      </c>
      <c r="I359" s="8">
        <f t="shared" si="10"/>
        <v>0</v>
      </c>
      <c r="J359" s="8">
        <f t="shared" si="10"/>
        <v>604076</v>
      </c>
      <c r="K359" s="8">
        <f t="shared" si="10"/>
        <v>125393</v>
      </c>
      <c r="L359" s="8">
        <f t="shared" si="10"/>
        <v>4504</v>
      </c>
      <c r="M359" s="8">
        <f t="shared" si="10"/>
        <v>7941</v>
      </c>
      <c r="N359" s="8">
        <f t="shared" si="10"/>
        <v>0</v>
      </c>
      <c r="O359" s="8" t="str">
        <f>IFERROR(VLOOKUP($B$356,$4:$126,MATCH($Q359&amp;"/"&amp;O$348,$2:$2,0),FALSE),"")</f>
        <v/>
      </c>
      <c r="P359" s="6"/>
      <c r="Q359" s="9" t="s">
        <v>14</v>
      </c>
    </row>
    <row r="360" spans="2:17" x14ac:dyDescent="0.3">
      <c r="B360" s="8" t="str">
        <f t="shared" si="10"/>
        <v>0</v>
      </c>
      <c r="C360" s="8" t="str">
        <f t="shared" si="10"/>
        <v>0</v>
      </c>
      <c r="D360" s="8" t="str">
        <f t="shared" si="10"/>
        <v>0</v>
      </c>
      <c r="E360" s="8" t="str">
        <f t="shared" si="10"/>
        <v>0</v>
      </c>
      <c r="F360" s="8" t="str">
        <f t="shared" si="10"/>
        <v>0</v>
      </c>
      <c r="G360" s="8" t="str">
        <f t="shared" si="10"/>
        <v>0</v>
      </c>
      <c r="H360" s="8">
        <f t="shared" si="10"/>
        <v>0</v>
      </c>
      <c r="I360" s="8">
        <f t="shared" si="10"/>
        <v>0</v>
      </c>
      <c r="J360" s="8">
        <f t="shared" si="10"/>
        <v>755506.2</v>
      </c>
      <c r="K360" s="8">
        <f t="shared" si="10"/>
        <v>261229.44</v>
      </c>
      <c r="L360" s="8">
        <f t="shared" si="10"/>
        <v>4337.7700000000004</v>
      </c>
      <c r="M360" s="8">
        <f t="shared" si="10"/>
        <v>7612.44</v>
      </c>
      <c r="N360" s="8">
        <f t="shared" si="10"/>
        <v>0</v>
      </c>
      <c r="O360" s="8">
        <f>IFERROR(VLOOKUP($B$356,$4:$126,MATCH($Q360&amp;"/"&amp;O$348,$2:$2,0),FALSE),IFERROR(VLOOKUP($B$356,$4:$126,MATCH($Q359&amp;"/"&amp;O$348,$2:$2,0),FALSE),IFERROR(VLOOKUP($B$356,$4:$126,MATCH($Q358&amp;"/"&amp;O$348,$2:$2,0),FALSE),IFERROR(VLOOKUP($B$356,$4:$126,MATCH($Q357&amp;"/"&amp;O$348,$2:$2,0),FALSE),""))))</f>
        <v>255312</v>
      </c>
      <c r="P360" s="6"/>
      <c r="Q360" s="9" t="s">
        <v>15</v>
      </c>
    </row>
    <row r="361" spans="2:17" x14ac:dyDescent="0.3">
      <c r="B361" s="12" t="e">
        <f t="shared" ref="B361:O361" si="11">+B360/B$402</f>
        <v>#VALUE!</v>
      </c>
      <c r="C361" s="12" t="e">
        <f t="shared" si="11"/>
        <v>#VALUE!</v>
      </c>
      <c r="D361" s="12" t="e">
        <f t="shared" si="11"/>
        <v>#VALUE!</v>
      </c>
      <c r="E361" s="12" t="e">
        <f t="shared" si="11"/>
        <v>#VALUE!</v>
      </c>
      <c r="F361" s="12" t="e">
        <f t="shared" si="11"/>
        <v>#VALUE!</v>
      </c>
      <c r="G361" s="12" t="e">
        <f t="shared" si="11"/>
        <v>#VALUE!</v>
      </c>
      <c r="H361" s="12">
        <f t="shared" si="11"/>
        <v>0</v>
      </c>
      <c r="I361" s="12">
        <f t="shared" si="11"/>
        <v>0</v>
      </c>
      <c r="J361" s="12">
        <f t="shared" si="11"/>
        <v>0.24495397731880958</v>
      </c>
      <c r="K361" s="12">
        <f t="shared" si="11"/>
        <v>7.8633370226850435E-2</v>
      </c>
      <c r="L361" s="12">
        <f t="shared" si="11"/>
        <v>1.1453319151833951E-3</v>
      </c>
      <c r="M361" s="12">
        <f t="shared" si="11"/>
        <v>2.0537664789079891E-3</v>
      </c>
      <c r="N361" s="12">
        <f t="shared" si="11"/>
        <v>0</v>
      </c>
      <c r="O361" s="12">
        <f t="shared" si="11"/>
        <v>7.4580406343330671E-2</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t="str">
        <f t="shared" ref="B363:O366" si="12">IFERROR(VLOOKUP($B$362,$4:$126,MATCH($Q363&amp;"/"&amp;B$348,$2:$2,0),FALSE),"")</f>
        <v/>
      </c>
      <c r="C363" s="8" t="str">
        <f t="shared" si="12"/>
        <v/>
      </c>
      <c r="D363" s="8" t="str">
        <f t="shared" si="12"/>
        <v/>
      </c>
      <c r="E363" s="8" t="str">
        <f t="shared" si="12"/>
        <v/>
      </c>
      <c r="F363" s="8" t="str">
        <f t="shared" si="12"/>
        <v/>
      </c>
      <c r="G363" s="8" t="str">
        <f t="shared" si="12"/>
        <v/>
      </c>
      <c r="H363" s="8" t="str">
        <f t="shared" si="12"/>
        <v/>
      </c>
      <c r="I363" s="8" t="str">
        <f t="shared" si="12"/>
        <v/>
      </c>
      <c r="J363" s="8">
        <f t="shared" si="12"/>
        <v>395574</v>
      </c>
      <c r="K363" s="8">
        <f t="shared" si="12"/>
        <v>506428</v>
      </c>
      <c r="L363" s="8">
        <f t="shared" si="12"/>
        <v>596959</v>
      </c>
      <c r="M363" s="8">
        <f t="shared" si="12"/>
        <v>743201</v>
      </c>
      <c r="N363" s="8">
        <f t="shared" si="12"/>
        <v>665946</v>
      </c>
      <c r="O363" s="8">
        <f t="shared" si="12"/>
        <v>539107</v>
      </c>
      <c r="P363" s="6"/>
      <c r="Q363" s="9" t="s">
        <v>12</v>
      </c>
    </row>
    <row r="364" spans="2:17" x14ac:dyDescent="0.3">
      <c r="B364" s="8" t="str">
        <f t="shared" si="12"/>
        <v/>
      </c>
      <c r="C364" s="8" t="str">
        <f t="shared" si="12"/>
        <v/>
      </c>
      <c r="D364" s="8" t="str">
        <f t="shared" si="12"/>
        <v/>
      </c>
      <c r="E364" s="8" t="str">
        <f t="shared" si="12"/>
        <v/>
      </c>
      <c r="F364" s="8" t="str">
        <f t="shared" si="12"/>
        <v/>
      </c>
      <c r="G364" s="8" t="str">
        <f t="shared" si="12"/>
        <v/>
      </c>
      <c r="H364" s="8" t="str">
        <f t="shared" si="12"/>
        <v/>
      </c>
      <c r="I364" s="8" t="str">
        <f t="shared" si="12"/>
        <v/>
      </c>
      <c r="J364" s="8">
        <f t="shared" si="12"/>
        <v>475469</v>
      </c>
      <c r="K364" s="8">
        <f t="shared" si="12"/>
        <v>508282</v>
      </c>
      <c r="L364" s="8">
        <f t="shared" si="12"/>
        <v>653921</v>
      </c>
      <c r="M364" s="8">
        <f t="shared" si="12"/>
        <v>704782</v>
      </c>
      <c r="N364" s="8">
        <f t="shared" si="12"/>
        <v>461176</v>
      </c>
      <c r="O364" s="8" t="str">
        <f t="shared" si="12"/>
        <v/>
      </c>
      <c r="P364" s="6"/>
      <c r="Q364" s="9" t="s">
        <v>13</v>
      </c>
    </row>
    <row r="365" spans="2:17" x14ac:dyDescent="0.3">
      <c r="B365" s="8" t="str">
        <f t="shared" si="12"/>
        <v/>
      </c>
      <c r="C365" s="8" t="str">
        <f t="shared" si="12"/>
        <v/>
      </c>
      <c r="D365" s="8" t="str">
        <f t="shared" si="12"/>
        <v/>
      </c>
      <c r="E365" s="8" t="str">
        <f t="shared" si="12"/>
        <v/>
      </c>
      <c r="F365" s="8" t="str">
        <f t="shared" si="12"/>
        <v/>
      </c>
      <c r="G365" s="8" t="str">
        <f t="shared" si="12"/>
        <v/>
      </c>
      <c r="H365" s="8" t="str">
        <f t="shared" si="12"/>
        <v/>
      </c>
      <c r="I365" s="8">
        <f t="shared" si="12"/>
        <v>428194</v>
      </c>
      <c r="J365" s="8">
        <f t="shared" si="12"/>
        <v>445970</v>
      </c>
      <c r="K365" s="8">
        <f t="shared" si="12"/>
        <v>657769</v>
      </c>
      <c r="L365" s="8">
        <f t="shared" si="12"/>
        <v>760152</v>
      </c>
      <c r="M365" s="8">
        <f t="shared" si="12"/>
        <v>614365</v>
      </c>
      <c r="N365" s="8">
        <f t="shared" si="12"/>
        <v>501620</v>
      </c>
      <c r="O365" s="8" t="str">
        <f t="shared" si="12"/>
        <v/>
      </c>
      <c r="P365" s="6"/>
      <c r="Q365" s="9" t="s">
        <v>14</v>
      </c>
    </row>
    <row r="366" spans="2:17" x14ac:dyDescent="0.3">
      <c r="B366" s="8" t="str">
        <f t="shared" si="12"/>
        <v/>
      </c>
      <c r="C366" s="8" t="str">
        <f t="shared" si="12"/>
        <v/>
      </c>
      <c r="D366" s="8" t="str">
        <f t="shared" si="12"/>
        <v/>
      </c>
      <c r="E366" s="8" t="str">
        <f t="shared" si="12"/>
        <v/>
      </c>
      <c r="F366" s="8" t="str">
        <f t="shared" si="12"/>
        <v/>
      </c>
      <c r="G366" s="8" t="str">
        <f t="shared" si="12"/>
        <v/>
      </c>
      <c r="H366" s="8">
        <f t="shared" si="12"/>
        <v>468080.71</v>
      </c>
      <c r="I366" s="8">
        <f t="shared" si="12"/>
        <v>417806.41</v>
      </c>
      <c r="J366" s="8">
        <f t="shared" si="12"/>
        <v>490969.89</v>
      </c>
      <c r="K366" s="8">
        <f t="shared" si="12"/>
        <v>633654.99</v>
      </c>
      <c r="L366" s="8">
        <f t="shared" si="12"/>
        <v>695822.18</v>
      </c>
      <c r="M366" s="8">
        <f t="shared" si="12"/>
        <v>919176.53</v>
      </c>
      <c r="N366" s="8">
        <f>IFERROR(VLOOKUP($B$362,$4:$126,MATCH($Q366&amp;"/"&amp;N$348,$2:$2,0),FALSE),IFERROR(VLOOKUP($B$362,$4:$126,MATCH($Q365&amp;"/"&amp;N$348,$2:$2,0),FALSE),IFERROR(VLOOKUP($B$362,$4:$126,MATCH($Q364&amp;"/"&amp;N$348,$2:$2,0),FALSE),IFERROR(VLOOKUP($B$362,$4:$126,MATCH($Q363&amp;"/"&amp;N$348,$2:$2,0),FALSE),""))))</f>
        <v>436288.49</v>
      </c>
      <c r="O366" s="8">
        <f>IFERROR(VLOOKUP($B$362,$4:$126,MATCH($Q366&amp;"/"&amp;O$348,$2:$2,0),FALSE),IFERROR(VLOOKUP($B$362,$4:$126,MATCH($Q365&amp;"/"&amp;O$348,$2:$2,0),FALSE),IFERROR(VLOOKUP($B$362,$4:$126,MATCH($Q364&amp;"/"&amp;O$348,$2:$2,0),FALSE),IFERROR(VLOOKUP($B$362,$4:$126,MATCH($Q363&amp;"/"&amp;O$348,$2:$2,0),FALSE),""))))</f>
        <v>539107</v>
      </c>
      <c r="P366" s="6"/>
      <c r="Q366" s="9" t="s">
        <v>15</v>
      </c>
    </row>
    <row r="367" spans="2:17" x14ac:dyDescent="0.3">
      <c r="B367" s="12" t="e">
        <f t="shared" ref="B367:O367" si="13">+B366/B$402</f>
        <v>#VALUE!</v>
      </c>
      <c r="C367" s="12" t="e">
        <f t="shared" si="13"/>
        <v>#VALUE!</v>
      </c>
      <c r="D367" s="12" t="e">
        <f t="shared" si="13"/>
        <v>#VALUE!</v>
      </c>
      <c r="E367" s="12" t="e">
        <f t="shared" si="13"/>
        <v>#VALUE!</v>
      </c>
      <c r="F367" s="12" t="e">
        <f t="shared" si="13"/>
        <v>#VALUE!</v>
      </c>
      <c r="G367" s="12" t="e">
        <f t="shared" si="13"/>
        <v>#VALUE!</v>
      </c>
      <c r="H367" s="12">
        <f t="shared" si="13"/>
        <v>0.36663362859457244</v>
      </c>
      <c r="I367" s="12">
        <f t="shared" si="13"/>
        <v>0.14842859884475937</v>
      </c>
      <c r="J367" s="12">
        <f t="shared" si="13"/>
        <v>0.15918469934366977</v>
      </c>
      <c r="K367" s="12">
        <f t="shared" si="13"/>
        <v>0.19073817799694096</v>
      </c>
      <c r="L367" s="12">
        <f t="shared" si="13"/>
        <v>0.18372282302807319</v>
      </c>
      <c r="M367" s="12">
        <f t="shared" si="13"/>
        <v>0.24798539568298256</v>
      </c>
      <c r="N367" s="12">
        <f t="shared" si="13"/>
        <v>0.12533707275711398</v>
      </c>
      <c r="O367" s="12">
        <f t="shared" si="13"/>
        <v>0.15748111770122034</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t="str">
        <f t="shared" ref="B369:O372" si="14">IFERROR(VLOOKUP($B$368,$4:$126,MATCH($Q369&amp;"/"&amp;B$348,$2:$2,0),FALSE),"")</f>
        <v/>
      </c>
      <c r="C369" s="8" t="str">
        <f t="shared" si="14"/>
        <v/>
      </c>
      <c r="D369" s="8" t="str">
        <f t="shared" si="14"/>
        <v/>
      </c>
      <c r="E369" s="8" t="str">
        <f t="shared" si="14"/>
        <v/>
      </c>
      <c r="F369" s="8" t="str">
        <f t="shared" si="14"/>
        <v/>
      </c>
      <c r="G369" s="8" t="str">
        <f t="shared" si="14"/>
        <v/>
      </c>
      <c r="H369" s="8" t="str">
        <f t="shared" si="14"/>
        <v/>
      </c>
      <c r="I369" s="8" t="str">
        <f t="shared" si="14"/>
        <v/>
      </c>
      <c r="J369" s="8">
        <f t="shared" si="14"/>
        <v>266225</v>
      </c>
      <c r="K369" s="8">
        <f t="shared" si="14"/>
        <v>598381</v>
      </c>
      <c r="L369" s="8">
        <f t="shared" si="14"/>
        <v>851840</v>
      </c>
      <c r="M369" s="8">
        <f t="shared" si="14"/>
        <v>1497377</v>
      </c>
      <c r="N369" s="8">
        <f t="shared" si="14"/>
        <v>1411770</v>
      </c>
      <c r="O369" s="8">
        <f t="shared" si="14"/>
        <v>1099407</v>
      </c>
      <c r="P369" s="6"/>
      <c r="Q369" s="9" t="s">
        <v>12</v>
      </c>
    </row>
    <row r="370" spans="1:17" x14ac:dyDescent="0.3">
      <c r="B370" s="8" t="str">
        <f t="shared" si="14"/>
        <v/>
      </c>
      <c r="C370" s="8" t="str">
        <f t="shared" si="14"/>
        <v/>
      </c>
      <c r="D370" s="8" t="str">
        <f t="shared" si="14"/>
        <v/>
      </c>
      <c r="E370" s="8" t="str">
        <f t="shared" si="14"/>
        <v/>
      </c>
      <c r="F370" s="8" t="str">
        <f t="shared" si="14"/>
        <v/>
      </c>
      <c r="G370" s="8" t="str">
        <f t="shared" si="14"/>
        <v/>
      </c>
      <c r="H370" s="8" t="str">
        <f t="shared" si="14"/>
        <v/>
      </c>
      <c r="I370" s="8" t="str">
        <f t="shared" si="14"/>
        <v/>
      </c>
      <c r="J370" s="8">
        <f t="shared" si="14"/>
        <v>434721</v>
      </c>
      <c r="K370" s="8">
        <f t="shared" si="14"/>
        <v>876507</v>
      </c>
      <c r="L370" s="8">
        <f t="shared" si="14"/>
        <v>1668216</v>
      </c>
      <c r="M370" s="8">
        <f t="shared" si="14"/>
        <v>1532839</v>
      </c>
      <c r="N370" s="8">
        <f t="shared" si="14"/>
        <v>1360555</v>
      </c>
      <c r="O370" s="8" t="str">
        <f t="shared" si="14"/>
        <v/>
      </c>
      <c r="P370" s="6"/>
      <c r="Q370" s="9" t="s">
        <v>13</v>
      </c>
    </row>
    <row r="371" spans="1:17" x14ac:dyDescent="0.3">
      <c r="B371" s="8" t="str">
        <f t="shared" si="14"/>
        <v/>
      </c>
      <c r="C371" s="8" t="str">
        <f t="shared" si="14"/>
        <v/>
      </c>
      <c r="D371" s="8" t="str">
        <f t="shared" si="14"/>
        <v/>
      </c>
      <c r="E371" s="8" t="str">
        <f t="shared" si="14"/>
        <v/>
      </c>
      <c r="F371" s="8" t="str">
        <f t="shared" si="14"/>
        <v/>
      </c>
      <c r="G371" s="8" t="str">
        <f t="shared" si="14"/>
        <v/>
      </c>
      <c r="H371" s="8" t="str">
        <f t="shared" si="14"/>
        <v/>
      </c>
      <c r="I371" s="8">
        <f t="shared" si="14"/>
        <v>243136</v>
      </c>
      <c r="J371" s="8">
        <f t="shared" si="14"/>
        <v>498692</v>
      </c>
      <c r="K371" s="8">
        <f t="shared" si="14"/>
        <v>968822</v>
      </c>
      <c r="L371" s="8">
        <f t="shared" si="14"/>
        <v>1648468</v>
      </c>
      <c r="M371" s="8">
        <f t="shared" si="14"/>
        <v>1464791</v>
      </c>
      <c r="N371" s="8">
        <f t="shared" si="14"/>
        <v>1306128</v>
      </c>
      <c r="O371" s="8" t="str">
        <f t="shared" si="14"/>
        <v/>
      </c>
      <c r="P371" s="6"/>
      <c r="Q371" s="9" t="s">
        <v>14</v>
      </c>
    </row>
    <row r="372" spans="1:17" x14ac:dyDescent="0.3">
      <c r="B372" s="8" t="str">
        <f t="shared" si="14"/>
        <v/>
      </c>
      <c r="C372" s="8" t="str">
        <f t="shared" si="14"/>
        <v/>
      </c>
      <c r="D372" s="8" t="str">
        <f t="shared" si="14"/>
        <v/>
      </c>
      <c r="E372" s="8" t="str">
        <f t="shared" si="14"/>
        <v/>
      </c>
      <c r="F372" s="8" t="str">
        <f t="shared" si="14"/>
        <v/>
      </c>
      <c r="G372" s="8" t="str">
        <f t="shared" si="14"/>
        <v/>
      </c>
      <c r="H372" s="8">
        <f t="shared" si="14"/>
        <v>227999.42</v>
      </c>
      <c r="I372" s="8">
        <f t="shared" si="14"/>
        <v>197319.09</v>
      </c>
      <c r="J372" s="8">
        <f t="shared" si="14"/>
        <v>445445.01</v>
      </c>
      <c r="K372" s="8">
        <f t="shared" si="14"/>
        <v>729757.36</v>
      </c>
      <c r="L372" s="8">
        <f t="shared" si="14"/>
        <v>1427106.33</v>
      </c>
      <c r="M372" s="8">
        <f t="shared" si="14"/>
        <v>1332570.7</v>
      </c>
      <c r="N372" s="8">
        <f>IFERROR(VLOOKUP($B$368,$4:$126,MATCH($Q372&amp;"/"&amp;N$348,$2:$2,0),FALSE),IFERROR(VLOOKUP($B$368,$4:$126,MATCH($Q371&amp;"/"&amp;N$348,$2:$2,0),FALSE),IFERROR(VLOOKUP($B$368,$4:$126,MATCH($Q370&amp;"/"&amp;N$348,$2:$2,0),FALSE),IFERROR(VLOOKUP($B$368,$4:$126,MATCH($Q369&amp;"/"&amp;N$348,$2:$2,0),FALSE),""))))</f>
        <v>1258707.52</v>
      </c>
      <c r="O372" s="8">
        <f>IFERROR(VLOOKUP($B$368,$4:$126,MATCH($Q372&amp;"/"&amp;O$348,$2:$2,0),FALSE),IFERROR(VLOOKUP($B$368,$4:$126,MATCH($Q371&amp;"/"&amp;O$348,$2:$2,0),FALSE),IFERROR(VLOOKUP($B$368,$4:$126,MATCH($Q370&amp;"/"&amp;O$348,$2:$2,0),FALSE),IFERROR(VLOOKUP($B$368,$4:$126,MATCH($Q369&amp;"/"&amp;O$348,$2:$2,0),FALSE),""))))</f>
        <v>1099407</v>
      </c>
      <c r="P372" s="6"/>
      <c r="Q372" s="9" t="s">
        <v>15</v>
      </c>
    </row>
    <row r="373" spans="1:17" x14ac:dyDescent="0.3">
      <c r="B373" s="12" t="e">
        <f t="shared" ref="B373:O373" si="15">+B372/B$402</f>
        <v>#VALUE!</v>
      </c>
      <c r="C373" s="12" t="e">
        <f t="shared" si="15"/>
        <v>#VALUE!</v>
      </c>
      <c r="D373" s="12" t="e">
        <f t="shared" si="15"/>
        <v>#VALUE!</v>
      </c>
      <c r="E373" s="12" t="e">
        <f t="shared" si="15"/>
        <v>#VALUE!</v>
      </c>
      <c r="F373" s="12" t="e">
        <f t="shared" si="15"/>
        <v>#VALUE!</v>
      </c>
      <c r="G373" s="12" t="e">
        <f t="shared" si="15"/>
        <v>#VALUE!</v>
      </c>
      <c r="H373" s="12">
        <f t="shared" si="15"/>
        <v>0.17858513048328337</v>
      </c>
      <c r="I373" s="12">
        <f t="shared" si="15"/>
        <v>7.0098962947990603E-2</v>
      </c>
      <c r="J373" s="12">
        <f t="shared" si="15"/>
        <v>0.14442439635348714</v>
      </c>
      <c r="K373" s="12">
        <f t="shared" si="15"/>
        <v>0.21966620861970601</v>
      </c>
      <c r="L373" s="12">
        <f t="shared" si="15"/>
        <v>0.37680891935470207</v>
      </c>
      <c r="M373" s="12">
        <f t="shared" si="15"/>
        <v>0.35951535045727184</v>
      </c>
      <c r="N373" s="12">
        <f t="shared" si="15"/>
        <v>0.36160182913412753</v>
      </c>
      <c r="O373" s="12">
        <f t="shared" si="15"/>
        <v>0.32115302373841476</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t="str">
        <f t="shared" ref="B375:O378" si="16">IFERROR(VLOOKUP($B$374,$4:$126,MATCH($Q375&amp;"/"&amp;B$348,$2:$2,0),FALSE),"")</f>
        <v/>
      </c>
      <c r="C375" s="8" t="str">
        <f t="shared" si="16"/>
        <v/>
      </c>
      <c r="D375" s="8" t="str">
        <f t="shared" si="16"/>
        <v/>
      </c>
      <c r="E375" s="8" t="str">
        <f t="shared" si="16"/>
        <v/>
      </c>
      <c r="F375" s="8" t="str">
        <f t="shared" si="16"/>
        <v/>
      </c>
      <c r="G375" s="8" t="str">
        <f t="shared" si="16"/>
        <v/>
      </c>
      <c r="H375" s="8" t="str">
        <f t="shared" si="16"/>
        <v/>
      </c>
      <c r="I375" s="8" t="str">
        <f t="shared" si="16"/>
        <v/>
      </c>
      <c r="J375" s="8">
        <f t="shared" si="16"/>
        <v>2034076</v>
      </c>
      <c r="K375" s="8">
        <f t="shared" si="16"/>
        <v>2290242</v>
      </c>
      <c r="L375" s="8">
        <f t="shared" si="16"/>
        <v>2333313</v>
      </c>
      <c r="M375" s="8">
        <f t="shared" si="16"/>
        <v>2640865</v>
      </c>
      <c r="N375" s="8">
        <f t="shared" si="16"/>
        <v>2499367</v>
      </c>
      <c r="O375" s="8">
        <f t="shared" si="16"/>
        <v>2128018</v>
      </c>
      <c r="P375" s="6"/>
      <c r="Q375" s="9" t="s">
        <v>12</v>
      </c>
    </row>
    <row r="376" spans="1:17" x14ac:dyDescent="0.3">
      <c r="B376" s="8" t="str">
        <f t="shared" si="16"/>
        <v/>
      </c>
      <c r="C376" s="8" t="str">
        <f t="shared" si="16"/>
        <v/>
      </c>
      <c r="D376" s="8" t="str">
        <f t="shared" si="16"/>
        <v/>
      </c>
      <c r="E376" s="8" t="str">
        <f t="shared" si="16"/>
        <v/>
      </c>
      <c r="F376" s="8" t="str">
        <f t="shared" si="16"/>
        <v/>
      </c>
      <c r="G376" s="8" t="str">
        <f t="shared" si="16"/>
        <v/>
      </c>
      <c r="H376" s="8" t="str">
        <f t="shared" si="16"/>
        <v/>
      </c>
      <c r="I376" s="8" t="str">
        <f t="shared" si="16"/>
        <v/>
      </c>
      <c r="J376" s="8">
        <f t="shared" si="16"/>
        <v>2159080</v>
      </c>
      <c r="K376" s="8">
        <f t="shared" si="16"/>
        <v>2356524</v>
      </c>
      <c r="L376" s="8">
        <f t="shared" si="16"/>
        <v>2664469</v>
      </c>
      <c r="M376" s="8">
        <f t="shared" si="16"/>
        <v>2628029</v>
      </c>
      <c r="N376" s="8">
        <f t="shared" si="16"/>
        <v>2357117</v>
      </c>
      <c r="O376" s="8" t="str">
        <f t="shared" si="16"/>
        <v/>
      </c>
      <c r="P376" s="6"/>
      <c r="Q376" s="9" t="s">
        <v>13</v>
      </c>
    </row>
    <row r="377" spans="1:17" x14ac:dyDescent="0.3">
      <c r="B377" s="8" t="str">
        <f t="shared" si="16"/>
        <v/>
      </c>
      <c r="C377" s="8" t="str">
        <f t="shared" si="16"/>
        <v/>
      </c>
      <c r="D377" s="8" t="str">
        <f t="shared" si="16"/>
        <v/>
      </c>
      <c r="E377" s="8" t="str">
        <f t="shared" si="16"/>
        <v/>
      </c>
      <c r="F377" s="8" t="str">
        <f t="shared" si="16"/>
        <v/>
      </c>
      <c r="G377" s="8" t="str">
        <f t="shared" si="16"/>
        <v/>
      </c>
      <c r="H377" s="8" t="str">
        <f t="shared" si="16"/>
        <v/>
      </c>
      <c r="I377" s="8">
        <f t="shared" si="16"/>
        <v>817043</v>
      </c>
      <c r="J377" s="8">
        <f t="shared" si="16"/>
        <v>1968257</v>
      </c>
      <c r="K377" s="8">
        <f t="shared" si="16"/>
        <v>2287910</v>
      </c>
      <c r="L377" s="8">
        <f t="shared" si="16"/>
        <v>2931401</v>
      </c>
      <c r="M377" s="8">
        <f t="shared" si="16"/>
        <v>2472801</v>
      </c>
      <c r="N377" s="8">
        <f t="shared" si="16"/>
        <v>2297109</v>
      </c>
      <c r="O377" s="8" t="str">
        <f t="shared" si="16"/>
        <v/>
      </c>
      <c r="P377" s="6"/>
      <c r="Q377" s="9" t="s">
        <v>14</v>
      </c>
    </row>
    <row r="378" spans="1:17" x14ac:dyDescent="0.3">
      <c r="B378" s="8" t="str">
        <f t="shared" si="16"/>
        <v/>
      </c>
      <c r="C378" s="8" t="str">
        <f t="shared" si="16"/>
        <v/>
      </c>
      <c r="D378" s="8" t="str">
        <f t="shared" si="16"/>
        <v/>
      </c>
      <c r="E378" s="8" t="str">
        <f t="shared" si="16"/>
        <v/>
      </c>
      <c r="F378" s="8" t="str">
        <f t="shared" si="16"/>
        <v/>
      </c>
      <c r="G378" s="8" t="str">
        <f t="shared" si="16"/>
        <v/>
      </c>
      <c r="H378" s="8">
        <f t="shared" si="16"/>
        <v>781739.42</v>
      </c>
      <c r="I378" s="8">
        <f t="shared" si="16"/>
        <v>2122161.6</v>
      </c>
      <c r="J378" s="8">
        <f t="shared" si="16"/>
        <v>2107226.66</v>
      </c>
      <c r="K378" s="8">
        <f t="shared" si="16"/>
        <v>2071247.03</v>
      </c>
      <c r="L378" s="8">
        <f t="shared" si="16"/>
        <v>2463403.6800000002</v>
      </c>
      <c r="M378" s="8">
        <f t="shared" si="16"/>
        <v>2468894.5499999998</v>
      </c>
      <c r="N378" s="8">
        <f>IFERROR(VLOOKUP($B$374,$4:$126,MATCH($Q378&amp;"/"&amp;N$348,$2:$2,0),FALSE),IFERROR(VLOOKUP($B$374,$4:$126,MATCH($Q377&amp;"/"&amp;N$348,$2:$2,0),FALSE),IFERROR(VLOOKUP($B$374,$4:$126,MATCH($Q376&amp;"/"&amp;N$348,$2:$2,0),FALSE),IFERROR(VLOOKUP($B$374,$4:$126,MATCH($Q375&amp;"/"&amp;N$348,$2:$2,0),FALSE),""))))</f>
        <v>2201679.5699999998</v>
      </c>
      <c r="O378" s="8">
        <f>IFERROR(VLOOKUP($B$374,$4:$126,MATCH($Q378&amp;"/"&amp;O$348,$2:$2,0),FALSE),IFERROR(VLOOKUP($B$374,$4:$126,MATCH($Q377&amp;"/"&amp;O$348,$2:$2,0),FALSE),IFERROR(VLOOKUP($B$374,$4:$126,MATCH($Q376&amp;"/"&amp;O$348,$2:$2,0),FALSE),IFERROR(VLOOKUP($B$374,$4:$126,MATCH($Q375&amp;"/"&amp;O$348,$2:$2,0),FALSE),""))))</f>
        <v>2128018</v>
      </c>
      <c r="P378" s="6"/>
      <c r="Q378" s="9" t="s">
        <v>15</v>
      </c>
    </row>
    <row r="379" spans="1:17" x14ac:dyDescent="0.3">
      <c r="B379" s="12" t="e">
        <f t="shared" ref="B379:O379" si="17">+B378/B$402</f>
        <v>#VALUE!</v>
      </c>
      <c r="C379" s="12" t="e">
        <f t="shared" si="17"/>
        <v>#VALUE!</v>
      </c>
      <c r="D379" s="12" t="e">
        <f t="shared" si="17"/>
        <v>#VALUE!</v>
      </c>
      <c r="E379" s="12" t="e">
        <f t="shared" si="17"/>
        <v>#VALUE!</v>
      </c>
      <c r="F379" s="12" t="e">
        <f t="shared" si="17"/>
        <v>#VALUE!</v>
      </c>
      <c r="G379" s="12" t="e">
        <f t="shared" si="17"/>
        <v>#VALUE!</v>
      </c>
      <c r="H379" s="12">
        <f t="shared" si="17"/>
        <v>0.61231312046594799</v>
      </c>
      <c r="I379" s="12">
        <f t="shared" si="17"/>
        <v>0.75391249456932152</v>
      </c>
      <c r="J379" s="12">
        <f t="shared" si="17"/>
        <v>0.68321550700607214</v>
      </c>
      <c r="K379" s="12">
        <f t="shared" si="17"/>
        <v>0.62347159087909232</v>
      </c>
      <c r="L379" s="12">
        <f t="shared" si="17"/>
        <v>0.6504297956517342</v>
      </c>
      <c r="M379" s="12">
        <f t="shared" si="17"/>
        <v>0.66608510106465524</v>
      </c>
      <c r="N379" s="12">
        <f t="shared" si="17"/>
        <v>0.63249908896964346</v>
      </c>
      <c r="O379" s="12">
        <f t="shared" si="17"/>
        <v>0.62162549016858526</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t="str">
        <f t="shared" ref="B381:O384" si="18">IFERROR(VLOOKUP($B$380,$4:$126,MATCH($Q381&amp;"/"&amp;B$348,$2:$2,0),FALSE),"")</f>
        <v/>
      </c>
      <c r="C381" s="8" t="str">
        <f t="shared" si="18"/>
        <v/>
      </c>
      <c r="D381" s="8" t="str">
        <f t="shared" si="18"/>
        <v/>
      </c>
      <c r="E381" s="8" t="str">
        <f t="shared" si="18"/>
        <v/>
      </c>
      <c r="F381" s="8" t="str">
        <f t="shared" si="18"/>
        <v/>
      </c>
      <c r="G381" s="8" t="str">
        <f t="shared" si="18"/>
        <v/>
      </c>
      <c r="H381" s="8" t="str">
        <f t="shared" si="18"/>
        <v/>
      </c>
      <c r="I381" s="8" t="str">
        <f t="shared" si="18"/>
        <v/>
      </c>
      <c r="J381" s="8">
        <f t="shared" si="18"/>
        <v>612403</v>
      </c>
      <c r="K381" s="8">
        <f t="shared" si="18"/>
        <v>927200</v>
      </c>
      <c r="L381" s="8">
        <f t="shared" si="18"/>
        <v>1083550</v>
      </c>
      <c r="M381" s="8">
        <f t="shared" si="18"/>
        <v>1115252</v>
      </c>
      <c r="N381" s="8">
        <f t="shared" si="18"/>
        <v>1118464</v>
      </c>
      <c r="O381" s="8">
        <f t="shared" si="18"/>
        <v>1003735</v>
      </c>
      <c r="P381" s="6"/>
      <c r="Q381" s="9" t="s">
        <v>12</v>
      </c>
    </row>
    <row r="382" spans="1:17" x14ac:dyDescent="0.3">
      <c r="B382" s="8" t="str">
        <f t="shared" si="18"/>
        <v/>
      </c>
      <c r="C382" s="8" t="str">
        <f t="shared" si="18"/>
        <v/>
      </c>
      <c r="D382" s="8" t="str">
        <f t="shared" si="18"/>
        <v/>
      </c>
      <c r="E382" s="8" t="str">
        <f t="shared" si="18"/>
        <v/>
      </c>
      <c r="F382" s="8" t="str">
        <f t="shared" si="18"/>
        <v/>
      </c>
      <c r="G382" s="8" t="str">
        <f t="shared" si="18"/>
        <v/>
      </c>
      <c r="H382" s="8" t="str">
        <f t="shared" si="18"/>
        <v/>
      </c>
      <c r="I382" s="8" t="str">
        <f t="shared" si="18"/>
        <v/>
      </c>
      <c r="J382" s="8">
        <f t="shared" si="18"/>
        <v>736233</v>
      </c>
      <c r="K382" s="8">
        <f t="shared" si="18"/>
        <v>990627</v>
      </c>
      <c r="L382" s="8">
        <f t="shared" si="18"/>
        <v>1108658</v>
      </c>
      <c r="M382" s="8">
        <f t="shared" si="18"/>
        <v>1096514</v>
      </c>
      <c r="N382" s="8">
        <f t="shared" si="18"/>
        <v>1079625</v>
      </c>
      <c r="O382" s="8" t="str">
        <f t="shared" si="18"/>
        <v/>
      </c>
      <c r="P382" s="6"/>
      <c r="Q382" s="9" t="s">
        <v>13</v>
      </c>
    </row>
    <row r="383" spans="1:17" x14ac:dyDescent="0.3">
      <c r="B383" s="8" t="str">
        <f t="shared" si="18"/>
        <v/>
      </c>
      <c r="C383" s="8" t="str">
        <f t="shared" si="18"/>
        <v/>
      </c>
      <c r="D383" s="8" t="str">
        <f t="shared" si="18"/>
        <v/>
      </c>
      <c r="E383" s="8" t="str">
        <f t="shared" si="18"/>
        <v/>
      </c>
      <c r="F383" s="8" t="str">
        <f t="shared" si="18"/>
        <v/>
      </c>
      <c r="G383" s="8" t="str">
        <f t="shared" si="18"/>
        <v/>
      </c>
      <c r="H383" s="8" t="str">
        <f t="shared" si="18"/>
        <v/>
      </c>
      <c r="I383" s="8">
        <f t="shared" si="18"/>
        <v>483514</v>
      </c>
      <c r="J383" s="8">
        <f t="shared" si="18"/>
        <v>784563</v>
      </c>
      <c r="K383" s="8">
        <f t="shared" si="18"/>
        <v>1024583</v>
      </c>
      <c r="L383" s="8">
        <f t="shared" si="18"/>
        <v>1126747</v>
      </c>
      <c r="M383" s="8">
        <f t="shared" si="18"/>
        <v>1082364</v>
      </c>
      <c r="N383" s="8">
        <f t="shared" si="18"/>
        <v>1050322</v>
      </c>
      <c r="O383" s="8" t="str">
        <f t="shared" si="18"/>
        <v/>
      </c>
      <c r="P383" s="6"/>
      <c r="Q383" s="9" t="s">
        <v>14</v>
      </c>
    </row>
    <row r="384" spans="1:17" x14ac:dyDescent="0.3">
      <c r="B384" s="8" t="str">
        <f t="shared" si="18"/>
        <v/>
      </c>
      <c r="C384" s="8" t="str">
        <f t="shared" si="18"/>
        <v/>
      </c>
      <c r="D384" s="8" t="str">
        <f t="shared" si="18"/>
        <v/>
      </c>
      <c r="E384" s="8" t="str">
        <f t="shared" si="18"/>
        <v/>
      </c>
      <c r="F384" s="8" t="str">
        <f t="shared" si="18"/>
        <v/>
      </c>
      <c r="G384" s="8" t="str">
        <f t="shared" si="18"/>
        <v/>
      </c>
      <c r="H384" s="8">
        <f t="shared" si="18"/>
        <v>391326</v>
      </c>
      <c r="I384" s="8">
        <f t="shared" si="18"/>
        <v>549604.69999999995</v>
      </c>
      <c r="J384" s="8">
        <f t="shared" si="18"/>
        <v>882050.28</v>
      </c>
      <c r="K384" s="8">
        <f t="shared" si="18"/>
        <v>1094139.52</v>
      </c>
      <c r="L384" s="8">
        <f t="shared" si="18"/>
        <v>1117809.94</v>
      </c>
      <c r="M384" s="8">
        <f t="shared" si="18"/>
        <v>1018745.09</v>
      </c>
      <c r="N384" s="8">
        <f>IFERROR(VLOOKUP($B$380,$4:$126,MATCH($Q384&amp;"/"&amp;N$348,$2:$2,0),FALSE),IFERROR(VLOOKUP($B$380,$4:$126,MATCH($Q383&amp;"/"&amp;N$348,$2:$2,0),FALSE),IFERROR(VLOOKUP($B$380,$4:$126,MATCH($Q382&amp;"/"&amp;N$348,$2:$2,0),FALSE),IFERROR(VLOOKUP($B$380,$4:$126,MATCH($Q381&amp;"/"&amp;N$348,$2:$2,0),FALSE),""))))</f>
        <v>1070592.1599999999</v>
      </c>
      <c r="O384" s="8">
        <f>IFERROR(VLOOKUP($B$380,$4:$126,MATCH($Q384&amp;"/"&amp;O$348,$2:$2,0),FALSE),IFERROR(VLOOKUP($B$380,$4:$126,MATCH($Q383&amp;"/"&amp;O$348,$2:$2,0),FALSE),IFERROR(VLOOKUP($B$380,$4:$126,MATCH($Q382&amp;"/"&amp;O$348,$2:$2,0),FALSE),IFERROR(VLOOKUP($B$380,$4:$126,MATCH($Q381&amp;"/"&amp;O$348,$2:$2,0),FALSE),""))))</f>
        <v>1003735</v>
      </c>
      <c r="P384" s="6"/>
      <c r="Q384" s="9" t="s">
        <v>15</v>
      </c>
    </row>
    <row r="385" spans="1:17" x14ac:dyDescent="0.3">
      <c r="A385" s="84"/>
      <c r="B385" s="12" t="e">
        <f t="shared" ref="B385:O385" si="19">+B384/B$402</f>
        <v>#VALUE!</v>
      </c>
      <c r="C385" s="12" t="e">
        <f t="shared" si="19"/>
        <v>#VALUE!</v>
      </c>
      <c r="D385" s="12" t="e">
        <f t="shared" si="19"/>
        <v>#VALUE!</v>
      </c>
      <c r="E385" s="12" t="e">
        <f t="shared" si="19"/>
        <v>#VALUE!</v>
      </c>
      <c r="F385" s="12" t="e">
        <f t="shared" si="19"/>
        <v>#VALUE!</v>
      </c>
      <c r="G385" s="12" t="e">
        <f t="shared" si="19"/>
        <v>#VALUE!</v>
      </c>
      <c r="H385" s="12">
        <f t="shared" si="19"/>
        <v>0.30651395855086538</v>
      </c>
      <c r="I385" s="12">
        <f t="shared" si="19"/>
        <v>0.19525084725122888</v>
      </c>
      <c r="J385" s="12">
        <f t="shared" si="19"/>
        <v>0.28598272824388427</v>
      </c>
      <c r="K385" s="12">
        <f t="shared" si="19"/>
        <v>0.32934985412053258</v>
      </c>
      <c r="L385" s="12">
        <f t="shared" si="19"/>
        <v>0.29514321861030801</v>
      </c>
      <c r="M385" s="12">
        <f t="shared" si="19"/>
        <v>0.2748480797739099</v>
      </c>
      <c r="N385" s="12">
        <f t="shared" si="19"/>
        <v>0.30755999877767992</v>
      </c>
      <c r="O385" s="12">
        <f t="shared" si="19"/>
        <v>0.29320581939361645</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t="str">
        <f t="shared" ref="B387:O390" si="20">IFERROR(VLOOKUP($B$386,$4:$126,MATCH($Q387&amp;"/"&amp;B$348,$2:$2,0),FALSE),"")</f>
        <v/>
      </c>
      <c r="C387" s="8" t="str">
        <f t="shared" si="20"/>
        <v/>
      </c>
      <c r="D387" s="8" t="str">
        <f t="shared" si="20"/>
        <v/>
      </c>
      <c r="E387" s="8" t="str">
        <f t="shared" si="20"/>
        <v/>
      </c>
      <c r="F387" s="8" t="str">
        <f t="shared" si="20"/>
        <v/>
      </c>
      <c r="G387" s="8" t="str">
        <f t="shared" si="20"/>
        <v/>
      </c>
      <c r="H387" s="8" t="str">
        <f t="shared" si="20"/>
        <v/>
      </c>
      <c r="I387" s="8" t="str">
        <f t="shared" si="20"/>
        <v/>
      </c>
      <c r="J387" s="8">
        <f t="shared" si="20"/>
        <v>10210</v>
      </c>
      <c r="K387" s="8">
        <f t="shared" si="20"/>
        <v>16732</v>
      </c>
      <c r="L387" s="8">
        <f t="shared" si="20"/>
        <v>23472</v>
      </c>
      <c r="M387" s="8">
        <f t="shared" si="20"/>
        <v>43038</v>
      </c>
      <c r="N387" s="8">
        <f t="shared" si="20"/>
        <v>51095</v>
      </c>
      <c r="O387" s="8">
        <f t="shared" si="20"/>
        <v>54270</v>
      </c>
      <c r="P387" s="6"/>
      <c r="Q387" s="9" t="s">
        <v>12</v>
      </c>
    </row>
    <row r="388" spans="1:17" x14ac:dyDescent="0.3">
      <c r="B388" s="8" t="str">
        <f t="shared" si="20"/>
        <v/>
      </c>
      <c r="C388" s="8" t="str">
        <f t="shared" si="20"/>
        <v/>
      </c>
      <c r="D388" s="8" t="str">
        <f t="shared" si="20"/>
        <v/>
      </c>
      <c r="E388" s="8" t="str">
        <f t="shared" si="20"/>
        <v/>
      </c>
      <c r="F388" s="8" t="str">
        <f t="shared" si="20"/>
        <v/>
      </c>
      <c r="G388" s="8" t="str">
        <f t="shared" si="20"/>
        <v/>
      </c>
      <c r="H388" s="8" t="str">
        <f t="shared" si="20"/>
        <v/>
      </c>
      <c r="I388" s="8" t="str">
        <f t="shared" si="20"/>
        <v/>
      </c>
      <c r="J388" s="8">
        <f t="shared" si="20"/>
        <v>9727</v>
      </c>
      <c r="K388" s="8">
        <f t="shared" si="20"/>
        <v>16840</v>
      </c>
      <c r="L388" s="8">
        <f t="shared" si="20"/>
        <v>24826</v>
      </c>
      <c r="M388" s="8">
        <f t="shared" si="20"/>
        <v>50859</v>
      </c>
      <c r="N388" s="8">
        <f t="shared" si="20"/>
        <v>50147</v>
      </c>
      <c r="O388" s="8" t="str">
        <f t="shared" si="20"/>
        <v/>
      </c>
      <c r="P388" s="6"/>
      <c r="Q388" s="9" t="s">
        <v>13</v>
      </c>
    </row>
    <row r="389" spans="1:17" x14ac:dyDescent="0.3">
      <c r="B389" s="8" t="str">
        <f t="shared" si="20"/>
        <v/>
      </c>
      <c r="C389" s="8" t="str">
        <f t="shared" si="20"/>
        <v/>
      </c>
      <c r="D389" s="8" t="str">
        <f t="shared" si="20"/>
        <v/>
      </c>
      <c r="E389" s="8" t="str">
        <f t="shared" si="20"/>
        <v/>
      </c>
      <c r="F389" s="8" t="str">
        <f t="shared" si="20"/>
        <v/>
      </c>
      <c r="G389" s="8" t="str">
        <f t="shared" si="20"/>
        <v/>
      </c>
      <c r="H389" s="8" t="str">
        <f t="shared" si="20"/>
        <v/>
      </c>
      <c r="I389" s="8">
        <f t="shared" si="20"/>
        <v>11070</v>
      </c>
      <c r="J389" s="8">
        <f t="shared" si="20"/>
        <v>9348</v>
      </c>
      <c r="K389" s="8">
        <f t="shared" si="20"/>
        <v>16205</v>
      </c>
      <c r="L389" s="8">
        <f t="shared" si="20"/>
        <v>34368</v>
      </c>
      <c r="M389" s="8">
        <f t="shared" si="20"/>
        <v>48490</v>
      </c>
      <c r="N389" s="8">
        <f t="shared" si="20"/>
        <v>49181</v>
      </c>
      <c r="O389" s="8" t="str">
        <f t="shared" si="20"/>
        <v/>
      </c>
      <c r="P389" s="6"/>
      <c r="Q389" s="9" t="s">
        <v>14</v>
      </c>
    </row>
    <row r="390" spans="1:17" x14ac:dyDescent="0.3">
      <c r="B390" s="8" t="str">
        <f t="shared" si="20"/>
        <v/>
      </c>
      <c r="C390" s="8" t="str">
        <f t="shared" si="20"/>
        <v/>
      </c>
      <c r="D390" s="8" t="str">
        <f t="shared" si="20"/>
        <v/>
      </c>
      <c r="E390" s="8" t="str">
        <f t="shared" si="20"/>
        <v/>
      </c>
      <c r="F390" s="8" t="str">
        <f t="shared" si="20"/>
        <v/>
      </c>
      <c r="G390" s="8" t="str">
        <f t="shared" si="20"/>
        <v/>
      </c>
      <c r="H390" s="8">
        <f t="shared" si="20"/>
        <v>9289.7999999999993</v>
      </c>
      <c r="I390" s="8">
        <f t="shared" si="20"/>
        <v>10622.96</v>
      </c>
      <c r="J390" s="8">
        <f t="shared" si="20"/>
        <v>9946.83</v>
      </c>
      <c r="K390" s="8">
        <f t="shared" si="20"/>
        <v>24036.39</v>
      </c>
      <c r="L390" s="8">
        <f t="shared" si="20"/>
        <v>35858.69</v>
      </c>
      <c r="M390" s="8">
        <f t="shared" si="20"/>
        <v>50969.37</v>
      </c>
      <c r="N390" s="8">
        <f>IFERROR(VLOOKUP($B$386,$4:$126,MATCH($Q390&amp;"/"&amp;N$348,$2:$2,0),FALSE),IFERROR(VLOOKUP($B$386,$4:$126,MATCH($Q389&amp;"/"&amp;N$348,$2:$2,0),FALSE),IFERROR(VLOOKUP($B$386,$4:$126,MATCH($Q388&amp;"/"&amp;N$348,$2:$2,0),FALSE),IFERROR(VLOOKUP($B$386,$4:$126,MATCH($Q387&amp;"/"&amp;N$348,$2:$2,0),FALSE),""))))</f>
        <v>55671.73</v>
      </c>
      <c r="O390" s="8">
        <f>IFERROR(VLOOKUP($B$386,$4:$126,MATCH($Q390&amp;"/"&amp;O$348,$2:$2,0),FALSE),IFERROR(VLOOKUP($B$386,$4:$126,MATCH($Q389&amp;"/"&amp;O$348,$2:$2,0),FALSE),IFERROR(VLOOKUP($B$386,$4:$126,MATCH($Q388&amp;"/"&amp;O$348,$2:$2,0),FALSE),IFERROR(VLOOKUP($B$386,$4:$126,MATCH($Q387&amp;"/"&amp;O$348,$2:$2,0),FALSE),""))))</f>
        <v>54270</v>
      </c>
      <c r="P390" s="6"/>
      <c r="Q390" s="9" t="s">
        <v>15</v>
      </c>
    </row>
    <row r="391" spans="1:17" x14ac:dyDescent="0.3">
      <c r="B391" s="12" t="e">
        <f t="shared" ref="B391:O391" si="21">+B390/B$402</f>
        <v>#VALUE!</v>
      </c>
      <c r="C391" s="12" t="e">
        <f t="shared" si="21"/>
        <v>#VALUE!</v>
      </c>
      <c r="D391" s="12" t="e">
        <f t="shared" si="21"/>
        <v>#VALUE!</v>
      </c>
      <c r="E391" s="12" t="e">
        <f t="shared" si="21"/>
        <v>#VALUE!</v>
      </c>
      <c r="F391" s="12" t="e">
        <f t="shared" si="21"/>
        <v>#VALUE!</v>
      </c>
      <c r="G391" s="12" t="e">
        <f t="shared" si="21"/>
        <v>#VALUE!</v>
      </c>
      <c r="H391" s="12">
        <f t="shared" si="21"/>
        <v>7.2764226556523946E-3</v>
      </c>
      <c r="I391" s="12">
        <f t="shared" si="21"/>
        <v>3.7738795543704674E-3</v>
      </c>
      <c r="J391" s="12">
        <f t="shared" si="21"/>
        <v>3.2250106884815174E-3</v>
      </c>
      <c r="K391" s="12">
        <f t="shared" si="21"/>
        <v>7.2352578399546598E-3</v>
      </c>
      <c r="L391" s="12">
        <f t="shared" si="21"/>
        <v>9.468022069788775E-3</v>
      </c>
      <c r="M391" s="12">
        <f t="shared" si="21"/>
        <v>1.375106845598238E-2</v>
      </c>
      <c r="N391" s="12">
        <f t="shared" si="21"/>
        <v>1.5993389313397669E-2</v>
      </c>
      <c r="O391" s="12">
        <f t="shared" si="21"/>
        <v>1.585306860724351E-2</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t="str">
        <f t="shared" ref="B393:O396" si="22">IFERROR(VLOOKUP($B$392,$4:$126,MATCH($Q393&amp;"/"&amp;B$348,$2:$2,0),FALSE),"")</f>
        <v/>
      </c>
      <c r="C393" s="8" t="str">
        <f t="shared" si="22"/>
        <v/>
      </c>
      <c r="D393" s="8" t="str">
        <f t="shared" si="22"/>
        <v/>
      </c>
      <c r="E393" s="8" t="str">
        <f t="shared" si="22"/>
        <v/>
      </c>
      <c r="F393" s="8" t="str">
        <f t="shared" si="22"/>
        <v/>
      </c>
      <c r="G393" s="8" t="str">
        <f t="shared" si="22"/>
        <v/>
      </c>
      <c r="H393" s="8" t="str">
        <f t="shared" si="22"/>
        <v/>
      </c>
      <c r="I393" s="8" t="str">
        <f t="shared" si="22"/>
        <v/>
      </c>
      <c r="J393" s="8">
        <f t="shared" si="22"/>
        <v>724862</v>
      </c>
      <c r="K393" s="8">
        <f t="shared" si="22"/>
        <v>1035150</v>
      </c>
      <c r="L393" s="8">
        <f t="shared" si="22"/>
        <v>1288352</v>
      </c>
      <c r="M393" s="8">
        <f t="shared" si="22"/>
        <v>1309409</v>
      </c>
      <c r="N393" s="8">
        <f t="shared" si="22"/>
        <v>1335147</v>
      </c>
      <c r="O393" s="8">
        <f t="shared" si="22"/>
        <v>1295294</v>
      </c>
      <c r="P393" s="6"/>
      <c r="Q393" s="9" t="s">
        <v>12</v>
      </c>
    </row>
    <row r="394" spans="1:17" x14ac:dyDescent="0.3">
      <c r="B394" s="8" t="str">
        <f t="shared" si="22"/>
        <v/>
      </c>
      <c r="C394" s="8" t="str">
        <f t="shared" si="22"/>
        <v/>
      </c>
      <c r="D394" s="8" t="str">
        <f t="shared" si="22"/>
        <v/>
      </c>
      <c r="E394" s="8" t="str">
        <f t="shared" si="22"/>
        <v/>
      </c>
      <c r="F394" s="8" t="str">
        <f t="shared" si="22"/>
        <v/>
      </c>
      <c r="G394" s="8" t="str">
        <f t="shared" si="22"/>
        <v/>
      </c>
      <c r="H394" s="8" t="str">
        <f t="shared" si="22"/>
        <v/>
      </c>
      <c r="I394" s="8" t="str">
        <f t="shared" si="22"/>
        <v/>
      </c>
      <c r="J394" s="8">
        <f t="shared" si="22"/>
        <v>817004</v>
      </c>
      <c r="K394" s="8">
        <f t="shared" si="22"/>
        <v>1103845</v>
      </c>
      <c r="L394" s="8">
        <f t="shared" si="22"/>
        <v>1299068</v>
      </c>
      <c r="M394" s="8">
        <f t="shared" si="22"/>
        <v>1302957</v>
      </c>
      <c r="N394" s="8">
        <f t="shared" si="22"/>
        <v>1291460</v>
      </c>
      <c r="O394" s="8" t="str">
        <f t="shared" si="22"/>
        <v/>
      </c>
      <c r="P394" s="6"/>
      <c r="Q394" s="9" t="s">
        <v>13</v>
      </c>
    </row>
    <row r="395" spans="1:17" x14ac:dyDescent="0.3">
      <c r="B395" s="8" t="str">
        <f t="shared" si="22"/>
        <v/>
      </c>
      <c r="C395" s="8" t="str">
        <f t="shared" si="22"/>
        <v/>
      </c>
      <c r="D395" s="8" t="str">
        <f t="shared" si="22"/>
        <v/>
      </c>
      <c r="E395" s="8" t="str">
        <f t="shared" si="22"/>
        <v/>
      </c>
      <c r="F395" s="8" t="str">
        <f t="shared" si="22"/>
        <v/>
      </c>
      <c r="G395" s="8" t="str">
        <f t="shared" si="22"/>
        <v/>
      </c>
      <c r="H395" s="8" t="str">
        <f t="shared" si="22"/>
        <v/>
      </c>
      <c r="I395" s="8">
        <f t="shared" si="22"/>
        <v>629704</v>
      </c>
      <c r="J395" s="8">
        <f t="shared" si="22"/>
        <v>863224</v>
      </c>
      <c r="K395" s="8">
        <f t="shared" si="22"/>
        <v>1135337</v>
      </c>
      <c r="L395" s="8">
        <f t="shared" si="22"/>
        <v>1327063</v>
      </c>
      <c r="M395" s="8">
        <f t="shared" si="22"/>
        <v>1286528</v>
      </c>
      <c r="N395" s="8">
        <f t="shared" si="22"/>
        <v>1258652</v>
      </c>
      <c r="O395" s="8" t="str">
        <f t="shared" si="22"/>
        <v/>
      </c>
      <c r="P395" s="6"/>
      <c r="Q395" s="9" t="s">
        <v>14</v>
      </c>
    </row>
    <row r="396" spans="1:17" x14ac:dyDescent="0.3">
      <c r="B396" s="8" t="str">
        <f t="shared" si="22"/>
        <v/>
      </c>
      <c r="C396" s="8" t="str">
        <f t="shared" si="22"/>
        <v/>
      </c>
      <c r="D396" s="8" t="str">
        <f t="shared" si="22"/>
        <v/>
      </c>
      <c r="E396" s="8" t="str">
        <f t="shared" si="22"/>
        <v/>
      </c>
      <c r="F396" s="8" t="str">
        <f t="shared" si="22"/>
        <v/>
      </c>
      <c r="G396" s="8" t="str">
        <f t="shared" si="22"/>
        <v/>
      </c>
      <c r="H396" s="8">
        <f t="shared" si="22"/>
        <v>494959.37</v>
      </c>
      <c r="I396" s="8">
        <f t="shared" si="22"/>
        <v>692703.01</v>
      </c>
      <c r="J396" s="8">
        <f t="shared" si="22"/>
        <v>977051.48</v>
      </c>
      <c r="K396" s="8">
        <f t="shared" si="22"/>
        <v>1250872.3200000001</v>
      </c>
      <c r="L396" s="8">
        <f t="shared" si="22"/>
        <v>1323943.8500000001</v>
      </c>
      <c r="M396" s="8">
        <f t="shared" si="22"/>
        <v>1237680.7</v>
      </c>
      <c r="N396" s="8">
        <f>IFERROR(VLOOKUP($B$392,$4:$126,MATCH($Q396&amp;"/"&amp;N$348,$2:$2,0),FALSE),IFERROR(VLOOKUP($B$392,$4:$126,MATCH($Q395&amp;"/"&amp;N$348,$2:$2,0),FALSE),IFERROR(VLOOKUP($B$392,$4:$126,MATCH($Q394&amp;"/"&amp;N$348,$2:$2,0),FALSE),IFERROR(VLOOKUP($B$392,$4:$126,MATCH($Q393&amp;"/"&amp;N$348,$2:$2,0),FALSE),""))))</f>
        <v>1279241.75</v>
      </c>
      <c r="O396" s="8">
        <f>IFERROR(VLOOKUP($B$392,$4:$126,MATCH($Q396&amp;"/"&amp;O$348,$2:$2,0),FALSE),IFERROR(VLOOKUP($B$392,$4:$126,MATCH($Q395&amp;"/"&amp;O$348,$2:$2,0),FALSE),IFERROR(VLOOKUP($B$392,$4:$126,MATCH($Q394&amp;"/"&amp;O$348,$2:$2,0),FALSE),IFERROR(VLOOKUP($B$392,$4:$126,MATCH($Q393&amp;"/"&amp;O$348,$2:$2,0),FALSE),""))))</f>
        <v>1295294</v>
      </c>
      <c r="P396" s="6"/>
      <c r="Q396" s="9" t="s">
        <v>15</v>
      </c>
    </row>
    <row r="397" spans="1:17" x14ac:dyDescent="0.3">
      <c r="A397" s="85"/>
      <c r="B397" s="12" t="e">
        <f t="shared" ref="B397:M397" si="23">+B396/B$402</f>
        <v>#VALUE!</v>
      </c>
      <c r="C397" s="12" t="e">
        <f t="shared" si="23"/>
        <v>#VALUE!</v>
      </c>
      <c r="D397" s="12" t="e">
        <f t="shared" si="23"/>
        <v>#VALUE!</v>
      </c>
      <c r="E397" s="12" t="e">
        <f t="shared" si="23"/>
        <v>#VALUE!</v>
      </c>
      <c r="F397" s="12" t="e">
        <f t="shared" si="23"/>
        <v>#VALUE!</v>
      </c>
      <c r="G397" s="12" t="e">
        <f t="shared" si="23"/>
        <v>#VALUE!</v>
      </c>
      <c r="H397" s="12">
        <f t="shared" si="23"/>
        <v>0.38768687953405201</v>
      </c>
      <c r="I397" s="12">
        <f t="shared" si="23"/>
        <v>0.24608750543067862</v>
      </c>
      <c r="J397" s="12">
        <f t="shared" si="23"/>
        <v>0.31678448975167822</v>
      </c>
      <c r="K397" s="12">
        <f t="shared" si="23"/>
        <v>0.37652841213103444</v>
      </c>
      <c r="L397" s="12">
        <f t="shared" si="23"/>
        <v>0.34957020434826591</v>
      </c>
      <c r="M397" s="12">
        <f t="shared" si="23"/>
        <v>0.33391489893534471</v>
      </c>
      <c r="N397" s="12">
        <f>+N396/N$402</f>
        <v>0.36750090815755376</v>
      </c>
      <c r="O397" s="12">
        <f>+O396/O$402</f>
        <v>0.37837450983141474</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t="str">
        <f t="shared" ref="B399:O402" si="24">IFERROR(VLOOKUP($B$398,$4:$126,MATCH($Q399&amp;"/"&amp;B$348,$2:$2,0),FALSE),"")</f>
        <v/>
      </c>
      <c r="C399" s="8" t="str">
        <f t="shared" si="24"/>
        <v/>
      </c>
      <c r="D399" s="8" t="str">
        <f t="shared" si="24"/>
        <v/>
      </c>
      <c r="E399" s="8" t="str">
        <f t="shared" si="24"/>
        <v/>
      </c>
      <c r="F399" s="8" t="str">
        <f t="shared" si="24"/>
        <v/>
      </c>
      <c r="G399" s="8" t="str">
        <f t="shared" si="24"/>
        <v/>
      </c>
      <c r="H399" s="8" t="str">
        <f t="shared" si="24"/>
        <v/>
      </c>
      <c r="I399" s="8" t="str">
        <f t="shared" si="24"/>
        <v/>
      </c>
      <c r="J399" s="8">
        <f t="shared" si="24"/>
        <v>2758938</v>
      </c>
      <c r="K399" s="8">
        <f t="shared" si="24"/>
        <v>3325392</v>
      </c>
      <c r="L399" s="8">
        <f t="shared" si="24"/>
        <v>3621665</v>
      </c>
      <c r="M399" s="8">
        <f t="shared" si="24"/>
        <v>3950274</v>
      </c>
      <c r="N399" s="8">
        <f t="shared" si="24"/>
        <v>3834514</v>
      </c>
      <c r="O399" s="8">
        <f t="shared" si="24"/>
        <v>3423312</v>
      </c>
      <c r="P399" s="6"/>
      <c r="Q399" s="9" t="s">
        <v>12</v>
      </c>
    </row>
    <row r="400" spans="1:17" x14ac:dyDescent="0.3">
      <c r="B400" s="8" t="str">
        <f t="shared" si="24"/>
        <v/>
      </c>
      <c r="C400" s="8" t="str">
        <f t="shared" si="24"/>
        <v/>
      </c>
      <c r="D400" s="8" t="str">
        <f t="shared" si="24"/>
        <v/>
      </c>
      <c r="E400" s="8" t="str">
        <f t="shared" si="24"/>
        <v/>
      </c>
      <c r="F400" s="8" t="str">
        <f t="shared" si="24"/>
        <v/>
      </c>
      <c r="G400" s="8" t="str">
        <f t="shared" si="24"/>
        <v/>
      </c>
      <c r="H400" s="8" t="str">
        <f t="shared" si="24"/>
        <v/>
      </c>
      <c r="I400" s="8" t="str">
        <f t="shared" si="24"/>
        <v/>
      </c>
      <c r="J400" s="8">
        <f t="shared" si="24"/>
        <v>2976084</v>
      </c>
      <c r="K400" s="8">
        <f t="shared" si="24"/>
        <v>3460369</v>
      </c>
      <c r="L400" s="8">
        <f t="shared" si="24"/>
        <v>3963537</v>
      </c>
      <c r="M400" s="8">
        <f t="shared" si="24"/>
        <v>3930986</v>
      </c>
      <c r="N400" s="8">
        <f t="shared" si="24"/>
        <v>3648577</v>
      </c>
      <c r="O400" s="8" t="str">
        <f t="shared" si="24"/>
        <v/>
      </c>
      <c r="P400" s="6"/>
      <c r="Q400" s="9" t="s">
        <v>13</v>
      </c>
    </row>
    <row r="401" spans="1:17" x14ac:dyDescent="0.3">
      <c r="B401" s="8" t="str">
        <f t="shared" si="24"/>
        <v/>
      </c>
      <c r="C401" s="8" t="str">
        <f t="shared" si="24"/>
        <v/>
      </c>
      <c r="D401" s="8" t="str">
        <f t="shared" si="24"/>
        <v/>
      </c>
      <c r="E401" s="8" t="str">
        <f t="shared" si="24"/>
        <v/>
      </c>
      <c r="F401" s="8" t="str">
        <f t="shared" si="24"/>
        <v/>
      </c>
      <c r="G401" s="8" t="str">
        <f t="shared" si="24"/>
        <v/>
      </c>
      <c r="H401" s="8" t="str">
        <f t="shared" si="24"/>
        <v/>
      </c>
      <c r="I401" s="8">
        <f t="shared" si="24"/>
        <v>1446747</v>
      </c>
      <c r="J401" s="8">
        <f t="shared" si="24"/>
        <v>2831481</v>
      </c>
      <c r="K401" s="8">
        <f t="shared" si="24"/>
        <v>3423247</v>
      </c>
      <c r="L401" s="8">
        <f t="shared" si="24"/>
        <v>4258464</v>
      </c>
      <c r="M401" s="8">
        <f t="shared" si="24"/>
        <v>3759329</v>
      </c>
      <c r="N401" s="8">
        <f t="shared" si="24"/>
        <v>3555761</v>
      </c>
      <c r="O401" s="8" t="str">
        <f t="shared" si="24"/>
        <v/>
      </c>
      <c r="P401" s="6"/>
      <c r="Q401" s="9" t="s">
        <v>14</v>
      </c>
    </row>
    <row r="402" spans="1:17" x14ac:dyDescent="0.3">
      <c r="B402" s="8" t="str">
        <f t="shared" si="24"/>
        <v/>
      </c>
      <c r="C402" s="8" t="str">
        <f t="shared" si="24"/>
        <v/>
      </c>
      <c r="D402" s="8" t="str">
        <f t="shared" si="24"/>
        <v/>
      </c>
      <c r="E402" s="8" t="str">
        <f t="shared" si="24"/>
        <v/>
      </c>
      <c r="F402" s="8" t="str">
        <f t="shared" si="24"/>
        <v/>
      </c>
      <c r="G402" s="8" t="str">
        <f t="shared" si="24"/>
        <v/>
      </c>
      <c r="H402" s="8">
        <f t="shared" si="24"/>
        <v>1276698.79</v>
      </c>
      <c r="I402" s="8">
        <f t="shared" si="24"/>
        <v>2814864.61</v>
      </c>
      <c r="J402" s="8">
        <f t="shared" si="24"/>
        <v>3084278.15</v>
      </c>
      <c r="K402" s="8">
        <f t="shared" si="24"/>
        <v>3322119.34</v>
      </c>
      <c r="L402" s="8">
        <f t="shared" si="24"/>
        <v>3787347.53</v>
      </c>
      <c r="M402" s="8">
        <f t="shared" si="24"/>
        <v>3706575.25</v>
      </c>
      <c r="N402" s="8">
        <f>IFERROR(VLOOKUP($B$398,$4:$126,MATCH($Q402&amp;"/"&amp;N$348,$2:$2,0),FALSE),IFERROR(VLOOKUP($B$398,$4:$126,MATCH($Q401&amp;"/"&amp;N$348,$2:$2,0),FALSE),IFERROR(VLOOKUP($B$398,$4:$126,MATCH($Q400&amp;"/"&amp;N$348,$2:$2,0),FALSE),IFERROR(VLOOKUP($B$398,$4:$126,MATCH($Q399&amp;"/"&amp;N$348,$2:$2,0),FALSE),""))))</f>
        <v>3480921.33</v>
      </c>
      <c r="O402" s="8">
        <f>IFERROR(VLOOKUP($B$398,$4:$126,MATCH($Q402&amp;"/"&amp;O$348,$2:$2,0),FALSE),IFERROR(VLOOKUP($B$398,$4:$126,MATCH($Q401&amp;"/"&amp;O$348,$2:$2,0),FALSE),IFERROR(VLOOKUP($B$398,$4:$126,MATCH($Q400&amp;"/"&amp;O$348,$2:$2,0),FALSE),IFERROR(VLOOKUP($B$398,$4:$126,MATCH($Q399&amp;"/"&amp;O$348,$2:$2,0),FALSE),""))))</f>
        <v>3423312</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t="str">
        <f t="shared" ref="B405:O408" si="25">IFERROR(VLOOKUP($B$404,$4:$126,MATCH($Q405&amp;"/"&amp;B$348,$2:$2,0),FALSE),"")</f>
        <v/>
      </c>
      <c r="C405" s="8" t="str">
        <f t="shared" si="25"/>
        <v/>
      </c>
      <c r="D405" s="8" t="str">
        <f t="shared" si="25"/>
        <v/>
      </c>
      <c r="E405" s="8" t="str">
        <f t="shared" si="25"/>
        <v/>
      </c>
      <c r="F405" s="8" t="str">
        <f t="shared" si="25"/>
        <v/>
      </c>
      <c r="G405" s="8" t="str">
        <f t="shared" si="25"/>
        <v/>
      </c>
      <c r="H405" s="8" t="str">
        <f t="shared" si="25"/>
        <v/>
      </c>
      <c r="I405" s="8" t="str">
        <f t="shared" si="25"/>
        <v/>
      </c>
      <c r="J405" s="8">
        <f t="shared" si="25"/>
        <v>453336</v>
      </c>
      <c r="K405" s="8">
        <f t="shared" si="25"/>
        <v>438419</v>
      </c>
      <c r="L405" s="8">
        <f t="shared" si="25"/>
        <v>529867</v>
      </c>
      <c r="M405" s="8">
        <f t="shared" si="25"/>
        <v>613065</v>
      </c>
      <c r="N405" s="8">
        <f t="shared" si="25"/>
        <v>535176</v>
      </c>
      <c r="O405" s="8">
        <f t="shared" si="25"/>
        <v>587980</v>
      </c>
      <c r="P405" s="6"/>
      <c r="Q405" s="9" t="s">
        <v>12</v>
      </c>
    </row>
    <row r="406" spans="1:17" x14ac:dyDescent="0.3">
      <c r="B406" s="8" t="str">
        <f t="shared" si="25"/>
        <v/>
      </c>
      <c r="C406" s="8" t="str">
        <f t="shared" si="25"/>
        <v/>
      </c>
      <c r="D406" s="8" t="str">
        <f t="shared" si="25"/>
        <v/>
      </c>
      <c r="E406" s="8" t="str">
        <f t="shared" si="25"/>
        <v/>
      </c>
      <c r="F406" s="8" t="str">
        <f t="shared" si="25"/>
        <v/>
      </c>
      <c r="G406" s="8" t="str">
        <f t="shared" si="25"/>
        <v/>
      </c>
      <c r="H406" s="8" t="str">
        <f t="shared" si="25"/>
        <v/>
      </c>
      <c r="I406" s="8" t="str">
        <f t="shared" si="25"/>
        <v/>
      </c>
      <c r="J406" s="8">
        <f t="shared" si="25"/>
        <v>481341</v>
      </c>
      <c r="K406" s="8">
        <f t="shared" si="25"/>
        <v>461282</v>
      </c>
      <c r="L406" s="8">
        <f t="shared" si="25"/>
        <v>607838</v>
      </c>
      <c r="M406" s="8">
        <f t="shared" si="25"/>
        <v>604033</v>
      </c>
      <c r="N406" s="8">
        <f t="shared" si="25"/>
        <v>533883</v>
      </c>
      <c r="O406" s="8" t="str">
        <f t="shared" si="25"/>
        <v/>
      </c>
      <c r="P406" s="6"/>
      <c r="Q406" s="9" t="s">
        <v>13</v>
      </c>
    </row>
    <row r="407" spans="1:17" x14ac:dyDescent="0.3">
      <c r="B407" s="8" t="str">
        <f t="shared" si="25"/>
        <v/>
      </c>
      <c r="C407" s="8" t="str">
        <f t="shared" si="25"/>
        <v/>
      </c>
      <c r="D407" s="8" t="str">
        <f t="shared" si="25"/>
        <v/>
      </c>
      <c r="E407" s="8" t="str">
        <f t="shared" si="25"/>
        <v/>
      </c>
      <c r="F407" s="8" t="str">
        <f t="shared" si="25"/>
        <v/>
      </c>
      <c r="G407" s="8" t="str">
        <f t="shared" si="25"/>
        <v/>
      </c>
      <c r="H407" s="8" t="str">
        <f t="shared" si="25"/>
        <v/>
      </c>
      <c r="I407" s="8">
        <f t="shared" si="25"/>
        <v>590006</v>
      </c>
      <c r="J407" s="8">
        <f t="shared" si="25"/>
        <v>594909</v>
      </c>
      <c r="K407" s="8">
        <f t="shared" si="25"/>
        <v>653226</v>
      </c>
      <c r="L407" s="8">
        <f t="shared" si="25"/>
        <v>726797</v>
      </c>
      <c r="M407" s="8">
        <f t="shared" si="25"/>
        <v>555205</v>
      </c>
      <c r="N407" s="8">
        <f t="shared" si="25"/>
        <v>615111</v>
      </c>
      <c r="O407" s="8" t="str">
        <f t="shared" si="25"/>
        <v/>
      </c>
      <c r="P407" s="6"/>
      <c r="Q407" s="9" t="s">
        <v>14</v>
      </c>
    </row>
    <row r="408" spans="1:17" x14ac:dyDescent="0.3">
      <c r="B408" s="8" t="str">
        <f t="shared" si="25"/>
        <v/>
      </c>
      <c r="C408" s="8" t="str">
        <f t="shared" si="25"/>
        <v/>
      </c>
      <c r="D408" s="8" t="str">
        <f t="shared" si="25"/>
        <v/>
      </c>
      <c r="E408" s="8" t="str">
        <f t="shared" si="25"/>
        <v/>
      </c>
      <c r="F408" s="8" t="str">
        <f t="shared" si="25"/>
        <v/>
      </c>
      <c r="G408" s="8" t="str">
        <f t="shared" si="25"/>
        <v/>
      </c>
      <c r="H408" s="8">
        <f t="shared" si="25"/>
        <v>450791.34</v>
      </c>
      <c r="I408" s="8">
        <f t="shared" si="25"/>
        <v>475915.78</v>
      </c>
      <c r="J408" s="8">
        <f t="shared" si="25"/>
        <v>559064.68999999994</v>
      </c>
      <c r="K408" s="8">
        <f t="shared" si="25"/>
        <v>562142.17000000004</v>
      </c>
      <c r="L408" s="8">
        <f t="shared" si="25"/>
        <v>656867.89</v>
      </c>
      <c r="M408" s="8">
        <f t="shared" si="25"/>
        <v>603777.81000000006</v>
      </c>
      <c r="N408" s="8">
        <f>IFERROR(VLOOKUP($B$404,$4:$126,MATCH($Q408&amp;"/"&amp;N$348,$2:$2,0),FALSE),IFERROR(VLOOKUP($B$404,$4:$126,MATCH($Q407&amp;"/"&amp;N$348,$2:$2,0),FALSE),IFERROR(VLOOKUP($B$404,$4:$126,MATCH($Q406&amp;"/"&amp;N$348,$2:$2,0),FALSE),IFERROR(VLOOKUP($B$404,$4:$126,MATCH($Q405&amp;"/"&amp;N$348,$2:$2,0),FALSE),""))))</f>
        <v>568334.25</v>
      </c>
      <c r="O408" s="8">
        <f>IFERROR(VLOOKUP($B$404,$4:$126,MATCH($Q408&amp;"/"&amp;O$348,$2:$2,0),FALSE),IFERROR(VLOOKUP($B$404,$4:$126,MATCH($Q407&amp;"/"&amp;O$348,$2:$2,0),FALSE),IFERROR(VLOOKUP($B$404,$4:$126,MATCH($Q406&amp;"/"&amp;O$348,$2:$2,0),FALSE),IFERROR(VLOOKUP($B$404,$4:$126,MATCH($Q405&amp;"/"&amp;O$348,$2:$2,0),FALSE),""))))</f>
        <v>587980</v>
      </c>
      <c r="P408" s="6"/>
      <c r="Q408" s="9" t="s">
        <v>15</v>
      </c>
    </row>
    <row r="409" spans="1:17" x14ac:dyDescent="0.3">
      <c r="A409" s="84"/>
      <c r="B409" s="12" t="e">
        <f t="shared" ref="B409:M409" si="26">+B408/B$402</f>
        <v>#VALUE!</v>
      </c>
      <c r="C409" s="12" t="e">
        <f t="shared" si="26"/>
        <v>#VALUE!</v>
      </c>
      <c r="D409" s="12" t="e">
        <f t="shared" si="26"/>
        <v>#VALUE!</v>
      </c>
      <c r="E409" s="12" t="e">
        <f t="shared" si="26"/>
        <v>#VALUE!</v>
      </c>
      <c r="F409" s="12" t="e">
        <f t="shared" si="26"/>
        <v>#VALUE!</v>
      </c>
      <c r="G409" s="12" t="e">
        <f t="shared" si="26"/>
        <v>#VALUE!</v>
      </c>
      <c r="H409" s="12">
        <f t="shared" si="26"/>
        <v>0.35309138187559497</v>
      </c>
      <c r="I409" s="12">
        <f t="shared" si="26"/>
        <v>0.169072351938092</v>
      </c>
      <c r="J409" s="12">
        <f t="shared" si="26"/>
        <v>0.18126273403713603</v>
      </c>
      <c r="K409" s="12">
        <f t="shared" si="26"/>
        <v>0.16921191338057112</v>
      </c>
      <c r="L409" s="12">
        <f t="shared" si="26"/>
        <v>0.17343744792282109</v>
      </c>
      <c r="M409" s="12">
        <f t="shared" si="26"/>
        <v>0.16289371435262243</v>
      </c>
      <c r="N409" s="12">
        <f>+N408/N$402</f>
        <v>0.16327121360137145</v>
      </c>
      <c r="O409" s="12">
        <f>+O408/O$402</f>
        <v>0.17175764289086123</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t="str">
        <f t="shared" ref="B411:O414" si="27">IFERROR(VLOOKUP($B$410,$4:$126,MATCH($Q411&amp;"/"&amp;B$348,$2:$2,0),FALSE),"")</f>
        <v/>
      </c>
      <c r="C411" s="8" t="str">
        <f t="shared" si="27"/>
        <v/>
      </c>
      <c r="D411" s="8" t="str">
        <f t="shared" si="27"/>
        <v/>
      </c>
      <c r="E411" s="8" t="str">
        <f t="shared" si="27"/>
        <v/>
      </c>
      <c r="F411" s="8" t="str">
        <f t="shared" si="27"/>
        <v/>
      </c>
      <c r="G411" s="8" t="str">
        <f t="shared" si="27"/>
        <v/>
      </c>
      <c r="H411" s="8" t="str">
        <f t="shared" si="27"/>
        <v/>
      </c>
      <c r="I411" s="8" t="str">
        <f t="shared" si="27"/>
        <v/>
      </c>
      <c r="J411" s="8">
        <f t="shared" si="27"/>
        <v>660270</v>
      </c>
      <c r="K411" s="8">
        <f t="shared" si="27"/>
        <v>924981</v>
      </c>
      <c r="L411" s="8">
        <f t="shared" si="27"/>
        <v>1266248</v>
      </c>
      <c r="M411" s="8">
        <f t="shared" si="27"/>
        <v>1669781</v>
      </c>
      <c r="N411" s="8">
        <f t="shared" si="27"/>
        <v>1726079</v>
      </c>
      <c r="O411" s="8">
        <f t="shared" si="27"/>
        <v>1195329</v>
      </c>
      <c r="P411" s="6"/>
      <c r="Q411" s="9" t="s">
        <v>12</v>
      </c>
    </row>
    <row r="412" spans="1:17" x14ac:dyDescent="0.3">
      <c r="B412" s="8" t="str">
        <f t="shared" si="27"/>
        <v/>
      </c>
      <c r="C412" s="8" t="str">
        <f t="shared" si="27"/>
        <v/>
      </c>
      <c r="D412" s="8" t="str">
        <f t="shared" si="27"/>
        <v/>
      </c>
      <c r="E412" s="8" t="str">
        <f t="shared" si="27"/>
        <v/>
      </c>
      <c r="F412" s="8" t="str">
        <f t="shared" si="27"/>
        <v/>
      </c>
      <c r="G412" s="8" t="str">
        <f t="shared" si="27"/>
        <v/>
      </c>
      <c r="H412" s="8" t="str">
        <f t="shared" si="27"/>
        <v/>
      </c>
      <c r="I412" s="8" t="str">
        <f t="shared" si="27"/>
        <v/>
      </c>
      <c r="J412" s="8">
        <f t="shared" si="27"/>
        <v>850512</v>
      </c>
      <c r="K412" s="8">
        <f t="shared" si="27"/>
        <v>1338945</v>
      </c>
      <c r="L412" s="8">
        <f t="shared" si="27"/>
        <v>1678479</v>
      </c>
      <c r="M412" s="8">
        <f t="shared" si="27"/>
        <v>1785294</v>
      </c>
      <c r="N412" s="8">
        <f t="shared" si="27"/>
        <v>1447950</v>
      </c>
      <c r="O412" s="8" t="str">
        <f t="shared" si="27"/>
        <v/>
      </c>
      <c r="P412" s="6"/>
      <c r="Q412" s="9" t="s">
        <v>13</v>
      </c>
    </row>
    <row r="413" spans="1:17" x14ac:dyDescent="0.3">
      <c r="B413" s="8" t="str">
        <f t="shared" si="27"/>
        <v/>
      </c>
      <c r="C413" s="8" t="str">
        <f t="shared" si="27"/>
        <v/>
      </c>
      <c r="D413" s="8" t="str">
        <f t="shared" si="27"/>
        <v/>
      </c>
      <c r="E413" s="8" t="str">
        <f t="shared" si="27"/>
        <v/>
      </c>
      <c r="F413" s="8" t="str">
        <f t="shared" si="27"/>
        <v/>
      </c>
      <c r="G413" s="8" t="str">
        <f t="shared" si="27"/>
        <v/>
      </c>
      <c r="H413" s="8" t="str">
        <f t="shared" si="27"/>
        <v/>
      </c>
      <c r="I413" s="8">
        <f t="shared" si="27"/>
        <v>1022889</v>
      </c>
      <c r="J413" s="8">
        <f t="shared" si="27"/>
        <v>779862</v>
      </c>
      <c r="K413" s="8">
        <f t="shared" si="27"/>
        <v>1376290</v>
      </c>
      <c r="L413" s="8">
        <f t="shared" si="27"/>
        <v>2077847</v>
      </c>
      <c r="M413" s="8">
        <f t="shared" si="27"/>
        <v>1696454</v>
      </c>
      <c r="N413" s="8">
        <f t="shared" si="27"/>
        <v>1419245</v>
      </c>
      <c r="O413" s="8" t="str">
        <f t="shared" si="27"/>
        <v/>
      </c>
      <c r="P413" s="6"/>
      <c r="Q413" s="9" t="s">
        <v>14</v>
      </c>
    </row>
    <row r="414" spans="1:17" x14ac:dyDescent="0.3">
      <c r="B414" s="8" t="str">
        <f t="shared" si="27"/>
        <v/>
      </c>
      <c r="C414" s="8" t="str">
        <f t="shared" si="27"/>
        <v/>
      </c>
      <c r="D414" s="8" t="str">
        <f t="shared" si="27"/>
        <v/>
      </c>
      <c r="E414" s="8" t="str">
        <f t="shared" si="27"/>
        <v/>
      </c>
      <c r="F414" s="8" t="str">
        <f t="shared" si="27"/>
        <v/>
      </c>
      <c r="G414" s="8" t="str">
        <f t="shared" si="27"/>
        <v/>
      </c>
      <c r="H414" s="8">
        <f t="shared" si="27"/>
        <v>863491.81</v>
      </c>
      <c r="I414" s="8">
        <f t="shared" si="27"/>
        <v>851969.04</v>
      </c>
      <c r="J414" s="8">
        <f t="shared" si="27"/>
        <v>854011.28</v>
      </c>
      <c r="K414" s="8">
        <f t="shared" si="27"/>
        <v>1117614.07</v>
      </c>
      <c r="L414" s="8">
        <f t="shared" si="27"/>
        <v>1582568.41</v>
      </c>
      <c r="M414" s="8">
        <f t="shared" si="27"/>
        <v>1539898.87</v>
      </c>
      <c r="N414" s="8">
        <f>IFERROR(VLOOKUP($B$410,$4:$126,MATCH($Q414&amp;"/"&amp;N$348,$2:$2,0),FALSE),IFERROR(VLOOKUP($B$410,$4:$126,MATCH($Q413&amp;"/"&amp;N$348,$2:$2,0),FALSE),IFERROR(VLOOKUP($B$410,$4:$126,MATCH($Q412&amp;"/"&amp;N$348,$2:$2,0),FALSE),IFERROR(VLOOKUP($B$410,$4:$126,MATCH($Q411&amp;"/"&amp;N$348,$2:$2,0),FALSE),""))))</f>
        <v>1357666.94</v>
      </c>
      <c r="O414" s="8">
        <f>IFERROR(VLOOKUP($B$410,$4:$126,MATCH($Q414&amp;"/"&amp;O$348,$2:$2,0),FALSE),IFERROR(VLOOKUP($B$410,$4:$126,MATCH($Q413&amp;"/"&amp;O$348,$2:$2,0),FALSE),IFERROR(VLOOKUP($B$410,$4:$126,MATCH($Q412&amp;"/"&amp;O$348,$2:$2,0),FALSE),IFERROR(VLOOKUP($B$410,$4:$126,MATCH($Q411&amp;"/"&amp;O$348,$2:$2,0),FALSE),""))))</f>
        <v>1195329</v>
      </c>
      <c r="P414" s="6"/>
      <c r="Q414" s="9" t="s">
        <v>15</v>
      </c>
    </row>
    <row r="415" spans="1:17" x14ac:dyDescent="0.3">
      <c r="B415" s="12" t="e">
        <f t="shared" ref="B415:M415" si="28">+B414/B$402</f>
        <v>#VALUE!</v>
      </c>
      <c r="C415" s="12" t="e">
        <f t="shared" si="28"/>
        <v>#VALUE!</v>
      </c>
      <c r="D415" s="12" t="e">
        <f t="shared" si="28"/>
        <v>#VALUE!</v>
      </c>
      <c r="E415" s="12" t="e">
        <f t="shared" si="28"/>
        <v>#VALUE!</v>
      </c>
      <c r="F415" s="12" t="e">
        <f t="shared" si="28"/>
        <v>#VALUE!</v>
      </c>
      <c r="G415" s="12" t="e">
        <f t="shared" si="28"/>
        <v>#VALUE!</v>
      </c>
      <c r="H415" s="12">
        <f t="shared" si="28"/>
        <v>0.67634732386642271</v>
      </c>
      <c r="I415" s="12">
        <f t="shared" si="28"/>
        <v>0.30266785726507822</v>
      </c>
      <c r="J415" s="12">
        <f t="shared" si="28"/>
        <v>0.27689178422510308</v>
      </c>
      <c r="K415" s="12">
        <f t="shared" si="28"/>
        <v>0.33641599100410408</v>
      </c>
      <c r="L415" s="12">
        <f t="shared" si="28"/>
        <v>0.41785666550647915</v>
      </c>
      <c r="M415" s="12">
        <f t="shared" si="28"/>
        <v>0.4154505887881273</v>
      </c>
      <c r="N415" s="12">
        <f>+N414/N$402</f>
        <v>0.39003091747551788</v>
      </c>
      <c r="O415" s="12">
        <f>+O414/O$402</f>
        <v>0.34917325677589423</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t="str">
        <f t="shared" ref="B417:O420" si="29">IFERROR(VLOOKUP($B$416,$4:$126,MATCH($Q417&amp;"/"&amp;B$348,$2:$2,0),FALSE),"")</f>
        <v/>
      </c>
      <c r="C417" s="8" t="str">
        <f t="shared" si="29"/>
        <v/>
      </c>
      <c r="D417" s="8" t="str">
        <f t="shared" si="29"/>
        <v/>
      </c>
      <c r="E417" s="8" t="str">
        <f t="shared" si="29"/>
        <v/>
      </c>
      <c r="F417" s="8" t="str">
        <f t="shared" si="29"/>
        <v/>
      </c>
      <c r="G417" s="8" t="str">
        <f t="shared" si="29"/>
        <v/>
      </c>
      <c r="H417" s="8" t="str">
        <f t="shared" si="29"/>
        <v/>
      </c>
      <c r="I417" s="8" t="str">
        <f t="shared" si="29"/>
        <v/>
      </c>
      <c r="J417" s="8">
        <f t="shared" si="29"/>
        <v>60471</v>
      </c>
      <c r="K417" s="8">
        <f t="shared" si="29"/>
        <v>292526</v>
      </c>
      <c r="L417" s="8">
        <f t="shared" si="29"/>
        <v>606193</v>
      </c>
      <c r="M417" s="8">
        <f t="shared" si="29"/>
        <v>997564</v>
      </c>
      <c r="N417" s="8">
        <f t="shared" si="29"/>
        <v>879689</v>
      </c>
      <c r="O417" s="8">
        <f t="shared" si="29"/>
        <v>506262</v>
      </c>
      <c r="P417" s="6"/>
      <c r="Q417" s="9" t="s">
        <v>12</v>
      </c>
    </row>
    <row r="418" spans="2:17" x14ac:dyDescent="0.3">
      <c r="B418" s="8" t="str">
        <f t="shared" si="29"/>
        <v/>
      </c>
      <c r="C418" s="8" t="str">
        <f t="shared" si="29"/>
        <v/>
      </c>
      <c r="D418" s="8" t="str">
        <f t="shared" si="29"/>
        <v/>
      </c>
      <c r="E418" s="8" t="str">
        <f t="shared" si="29"/>
        <v/>
      </c>
      <c r="F418" s="8" t="str">
        <f t="shared" si="29"/>
        <v/>
      </c>
      <c r="G418" s="8" t="str">
        <f t="shared" si="29"/>
        <v/>
      </c>
      <c r="H418" s="8" t="str">
        <f t="shared" si="29"/>
        <v/>
      </c>
      <c r="I418" s="8" t="str">
        <f t="shared" si="29"/>
        <v/>
      </c>
      <c r="J418" s="8">
        <f t="shared" si="29"/>
        <v>247868</v>
      </c>
      <c r="K418" s="8">
        <f t="shared" si="29"/>
        <v>749149</v>
      </c>
      <c r="L418" s="8">
        <f t="shared" si="29"/>
        <v>1002090</v>
      </c>
      <c r="M418" s="8">
        <f t="shared" si="29"/>
        <v>1135982</v>
      </c>
      <c r="N418" s="8">
        <f t="shared" si="29"/>
        <v>843648</v>
      </c>
      <c r="O418" s="8" t="str">
        <f t="shared" si="29"/>
        <v/>
      </c>
      <c r="P418" s="6"/>
      <c r="Q418" s="9" t="s">
        <v>13</v>
      </c>
    </row>
    <row r="419" spans="2:17" x14ac:dyDescent="0.3">
      <c r="B419" s="8" t="str">
        <f t="shared" si="29"/>
        <v/>
      </c>
      <c r="C419" s="8" t="str">
        <f t="shared" si="29"/>
        <v/>
      </c>
      <c r="D419" s="8" t="str">
        <f t="shared" si="29"/>
        <v/>
      </c>
      <c r="E419" s="8" t="str">
        <f t="shared" si="29"/>
        <v/>
      </c>
      <c r="F419" s="8" t="str">
        <f t="shared" si="29"/>
        <v/>
      </c>
      <c r="G419" s="8" t="str">
        <f t="shared" si="29"/>
        <v/>
      </c>
      <c r="H419" s="8" t="str">
        <f t="shared" si="29"/>
        <v/>
      </c>
      <c r="I419" s="8">
        <f t="shared" si="29"/>
        <v>350139</v>
      </c>
      <c r="J419" s="8">
        <f t="shared" si="29"/>
        <v>76624</v>
      </c>
      <c r="K419" s="8">
        <f t="shared" si="29"/>
        <v>630256</v>
      </c>
      <c r="L419" s="8">
        <f t="shared" si="29"/>
        <v>1308275</v>
      </c>
      <c r="M419" s="8">
        <f t="shared" si="29"/>
        <v>1098792</v>
      </c>
      <c r="N419" s="8">
        <f t="shared" si="29"/>
        <v>726733</v>
      </c>
      <c r="O419" s="8" t="str">
        <f t="shared" si="29"/>
        <v/>
      </c>
      <c r="P419" s="6"/>
      <c r="Q419" s="9" t="s">
        <v>14</v>
      </c>
    </row>
    <row r="420" spans="2:17" x14ac:dyDescent="0.3">
      <c r="B420" s="8" t="str">
        <f t="shared" si="29"/>
        <v/>
      </c>
      <c r="C420" s="8" t="str">
        <f t="shared" si="29"/>
        <v/>
      </c>
      <c r="D420" s="8" t="str">
        <f t="shared" si="29"/>
        <v/>
      </c>
      <c r="E420" s="8" t="str">
        <f t="shared" si="29"/>
        <v/>
      </c>
      <c r="F420" s="8" t="str">
        <f t="shared" si="29"/>
        <v/>
      </c>
      <c r="G420" s="8" t="str">
        <f t="shared" si="29"/>
        <v/>
      </c>
      <c r="H420" s="8">
        <f t="shared" si="29"/>
        <v>348430.8</v>
      </c>
      <c r="I420" s="8">
        <f t="shared" si="29"/>
        <v>278757.46999999997</v>
      </c>
      <c r="J420" s="8">
        <f t="shared" si="29"/>
        <v>157686.91999999998</v>
      </c>
      <c r="K420" s="8">
        <f t="shared" si="29"/>
        <v>440252.14</v>
      </c>
      <c r="L420" s="8">
        <f t="shared" si="29"/>
        <v>881226.57</v>
      </c>
      <c r="M420" s="8">
        <f t="shared" si="29"/>
        <v>878727.25</v>
      </c>
      <c r="N420" s="8">
        <f>IFERROR(VLOOKUP($B$416,$4:$126,MATCH($Q420&amp;"/"&amp;N$348,$2:$2,0),FALSE),IFERROR(VLOOKUP($B$416,$4:$126,MATCH($Q419&amp;"/"&amp;N$348,$2:$2,0),FALSE),IFERROR(VLOOKUP($B$416,$4:$126,MATCH($Q418&amp;"/"&amp;N$348,$2:$2,0),FALSE),IFERROR(VLOOKUP($B$416,$4:$126,MATCH($Q417&amp;"/"&amp;N$348,$2:$2,0),FALSE),""))))</f>
        <v>704805.8</v>
      </c>
      <c r="O420" s="8">
        <f>IFERROR(VLOOKUP($B$416,$4:$126,MATCH($Q420&amp;"/"&amp;O$348,$2:$2,0),FALSE),IFERROR(VLOOKUP($B$416,$4:$126,MATCH($Q419&amp;"/"&amp;O$348,$2:$2,0),FALSE),IFERROR(VLOOKUP($B$416,$4:$126,MATCH($Q418&amp;"/"&amp;O$348,$2:$2,0),FALSE),IFERROR(VLOOKUP($B$416,$4:$126,MATCH($Q417&amp;"/"&amp;O$348,$2:$2,0),FALSE),""))))</f>
        <v>506262</v>
      </c>
      <c r="P420" s="6"/>
      <c r="Q420" s="9" t="s">
        <v>15</v>
      </c>
    </row>
    <row r="421" spans="2:17" x14ac:dyDescent="0.3">
      <c r="B421" s="12" t="e">
        <f t="shared" ref="B421:M421" si="30">+B420/B$402</f>
        <v>#VALUE!</v>
      </c>
      <c r="C421" s="12" t="e">
        <f t="shared" si="30"/>
        <v>#VALUE!</v>
      </c>
      <c r="D421" s="12" t="e">
        <f t="shared" si="30"/>
        <v>#VALUE!</v>
      </c>
      <c r="E421" s="12" t="e">
        <f t="shared" si="30"/>
        <v>#VALUE!</v>
      </c>
      <c r="F421" s="12" t="e">
        <f t="shared" si="30"/>
        <v>#VALUE!</v>
      </c>
      <c r="G421" s="12" t="e">
        <f t="shared" si="30"/>
        <v>#VALUE!</v>
      </c>
      <c r="H421" s="12">
        <f t="shared" si="30"/>
        <v>0.27291543058484452</v>
      </c>
      <c r="I421" s="12">
        <f t="shared" si="30"/>
        <v>9.9030507190184178E-2</v>
      </c>
      <c r="J421" s="12">
        <f t="shared" si="30"/>
        <v>5.1126037384144486E-2</v>
      </c>
      <c r="K421" s="12">
        <f t="shared" si="30"/>
        <v>0.13252147046589843</v>
      </c>
      <c r="L421" s="12">
        <f t="shared" si="30"/>
        <v>0.23267644783577598</v>
      </c>
      <c r="M421" s="12">
        <f t="shared" si="30"/>
        <v>0.23707255100243818</v>
      </c>
      <c r="N421" s="12">
        <f>+N420/N$402</f>
        <v>0.20247679656695949</v>
      </c>
      <c r="O421" s="12">
        <f>+O420/O$402</f>
        <v>0.14788660805675907</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t="str">
        <f t="shared" ref="B423:O426" si="31">IFERROR(VLOOKUP($B$422,$4:$126,MATCH($Q423&amp;"/"&amp;B$348,$2:$2,0),FALSE),"")</f>
        <v/>
      </c>
      <c r="C423" s="8" t="str">
        <f t="shared" si="31"/>
        <v/>
      </c>
      <c r="D423" s="8" t="str">
        <f t="shared" si="31"/>
        <v/>
      </c>
      <c r="E423" s="8" t="str">
        <f t="shared" si="31"/>
        <v/>
      </c>
      <c r="F423" s="8" t="str">
        <f t="shared" si="31"/>
        <v/>
      </c>
      <c r="G423" s="8" t="str">
        <f t="shared" si="31"/>
        <v/>
      </c>
      <c r="H423" s="8" t="str">
        <f t="shared" si="31"/>
        <v/>
      </c>
      <c r="I423" s="8" t="str">
        <f t="shared" si="31"/>
        <v/>
      </c>
      <c r="J423" s="8">
        <f t="shared" si="31"/>
        <v>84336</v>
      </c>
      <c r="K423" s="8">
        <f t="shared" si="31"/>
        <v>0</v>
      </c>
      <c r="L423" s="8">
        <f t="shared" si="31"/>
        <v>16568</v>
      </c>
      <c r="M423" s="8">
        <f t="shared" si="31"/>
        <v>14248</v>
      </c>
      <c r="N423" s="8">
        <f t="shared" si="31"/>
        <v>0</v>
      </c>
      <c r="O423" s="8">
        <f t="shared" si="31"/>
        <v>56499</v>
      </c>
      <c r="P423" s="6"/>
      <c r="Q423" s="9" t="s">
        <v>12</v>
      </c>
    </row>
    <row r="424" spans="2:17" x14ac:dyDescent="0.3">
      <c r="B424" s="8" t="str">
        <f t="shared" si="31"/>
        <v/>
      </c>
      <c r="C424" s="8" t="str">
        <f t="shared" si="31"/>
        <v/>
      </c>
      <c r="D424" s="8" t="str">
        <f t="shared" si="31"/>
        <v/>
      </c>
      <c r="E424" s="8" t="str">
        <f t="shared" si="31"/>
        <v/>
      </c>
      <c r="F424" s="8" t="str">
        <f t="shared" si="31"/>
        <v/>
      </c>
      <c r="G424" s="8" t="str">
        <f t="shared" si="31"/>
        <v/>
      </c>
      <c r="H424" s="8" t="str">
        <f t="shared" si="31"/>
        <v/>
      </c>
      <c r="I424" s="8" t="str">
        <f t="shared" si="31"/>
        <v/>
      </c>
      <c r="J424" s="8">
        <f t="shared" si="31"/>
        <v>70280</v>
      </c>
      <c r="K424" s="8">
        <f t="shared" si="31"/>
        <v>0</v>
      </c>
      <c r="L424" s="8">
        <f t="shared" si="31"/>
        <v>17595</v>
      </c>
      <c r="M424" s="8">
        <f t="shared" si="31"/>
        <v>13781</v>
      </c>
      <c r="N424" s="8">
        <f t="shared" si="31"/>
        <v>0</v>
      </c>
      <c r="O424" s="8" t="str">
        <f t="shared" si="31"/>
        <v/>
      </c>
      <c r="P424" s="6"/>
      <c r="Q424" s="9" t="s">
        <v>13</v>
      </c>
    </row>
    <row r="425" spans="2:17" x14ac:dyDescent="0.3">
      <c r="B425" s="8" t="str">
        <f t="shared" si="31"/>
        <v/>
      </c>
      <c r="C425" s="8" t="str">
        <f t="shared" si="31"/>
        <v/>
      </c>
      <c r="D425" s="8" t="str">
        <f t="shared" si="31"/>
        <v/>
      </c>
      <c r="E425" s="8" t="str">
        <f t="shared" si="31"/>
        <v/>
      </c>
      <c r="F425" s="8" t="str">
        <f t="shared" si="31"/>
        <v/>
      </c>
      <c r="G425" s="8" t="str">
        <f t="shared" si="31"/>
        <v/>
      </c>
      <c r="H425" s="8" t="str">
        <f t="shared" si="31"/>
        <v/>
      </c>
      <c r="I425" s="8">
        <f t="shared" si="31"/>
        <v>26512</v>
      </c>
      <c r="J425" s="8">
        <f t="shared" si="31"/>
        <v>56224</v>
      </c>
      <c r="K425" s="8">
        <f t="shared" si="31"/>
        <v>0</v>
      </c>
      <c r="L425" s="8">
        <f t="shared" si="31"/>
        <v>19155</v>
      </c>
      <c r="M425" s="8">
        <f t="shared" si="31"/>
        <v>14311</v>
      </c>
      <c r="N425" s="8">
        <f t="shared" si="31"/>
        <v>4750</v>
      </c>
      <c r="O425" s="8" t="str">
        <f t="shared" si="31"/>
        <v/>
      </c>
      <c r="P425" s="6"/>
      <c r="Q425" s="9" t="s">
        <v>14</v>
      </c>
    </row>
    <row r="426" spans="2:17" x14ac:dyDescent="0.3">
      <c r="B426" s="8" t="str">
        <f t="shared" si="31"/>
        <v/>
      </c>
      <c r="C426" s="8" t="str">
        <f t="shared" si="31"/>
        <v/>
      </c>
      <c r="D426" s="8" t="str">
        <f t="shared" si="31"/>
        <v/>
      </c>
      <c r="E426" s="8" t="str">
        <f t="shared" si="31"/>
        <v/>
      </c>
      <c r="F426" s="8" t="str">
        <f t="shared" si="31"/>
        <v/>
      </c>
      <c r="G426" s="8" t="str">
        <f t="shared" si="31"/>
        <v/>
      </c>
      <c r="H426" s="8">
        <f t="shared" si="31"/>
        <v>33183.599999999999</v>
      </c>
      <c r="I426" s="8">
        <f t="shared" si="31"/>
        <v>98391.94</v>
      </c>
      <c r="J426" s="8">
        <f t="shared" si="31"/>
        <v>0</v>
      </c>
      <c r="K426" s="8">
        <f t="shared" si="31"/>
        <v>17336.830000000002</v>
      </c>
      <c r="L426" s="8">
        <f t="shared" si="31"/>
        <v>19127.62</v>
      </c>
      <c r="M426" s="8">
        <f t="shared" si="31"/>
        <v>0</v>
      </c>
      <c r="N426" s="8">
        <f>IFERROR(VLOOKUP($B$422,$4:$126,MATCH($Q426&amp;"/"&amp;N$348,$2:$2,0),FALSE),IFERROR(VLOOKUP($B$422,$4:$126,MATCH($Q425&amp;"/"&amp;N$348,$2:$2,0),FALSE),IFERROR(VLOOKUP($B$422,$4:$126,MATCH($Q424&amp;"/"&amp;N$348,$2:$2,0),FALSE),IFERROR(VLOOKUP($B$422,$4:$126,MATCH($Q423&amp;"/"&amp;N$348,$2:$2,0),FALSE),""))))</f>
        <v>4506.5600000000004</v>
      </c>
      <c r="O426" s="8">
        <f>IFERROR(VLOOKUP($B$422,$4:$126,MATCH($Q426&amp;"/"&amp;O$348,$2:$2,0),FALSE),IFERROR(VLOOKUP($B$422,$4:$126,MATCH($Q425&amp;"/"&amp;O$348,$2:$2,0),FALSE),IFERROR(VLOOKUP($B$422,$4:$126,MATCH($Q424&amp;"/"&amp;O$348,$2:$2,0),FALSE),IFERROR(VLOOKUP($B$422,$4:$126,MATCH($Q423&amp;"/"&amp;O$348,$2:$2,0),FALSE),""))))</f>
        <v>56499</v>
      </c>
      <c r="P426" s="6"/>
      <c r="Q426" s="9" t="s">
        <v>15</v>
      </c>
    </row>
    <row r="427" spans="2:17" x14ac:dyDescent="0.3">
      <c r="B427" s="12" t="e">
        <f t="shared" ref="B427:M427" si="32">+B426/B$402</f>
        <v>#VALUE!</v>
      </c>
      <c r="C427" s="12" t="e">
        <f t="shared" si="32"/>
        <v>#VALUE!</v>
      </c>
      <c r="D427" s="12" t="e">
        <f t="shared" si="32"/>
        <v>#VALUE!</v>
      </c>
      <c r="E427" s="12" t="e">
        <f t="shared" si="32"/>
        <v>#VALUE!</v>
      </c>
      <c r="F427" s="12" t="e">
        <f t="shared" si="32"/>
        <v>#VALUE!</v>
      </c>
      <c r="G427" s="12" t="e">
        <f t="shared" si="32"/>
        <v>#VALUE!</v>
      </c>
      <c r="H427" s="12">
        <f t="shared" si="32"/>
        <v>2.5991721978525568E-2</v>
      </c>
      <c r="I427" s="12">
        <f t="shared" si="32"/>
        <v>3.4954412958426447E-2</v>
      </c>
      <c r="J427" s="12">
        <f t="shared" si="32"/>
        <v>0</v>
      </c>
      <c r="K427" s="12">
        <f t="shared" si="32"/>
        <v>5.2186054219232241E-3</v>
      </c>
      <c r="L427" s="12">
        <f t="shared" si="32"/>
        <v>5.0504000091061091E-3</v>
      </c>
      <c r="M427" s="12">
        <f t="shared" si="32"/>
        <v>0</v>
      </c>
      <c r="N427" s="12">
        <f>+N426/N$402</f>
        <v>1.294645748285268E-3</v>
      </c>
      <c r="O427" s="12">
        <f>+O426/O$402</f>
        <v>1.6504192431189446E-2</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t="str">
        <f t="shared" ref="B429:O432" si="33">IFERROR(VLOOKUP($B$428,$4:$126,MATCH($Q429&amp;"/"&amp;B$348,$2:$2,0),FALSE),"")</f>
        <v/>
      </c>
      <c r="C429" s="8" t="str">
        <f t="shared" si="33"/>
        <v/>
      </c>
      <c r="D429" s="8" t="str">
        <f t="shared" si="33"/>
        <v/>
      </c>
      <c r="E429" s="8" t="str">
        <f t="shared" si="33"/>
        <v/>
      </c>
      <c r="F429" s="8" t="str">
        <f t="shared" si="33"/>
        <v/>
      </c>
      <c r="G429" s="8" t="str">
        <f t="shared" si="33"/>
        <v/>
      </c>
      <c r="H429" s="8" t="str">
        <f t="shared" si="33"/>
        <v/>
      </c>
      <c r="I429" s="8" t="str">
        <f t="shared" si="33"/>
        <v/>
      </c>
      <c r="J429" s="8">
        <f t="shared" si="33"/>
        <v>144807</v>
      </c>
      <c r="K429" s="8">
        <f t="shared" si="33"/>
        <v>292526</v>
      </c>
      <c r="L429" s="8">
        <f t="shared" si="33"/>
        <v>622761</v>
      </c>
      <c r="M429" s="8">
        <f t="shared" si="33"/>
        <v>1011812</v>
      </c>
      <c r="N429" s="8">
        <f t="shared" si="33"/>
        <v>879689</v>
      </c>
      <c r="O429" s="8">
        <f t="shared" si="33"/>
        <v>562761</v>
      </c>
      <c r="P429" s="6"/>
      <c r="Q429" s="9" t="s">
        <v>12</v>
      </c>
    </row>
    <row r="430" spans="2:17" x14ac:dyDescent="0.3">
      <c r="B430" s="8" t="str">
        <f t="shared" si="33"/>
        <v/>
      </c>
      <c r="C430" s="8" t="str">
        <f t="shared" si="33"/>
        <v/>
      </c>
      <c r="D430" s="8" t="str">
        <f t="shared" si="33"/>
        <v/>
      </c>
      <c r="E430" s="8" t="str">
        <f t="shared" si="33"/>
        <v/>
      </c>
      <c r="F430" s="8" t="str">
        <f t="shared" si="33"/>
        <v/>
      </c>
      <c r="G430" s="8" t="str">
        <f t="shared" si="33"/>
        <v/>
      </c>
      <c r="H430" s="8" t="str">
        <f t="shared" si="33"/>
        <v/>
      </c>
      <c r="I430" s="8" t="str">
        <f t="shared" si="33"/>
        <v/>
      </c>
      <c r="J430" s="8">
        <f t="shared" si="33"/>
        <v>318148</v>
      </c>
      <c r="K430" s="8">
        <f t="shared" si="33"/>
        <v>749149</v>
      </c>
      <c r="L430" s="8">
        <f t="shared" si="33"/>
        <v>1019685</v>
      </c>
      <c r="M430" s="8">
        <f t="shared" si="33"/>
        <v>1149763</v>
      </c>
      <c r="N430" s="8">
        <f t="shared" si="33"/>
        <v>843648</v>
      </c>
      <c r="O430" s="8" t="str">
        <f t="shared" si="33"/>
        <v/>
      </c>
      <c r="P430" s="6"/>
      <c r="Q430" s="9" t="s">
        <v>13</v>
      </c>
    </row>
    <row r="431" spans="2:17" x14ac:dyDescent="0.3">
      <c r="B431" s="8" t="str">
        <f t="shared" si="33"/>
        <v/>
      </c>
      <c r="C431" s="8" t="str">
        <f t="shared" si="33"/>
        <v/>
      </c>
      <c r="D431" s="8" t="str">
        <f t="shared" si="33"/>
        <v/>
      </c>
      <c r="E431" s="8" t="str">
        <f t="shared" si="33"/>
        <v/>
      </c>
      <c r="F431" s="8" t="str">
        <f t="shared" si="33"/>
        <v/>
      </c>
      <c r="G431" s="8" t="str">
        <f t="shared" si="33"/>
        <v/>
      </c>
      <c r="H431" s="8" t="str">
        <f t="shared" si="33"/>
        <v/>
      </c>
      <c r="I431" s="8">
        <f t="shared" si="33"/>
        <v>376651</v>
      </c>
      <c r="J431" s="8">
        <f t="shared" si="33"/>
        <v>132848</v>
      </c>
      <c r="K431" s="8">
        <f t="shared" si="33"/>
        <v>630256</v>
      </c>
      <c r="L431" s="8">
        <f t="shared" si="33"/>
        <v>1327430</v>
      </c>
      <c r="M431" s="8">
        <f t="shared" si="33"/>
        <v>1113103</v>
      </c>
      <c r="N431" s="8">
        <f t="shared" si="33"/>
        <v>731483</v>
      </c>
      <c r="O431" s="8" t="str">
        <f t="shared" si="33"/>
        <v/>
      </c>
      <c r="P431" s="6"/>
      <c r="Q431" s="9" t="s">
        <v>14</v>
      </c>
    </row>
    <row r="432" spans="2:17" x14ac:dyDescent="0.3">
      <c r="B432" s="8" t="str">
        <f t="shared" si="33"/>
        <v/>
      </c>
      <c r="C432" s="8" t="str">
        <f t="shared" si="33"/>
        <v/>
      </c>
      <c r="D432" s="8" t="str">
        <f t="shared" si="33"/>
        <v/>
      </c>
      <c r="E432" s="8" t="str">
        <f t="shared" si="33"/>
        <v/>
      </c>
      <c r="F432" s="8" t="str">
        <f t="shared" si="33"/>
        <v/>
      </c>
      <c r="G432" s="8" t="str">
        <f t="shared" si="33"/>
        <v/>
      </c>
      <c r="H432" s="8">
        <f t="shared" si="33"/>
        <v>381614.39999999997</v>
      </c>
      <c r="I432" s="8">
        <f t="shared" si="33"/>
        <v>377149.41</v>
      </c>
      <c r="J432" s="8">
        <f t="shared" si="33"/>
        <v>157686.91999999998</v>
      </c>
      <c r="K432" s="8">
        <f t="shared" si="33"/>
        <v>457588.97000000003</v>
      </c>
      <c r="L432" s="8">
        <f t="shared" si="33"/>
        <v>900354.19</v>
      </c>
      <c r="M432" s="8">
        <f t="shared" si="33"/>
        <v>878727.25</v>
      </c>
      <c r="N432" s="8">
        <f>IFERROR(VLOOKUP($B$428,$4:$126,MATCH($Q432&amp;"/"&amp;N$348,$2:$2,0),FALSE),IFERROR(VLOOKUP($B$428,$4:$126,MATCH($Q431&amp;"/"&amp;N$348,$2:$2,0),FALSE),IFERROR(VLOOKUP($B$428,$4:$126,MATCH($Q430&amp;"/"&amp;N$348,$2:$2,0),FALSE),IFERROR(VLOOKUP($B$428,$4:$126,MATCH($Q429&amp;"/"&amp;N$348,$2:$2,0),FALSE),""))))</f>
        <v>709312.3600000001</v>
      </c>
      <c r="O432" s="8">
        <f>IFERROR(VLOOKUP($B$428,$4:$126,MATCH($Q432&amp;"/"&amp;O$348,$2:$2,0),FALSE),IFERROR(VLOOKUP($B$428,$4:$126,MATCH($Q431&amp;"/"&amp;O$348,$2:$2,0),FALSE),IFERROR(VLOOKUP($B$428,$4:$126,MATCH($Q430&amp;"/"&amp;O$348,$2:$2,0),FALSE),IFERROR(VLOOKUP($B$428,$4:$126,MATCH($Q429&amp;"/"&amp;O$348,$2:$2,0),FALSE),""))))</f>
        <v>562761</v>
      </c>
      <c r="P432" s="6"/>
      <c r="Q432" s="9" t="s">
        <v>15</v>
      </c>
    </row>
    <row r="433" spans="1:17" s="87" customFormat="1" x14ac:dyDescent="0.3">
      <c r="A433" s="86"/>
      <c r="B433" s="13" t="e">
        <f t="shared" ref="B433:O433" si="34">+B432/B$457</f>
        <v>#VALUE!</v>
      </c>
      <c r="C433" s="13" t="e">
        <f t="shared" si="34"/>
        <v>#VALUE!</v>
      </c>
      <c r="D433" s="13" t="e">
        <f t="shared" si="34"/>
        <v>#VALUE!</v>
      </c>
      <c r="E433" s="13" t="e">
        <f t="shared" si="34"/>
        <v>#VALUE!</v>
      </c>
      <c r="F433" s="13" t="e">
        <f t="shared" si="34"/>
        <v>#VALUE!</v>
      </c>
      <c r="G433" s="13" t="e">
        <f t="shared" si="34"/>
        <v>#VALUE!</v>
      </c>
      <c r="H433" s="13">
        <f t="shared" si="34"/>
        <v>1.0823391324970781</v>
      </c>
      <c r="I433" s="13">
        <f t="shared" si="34"/>
        <v>0.20454216428411956</v>
      </c>
      <c r="J433" s="13">
        <f t="shared" si="34"/>
        <v>7.0979376944102168E-2</v>
      </c>
      <c r="K433" s="13">
        <f t="shared" si="34"/>
        <v>0.21029255487770723</v>
      </c>
      <c r="L433" s="13">
        <f t="shared" si="34"/>
        <v>0.41594499840767285</v>
      </c>
      <c r="M433" s="13">
        <f t="shared" si="34"/>
        <v>0.41044343574492642</v>
      </c>
      <c r="N433" s="13">
        <f t="shared" si="34"/>
        <v>0.35062368851452641</v>
      </c>
      <c r="O433" s="13">
        <f t="shared" si="34"/>
        <v>0.27069195737123924</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t="str">
        <f t="shared" ref="B435:O438" si="35">IFERROR(VLOOKUP($B$434,$4:$126,MATCH($Q435&amp;"/"&amp;B$348,$2:$2,0),FALSE),"")</f>
        <v/>
      </c>
      <c r="C435" s="8" t="str">
        <f t="shared" si="35"/>
        <v/>
      </c>
      <c r="D435" s="8" t="str">
        <f t="shared" si="35"/>
        <v/>
      </c>
      <c r="E435" s="8" t="str">
        <f t="shared" si="35"/>
        <v/>
      </c>
      <c r="F435" s="8" t="str">
        <f t="shared" si="35"/>
        <v/>
      </c>
      <c r="G435" s="8" t="str">
        <f t="shared" si="35"/>
        <v/>
      </c>
      <c r="H435" s="8" t="str">
        <f t="shared" si="35"/>
        <v/>
      </c>
      <c r="I435" s="8" t="str">
        <f t="shared" si="35"/>
        <v/>
      </c>
      <c r="J435" s="8">
        <f t="shared" si="35"/>
        <v>93338</v>
      </c>
      <c r="K435" s="8">
        <f t="shared" si="35"/>
        <v>9262</v>
      </c>
      <c r="L435" s="8">
        <f t="shared" si="35"/>
        <v>32344</v>
      </c>
      <c r="M435" s="8">
        <f t="shared" si="35"/>
        <v>32260</v>
      </c>
      <c r="N435" s="8">
        <f t="shared" si="35"/>
        <v>88558</v>
      </c>
      <c r="O435" s="8">
        <f t="shared" si="35"/>
        <v>149529</v>
      </c>
      <c r="P435" s="6"/>
      <c r="Q435" s="9" t="s">
        <v>12</v>
      </c>
    </row>
    <row r="436" spans="1:17" x14ac:dyDescent="0.3">
      <c r="B436" s="8" t="str">
        <f t="shared" si="35"/>
        <v/>
      </c>
      <c r="C436" s="8" t="str">
        <f t="shared" si="35"/>
        <v/>
      </c>
      <c r="D436" s="8" t="str">
        <f t="shared" si="35"/>
        <v/>
      </c>
      <c r="E436" s="8" t="str">
        <f t="shared" si="35"/>
        <v/>
      </c>
      <c r="F436" s="8" t="str">
        <f t="shared" si="35"/>
        <v/>
      </c>
      <c r="G436" s="8" t="str">
        <f t="shared" si="35"/>
        <v/>
      </c>
      <c r="H436" s="8" t="str">
        <f t="shared" si="35"/>
        <v/>
      </c>
      <c r="I436" s="8" t="str">
        <f t="shared" si="35"/>
        <v/>
      </c>
      <c r="J436" s="8">
        <f t="shared" si="35"/>
        <v>79481</v>
      </c>
      <c r="K436" s="8">
        <f t="shared" si="35"/>
        <v>9910</v>
      </c>
      <c r="L436" s="8">
        <f t="shared" si="35"/>
        <v>33272</v>
      </c>
      <c r="M436" s="8">
        <f t="shared" si="35"/>
        <v>34307</v>
      </c>
      <c r="N436" s="8">
        <f t="shared" si="35"/>
        <v>91971</v>
      </c>
      <c r="O436" s="8" t="str">
        <f t="shared" si="35"/>
        <v/>
      </c>
      <c r="P436" s="6"/>
      <c r="Q436" s="9" t="s">
        <v>13</v>
      </c>
    </row>
    <row r="437" spans="1:17" x14ac:dyDescent="0.3">
      <c r="B437" s="8" t="str">
        <f t="shared" si="35"/>
        <v/>
      </c>
      <c r="C437" s="8" t="str">
        <f t="shared" si="35"/>
        <v/>
      </c>
      <c r="D437" s="8" t="str">
        <f t="shared" si="35"/>
        <v/>
      </c>
      <c r="E437" s="8" t="str">
        <f t="shared" si="35"/>
        <v/>
      </c>
      <c r="F437" s="8" t="str">
        <f t="shared" si="35"/>
        <v/>
      </c>
      <c r="G437" s="8" t="str">
        <f t="shared" si="35"/>
        <v/>
      </c>
      <c r="H437" s="8" t="str">
        <f t="shared" si="35"/>
        <v/>
      </c>
      <c r="I437" s="8">
        <f t="shared" si="35"/>
        <v>50870</v>
      </c>
      <c r="J437" s="8">
        <f t="shared" si="35"/>
        <v>65621</v>
      </c>
      <c r="K437" s="8">
        <f t="shared" si="35"/>
        <v>10557</v>
      </c>
      <c r="L437" s="8">
        <f t="shared" si="35"/>
        <v>35703</v>
      </c>
      <c r="M437" s="8">
        <f t="shared" si="35"/>
        <v>35825</v>
      </c>
      <c r="N437" s="8">
        <f t="shared" si="35"/>
        <v>90818</v>
      </c>
      <c r="O437" s="8" t="str">
        <f t="shared" si="35"/>
        <v/>
      </c>
      <c r="P437" s="6"/>
      <c r="Q437" s="9" t="s">
        <v>14</v>
      </c>
    </row>
    <row r="438" spans="1:17" x14ac:dyDescent="0.3">
      <c r="B438" s="8" t="str">
        <f t="shared" si="35"/>
        <v/>
      </c>
      <c r="C438" s="8" t="str">
        <f t="shared" si="35"/>
        <v/>
      </c>
      <c r="D438" s="8" t="str">
        <f t="shared" si="35"/>
        <v/>
      </c>
      <c r="E438" s="8" t="str">
        <f t="shared" si="35"/>
        <v/>
      </c>
      <c r="F438" s="8" t="str">
        <f t="shared" si="35"/>
        <v/>
      </c>
      <c r="G438" s="8" t="str">
        <f t="shared" si="35"/>
        <v/>
      </c>
      <c r="H438" s="8">
        <f t="shared" si="35"/>
        <v>60623.95</v>
      </c>
      <c r="I438" s="8">
        <f t="shared" si="35"/>
        <v>119024.35</v>
      </c>
      <c r="J438" s="8">
        <f t="shared" si="35"/>
        <v>8679.0400000000009</v>
      </c>
      <c r="K438" s="8">
        <f t="shared" si="35"/>
        <v>28541.55</v>
      </c>
      <c r="L438" s="8">
        <f t="shared" si="35"/>
        <v>36543.949999999997</v>
      </c>
      <c r="M438" s="8">
        <f t="shared" si="35"/>
        <v>25473.72</v>
      </c>
      <c r="N438" s="8">
        <f>IFERROR(VLOOKUP($B$434,$4:$126,MATCH($Q438&amp;"/"&amp;N$348,$2:$2,0),FALSE),IFERROR(VLOOKUP($B$434,$4:$126,MATCH($Q437&amp;"/"&amp;N$348,$2:$2,0),FALSE),IFERROR(VLOOKUP($B$434,$4:$126,MATCH($Q436&amp;"/"&amp;N$348,$2:$2,0),FALSE),IFERROR(VLOOKUP($B$434,$4:$126,MATCH($Q435&amp;"/"&amp;N$348,$2:$2,0),FALSE),""))))</f>
        <v>100687.5</v>
      </c>
      <c r="O438" s="8">
        <f>IFERROR(VLOOKUP($B$434,$4:$126,MATCH($Q438&amp;"/"&amp;O$348,$2:$2,0),FALSE),IFERROR(VLOOKUP($B$434,$4:$126,MATCH($Q437&amp;"/"&amp;O$348,$2:$2,0),FALSE),IFERROR(VLOOKUP($B$434,$4:$126,MATCH($Q436&amp;"/"&amp;O$348,$2:$2,0),FALSE),IFERROR(VLOOKUP($B$434,$4:$126,MATCH($Q435&amp;"/"&amp;O$348,$2:$2,0),FALSE),""))))</f>
        <v>149529</v>
      </c>
      <c r="P438" s="6"/>
      <c r="Q438" s="9" t="s">
        <v>15</v>
      </c>
    </row>
    <row r="439" spans="1:17" x14ac:dyDescent="0.3">
      <c r="B439" s="12" t="e">
        <f t="shared" ref="B439:M439" si="36">+B438/B$402</f>
        <v>#VALUE!</v>
      </c>
      <c r="C439" s="12" t="e">
        <f t="shared" si="36"/>
        <v>#VALUE!</v>
      </c>
      <c r="D439" s="12" t="e">
        <f t="shared" si="36"/>
        <v>#VALUE!</v>
      </c>
      <c r="E439" s="12" t="e">
        <f t="shared" si="36"/>
        <v>#VALUE!</v>
      </c>
      <c r="F439" s="12" t="e">
        <f t="shared" si="36"/>
        <v>#VALUE!</v>
      </c>
      <c r="G439" s="12" t="e">
        <f t="shared" si="36"/>
        <v>#VALUE!</v>
      </c>
      <c r="H439" s="12">
        <f t="shared" si="36"/>
        <v>4.7484927905351894E-2</v>
      </c>
      <c r="I439" s="12">
        <f t="shared" si="36"/>
        <v>4.2284218422853383E-2</v>
      </c>
      <c r="J439" s="12">
        <f t="shared" si="36"/>
        <v>2.8139615099241296E-3</v>
      </c>
      <c r="K439" s="12">
        <f t="shared" si="36"/>
        <v>8.5913680632556683E-3</v>
      </c>
      <c r="L439" s="12">
        <f t="shared" si="36"/>
        <v>9.6489560861609119E-3</v>
      </c>
      <c r="M439" s="12">
        <f t="shared" si="36"/>
        <v>6.8725759715791554E-3</v>
      </c>
      <c r="N439" s="12">
        <f>+N438/N$402</f>
        <v>2.8925531620675838E-2</v>
      </c>
      <c r="O439" s="12">
        <f>+O438/O$402</f>
        <v>4.3679629551732359E-2</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t="str">
        <f t="shared" ref="B441:O444" si="37">IFERROR(VLOOKUP($B$440,$4:$126,MATCH($Q441&amp;"/"&amp;B$348,$2:$2,0),FALSE),"")</f>
        <v/>
      </c>
      <c r="C441" s="8" t="str">
        <f t="shared" si="37"/>
        <v/>
      </c>
      <c r="D441" s="8" t="str">
        <f t="shared" si="37"/>
        <v/>
      </c>
      <c r="E441" s="8" t="str">
        <f t="shared" si="37"/>
        <v/>
      </c>
      <c r="F441" s="8" t="str">
        <f t="shared" si="37"/>
        <v/>
      </c>
      <c r="G441" s="8" t="str">
        <f t="shared" si="37"/>
        <v/>
      </c>
      <c r="H441" s="8" t="str">
        <f t="shared" si="37"/>
        <v/>
      </c>
      <c r="I441" s="8" t="str">
        <f t="shared" si="37"/>
        <v/>
      </c>
      <c r="J441" s="8">
        <f t="shared" si="37"/>
        <v>753608</v>
      </c>
      <c r="K441" s="8">
        <f t="shared" si="37"/>
        <v>934243</v>
      </c>
      <c r="L441" s="8">
        <f t="shared" si="37"/>
        <v>1298592</v>
      </c>
      <c r="M441" s="8">
        <f t="shared" si="37"/>
        <v>1702041</v>
      </c>
      <c r="N441" s="8">
        <f t="shared" si="37"/>
        <v>1814637</v>
      </c>
      <c r="O441" s="8">
        <f t="shared" si="37"/>
        <v>1344858</v>
      </c>
      <c r="P441" s="6"/>
      <c r="Q441" s="9" t="s">
        <v>12</v>
      </c>
    </row>
    <row r="442" spans="1:17" x14ac:dyDescent="0.3">
      <c r="B442" s="8" t="str">
        <f t="shared" si="37"/>
        <v/>
      </c>
      <c r="C442" s="8" t="str">
        <f t="shared" si="37"/>
        <v/>
      </c>
      <c r="D442" s="8" t="str">
        <f t="shared" si="37"/>
        <v/>
      </c>
      <c r="E442" s="8" t="str">
        <f t="shared" si="37"/>
        <v/>
      </c>
      <c r="F442" s="8" t="str">
        <f t="shared" si="37"/>
        <v/>
      </c>
      <c r="G442" s="8" t="str">
        <f t="shared" si="37"/>
        <v/>
      </c>
      <c r="H442" s="8" t="str">
        <f t="shared" si="37"/>
        <v/>
      </c>
      <c r="I442" s="8" t="str">
        <f t="shared" si="37"/>
        <v/>
      </c>
      <c r="J442" s="8">
        <f t="shared" si="37"/>
        <v>929993</v>
      </c>
      <c r="K442" s="8">
        <f t="shared" si="37"/>
        <v>1348855</v>
      </c>
      <c r="L442" s="8">
        <f t="shared" si="37"/>
        <v>1711751</v>
      </c>
      <c r="M442" s="8">
        <f t="shared" si="37"/>
        <v>1819601</v>
      </c>
      <c r="N442" s="8">
        <f t="shared" si="37"/>
        <v>1539921</v>
      </c>
      <c r="O442" s="8" t="str">
        <f t="shared" si="37"/>
        <v/>
      </c>
      <c r="P442" s="6"/>
      <c r="Q442" s="9" t="s">
        <v>13</v>
      </c>
    </row>
    <row r="443" spans="1:17" x14ac:dyDescent="0.3">
      <c r="B443" s="8" t="str">
        <f t="shared" si="37"/>
        <v/>
      </c>
      <c r="C443" s="8" t="str">
        <f t="shared" si="37"/>
        <v/>
      </c>
      <c r="D443" s="8" t="str">
        <f t="shared" si="37"/>
        <v/>
      </c>
      <c r="E443" s="8" t="str">
        <f t="shared" si="37"/>
        <v/>
      </c>
      <c r="F443" s="8" t="str">
        <f t="shared" si="37"/>
        <v/>
      </c>
      <c r="G443" s="8" t="str">
        <f t="shared" si="37"/>
        <v/>
      </c>
      <c r="H443" s="8" t="str">
        <f t="shared" si="37"/>
        <v/>
      </c>
      <c r="I443" s="8">
        <f t="shared" si="37"/>
        <v>1073759</v>
      </c>
      <c r="J443" s="8">
        <f t="shared" si="37"/>
        <v>845483</v>
      </c>
      <c r="K443" s="8">
        <f t="shared" si="37"/>
        <v>1386847</v>
      </c>
      <c r="L443" s="8">
        <f t="shared" si="37"/>
        <v>2113550</v>
      </c>
      <c r="M443" s="8">
        <f t="shared" si="37"/>
        <v>1732279</v>
      </c>
      <c r="N443" s="8">
        <f t="shared" si="37"/>
        <v>1510063</v>
      </c>
      <c r="O443" s="8" t="str">
        <f t="shared" si="37"/>
        <v/>
      </c>
      <c r="P443" s="6"/>
      <c r="Q443" s="9" t="s">
        <v>14</v>
      </c>
    </row>
    <row r="444" spans="1:17" x14ac:dyDescent="0.3">
      <c r="B444" s="8" t="str">
        <f t="shared" si="37"/>
        <v/>
      </c>
      <c r="C444" s="8" t="str">
        <f t="shared" si="37"/>
        <v/>
      </c>
      <c r="D444" s="8" t="str">
        <f t="shared" si="37"/>
        <v/>
      </c>
      <c r="E444" s="8" t="str">
        <f t="shared" si="37"/>
        <v/>
      </c>
      <c r="F444" s="8" t="str">
        <f t="shared" si="37"/>
        <v/>
      </c>
      <c r="G444" s="8" t="str">
        <f t="shared" si="37"/>
        <v/>
      </c>
      <c r="H444" s="8">
        <f t="shared" si="37"/>
        <v>924115.77</v>
      </c>
      <c r="I444" s="8">
        <f t="shared" si="37"/>
        <v>970993.39</v>
      </c>
      <c r="J444" s="8">
        <f t="shared" si="37"/>
        <v>862690.32</v>
      </c>
      <c r="K444" s="8">
        <f t="shared" si="37"/>
        <v>1146155.6299999999</v>
      </c>
      <c r="L444" s="8">
        <f t="shared" si="37"/>
        <v>1619112.36</v>
      </c>
      <c r="M444" s="8">
        <f t="shared" si="37"/>
        <v>1565372.59</v>
      </c>
      <c r="N444" s="8">
        <f>IFERROR(VLOOKUP($B$440,$4:$126,MATCH($Q444&amp;"/"&amp;N$348,$2:$2,0),FALSE),IFERROR(VLOOKUP($B$440,$4:$126,MATCH($Q443&amp;"/"&amp;N$348,$2:$2,0),FALSE),IFERROR(VLOOKUP($B$440,$4:$126,MATCH($Q442&amp;"/"&amp;N$348,$2:$2,0),FALSE),IFERROR(VLOOKUP($B$440,$4:$126,MATCH($Q441&amp;"/"&amp;N$348,$2:$2,0),FALSE),""))))</f>
        <v>1458354.43</v>
      </c>
      <c r="O444" s="8">
        <f>IFERROR(VLOOKUP($B$440,$4:$126,MATCH($Q444&amp;"/"&amp;O$348,$2:$2,0),FALSE),IFERROR(VLOOKUP($B$440,$4:$126,MATCH($Q443&amp;"/"&amp;O$348,$2:$2,0),FALSE),IFERROR(VLOOKUP($B$440,$4:$126,MATCH($Q442&amp;"/"&amp;O$348,$2:$2,0),FALSE),IFERROR(VLOOKUP($B$440,$4:$126,MATCH($Q441&amp;"/"&amp;O$348,$2:$2,0),FALSE),""))))</f>
        <v>1344858</v>
      </c>
      <c r="P444" s="6"/>
      <c r="Q444" s="9" t="s">
        <v>15</v>
      </c>
    </row>
    <row r="445" spans="1:17" x14ac:dyDescent="0.3">
      <c r="B445" s="12" t="e">
        <f t="shared" ref="B445:M445" si="38">+B444/B$402</f>
        <v>#VALUE!</v>
      </c>
      <c r="C445" s="12" t="e">
        <f t="shared" si="38"/>
        <v>#VALUE!</v>
      </c>
      <c r="D445" s="12" t="e">
        <f t="shared" si="38"/>
        <v>#VALUE!</v>
      </c>
      <c r="E445" s="12" t="e">
        <f t="shared" si="38"/>
        <v>#VALUE!</v>
      </c>
      <c r="F445" s="12" t="e">
        <f t="shared" si="38"/>
        <v>#VALUE!</v>
      </c>
      <c r="G445" s="12" t="e">
        <f t="shared" si="38"/>
        <v>#VALUE!</v>
      </c>
      <c r="H445" s="12">
        <f t="shared" si="38"/>
        <v>0.72383225960447573</v>
      </c>
      <c r="I445" s="12">
        <f t="shared" si="38"/>
        <v>0.34495207568793163</v>
      </c>
      <c r="J445" s="12">
        <f t="shared" si="38"/>
        <v>0.27970574573502716</v>
      </c>
      <c r="K445" s="12">
        <f t="shared" si="38"/>
        <v>0.34500736207748633</v>
      </c>
      <c r="L445" s="12">
        <f t="shared" si="38"/>
        <v>0.42750562159264011</v>
      </c>
      <c r="M445" s="12">
        <f t="shared" si="38"/>
        <v>0.42232316475970644</v>
      </c>
      <c r="N445" s="12">
        <f>+N444/N$402</f>
        <v>0.41895644622339107</v>
      </c>
      <c r="O445" s="12">
        <f>+O444/O$402</f>
        <v>0.3928528863276266</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t="str">
        <f t="shared" ref="B448:O451" si="39">IFERROR(VLOOKUP($B$447,$4:$126,MATCH($Q448&amp;"/"&amp;B$348,$2:$2,0),FALSE),"")</f>
        <v/>
      </c>
      <c r="C448" s="8" t="str">
        <f t="shared" si="39"/>
        <v/>
      </c>
      <c r="D448" s="8" t="str">
        <f t="shared" si="39"/>
        <v/>
      </c>
      <c r="E448" s="8" t="str">
        <f t="shared" si="39"/>
        <v/>
      </c>
      <c r="F448" s="8" t="str">
        <f t="shared" si="39"/>
        <v/>
      </c>
      <c r="G448" s="8" t="str">
        <f t="shared" si="39"/>
        <v/>
      </c>
      <c r="H448" s="8" t="str">
        <f t="shared" si="39"/>
        <v/>
      </c>
      <c r="I448" s="8" t="str">
        <f t="shared" si="39"/>
        <v/>
      </c>
      <c r="J448" s="8">
        <f t="shared" si="39"/>
        <v>309284</v>
      </c>
      <c r="K448" s="8">
        <f t="shared" si="39"/>
        <v>694320</v>
      </c>
      <c r="L448" s="8">
        <f t="shared" si="39"/>
        <v>632024</v>
      </c>
      <c r="M448" s="8">
        <f t="shared" si="39"/>
        <v>552339</v>
      </c>
      <c r="N448" s="8">
        <f t="shared" si="39"/>
        <v>328178</v>
      </c>
      <c r="O448" s="8">
        <f t="shared" si="39"/>
        <v>387489</v>
      </c>
      <c r="P448" s="6"/>
      <c r="Q448" s="9" t="s">
        <v>12</v>
      </c>
    </row>
    <row r="449" spans="1:18" x14ac:dyDescent="0.3">
      <c r="B449" s="8" t="str">
        <f t="shared" si="39"/>
        <v/>
      </c>
      <c r="C449" s="8" t="str">
        <f t="shared" si="39"/>
        <v/>
      </c>
      <c r="D449" s="8" t="str">
        <f t="shared" si="39"/>
        <v/>
      </c>
      <c r="E449" s="8" t="str">
        <f t="shared" si="39"/>
        <v/>
      </c>
      <c r="F449" s="8" t="str">
        <f t="shared" si="39"/>
        <v/>
      </c>
      <c r="G449" s="8" t="str">
        <f t="shared" si="39"/>
        <v/>
      </c>
      <c r="H449" s="8" t="str">
        <f t="shared" si="39"/>
        <v/>
      </c>
      <c r="I449" s="8" t="str">
        <f t="shared" si="39"/>
        <v/>
      </c>
      <c r="J449" s="8">
        <f t="shared" si="39"/>
        <v>349037</v>
      </c>
      <c r="K449" s="8">
        <f t="shared" si="39"/>
        <v>415656</v>
      </c>
      <c r="L449" s="8">
        <f t="shared" si="39"/>
        <v>552141</v>
      </c>
      <c r="M449" s="8">
        <f t="shared" si="39"/>
        <v>416150</v>
      </c>
      <c r="N449" s="8">
        <f t="shared" si="39"/>
        <v>417135</v>
      </c>
      <c r="O449" s="8" t="str">
        <f t="shared" si="39"/>
        <v/>
      </c>
      <c r="P449" s="6"/>
      <c r="Q449" s="9" t="s">
        <v>13</v>
      </c>
    </row>
    <row r="450" spans="1:18" x14ac:dyDescent="0.3">
      <c r="B450" s="8" t="str">
        <f t="shared" si="39"/>
        <v/>
      </c>
      <c r="C450" s="8" t="str">
        <f t="shared" si="39"/>
        <v/>
      </c>
      <c r="D450" s="8" t="str">
        <f t="shared" si="39"/>
        <v/>
      </c>
      <c r="E450" s="8" t="str">
        <f t="shared" si="39"/>
        <v/>
      </c>
      <c r="F450" s="8" t="str">
        <f t="shared" si="39"/>
        <v/>
      </c>
      <c r="G450" s="8" t="str">
        <f t="shared" si="39"/>
        <v/>
      </c>
      <c r="H450" s="8" t="str">
        <f t="shared" si="39"/>
        <v/>
      </c>
      <c r="I450" s="8">
        <f t="shared" si="39"/>
        <v>87706</v>
      </c>
      <c r="J450" s="8">
        <f t="shared" si="39"/>
        <v>288952</v>
      </c>
      <c r="K450" s="8">
        <f t="shared" si="39"/>
        <v>341062</v>
      </c>
      <c r="L450" s="8">
        <f t="shared" si="39"/>
        <v>446317</v>
      </c>
      <c r="M450" s="8">
        <f t="shared" si="39"/>
        <v>333036</v>
      </c>
      <c r="N450" s="8">
        <f t="shared" si="39"/>
        <v>354237</v>
      </c>
      <c r="O450" s="8" t="str">
        <f t="shared" si="39"/>
        <v/>
      </c>
      <c r="P450" s="6"/>
      <c r="Q450" s="9" t="s">
        <v>14</v>
      </c>
    </row>
    <row r="451" spans="1:18" x14ac:dyDescent="0.3">
      <c r="B451" s="8" t="str">
        <f t="shared" si="39"/>
        <v/>
      </c>
      <c r="C451" s="8" t="str">
        <f t="shared" si="39"/>
        <v/>
      </c>
      <c r="D451" s="8" t="str">
        <f t="shared" si="39"/>
        <v/>
      </c>
      <c r="E451" s="8" t="str">
        <f t="shared" si="39"/>
        <v/>
      </c>
      <c r="F451" s="8" t="str">
        <f t="shared" si="39"/>
        <v/>
      </c>
      <c r="G451" s="8" t="str">
        <f t="shared" si="39"/>
        <v/>
      </c>
      <c r="H451" s="8">
        <f t="shared" si="39"/>
        <v>67300.77</v>
      </c>
      <c r="I451" s="8">
        <f t="shared" si="39"/>
        <v>148648.97</v>
      </c>
      <c r="J451" s="8">
        <f t="shared" si="39"/>
        <v>523396.92</v>
      </c>
      <c r="K451" s="8">
        <f t="shared" si="39"/>
        <v>483234.1</v>
      </c>
      <c r="L451" s="8">
        <f t="shared" si="39"/>
        <v>471014.08</v>
      </c>
      <c r="M451" s="8">
        <f t="shared" si="39"/>
        <v>449510.85</v>
      </c>
      <c r="N451" s="8">
        <f>IFERROR(VLOOKUP($B$447,$4:$126,MATCH($Q451&amp;"/"&amp;N$348,$2:$2,0),FALSE),IFERROR(VLOOKUP($B$447,$4:$126,MATCH($Q450&amp;"/"&amp;N$348,$2:$2,0),FALSE),IFERROR(VLOOKUP($B$447,$4:$126,MATCH($Q449&amp;"/"&amp;N$348,$2:$2,0),FALSE),IFERROR(VLOOKUP($B$447,$4:$126,MATCH($Q448&amp;"/"&amp;N$348,$2:$2,0),FALSE),""))))</f>
        <v>331283.26</v>
      </c>
      <c r="O451" s="8">
        <f>IFERROR(VLOOKUP($B$447,$4:$126,MATCH($Q451&amp;"/"&amp;O$348,$2:$2,0),FALSE),IFERROR(VLOOKUP($B$447,$4:$126,MATCH($Q450&amp;"/"&amp;O$348,$2:$2,0),FALSE),IFERROR(VLOOKUP($B$447,$4:$126,MATCH($Q449&amp;"/"&amp;O$348,$2:$2,0),FALSE),IFERROR(VLOOKUP($B$447,$4:$126,MATCH($Q448&amp;"/"&amp;O$348,$2:$2,0),FALSE),""))))</f>
        <v>387489</v>
      </c>
      <c r="P451" s="6"/>
      <c r="Q451" s="9" t="s">
        <v>15</v>
      </c>
    </row>
    <row r="452" spans="1:18" x14ac:dyDescent="0.3">
      <c r="A452" s="85"/>
      <c r="B452" s="12" t="e">
        <f t="shared" ref="B452:M452" si="40">+B451/B$402</f>
        <v>#VALUE!</v>
      </c>
      <c r="C452" s="12" t="e">
        <f t="shared" si="40"/>
        <v>#VALUE!</v>
      </c>
      <c r="D452" s="12" t="e">
        <f t="shared" si="40"/>
        <v>#VALUE!</v>
      </c>
      <c r="E452" s="12" t="e">
        <f t="shared" si="40"/>
        <v>#VALUE!</v>
      </c>
      <c r="F452" s="12" t="e">
        <f t="shared" si="40"/>
        <v>#VALUE!</v>
      </c>
      <c r="G452" s="12" t="e">
        <f t="shared" si="40"/>
        <v>#VALUE!</v>
      </c>
      <c r="H452" s="12">
        <f t="shared" si="40"/>
        <v>5.2714681432415242E-2</v>
      </c>
      <c r="I452" s="12">
        <f t="shared" si="40"/>
        <v>5.2808568295581365E-2</v>
      </c>
      <c r="J452" s="12">
        <f t="shared" si="40"/>
        <v>0.1696983522708547</v>
      </c>
      <c r="K452" s="12">
        <f t="shared" si="40"/>
        <v>0.1454595848444144</v>
      </c>
      <c r="L452" s="12">
        <f t="shared" si="40"/>
        <v>0.12436515959231237</v>
      </c>
      <c r="M452" s="12">
        <f t="shared" si="40"/>
        <v>0.12127390372015244</v>
      </c>
      <c r="N452" s="12">
        <f>+N451/N$402</f>
        <v>9.5171142520477481E-2</v>
      </c>
      <c r="O452" s="12">
        <f>+O451/O$402</f>
        <v>0.11319126039344354</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t="str">
        <f t="shared" ref="B454:O457" si="41">IFERROR(VLOOKUP($B$453,$4:$126,MATCH($Q454&amp;"/"&amp;B$348,$2:$2,0),FALSE),"")</f>
        <v/>
      </c>
      <c r="C454" s="8" t="str">
        <f t="shared" si="41"/>
        <v/>
      </c>
      <c r="D454" s="8" t="str">
        <f t="shared" si="41"/>
        <v/>
      </c>
      <c r="E454" s="8" t="str">
        <f t="shared" si="41"/>
        <v/>
      </c>
      <c r="F454" s="8" t="str">
        <f t="shared" si="41"/>
        <v/>
      </c>
      <c r="G454" s="8" t="str">
        <f t="shared" si="41"/>
        <v/>
      </c>
      <c r="H454" s="8" t="str">
        <f t="shared" si="41"/>
        <v/>
      </c>
      <c r="I454" s="8" t="str">
        <f t="shared" si="41"/>
        <v/>
      </c>
      <c r="J454" s="8">
        <f t="shared" si="41"/>
        <v>2005330</v>
      </c>
      <c r="K454" s="8">
        <f t="shared" si="41"/>
        <v>2391149</v>
      </c>
      <c r="L454" s="8">
        <f t="shared" si="41"/>
        <v>2323073</v>
      </c>
      <c r="M454" s="8">
        <f t="shared" si="41"/>
        <v>2245452</v>
      </c>
      <c r="N454" s="8">
        <f t="shared" si="41"/>
        <v>2019776</v>
      </c>
      <c r="O454" s="8">
        <f t="shared" si="41"/>
        <v>2078972</v>
      </c>
      <c r="P454" s="6"/>
      <c r="Q454" s="9" t="s">
        <v>12</v>
      </c>
    </row>
    <row r="455" spans="1:18" x14ac:dyDescent="0.3">
      <c r="B455" s="8" t="str">
        <f t="shared" si="41"/>
        <v/>
      </c>
      <c r="C455" s="8" t="str">
        <f t="shared" si="41"/>
        <v/>
      </c>
      <c r="D455" s="8" t="str">
        <f t="shared" si="41"/>
        <v/>
      </c>
      <c r="E455" s="8" t="str">
        <f t="shared" si="41"/>
        <v/>
      </c>
      <c r="F455" s="8" t="str">
        <f t="shared" si="41"/>
        <v/>
      </c>
      <c r="G455" s="8" t="str">
        <f t="shared" si="41"/>
        <v/>
      </c>
      <c r="H455" s="8" t="str">
        <f t="shared" si="41"/>
        <v/>
      </c>
      <c r="I455" s="8" t="str">
        <f t="shared" si="41"/>
        <v/>
      </c>
      <c r="J455" s="8">
        <f t="shared" si="41"/>
        <v>2046091</v>
      </c>
      <c r="K455" s="8">
        <f t="shared" si="41"/>
        <v>2111514</v>
      </c>
      <c r="L455" s="8">
        <f t="shared" si="41"/>
        <v>2245701</v>
      </c>
      <c r="M455" s="8">
        <f t="shared" si="41"/>
        <v>2107714</v>
      </c>
      <c r="N455" s="8">
        <f t="shared" si="41"/>
        <v>2108716</v>
      </c>
      <c r="O455" s="8" t="str">
        <f t="shared" si="41"/>
        <v/>
      </c>
      <c r="P455" s="6"/>
      <c r="Q455" s="9" t="s">
        <v>13</v>
      </c>
    </row>
    <row r="456" spans="1:18" x14ac:dyDescent="0.3">
      <c r="B456" s="8" t="str">
        <f t="shared" si="41"/>
        <v/>
      </c>
      <c r="C456" s="8" t="str">
        <f t="shared" si="41"/>
        <v/>
      </c>
      <c r="D456" s="8" t="str">
        <f t="shared" si="41"/>
        <v/>
      </c>
      <c r="E456" s="8" t="str">
        <f t="shared" si="41"/>
        <v/>
      </c>
      <c r="F456" s="8" t="str">
        <f t="shared" si="41"/>
        <v/>
      </c>
      <c r="G456" s="8" t="str">
        <f t="shared" si="41"/>
        <v/>
      </c>
      <c r="H456" s="8" t="str">
        <f t="shared" si="41"/>
        <v/>
      </c>
      <c r="I456" s="8">
        <f t="shared" si="41"/>
        <v>372988</v>
      </c>
      <c r="J456" s="8">
        <f t="shared" si="41"/>
        <v>1985998</v>
      </c>
      <c r="K456" s="8">
        <f t="shared" si="41"/>
        <v>2036400</v>
      </c>
      <c r="L456" s="8">
        <f t="shared" si="41"/>
        <v>2139736</v>
      </c>
      <c r="M456" s="8">
        <f t="shared" si="41"/>
        <v>2024548</v>
      </c>
      <c r="N456" s="8">
        <f t="shared" si="41"/>
        <v>2045736</v>
      </c>
      <c r="O456" s="8" t="str">
        <f t="shared" si="41"/>
        <v/>
      </c>
      <c r="P456" s="6"/>
      <c r="Q456" s="9" t="s">
        <v>14</v>
      </c>
    </row>
    <row r="457" spans="1:18" x14ac:dyDescent="0.3">
      <c r="B457" s="8" t="str">
        <f t="shared" si="41"/>
        <v/>
      </c>
      <c r="C457" s="8" t="str">
        <f t="shared" si="41"/>
        <v/>
      </c>
      <c r="D457" s="8" t="str">
        <f t="shared" si="41"/>
        <v/>
      </c>
      <c r="E457" s="8" t="str">
        <f t="shared" si="41"/>
        <v/>
      </c>
      <c r="F457" s="8" t="str">
        <f t="shared" si="41"/>
        <v/>
      </c>
      <c r="G457" s="8" t="str">
        <f t="shared" si="41"/>
        <v/>
      </c>
      <c r="H457" s="8">
        <f t="shared" si="41"/>
        <v>352583.02</v>
      </c>
      <c r="I457" s="8">
        <f t="shared" si="41"/>
        <v>1843871.22</v>
      </c>
      <c r="J457" s="8">
        <f t="shared" si="41"/>
        <v>2221587.83</v>
      </c>
      <c r="K457" s="8">
        <f t="shared" si="41"/>
        <v>2175963.7200000002</v>
      </c>
      <c r="L457" s="8">
        <f t="shared" si="41"/>
        <v>2164599.15</v>
      </c>
      <c r="M457" s="8">
        <f t="shared" si="41"/>
        <v>2140921.6800000002</v>
      </c>
      <c r="N457" s="8">
        <f>IFERROR(VLOOKUP($B$453,$4:$126,MATCH($Q457&amp;"/"&amp;N$348,$2:$2,0),FALSE),IFERROR(VLOOKUP($B$453,$4:$126,MATCH($Q456&amp;"/"&amp;N$348,$2:$2,0),FALSE),IFERROR(VLOOKUP($B$453,$4:$126,MATCH($Q455&amp;"/"&amp;N$348,$2:$2,0),FALSE),IFERROR(VLOOKUP($B$453,$4:$126,MATCH($Q454&amp;"/"&amp;N$348,$2:$2,0),FALSE),""))))</f>
        <v>2023001.82</v>
      </c>
      <c r="O457" s="8">
        <f>IFERROR(VLOOKUP($B$453,$4:$126,MATCH($Q457&amp;"/"&amp;O$348,$2:$2,0),FALSE),IFERROR(VLOOKUP($B$453,$4:$126,MATCH($Q456&amp;"/"&amp;O$348,$2:$2,0),FALSE),IFERROR(VLOOKUP($B$453,$4:$126,MATCH($Q455&amp;"/"&amp;O$348,$2:$2,0),FALSE),IFERROR(VLOOKUP($B$453,$4:$126,MATCH($Q454&amp;"/"&amp;O$348,$2:$2,0),FALSE),""))))</f>
        <v>2078972</v>
      </c>
      <c r="P457" s="6"/>
      <c r="Q457" s="9" t="s">
        <v>15</v>
      </c>
    </row>
    <row r="458" spans="1:18" x14ac:dyDescent="0.3">
      <c r="A458" s="85"/>
      <c r="B458" s="12" t="e">
        <f t="shared" ref="B458:M458" si="42">+B457/B$402</f>
        <v>#VALUE!</v>
      </c>
      <c r="C458" s="12" t="e">
        <f t="shared" si="42"/>
        <v>#VALUE!</v>
      </c>
      <c r="D458" s="12" t="e">
        <f t="shared" si="42"/>
        <v>#VALUE!</v>
      </c>
      <c r="E458" s="12" t="e">
        <f t="shared" si="42"/>
        <v>#VALUE!</v>
      </c>
      <c r="F458" s="12" t="e">
        <f t="shared" si="42"/>
        <v>#VALUE!</v>
      </c>
      <c r="G458" s="12" t="e">
        <f t="shared" si="42"/>
        <v>#VALUE!</v>
      </c>
      <c r="H458" s="12">
        <f t="shared" si="42"/>
        <v>0.27616774039552433</v>
      </c>
      <c r="I458" s="12">
        <f t="shared" si="42"/>
        <v>0.65504792431206849</v>
      </c>
      <c r="J458" s="12">
        <f t="shared" si="42"/>
        <v>0.72029425426497284</v>
      </c>
      <c r="K458" s="12">
        <f t="shared" si="42"/>
        <v>0.65499264093264042</v>
      </c>
      <c r="L458" s="12">
        <f t="shared" si="42"/>
        <v>0.5715343344792021</v>
      </c>
      <c r="M458" s="12">
        <f t="shared" si="42"/>
        <v>0.57760102941387748</v>
      </c>
      <c r="N458" s="12">
        <f>+N457/N$402</f>
        <v>0.58116849770919699</v>
      </c>
      <c r="O458" s="12">
        <f>+O457/O$402</f>
        <v>0.60729842912360898</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t="str">
        <f t="shared" ref="B461:O464" si="43">IFERROR(VLOOKUP($B$460,$130:$216,MATCH($Q461&amp;"/"&amp;B$348,$128:$128,0),FALSE),"")</f>
        <v/>
      </c>
      <c r="C461" s="7" t="str">
        <f t="shared" si="43"/>
        <v/>
      </c>
      <c r="D461" s="7" t="str">
        <f t="shared" si="43"/>
        <v/>
      </c>
      <c r="E461" s="7" t="str">
        <f t="shared" si="43"/>
        <v/>
      </c>
      <c r="F461" s="7" t="str">
        <f t="shared" si="43"/>
        <v/>
      </c>
      <c r="G461" s="7" t="str">
        <f t="shared" si="43"/>
        <v/>
      </c>
      <c r="H461" s="7" t="str">
        <f t="shared" si="43"/>
        <v/>
      </c>
      <c r="I461" s="7" t="str">
        <f t="shared" si="43"/>
        <v/>
      </c>
      <c r="J461" s="7">
        <f t="shared" si="43"/>
        <v>1017815</v>
      </c>
      <c r="K461" s="7">
        <f t="shared" si="43"/>
        <v>1121067</v>
      </c>
      <c r="L461" s="7">
        <f t="shared" si="43"/>
        <v>1335630</v>
      </c>
      <c r="M461" s="7">
        <f t="shared" si="43"/>
        <v>1321920</v>
      </c>
      <c r="N461" s="7">
        <f t="shared" si="43"/>
        <v>1109982</v>
      </c>
      <c r="O461" s="7">
        <f t="shared" si="43"/>
        <v>919941</v>
      </c>
      <c r="P461" s="17"/>
      <c r="Q461" s="9" t="s">
        <v>12</v>
      </c>
      <c r="R461" s="88"/>
    </row>
    <row r="462" spans="1:18" x14ac:dyDescent="0.3">
      <c r="B462" s="7" t="str">
        <f t="shared" si="43"/>
        <v/>
      </c>
      <c r="C462" s="7" t="str">
        <f t="shared" si="43"/>
        <v/>
      </c>
      <c r="D462" s="7" t="str">
        <f t="shared" si="43"/>
        <v/>
      </c>
      <c r="E462" s="7" t="str">
        <f t="shared" si="43"/>
        <v/>
      </c>
      <c r="F462" s="7" t="str">
        <f t="shared" si="43"/>
        <v/>
      </c>
      <c r="G462" s="7" t="str">
        <f t="shared" si="43"/>
        <v/>
      </c>
      <c r="H462" s="7" t="str">
        <f t="shared" si="43"/>
        <v/>
      </c>
      <c r="I462" s="7" t="str">
        <f t="shared" si="43"/>
        <v/>
      </c>
      <c r="J462" s="7">
        <f t="shared" si="43"/>
        <v>1119756</v>
      </c>
      <c r="K462" s="7">
        <f t="shared" si="43"/>
        <v>1211555</v>
      </c>
      <c r="L462" s="7">
        <f t="shared" si="43"/>
        <v>1346133</v>
      </c>
      <c r="M462" s="7">
        <f t="shared" si="43"/>
        <v>1302066</v>
      </c>
      <c r="N462" s="7">
        <f t="shared" si="43"/>
        <v>1011560</v>
      </c>
      <c r="O462" s="7" t="str">
        <f t="shared" si="43"/>
        <v/>
      </c>
      <c r="P462" s="17"/>
      <c r="Q462" s="9" t="s">
        <v>13</v>
      </c>
    </row>
    <row r="463" spans="1:18" x14ac:dyDescent="0.3">
      <c r="B463" s="7" t="str">
        <f t="shared" si="43"/>
        <v/>
      </c>
      <c r="C463" s="7" t="str">
        <f t="shared" si="43"/>
        <v/>
      </c>
      <c r="D463" s="7" t="str">
        <f t="shared" si="43"/>
        <v/>
      </c>
      <c r="E463" s="7" t="str">
        <f t="shared" si="43"/>
        <v/>
      </c>
      <c r="F463" s="7" t="str">
        <f t="shared" si="43"/>
        <v/>
      </c>
      <c r="G463" s="7" t="str">
        <f t="shared" si="43"/>
        <v/>
      </c>
      <c r="H463" s="7" t="str">
        <f t="shared" si="43"/>
        <v/>
      </c>
      <c r="I463" s="7">
        <f t="shared" si="43"/>
        <v>1007760</v>
      </c>
      <c r="J463" s="7">
        <f t="shared" si="43"/>
        <v>1261000</v>
      </c>
      <c r="K463" s="7">
        <f t="shared" si="43"/>
        <v>1405198</v>
      </c>
      <c r="L463" s="7">
        <f t="shared" si="43"/>
        <v>1518278</v>
      </c>
      <c r="M463" s="7">
        <f t="shared" si="43"/>
        <v>1267615</v>
      </c>
      <c r="N463" s="7">
        <f t="shared" si="43"/>
        <v>978688</v>
      </c>
      <c r="O463" s="7" t="str">
        <f t="shared" si="43"/>
        <v/>
      </c>
      <c r="P463" s="17"/>
      <c r="Q463" s="9" t="s">
        <v>14</v>
      </c>
    </row>
    <row r="464" spans="1:18" x14ac:dyDescent="0.3">
      <c r="B464" s="18" t="str">
        <f t="shared" si="43"/>
        <v/>
      </c>
      <c r="C464" s="18" t="str">
        <f t="shared" si="43"/>
        <v/>
      </c>
      <c r="D464" s="18" t="str">
        <f t="shared" si="43"/>
        <v/>
      </c>
      <c r="E464" s="18" t="str">
        <f t="shared" si="43"/>
        <v/>
      </c>
      <c r="F464" s="18" t="str">
        <f t="shared" si="43"/>
        <v/>
      </c>
      <c r="G464" s="18" t="str">
        <f t="shared" si="43"/>
        <v/>
      </c>
      <c r="H464" s="18">
        <f t="shared" si="43"/>
        <v>673740.53</v>
      </c>
      <c r="I464" s="18">
        <f t="shared" si="43"/>
        <v>981165.29</v>
      </c>
      <c r="J464" s="18">
        <f t="shared" si="43"/>
        <v>1306767.52</v>
      </c>
      <c r="K464" s="18">
        <f t="shared" si="43"/>
        <v>1525785.82</v>
      </c>
      <c r="L464" s="18">
        <f t="shared" si="43"/>
        <v>1462684.85</v>
      </c>
      <c r="M464" s="18">
        <f t="shared" si="43"/>
        <v>1416803.5</v>
      </c>
      <c r="N464" s="18">
        <f t="shared" si="43"/>
        <v>882882.69</v>
      </c>
      <c r="O464" s="18" t="str">
        <f t="shared" si="43"/>
        <v/>
      </c>
      <c r="P464" s="17"/>
      <c r="Q464" s="9" t="s">
        <v>19</v>
      </c>
    </row>
    <row r="465" spans="1:17" x14ac:dyDescent="0.3">
      <c r="B465" s="16">
        <f>SUM(B461:B464)</f>
        <v>0</v>
      </c>
      <c r="C465" s="16">
        <f t="shared" ref="C465:M465" si="44">SUM(C461:C464)</f>
        <v>0</v>
      </c>
      <c r="D465" s="16">
        <f t="shared" si="44"/>
        <v>0</v>
      </c>
      <c r="E465" s="16">
        <f t="shared" si="44"/>
        <v>0</v>
      </c>
      <c r="F465" s="16">
        <f t="shared" si="44"/>
        <v>0</v>
      </c>
      <c r="G465" s="16">
        <f t="shared" si="44"/>
        <v>0</v>
      </c>
      <c r="H465" s="16">
        <f t="shared" si="44"/>
        <v>673740.53</v>
      </c>
      <c r="I465" s="16">
        <f t="shared" si="44"/>
        <v>1988925.29</v>
      </c>
      <c r="J465" s="16">
        <f t="shared" si="44"/>
        <v>4705338.5199999996</v>
      </c>
      <c r="K465" s="16">
        <f t="shared" si="44"/>
        <v>5263605.82</v>
      </c>
      <c r="L465" s="16">
        <f t="shared" si="44"/>
        <v>5662725.8499999996</v>
      </c>
      <c r="M465" s="16">
        <f t="shared" si="44"/>
        <v>5308404.5</v>
      </c>
      <c r="N465" s="16">
        <f>IF(N462="",N461*4,IF(N463="",(N462+N461)*2,IF(N464="",((N463+N462+N461)/3)*4,SUM(N461:N464))))</f>
        <v>3983112.69</v>
      </c>
      <c r="O465" s="16">
        <f>IF(O462="",O461*4,IF(O463="",(O462+O461)*2,IF(O464="",((O463+O462+O461)/3)*4,SUM(O461:O464))))</f>
        <v>3679764</v>
      </c>
      <c r="P465" s="6"/>
      <c r="Q465" s="9" t="s">
        <v>15</v>
      </c>
    </row>
    <row r="466" spans="1:17" s="87" customFormat="1" x14ac:dyDescent="0.3">
      <c r="A466" s="86"/>
      <c r="B466" s="19"/>
      <c r="C466" s="20" t="e">
        <f t="shared" ref="C466:M466" si="45">C465/B465-1</f>
        <v>#DIV/0!</v>
      </c>
      <c r="D466" s="20" t="e">
        <f t="shared" si="45"/>
        <v>#DIV/0!</v>
      </c>
      <c r="E466" s="20" t="e">
        <f t="shared" si="45"/>
        <v>#DIV/0!</v>
      </c>
      <c r="F466" s="20" t="e">
        <f t="shared" si="45"/>
        <v>#DIV/0!</v>
      </c>
      <c r="G466" s="20" t="e">
        <f t="shared" si="45"/>
        <v>#DIV/0!</v>
      </c>
      <c r="H466" s="20" t="e">
        <f t="shared" si="45"/>
        <v>#DIV/0!</v>
      </c>
      <c r="I466" s="20">
        <f t="shared" si="45"/>
        <v>1.9520641870840096</v>
      </c>
      <c r="J466" s="20">
        <f t="shared" si="45"/>
        <v>1.3657693648211389</v>
      </c>
      <c r="K466" s="20">
        <f t="shared" si="45"/>
        <v>0.11864551245932486</v>
      </c>
      <c r="L466" s="20">
        <f t="shared" si="45"/>
        <v>7.5826352437614597E-2</v>
      </c>
      <c r="M466" s="20">
        <f t="shared" si="45"/>
        <v>-6.2570811193340736E-2</v>
      </c>
      <c r="N466" s="12">
        <f>N465/M465-1</f>
        <v>-0.24965916029948354</v>
      </c>
      <c r="O466" s="12">
        <f>O465/N465-1</f>
        <v>-7.6158701399934525E-2</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t="str">
        <f t="shared" ref="B468:O471" si="46">IFERROR(VLOOKUP($B$467,$130:$216,MATCH($Q468&amp;"/"&amp;B$348,$128:$128,0),FALSE),"")</f>
        <v/>
      </c>
      <c r="C468" s="7" t="str">
        <f t="shared" si="46"/>
        <v/>
      </c>
      <c r="D468" s="7" t="str">
        <f t="shared" si="46"/>
        <v/>
      </c>
      <c r="E468" s="7" t="str">
        <f t="shared" si="46"/>
        <v/>
      </c>
      <c r="F468" s="7" t="str">
        <f t="shared" si="46"/>
        <v/>
      </c>
      <c r="G468" s="7" t="str">
        <f t="shared" si="46"/>
        <v/>
      </c>
      <c r="H468" s="7" t="str">
        <f t="shared" si="46"/>
        <v/>
      </c>
      <c r="I468" s="7" t="str">
        <f t="shared" si="46"/>
        <v/>
      </c>
      <c r="J468" s="7">
        <f t="shared" si="46"/>
        <v>4322</v>
      </c>
      <c r="K468" s="7">
        <f t="shared" si="46"/>
        <v>7343</v>
      </c>
      <c r="L468" s="7">
        <f t="shared" si="46"/>
        <v>7435</v>
      </c>
      <c r="M468" s="7">
        <f t="shared" si="46"/>
        <v>4044</v>
      </c>
      <c r="N468" s="7">
        <f t="shared" si="46"/>
        <v>2689</v>
      </c>
      <c r="O468" s="7">
        <f t="shared" si="46"/>
        <v>11468</v>
      </c>
      <c r="P468" s="6"/>
      <c r="Q468" s="9" t="s">
        <v>12</v>
      </c>
    </row>
    <row r="469" spans="1:17" x14ac:dyDescent="0.3">
      <c r="B469" s="7" t="str">
        <f t="shared" si="46"/>
        <v/>
      </c>
      <c r="C469" s="7" t="str">
        <f t="shared" si="46"/>
        <v/>
      </c>
      <c r="D469" s="7" t="str">
        <f t="shared" si="46"/>
        <v/>
      </c>
      <c r="E469" s="7" t="str">
        <f t="shared" si="46"/>
        <v/>
      </c>
      <c r="F469" s="7" t="str">
        <f t="shared" si="46"/>
        <v/>
      </c>
      <c r="G469" s="7" t="str">
        <f t="shared" si="46"/>
        <v/>
      </c>
      <c r="H469" s="7" t="str">
        <f t="shared" si="46"/>
        <v/>
      </c>
      <c r="I469" s="7" t="str">
        <f t="shared" si="46"/>
        <v/>
      </c>
      <c r="J469" s="7">
        <f t="shared" si="46"/>
        <v>10783</v>
      </c>
      <c r="K469" s="7">
        <f t="shared" si="46"/>
        <v>7327</v>
      </c>
      <c r="L469" s="7">
        <f t="shared" si="46"/>
        <v>6971</v>
      </c>
      <c r="M469" s="7">
        <f t="shared" si="46"/>
        <v>12671</v>
      </c>
      <c r="N469" s="7">
        <f t="shared" si="46"/>
        <v>4672</v>
      </c>
      <c r="O469" s="7" t="str">
        <f t="shared" si="46"/>
        <v/>
      </c>
      <c r="P469" s="6"/>
      <c r="Q469" s="9" t="s">
        <v>13</v>
      </c>
    </row>
    <row r="470" spans="1:17" x14ac:dyDescent="0.3">
      <c r="B470" s="7" t="str">
        <f t="shared" si="46"/>
        <v/>
      </c>
      <c r="C470" s="7" t="str">
        <f t="shared" si="46"/>
        <v/>
      </c>
      <c r="D470" s="7" t="str">
        <f t="shared" si="46"/>
        <v/>
      </c>
      <c r="E470" s="7" t="str">
        <f t="shared" si="46"/>
        <v/>
      </c>
      <c r="F470" s="7" t="str">
        <f t="shared" si="46"/>
        <v/>
      </c>
      <c r="G470" s="7" t="str">
        <f t="shared" si="46"/>
        <v/>
      </c>
      <c r="H470" s="7" t="str">
        <f t="shared" si="46"/>
        <v/>
      </c>
      <c r="I470" s="7">
        <f t="shared" si="46"/>
        <v>1438</v>
      </c>
      <c r="J470" s="7">
        <f t="shared" si="46"/>
        <v>2745</v>
      </c>
      <c r="K470" s="7">
        <f t="shared" si="46"/>
        <v>3421</v>
      </c>
      <c r="L470" s="7">
        <f t="shared" si="46"/>
        <v>10852</v>
      </c>
      <c r="M470" s="7">
        <f t="shared" si="46"/>
        <v>12307</v>
      </c>
      <c r="N470" s="7">
        <f t="shared" si="46"/>
        <v>3459</v>
      </c>
      <c r="O470" s="7" t="str">
        <f t="shared" si="46"/>
        <v/>
      </c>
      <c r="P470" s="6"/>
      <c r="Q470" s="9" t="s">
        <v>14</v>
      </c>
    </row>
    <row r="471" spans="1:17" x14ac:dyDescent="0.3">
      <c r="B471" s="18" t="str">
        <f t="shared" si="46"/>
        <v/>
      </c>
      <c r="C471" s="18" t="str">
        <f t="shared" si="46"/>
        <v/>
      </c>
      <c r="D471" s="18" t="str">
        <f t="shared" si="46"/>
        <v/>
      </c>
      <c r="E471" s="18" t="str">
        <f t="shared" si="46"/>
        <v/>
      </c>
      <c r="F471" s="18" t="str">
        <f t="shared" si="46"/>
        <v/>
      </c>
      <c r="G471" s="18" t="str">
        <f t="shared" si="46"/>
        <v/>
      </c>
      <c r="H471" s="18">
        <f t="shared" si="46"/>
        <v>5585.14</v>
      </c>
      <c r="I471" s="18">
        <f t="shared" si="46"/>
        <v>3081.27</v>
      </c>
      <c r="J471" s="18">
        <f t="shared" si="46"/>
        <v>6196.5</v>
      </c>
      <c r="K471" s="18">
        <f t="shared" si="46"/>
        <v>1434.84</v>
      </c>
      <c r="L471" s="18">
        <f t="shared" si="46"/>
        <v>9429.36</v>
      </c>
      <c r="M471" s="18">
        <f t="shared" si="46"/>
        <v>537.4</v>
      </c>
      <c r="N471" s="18">
        <f t="shared" si="46"/>
        <v>5043.43</v>
      </c>
      <c r="O471" s="18" t="str">
        <f t="shared" si="46"/>
        <v/>
      </c>
      <c r="P471" s="6"/>
      <c r="Q471" s="9" t="s">
        <v>19</v>
      </c>
    </row>
    <row r="472" spans="1:17" x14ac:dyDescent="0.3">
      <c r="B472" s="7">
        <f>SUM(B468:B471)</f>
        <v>0</v>
      </c>
      <c r="C472" s="112">
        <f t="shared" ref="C472:M472" si="47">SUM(C468:C471)</f>
        <v>0</v>
      </c>
      <c r="D472" s="112">
        <f t="shared" si="47"/>
        <v>0</v>
      </c>
      <c r="E472" s="112">
        <f t="shared" si="47"/>
        <v>0</v>
      </c>
      <c r="F472" s="112">
        <f t="shared" si="47"/>
        <v>0</v>
      </c>
      <c r="G472" s="112">
        <f t="shared" si="47"/>
        <v>0</v>
      </c>
      <c r="H472" s="112">
        <f t="shared" si="47"/>
        <v>5585.14</v>
      </c>
      <c r="I472" s="112">
        <f t="shared" si="47"/>
        <v>4519.2700000000004</v>
      </c>
      <c r="J472" s="112">
        <f t="shared" si="47"/>
        <v>24046.5</v>
      </c>
      <c r="K472" s="112">
        <f t="shared" si="47"/>
        <v>19525.84</v>
      </c>
      <c r="L472" s="112">
        <f t="shared" si="47"/>
        <v>34687.360000000001</v>
      </c>
      <c r="M472" s="112">
        <f t="shared" si="47"/>
        <v>29559.4</v>
      </c>
      <c r="N472" s="112">
        <f>IF(N469="",N468*4,IF(N470="",(N469+N468)*2,IF(N471="",((N470+N469+N468)/3)*4,SUM(N468:N471))))</f>
        <v>15863.43</v>
      </c>
      <c r="O472" s="112">
        <f>IF(O469="",O468*4,IF(O470="",(O469+O468)*2,IF(O471="",((O470+O469+O468)/3)*4,SUM(O468:O471))))</f>
        <v>45872</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t="str">
        <f t="shared" ref="B474:O477" si="48">IFERROR(VLOOKUP($B$473,$130:$216,MATCH($Q474&amp;"/"&amp;B$348,$128:$128,0),FALSE),"")</f>
        <v/>
      </c>
      <c r="C474" s="7" t="str">
        <f t="shared" si="48"/>
        <v/>
      </c>
      <c r="D474" s="7" t="str">
        <f t="shared" si="48"/>
        <v/>
      </c>
      <c r="E474" s="7" t="str">
        <f t="shared" si="48"/>
        <v/>
      </c>
      <c r="F474" s="7" t="str">
        <f t="shared" si="48"/>
        <v/>
      </c>
      <c r="G474" s="7" t="str">
        <f t="shared" si="48"/>
        <v/>
      </c>
      <c r="H474" s="7" t="str">
        <f t="shared" si="48"/>
        <v/>
      </c>
      <c r="I474" s="7" t="str">
        <f t="shared" si="48"/>
        <v/>
      </c>
      <c r="J474" s="7" t="str">
        <f t="shared" si="48"/>
        <v/>
      </c>
      <c r="K474" s="7" t="str">
        <f t="shared" si="48"/>
        <v/>
      </c>
      <c r="L474" s="7" t="str">
        <f t="shared" si="48"/>
        <v/>
      </c>
      <c r="M474" s="7" t="str">
        <f t="shared" si="48"/>
        <v/>
      </c>
      <c r="N474" s="7" t="str">
        <f t="shared" si="48"/>
        <v/>
      </c>
      <c r="O474" s="7" t="str">
        <f t="shared" si="48"/>
        <v/>
      </c>
      <c r="P474" s="6"/>
      <c r="Q474" s="9" t="s">
        <v>12</v>
      </c>
    </row>
    <row r="475" spans="1:17" x14ac:dyDescent="0.3">
      <c r="B475" s="7" t="str">
        <f t="shared" si="48"/>
        <v/>
      </c>
      <c r="C475" s="7" t="str">
        <f t="shared" si="48"/>
        <v/>
      </c>
      <c r="D475" s="7" t="str">
        <f t="shared" si="48"/>
        <v/>
      </c>
      <c r="E475" s="7" t="str">
        <f t="shared" si="48"/>
        <v/>
      </c>
      <c r="F475" s="7" t="str">
        <f t="shared" si="48"/>
        <v/>
      </c>
      <c r="G475" s="7" t="str">
        <f t="shared" si="48"/>
        <v/>
      </c>
      <c r="H475" s="7" t="str">
        <f t="shared" si="48"/>
        <v/>
      </c>
      <c r="I475" s="7" t="str">
        <f t="shared" si="48"/>
        <v/>
      </c>
      <c r="J475" s="7" t="str">
        <f t="shared" si="48"/>
        <v/>
      </c>
      <c r="K475" s="7" t="str">
        <f t="shared" si="48"/>
        <v/>
      </c>
      <c r="L475" s="7" t="str">
        <f t="shared" si="48"/>
        <v/>
      </c>
      <c r="M475" s="7" t="str">
        <f t="shared" si="48"/>
        <v/>
      </c>
      <c r="N475" s="7" t="str">
        <f t="shared" si="48"/>
        <v/>
      </c>
      <c r="O475" s="7" t="str">
        <f t="shared" si="48"/>
        <v/>
      </c>
      <c r="P475" s="6"/>
      <c r="Q475" s="9" t="s">
        <v>13</v>
      </c>
    </row>
    <row r="476" spans="1:17" x14ac:dyDescent="0.3">
      <c r="B476" s="7" t="str">
        <f t="shared" si="48"/>
        <v/>
      </c>
      <c r="C476" s="7" t="str">
        <f t="shared" si="48"/>
        <v/>
      </c>
      <c r="D476" s="7" t="str">
        <f t="shared" si="48"/>
        <v/>
      </c>
      <c r="E476" s="7" t="str">
        <f t="shared" si="48"/>
        <v/>
      </c>
      <c r="F476" s="7" t="str">
        <f t="shared" si="48"/>
        <v/>
      </c>
      <c r="G476" s="7" t="str">
        <f t="shared" si="48"/>
        <v/>
      </c>
      <c r="H476" s="7" t="str">
        <f t="shared" si="48"/>
        <v/>
      </c>
      <c r="I476" s="7" t="str">
        <f t="shared" si="48"/>
        <v/>
      </c>
      <c r="J476" s="7" t="str">
        <f t="shared" si="48"/>
        <v/>
      </c>
      <c r="K476" s="7" t="str">
        <f t="shared" si="48"/>
        <v/>
      </c>
      <c r="L476" s="7" t="str">
        <f t="shared" si="48"/>
        <v/>
      </c>
      <c r="M476" s="7" t="str">
        <f t="shared" si="48"/>
        <v/>
      </c>
      <c r="N476" s="7" t="str">
        <f t="shared" si="48"/>
        <v/>
      </c>
      <c r="O476" s="7" t="str">
        <f t="shared" si="48"/>
        <v/>
      </c>
      <c r="P476" s="6"/>
      <c r="Q476" s="9" t="s">
        <v>14</v>
      </c>
    </row>
    <row r="477" spans="1:17" x14ac:dyDescent="0.3">
      <c r="B477" s="18" t="str">
        <f t="shared" si="48"/>
        <v/>
      </c>
      <c r="C477" s="18" t="str">
        <f t="shared" si="48"/>
        <v/>
      </c>
      <c r="D477" s="18" t="str">
        <f t="shared" si="48"/>
        <v/>
      </c>
      <c r="E477" s="18" t="str">
        <f t="shared" si="48"/>
        <v/>
      </c>
      <c r="F477" s="18" t="str">
        <f t="shared" si="48"/>
        <v/>
      </c>
      <c r="G477" s="18" t="str">
        <f t="shared" si="48"/>
        <v/>
      </c>
      <c r="H477" s="18" t="str">
        <f t="shared" si="48"/>
        <v/>
      </c>
      <c r="I477" s="18" t="str">
        <f t="shared" si="48"/>
        <v/>
      </c>
      <c r="J477" s="18" t="str">
        <f t="shared" si="48"/>
        <v/>
      </c>
      <c r="K477" s="18" t="str">
        <f t="shared" si="48"/>
        <v/>
      </c>
      <c r="L477" s="18" t="str">
        <f t="shared" si="48"/>
        <v/>
      </c>
      <c r="M477" s="18" t="str">
        <f t="shared" si="48"/>
        <v/>
      </c>
      <c r="N477" s="18" t="str">
        <f t="shared" si="48"/>
        <v/>
      </c>
      <c r="O477" s="18" t="str">
        <f t="shared" si="48"/>
        <v/>
      </c>
      <c r="P477" s="6"/>
      <c r="Q477" s="9" t="s">
        <v>19</v>
      </c>
    </row>
    <row r="478" spans="1:17" x14ac:dyDescent="0.3">
      <c r="B478" s="7">
        <f>SUM(B474:B477)</f>
        <v>0</v>
      </c>
      <c r="C478" s="112">
        <f t="shared" ref="C478:M478" si="49">SUM(C474:C477)</f>
        <v>0</v>
      </c>
      <c r="D478" s="112">
        <f t="shared" si="49"/>
        <v>0</v>
      </c>
      <c r="E478" s="112">
        <f t="shared" si="49"/>
        <v>0</v>
      </c>
      <c r="F478" s="112">
        <f t="shared" si="49"/>
        <v>0</v>
      </c>
      <c r="G478" s="112">
        <f t="shared" si="49"/>
        <v>0</v>
      </c>
      <c r="H478" s="112">
        <f t="shared" si="49"/>
        <v>0</v>
      </c>
      <c r="I478" s="112">
        <f t="shared" si="49"/>
        <v>0</v>
      </c>
      <c r="J478" s="112">
        <f t="shared" si="49"/>
        <v>0</v>
      </c>
      <c r="K478" s="112">
        <f t="shared" si="49"/>
        <v>0</v>
      </c>
      <c r="L478" s="112">
        <f t="shared" si="49"/>
        <v>0</v>
      </c>
      <c r="M478" s="112">
        <f t="shared" si="49"/>
        <v>0</v>
      </c>
      <c r="N478" s="112" t="e">
        <f>IF(N475="",N474*4,IF(N476="",(N475+N474)*2,IF(N477="",((N476+N475+N474)/3)*4,SUM(N474:N477))))</f>
        <v>#VALUE!</v>
      </c>
      <c r="O478" s="112" t="e">
        <f>IF(O475="",O474*4,IF(O476="",(O475+O474)*2,IF(O477="",((O476+O475+O474)/3)*4,SUM(O474:O477))))</f>
        <v>#VALUE!</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t="str">
        <f t="shared" ref="B480:O483" si="50">IFERROR(VLOOKUP($B$479,$130:$216,MATCH($Q480&amp;"/"&amp;B$348,$128:$128,0),FALSE),"")</f>
        <v/>
      </c>
      <c r="C480" s="7" t="str">
        <f t="shared" si="50"/>
        <v/>
      </c>
      <c r="D480" s="7" t="str">
        <f t="shared" si="50"/>
        <v/>
      </c>
      <c r="E480" s="7" t="str">
        <f t="shared" si="50"/>
        <v/>
      </c>
      <c r="F480" s="7" t="str">
        <f t="shared" si="50"/>
        <v/>
      </c>
      <c r="G480" s="7" t="str">
        <f t="shared" si="50"/>
        <v/>
      </c>
      <c r="H480" s="7" t="str">
        <f t="shared" si="50"/>
        <v/>
      </c>
      <c r="I480" s="7" t="str">
        <f t="shared" si="50"/>
        <v/>
      </c>
      <c r="J480" s="7">
        <f t="shared" si="50"/>
        <v>0</v>
      </c>
      <c r="K480" s="7">
        <f t="shared" si="50"/>
        <v>0</v>
      </c>
      <c r="L480" s="7">
        <f t="shared" si="50"/>
        <v>-152</v>
      </c>
      <c r="M480" s="7">
        <f t="shared" si="50"/>
        <v>0</v>
      </c>
      <c r="N480" s="7">
        <f t="shared" si="50"/>
        <v>0</v>
      </c>
      <c r="O480" s="7">
        <f t="shared" si="50"/>
        <v>0</v>
      </c>
      <c r="P480" s="6"/>
      <c r="Q480" s="9" t="s">
        <v>12</v>
      </c>
    </row>
    <row r="481" spans="2:17" x14ac:dyDescent="0.3">
      <c r="B481" s="7" t="str">
        <f t="shared" si="50"/>
        <v/>
      </c>
      <c r="C481" s="7" t="str">
        <f t="shared" si="50"/>
        <v/>
      </c>
      <c r="D481" s="7" t="str">
        <f t="shared" si="50"/>
        <v/>
      </c>
      <c r="E481" s="7" t="str">
        <f t="shared" si="50"/>
        <v/>
      </c>
      <c r="F481" s="7" t="str">
        <f t="shared" si="50"/>
        <v/>
      </c>
      <c r="G481" s="7" t="str">
        <f t="shared" si="50"/>
        <v/>
      </c>
      <c r="H481" s="7" t="str">
        <f t="shared" si="50"/>
        <v/>
      </c>
      <c r="I481" s="7" t="str">
        <f t="shared" si="50"/>
        <v/>
      </c>
      <c r="J481" s="7">
        <f t="shared" si="50"/>
        <v>0</v>
      </c>
      <c r="K481" s="7">
        <f t="shared" si="50"/>
        <v>0</v>
      </c>
      <c r="L481" s="7">
        <f t="shared" si="50"/>
        <v>9</v>
      </c>
      <c r="M481" s="7">
        <f t="shared" si="50"/>
        <v>0</v>
      </c>
      <c r="N481" s="7">
        <f t="shared" si="50"/>
        <v>0</v>
      </c>
      <c r="O481" s="7" t="str">
        <f t="shared" si="50"/>
        <v/>
      </c>
      <c r="P481" s="6"/>
      <c r="Q481" s="9" t="s">
        <v>13</v>
      </c>
    </row>
    <row r="482" spans="2:17" x14ac:dyDescent="0.3">
      <c r="B482" s="7" t="str">
        <f t="shared" si="50"/>
        <v/>
      </c>
      <c r="C482" s="7" t="str">
        <f t="shared" si="50"/>
        <v/>
      </c>
      <c r="D482" s="7" t="str">
        <f t="shared" si="50"/>
        <v/>
      </c>
      <c r="E482" s="7" t="str">
        <f t="shared" si="50"/>
        <v/>
      </c>
      <c r="F482" s="7" t="str">
        <f t="shared" si="50"/>
        <v/>
      </c>
      <c r="G482" s="7" t="str">
        <f t="shared" si="50"/>
        <v/>
      </c>
      <c r="H482" s="7" t="str">
        <f t="shared" si="50"/>
        <v/>
      </c>
      <c r="I482" s="7">
        <f t="shared" si="50"/>
        <v>0</v>
      </c>
      <c r="J482" s="7">
        <f t="shared" si="50"/>
        <v>0</v>
      </c>
      <c r="K482" s="7">
        <f t="shared" si="50"/>
        <v>0</v>
      </c>
      <c r="L482" s="7">
        <f t="shared" si="50"/>
        <v>-47.67</v>
      </c>
      <c r="M482" s="7">
        <f t="shared" si="50"/>
        <v>0</v>
      </c>
      <c r="N482" s="7">
        <f t="shared" si="50"/>
        <v>0</v>
      </c>
      <c r="O482" s="7" t="str">
        <f t="shared" si="50"/>
        <v/>
      </c>
      <c r="P482" s="6"/>
      <c r="Q482" s="9" t="s">
        <v>14</v>
      </c>
    </row>
    <row r="483" spans="2:17" x14ac:dyDescent="0.3">
      <c r="B483" s="18" t="str">
        <f t="shared" si="50"/>
        <v/>
      </c>
      <c r="C483" s="18" t="str">
        <f t="shared" si="50"/>
        <v/>
      </c>
      <c r="D483" s="18" t="str">
        <f t="shared" si="50"/>
        <v/>
      </c>
      <c r="E483" s="18" t="str">
        <f t="shared" si="50"/>
        <v/>
      </c>
      <c r="F483" s="18" t="str">
        <f t="shared" si="50"/>
        <v/>
      </c>
      <c r="G483" s="18" t="str">
        <f t="shared" si="50"/>
        <v/>
      </c>
      <c r="H483" s="18">
        <f t="shared" si="50"/>
        <v>0</v>
      </c>
      <c r="I483" s="18">
        <f t="shared" si="50"/>
        <v>0</v>
      </c>
      <c r="J483" s="18">
        <f t="shared" si="50"/>
        <v>0</v>
      </c>
      <c r="K483" s="18">
        <f t="shared" si="50"/>
        <v>0</v>
      </c>
      <c r="L483" s="18">
        <f t="shared" si="50"/>
        <v>-25.87</v>
      </c>
      <c r="M483" s="18">
        <f t="shared" si="50"/>
        <v>0</v>
      </c>
      <c r="N483" s="18">
        <f t="shared" si="50"/>
        <v>0</v>
      </c>
      <c r="O483" s="18" t="str">
        <f t="shared" si="50"/>
        <v/>
      </c>
      <c r="P483" s="6"/>
      <c r="Q483" s="9" t="s">
        <v>19</v>
      </c>
    </row>
    <row r="484" spans="2:17" x14ac:dyDescent="0.3">
      <c r="B484" s="7">
        <f>SUM(B480:B483)</f>
        <v>0</v>
      </c>
      <c r="C484" s="112">
        <f t="shared" ref="C484:M484" si="51">SUM(C480:C483)</f>
        <v>0</v>
      </c>
      <c r="D484" s="112">
        <f t="shared" si="51"/>
        <v>0</v>
      </c>
      <c r="E484" s="112">
        <f t="shared" si="51"/>
        <v>0</v>
      </c>
      <c r="F484" s="112">
        <f t="shared" si="51"/>
        <v>0</v>
      </c>
      <c r="G484" s="112">
        <f t="shared" si="51"/>
        <v>0</v>
      </c>
      <c r="H484" s="112">
        <f t="shared" si="51"/>
        <v>0</v>
      </c>
      <c r="I484" s="112">
        <f t="shared" si="51"/>
        <v>0</v>
      </c>
      <c r="J484" s="112">
        <f t="shared" si="51"/>
        <v>0</v>
      </c>
      <c r="K484" s="112">
        <f t="shared" si="51"/>
        <v>0</v>
      </c>
      <c r="L484" s="112">
        <f t="shared" si="51"/>
        <v>-216.54000000000002</v>
      </c>
      <c r="M484" s="112">
        <f t="shared" si="51"/>
        <v>0</v>
      </c>
      <c r="N484" s="112">
        <f>IF(N481="",N480*4,IF(N482="",(N481+N480)*2,IF(N483="",((N482+N481+N480)/3)*4,SUM(N480:N483))))</f>
        <v>0</v>
      </c>
      <c r="O484" s="112">
        <f>IF(O481="",O480*4,IF(O482="",(O481+O480)*2,IF(O483="",((O482+O481+O480)/3)*4,SUM(O480:O483))))</f>
        <v>0</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t="str">
        <f t="shared" ref="B486:O489" si="52">IFERROR(VLOOKUP($B$485,$130:$216,MATCH($Q486&amp;"/"&amp;B$348,$128:$128,0),FALSE),"")</f>
        <v/>
      </c>
      <c r="C486" s="7" t="str">
        <f t="shared" si="52"/>
        <v/>
      </c>
      <c r="D486" s="7" t="str">
        <f t="shared" si="52"/>
        <v/>
      </c>
      <c r="E486" s="7" t="str">
        <f t="shared" si="52"/>
        <v/>
      </c>
      <c r="F486" s="7" t="str">
        <f t="shared" si="52"/>
        <v/>
      </c>
      <c r="G486" s="7" t="str">
        <f t="shared" si="52"/>
        <v/>
      </c>
      <c r="H486" s="7" t="str">
        <f t="shared" si="52"/>
        <v/>
      </c>
      <c r="I486" s="7" t="str">
        <f t="shared" si="52"/>
        <v/>
      </c>
      <c r="J486" s="7">
        <f t="shared" si="52"/>
        <v>0</v>
      </c>
      <c r="K486" s="7">
        <f t="shared" si="52"/>
        <v>0</v>
      </c>
      <c r="L486" s="7">
        <f t="shared" si="52"/>
        <v>-8567</v>
      </c>
      <c r="M486" s="7">
        <f t="shared" si="52"/>
        <v>-1000</v>
      </c>
      <c r="N486" s="7">
        <f t="shared" si="52"/>
        <v>7185</v>
      </c>
      <c r="O486" s="7">
        <f t="shared" si="52"/>
        <v>0</v>
      </c>
      <c r="P486" s="6"/>
      <c r="Q486" s="9" t="s">
        <v>12</v>
      </c>
    </row>
    <row r="487" spans="2:17" x14ac:dyDescent="0.3">
      <c r="B487" s="7" t="str">
        <f t="shared" si="52"/>
        <v/>
      </c>
      <c r="C487" s="7" t="str">
        <f t="shared" si="52"/>
        <v/>
      </c>
      <c r="D487" s="7" t="str">
        <f t="shared" si="52"/>
        <v/>
      </c>
      <c r="E487" s="7" t="str">
        <f t="shared" si="52"/>
        <v/>
      </c>
      <c r="F487" s="7" t="str">
        <f t="shared" si="52"/>
        <v/>
      </c>
      <c r="G487" s="7" t="str">
        <f t="shared" si="52"/>
        <v/>
      </c>
      <c r="H487" s="7" t="str">
        <f t="shared" si="52"/>
        <v/>
      </c>
      <c r="I487" s="7" t="str">
        <f t="shared" si="52"/>
        <v/>
      </c>
      <c r="J487" s="7">
        <f t="shared" si="52"/>
        <v>0</v>
      </c>
      <c r="K487" s="7">
        <f t="shared" si="52"/>
        <v>-11248</v>
      </c>
      <c r="L487" s="7">
        <f t="shared" si="52"/>
        <v>10167</v>
      </c>
      <c r="M487" s="7">
        <f t="shared" si="52"/>
        <v>-5481</v>
      </c>
      <c r="N487" s="7">
        <f t="shared" si="52"/>
        <v>-13344</v>
      </c>
      <c r="O487" s="7" t="str">
        <f t="shared" si="52"/>
        <v/>
      </c>
      <c r="P487" s="6"/>
      <c r="Q487" s="9" t="s">
        <v>13</v>
      </c>
    </row>
    <row r="488" spans="2:17" x14ac:dyDescent="0.3">
      <c r="B488" s="7" t="str">
        <f t="shared" si="52"/>
        <v/>
      </c>
      <c r="C488" s="7" t="str">
        <f t="shared" si="52"/>
        <v/>
      </c>
      <c r="D488" s="7" t="str">
        <f t="shared" si="52"/>
        <v/>
      </c>
      <c r="E488" s="7" t="str">
        <f t="shared" si="52"/>
        <v/>
      </c>
      <c r="F488" s="7" t="str">
        <f t="shared" si="52"/>
        <v/>
      </c>
      <c r="G488" s="7" t="str">
        <f t="shared" si="52"/>
        <v/>
      </c>
      <c r="H488" s="7" t="str">
        <f t="shared" si="52"/>
        <v/>
      </c>
      <c r="I488" s="7">
        <f t="shared" si="52"/>
        <v>0</v>
      </c>
      <c r="J488" s="7">
        <f t="shared" si="52"/>
        <v>0</v>
      </c>
      <c r="K488" s="7">
        <f t="shared" si="52"/>
        <v>-22322</v>
      </c>
      <c r="L488" s="7">
        <f t="shared" si="52"/>
        <v>-4263</v>
      </c>
      <c r="M488" s="7">
        <f t="shared" si="52"/>
        <v>-5046</v>
      </c>
      <c r="N488" s="7">
        <f t="shared" si="52"/>
        <v>9884</v>
      </c>
      <c r="O488" s="7" t="str">
        <f t="shared" si="52"/>
        <v/>
      </c>
      <c r="P488" s="6"/>
      <c r="Q488" s="9" t="s">
        <v>14</v>
      </c>
    </row>
    <row r="489" spans="2:17" x14ac:dyDescent="0.3">
      <c r="B489" s="18" t="str">
        <f t="shared" si="52"/>
        <v/>
      </c>
      <c r="C489" s="18" t="str">
        <f t="shared" si="52"/>
        <v/>
      </c>
      <c r="D489" s="18" t="str">
        <f t="shared" si="52"/>
        <v/>
      </c>
      <c r="E489" s="18" t="str">
        <f t="shared" si="52"/>
        <v/>
      </c>
      <c r="F489" s="18" t="str">
        <f t="shared" si="52"/>
        <v/>
      </c>
      <c r="G489" s="18" t="str">
        <f t="shared" si="52"/>
        <v/>
      </c>
      <c r="H489" s="18">
        <f t="shared" si="52"/>
        <v>2249.56</v>
      </c>
      <c r="I489" s="18">
        <f t="shared" si="52"/>
        <v>1568.25</v>
      </c>
      <c r="J489" s="18">
        <f t="shared" si="52"/>
        <v>0</v>
      </c>
      <c r="K489" s="18">
        <f t="shared" si="52"/>
        <v>-4346.68</v>
      </c>
      <c r="L489" s="18">
        <f t="shared" si="52"/>
        <v>574.75</v>
      </c>
      <c r="M489" s="18">
        <f t="shared" si="52"/>
        <v>12523.62</v>
      </c>
      <c r="N489" s="18">
        <f t="shared" si="52"/>
        <v>-3430.02</v>
      </c>
      <c r="O489" s="18" t="str">
        <f t="shared" si="52"/>
        <v/>
      </c>
      <c r="P489" s="6"/>
      <c r="Q489" s="9" t="s">
        <v>19</v>
      </c>
    </row>
    <row r="490" spans="2:17" x14ac:dyDescent="0.3">
      <c r="B490" s="7">
        <f>SUM(B486:B489)</f>
        <v>0</v>
      </c>
      <c r="C490" s="112">
        <f t="shared" ref="C490:M490" si="53">SUM(C486:C489)</f>
        <v>0</v>
      </c>
      <c r="D490" s="112">
        <f t="shared" si="53"/>
        <v>0</v>
      </c>
      <c r="E490" s="112">
        <f t="shared" si="53"/>
        <v>0</v>
      </c>
      <c r="F490" s="112">
        <f t="shared" si="53"/>
        <v>0</v>
      </c>
      <c r="G490" s="112">
        <f t="shared" si="53"/>
        <v>0</v>
      </c>
      <c r="H490" s="112">
        <f t="shared" si="53"/>
        <v>2249.56</v>
      </c>
      <c r="I490" s="112">
        <f t="shared" si="53"/>
        <v>1568.25</v>
      </c>
      <c r="J490" s="112">
        <f t="shared" si="53"/>
        <v>0</v>
      </c>
      <c r="K490" s="112">
        <f t="shared" si="53"/>
        <v>-37916.68</v>
      </c>
      <c r="L490" s="112">
        <f t="shared" si="53"/>
        <v>-2088.25</v>
      </c>
      <c r="M490" s="112">
        <f t="shared" si="53"/>
        <v>996.6200000000008</v>
      </c>
      <c r="N490" s="112">
        <f>IF(N487="",N486*4,IF(N488="",(N487+N486)*2,IF(N489="",((N488+N487+N486)/3)*4,SUM(N486:N489))))</f>
        <v>294.98</v>
      </c>
      <c r="O490" s="112">
        <f>IF(O487="",O486*4,IF(O488="",(O487+O486)*2,IF(O489="",((O488+O487+O486)/3)*4,SUM(O486:O489))))</f>
        <v>0</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t="str">
        <f t="shared" ref="B492:O495" si="54">IFERROR(VLOOKUP($B$491,$130:$216,MATCH($Q492&amp;"/"&amp;B$348,$128:$128,0),FALSE),"")</f>
        <v/>
      </c>
      <c r="C492" s="7" t="str">
        <f t="shared" si="54"/>
        <v/>
      </c>
      <c r="D492" s="7" t="str">
        <f t="shared" si="54"/>
        <v/>
      </c>
      <c r="E492" s="7" t="str">
        <f t="shared" si="54"/>
        <v/>
      </c>
      <c r="F492" s="7" t="str">
        <f t="shared" si="54"/>
        <v/>
      </c>
      <c r="G492" s="7" t="str">
        <f t="shared" si="54"/>
        <v/>
      </c>
      <c r="H492" s="7" t="str">
        <f t="shared" si="54"/>
        <v/>
      </c>
      <c r="I492" s="7" t="str">
        <f t="shared" si="54"/>
        <v/>
      </c>
      <c r="J492" s="7">
        <f t="shared" si="54"/>
        <v>1022137</v>
      </c>
      <c r="K492" s="7">
        <f t="shared" si="54"/>
        <v>1128410</v>
      </c>
      <c r="L492" s="7">
        <f t="shared" si="54"/>
        <v>1343065</v>
      </c>
      <c r="M492" s="7">
        <f t="shared" si="54"/>
        <v>1325964</v>
      </c>
      <c r="N492" s="7">
        <f t="shared" si="54"/>
        <v>1112671</v>
      </c>
      <c r="O492" s="7">
        <f t="shared" si="54"/>
        <v>931409</v>
      </c>
      <c r="P492" s="6"/>
      <c r="Q492" s="9" t="s">
        <v>12</v>
      </c>
    </row>
    <row r="493" spans="2:17" s="2" customFormat="1" x14ac:dyDescent="0.3">
      <c r="B493" s="7" t="str">
        <f t="shared" si="54"/>
        <v/>
      </c>
      <c r="C493" s="7" t="str">
        <f t="shared" si="54"/>
        <v/>
      </c>
      <c r="D493" s="7" t="str">
        <f t="shared" si="54"/>
        <v/>
      </c>
      <c r="E493" s="7" t="str">
        <f t="shared" si="54"/>
        <v/>
      </c>
      <c r="F493" s="7" t="str">
        <f t="shared" si="54"/>
        <v/>
      </c>
      <c r="G493" s="7" t="str">
        <f t="shared" si="54"/>
        <v/>
      </c>
      <c r="H493" s="7" t="str">
        <f t="shared" si="54"/>
        <v/>
      </c>
      <c r="I493" s="7" t="str">
        <f t="shared" si="54"/>
        <v/>
      </c>
      <c r="J493" s="7">
        <f t="shared" si="54"/>
        <v>1130539</v>
      </c>
      <c r="K493" s="7">
        <f t="shared" si="54"/>
        <v>1218882</v>
      </c>
      <c r="L493" s="7">
        <f t="shared" si="54"/>
        <v>1353104</v>
      </c>
      <c r="M493" s="7">
        <f t="shared" si="54"/>
        <v>1314737</v>
      </c>
      <c r="N493" s="7">
        <f t="shared" si="54"/>
        <v>1016232</v>
      </c>
      <c r="O493" s="7" t="str">
        <f t="shared" si="54"/>
        <v/>
      </c>
      <c r="P493" s="6"/>
      <c r="Q493" s="9" t="s">
        <v>13</v>
      </c>
    </row>
    <row r="494" spans="2:17" s="2" customFormat="1" x14ac:dyDescent="0.3">
      <c r="B494" s="7" t="str">
        <f t="shared" si="54"/>
        <v/>
      </c>
      <c r="C494" s="7" t="str">
        <f t="shared" si="54"/>
        <v/>
      </c>
      <c r="D494" s="7" t="str">
        <f t="shared" si="54"/>
        <v/>
      </c>
      <c r="E494" s="7" t="str">
        <f t="shared" si="54"/>
        <v/>
      </c>
      <c r="F494" s="7" t="str">
        <f t="shared" si="54"/>
        <v/>
      </c>
      <c r="G494" s="7" t="str">
        <f t="shared" si="54"/>
        <v/>
      </c>
      <c r="H494" s="7" t="str">
        <f t="shared" si="54"/>
        <v/>
      </c>
      <c r="I494" s="7">
        <f t="shared" si="54"/>
        <v>1009198</v>
      </c>
      <c r="J494" s="7">
        <f t="shared" si="54"/>
        <v>1263745</v>
      </c>
      <c r="K494" s="7">
        <f t="shared" si="54"/>
        <v>1408619</v>
      </c>
      <c r="L494" s="7">
        <f t="shared" si="54"/>
        <v>1529130</v>
      </c>
      <c r="M494" s="7">
        <f t="shared" si="54"/>
        <v>1279922</v>
      </c>
      <c r="N494" s="7">
        <f t="shared" si="54"/>
        <v>982147</v>
      </c>
      <c r="O494" s="7" t="str">
        <f t="shared" si="54"/>
        <v/>
      </c>
      <c r="P494" s="6"/>
      <c r="Q494" s="9" t="s">
        <v>14</v>
      </c>
    </row>
    <row r="495" spans="2:17" s="2" customFormat="1" x14ac:dyDescent="0.3">
      <c r="B495" s="7" t="str">
        <f t="shared" si="54"/>
        <v/>
      </c>
      <c r="C495" s="7" t="str">
        <f t="shared" si="54"/>
        <v/>
      </c>
      <c r="D495" s="7" t="str">
        <f t="shared" si="54"/>
        <v/>
      </c>
      <c r="E495" s="7" t="str">
        <f t="shared" si="54"/>
        <v/>
      </c>
      <c r="F495" s="7" t="str">
        <f t="shared" si="54"/>
        <v/>
      </c>
      <c r="G495" s="7" t="str">
        <f t="shared" si="54"/>
        <v/>
      </c>
      <c r="H495" s="7">
        <f t="shared" si="54"/>
        <v>679325.67</v>
      </c>
      <c r="I495" s="7">
        <f t="shared" si="54"/>
        <v>984246.56</v>
      </c>
      <c r="J495" s="7">
        <f t="shared" si="54"/>
        <v>1312964.02</v>
      </c>
      <c r="K495" s="7">
        <f t="shared" si="54"/>
        <v>1527220.66</v>
      </c>
      <c r="L495" s="7">
        <f t="shared" si="54"/>
        <v>1472114.21</v>
      </c>
      <c r="M495" s="7">
        <f t="shared" si="54"/>
        <v>1417340.9</v>
      </c>
      <c r="N495" s="7">
        <f t="shared" si="54"/>
        <v>887926.11</v>
      </c>
      <c r="O495" s="7" t="str">
        <f t="shared" si="54"/>
        <v/>
      </c>
      <c r="P495" s="6"/>
      <c r="Q495" s="9" t="s">
        <v>19</v>
      </c>
    </row>
    <row r="496" spans="2:17" s="2" customFormat="1" x14ac:dyDescent="0.3">
      <c r="B496" s="16">
        <f>SUM(B492:B495)</f>
        <v>0</v>
      </c>
      <c r="C496" s="16">
        <f t="shared" ref="C496:M496" si="55">SUM(C492:C495)</f>
        <v>0</v>
      </c>
      <c r="D496" s="16">
        <f t="shared" si="55"/>
        <v>0</v>
      </c>
      <c r="E496" s="16">
        <f t="shared" si="55"/>
        <v>0</v>
      </c>
      <c r="F496" s="16">
        <f t="shared" si="55"/>
        <v>0</v>
      </c>
      <c r="G496" s="16">
        <f t="shared" si="55"/>
        <v>0</v>
      </c>
      <c r="H496" s="16">
        <f t="shared" si="55"/>
        <v>679325.67</v>
      </c>
      <c r="I496" s="16">
        <f t="shared" si="55"/>
        <v>1993444.56</v>
      </c>
      <c r="J496" s="16">
        <f t="shared" si="55"/>
        <v>4729385.0199999996</v>
      </c>
      <c r="K496" s="16">
        <f t="shared" si="55"/>
        <v>5283131.66</v>
      </c>
      <c r="L496" s="16">
        <f t="shared" si="55"/>
        <v>5697413.21</v>
      </c>
      <c r="M496" s="16">
        <f t="shared" si="55"/>
        <v>5337963.9000000004</v>
      </c>
      <c r="N496" s="16">
        <f>IF(N493="",N492*4,IF(N494="",(N493+N492)*2,IF(N495="",((N494+N493+N492)/3)*4,SUM(N492:N495))))</f>
        <v>3998976.11</v>
      </c>
      <c r="O496" s="16">
        <f>IF(O493="",O492*4,IF(O494="",(O493+O492)*2,IF(O495="",((O494+O493+O492)/3)*4,SUM(O492:O495))))</f>
        <v>3725636</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t="str">
        <f t="shared" ref="B499:O502" si="56">IFERROR(VLOOKUP($B$498,$130:$216,MATCH($Q499&amp;"/"&amp;B$348,$128:$128,0),FALSE),"")</f>
        <v/>
      </c>
      <c r="C499" s="7" t="str">
        <f t="shared" si="56"/>
        <v/>
      </c>
      <c r="D499" s="7" t="str">
        <f t="shared" si="56"/>
        <v/>
      </c>
      <c r="E499" s="7" t="str">
        <f t="shared" si="56"/>
        <v/>
      </c>
      <c r="F499" s="7" t="str">
        <f t="shared" si="56"/>
        <v/>
      </c>
      <c r="G499" s="7" t="str">
        <f t="shared" si="56"/>
        <v/>
      </c>
      <c r="H499" s="7" t="str">
        <f t="shared" si="56"/>
        <v/>
      </c>
      <c r="I499" s="7" t="str">
        <f t="shared" si="56"/>
        <v/>
      </c>
      <c r="J499" s="7">
        <f t="shared" si="56"/>
        <v>644226</v>
      </c>
      <c r="K499" s="7">
        <f t="shared" si="56"/>
        <v>734851</v>
      </c>
      <c r="L499" s="7">
        <f t="shared" si="56"/>
        <v>958660</v>
      </c>
      <c r="M499" s="7">
        <f t="shared" si="56"/>
        <v>938833</v>
      </c>
      <c r="N499" s="7">
        <f t="shared" si="56"/>
        <v>808071</v>
      </c>
      <c r="O499" s="7">
        <f t="shared" si="56"/>
        <v>696107</v>
      </c>
      <c r="P499" s="6"/>
      <c r="Q499" s="9" t="s">
        <v>12</v>
      </c>
    </row>
    <row r="500" spans="1:17" x14ac:dyDescent="0.3">
      <c r="B500" s="7" t="str">
        <f t="shared" si="56"/>
        <v/>
      </c>
      <c r="C500" s="7" t="str">
        <f t="shared" si="56"/>
        <v/>
      </c>
      <c r="D500" s="7" t="str">
        <f t="shared" si="56"/>
        <v/>
      </c>
      <c r="E500" s="7" t="str">
        <f t="shared" si="56"/>
        <v/>
      </c>
      <c r="F500" s="7" t="str">
        <f t="shared" si="56"/>
        <v/>
      </c>
      <c r="G500" s="7" t="str">
        <f t="shared" si="56"/>
        <v/>
      </c>
      <c r="H500" s="7" t="str">
        <f t="shared" si="56"/>
        <v/>
      </c>
      <c r="I500" s="7" t="str">
        <f t="shared" si="56"/>
        <v/>
      </c>
      <c r="J500" s="7">
        <f t="shared" si="56"/>
        <v>725592</v>
      </c>
      <c r="K500" s="7">
        <f t="shared" si="56"/>
        <v>827047</v>
      </c>
      <c r="L500" s="7">
        <f t="shared" si="56"/>
        <v>912574</v>
      </c>
      <c r="M500" s="7">
        <f t="shared" si="56"/>
        <v>937530</v>
      </c>
      <c r="N500" s="7">
        <f t="shared" si="56"/>
        <v>734579</v>
      </c>
      <c r="O500" s="7" t="str">
        <f t="shared" si="56"/>
        <v/>
      </c>
      <c r="P500" s="6"/>
      <c r="Q500" s="9" t="s">
        <v>13</v>
      </c>
    </row>
    <row r="501" spans="1:17" x14ac:dyDescent="0.3">
      <c r="B501" s="7" t="str">
        <f t="shared" si="56"/>
        <v/>
      </c>
      <c r="C501" s="7" t="str">
        <f t="shared" si="56"/>
        <v/>
      </c>
      <c r="D501" s="7" t="str">
        <f t="shared" si="56"/>
        <v/>
      </c>
      <c r="E501" s="7" t="str">
        <f t="shared" si="56"/>
        <v/>
      </c>
      <c r="F501" s="7" t="str">
        <f t="shared" si="56"/>
        <v/>
      </c>
      <c r="G501" s="7" t="str">
        <f t="shared" si="56"/>
        <v/>
      </c>
      <c r="H501" s="7" t="str">
        <f t="shared" si="56"/>
        <v/>
      </c>
      <c r="I501" s="7">
        <f t="shared" si="56"/>
        <v>659182</v>
      </c>
      <c r="J501" s="7">
        <f t="shared" si="56"/>
        <v>813386</v>
      </c>
      <c r="K501" s="7">
        <f t="shared" si="56"/>
        <v>965814</v>
      </c>
      <c r="L501" s="7">
        <f t="shared" si="56"/>
        <v>1030445</v>
      </c>
      <c r="M501" s="7">
        <f t="shared" si="56"/>
        <v>925963</v>
      </c>
      <c r="N501" s="7">
        <f t="shared" si="56"/>
        <v>713350</v>
      </c>
      <c r="O501" s="7" t="str">
        <f t="shared" si="56"/>
        <v/>
      </c>
      <c r="P501" s="6"/>
      <c r="Q501" s="9" t="s">
        <v>14</v>
      </c>
    </row>
    <row r="502" spans="1:17" x14ac:dyDescent="0.3">
      <c r="B502" s="18" t="str">
        <f t="shared" si="56"/>
        <v/>
      </c>
      <c r="C502" s="18" t="str">
        <f t="shared" si="56"/>
        <v/>
      </c>
      <c r="D502" s="18" t="str">
        <f t="shared" si="56"/>
        <v/>
      </c>
      <c r="E502" s="18" t="str">
        <f t="shared" si="56"/>
        <v/>
      </c>
      <c r="F502" s="18" t="str">
        <f t="shared" si="56"/>
        <v/>
      </c>
      <c r="G502" s="18" t="str">
        <f t="shared" si="56"/>
        <v/>
      </c>
      <c r="H502" s="18">
        <f t="shared" si="56"/>
        <v>444651.42</v>
      </c>
      <c r="I502" s="18">
        <f t="shared" si="56"/>
        <v>626788.26</v>
      </c>
      <c r="J502" s="18">
        <f t="shared" si="56"/>
        <v>835554.15</v>
      </c>
      <c r="K502" s="18">
        <f t="shared" si="56"/>
        <v>1043144.54</v>
      </c>
      <c r="L502" s="18">
        <f t="shared" si="56"/>
        <v>1031186.1</v>
      </c>
      <c r="M502" s="18">
        <f t="shared" si="56"/>
        <v>984141.31</v>
      </c>
      <c r="N502" s="18">
        <f t="shared" si="56"/>
        <v>703050.88</v>
      </c>
      <c r="O502" s="18" t="str">
        <f t="shared" si="56"/>
        <v/>
      </c>
      <c r="P502" s="6"/>
      <c r="Q502" s="9" t="s">
        <v>19</v>
      </c>
    </row>
    <row r="503" spans="1:17" x14ac:dyDescent="0.3">
      <c r="B503" s="18">
        <f>SUM(B499:B502)</f>
        <v>0</v>
      </c>
      <c r="C503" s="18">
        <f t="shared" ref="C503:M503" si="57">SUM(C499:C502)</f>
        <v>0</v>
      </c>
      <c r="D503" s="18">
        <f t="shared" si="57"/>
        <v>0</v>
      </c>
      <c r="E503" s="18">
        <f t="shared" si="57"/>
        <v>0</v>
      </c>
      <c r="F503" s="18">
        <f t="shared" si="57"/>
        <v>0</v>
      </c>
      <c r="G503" s="18">
        <f t="shared" si="57"/>
        <v>0</v>
      </c>
      <c r="H503" s="18">
        <f t="shared" si="57"/>
        <v>444651.42</v>
      </c>
      <c r="I503" s="18">
        <f t="shared" si="57"/>
        <v>1285970.26</v>
      </c>
      <c r="J503" s="18">
        <f t="shared" si="57"/>
        <v>3018758.15</v>
      </c>
      <c r="K503" s="18">
        <f t="shared" si="57"/>
        <v>3570856.54</v>
      </c>
      <c r="L503" s="18">
        <f t="shared" si="57"/>
        <v>3932865.1</v>
      </c>
      <c r="M503" s="18">
        <f t="shared" si="57"/>
        <v>3786467.31</v>
      </c>
      <c r="N503" s="18">
        <f>IF(N500="",N499*4,IF(N501="",(N500+N499)*2,IF(N502="",((N501+N500+N499)/3)*4,SUM(N499:N502))))</f>
        <v>2959050.88</v>
      </c>
      <c r="O503" s="18">
        <f>IF(O500="",O499*4,IF(O501="",(O500+O499)*2,IF(O502="",((O501+O500+O499)/3)*4,SUM(O499:O502))))</f>
        <v>2784428</v>
      </c>
      <c r="P503" s="6"/>
      <c r="Q503" s="9" t="s">
        <v>15</v>
      </c>
    </row>
    <row r="504" spans="1:17" x14ac:dyDescent="0.3">
      <c r="B504" s="21" t="e">
        <f>B503/B$465</f>
        <v>#DIV/0!</v>
      </c>
      <c r="C504" s="22" t="e">
        <f>C503/C$465</f>
        <v>#DIV/0!</v>
      </c>
      <c r="D504" s="22" t="e">
        <f t="shared" ref="D504:O504" si="58">D503/D$465</f>
        <v>#DIV/0!</v>
      </c>
      <c r="E504" s="22" t="e">
        <f t="shared" si="58"/>
        <v>#DIV/0!</v>
      </c>
      <c r="F504" s="22" t="e">
        <f t="shared" si="58"/>
        <v>#DIV/0!</v>
      </c>
      <c r="G504" s="22" t="e">
        <f t="shared" si="58"/>
        <v>#DIV/0!</v>
      </c>
      <c r="H504" s="22">
        <f t="shared" si="58"/>
        <v>0.65997427822844501</v>
      </c>
      <c r="I504" s="22">
        <f t="shared" si="58"/>
        <v>0.64656539210680963</v>
      </c>
      <c r="J504" s="22">
        <f t="shared" si="58"/>
        <v>0.64156024846433368</v>
      </c>
      <c r="K504" s="22">
        <f t="shared" si="58"/>
        <v>0.67840500639920631</v>
      </c>
      <c r="L504" s="22">
        <f t="shared" si="58"/>
        <v>0.69451801202772345</v>
      </c>
      <c r="M504" s="22">
        <f t="shared" si="58"/>
        <v>0.71329668076349495</v>
      </c>
      <c r="N504" s="23">
        <f t="shared" si="58"/>
        <v>0.74289911190034641</v>
      </c>
      <c r="O504" s="23">
        <f t="shared" si="58"/>
        <v>0.75668657011699658</v>
      </c>
      <c r="P504" s="6"/>
      <c r="Q504" s="11" t="s">
        <v>2552</v>
      </c>
    </row>
    <row r="505" spans="1:17" s="87" customFormat="1" x14ac:dyDescent="0.3">
      <c r="A505" s="86"/>
      <c r="B505" s="19"/>
      <c r="C505" s="10" t="e">
        <f t="shared" ref="C505:M505" si="59">C503/B503-1</f>
        <v>#DIV/0!</v>
      </c>
      <c r="D505" s="10" t="e">
        <f t="shared" si="59"/>
        <v>#DIV/0!</v>
      </c>
      <c r="E505" s="10" t="e">
        <f t="shared" si="59"/>
        <v>#DIV/0!</v>
      </c>
      <c r="F505" s="10" t="e">
        <f t="shared" si="59"/>
        <v>#DIV/0!</v>
      </c>
      <c r="G505" s="10" t="e">
        <f t="shared" si="59"/>
        <v>#DIV/0!</v>
      </c>
      <c r="H505" s="10" t="e">
        <f t="shared" si="59"/>
        <v>#DIV/0!</v>
      </c>
      <c r="I505" s="10">
        <f t="shared" si="59"/>
        <v>1.8920862548915283</v>
      </c>
      <c r="J505" s="10">
        <f t="shared" si="59"/>
        <v>1.3474556480023105</v>
      </c>
      <c r="K505" s="10">
        <f t="shared" si="59"/>
        <v>0.18288924205471724</v>
      </c>
      <c r="L505" s="10">
        <f t="shared" si="59"/>
        <v>0.10137863449423268</v>
      </c>
      <c r="M505" s="10">
        <f t="shared" si="59"/>
        <v>-3.72242083767379E-2</v>
      </c>
      <c r="N505" s="10">
        <f>N503/M503-1</f>
        <v>-0.21851936442572906</v>
      </c>
      <c r="O505" s="10">
        <f>O503/N503-1</f>
        <v>-5.901313869939262E-2</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t="str">
        <f t="shared" ref="B507:O511" si="60">IFERROR(B461-B499,"")</f>
        <v/>
      </c>
      <c r="C507" s="16" t="str">
        <f t="shared" si="60"/>
        <v/>
      </c>
      <c r="D507" s="16" t="str">
        <f t="shared" si="60"/>
        <v/>
      </c>
      <c r="E507" s="16" t="str">
        <f t="shared" si="60"/>
        <v/>
      </c>
      <c r="F507" s="16" t="str">
        <f t="shared" si="60"/>
        <v/>
      </c>
      <c r="G507" s="16" t="str">
        <f t="shared" si="60"/>
        <v/>
      </c>
      <c r="H507" s="16" t="str">
        <f t="shared" si="60"/>
        <v/>
      </c>
      <c r="I507" s="16" t="str">
        <f t="shared" si="60"/>
        <v/>
      </c>
      <c r="J507" s="16">
        <f t="shared" si="60"/>
        <v>373589</v>
      </c>
      <c r="K507" s="16">
        <f t="shared" si="60"/>
        <v>386216</v>
      </c>
      <c r="L507" s="16">
        <f t="shared" si="60"/>
        <v>376970</v>
      </c>
      <c r="M507" s="16">
        <f t="shared" si="60"/>
        <v>383087</v>
      </c>
      <c r="N507" s="16">
        <f t="shared" si="60"/>
        <v>301911</v>
      </c>
      <c r="O507" s="16">
        <f t="shared" si="60"/>
        <v>223834</v>
      </c>
      <c r="P507" s="6"/>
      <c r="Q507" s="9" t="s">
        <v>12</v>
      </c>
    </row>
    <row r="508" spans="1:17" x14ac:dyDescent="0.3">
      <c r="B508" s="7" t="str">
        <f t="shared" si="60"/>
        <v/>
      </c>
      <c r="C508" s="7" t="str">
        <f t="shared" si="60"/>
        <v/>
      </c>
      <c r="D508" s="7" t="str">
        <f t="shared" si="60"/>
        <v/>
      </c>
      <c r="E508" s="7" t="str">
        <f t="shared" si="60"/>
        <v/>
      </c>
      <c r="F508" s="7" t="str">
        <f t="shared" si="60"/>
        <v/>
      </c>
      <c r="G508" s="7" t="str">
        <f t="shared" si="60"/>
        <v/>
      </c>
      <c r="H508" s="7" t="str">
        <f t="shared" si="60"/>
        <v/>
      </c>
      <c r="I508" s="7" t="str">
        <f t="shared" si="60"/>
        <v/>
      </c>
      <c r="J508" s="7">
        <f t="shared" si="60"/>
        <v>394164</v>
      </c>
      <c r="K508" s="7">
        <f t="shared" si="60"/>
        <v>384508</v>
      </c>
      <c r="L508" s="7">
        <f t="shared" si="60"/>
        <v>433559</v>
      </c>
      <c r="M508" s="7">
        <f t="shared" si="60"/>
        <v>364536</v>
      </c>
      <c r="N508" s="7">
        <f t="shared" si="60"/>
        <v>276981</v>
      </c>
      <c r="O508" s="7" t="str">
        <f t="shared" si="60"/>
        <v/>
      </c>
      <c r="P508" s="6"/>
      <c r="Q508" s="9" t="s">
        <v>13</v>
      </c>
    </row>
    <row r="509" spans="1:17" x14ac:dyDescent="0.3">
      <c r="B509" s="7" t="str">
        <f t="shared" si="60"/>
        <v/>
      </c>
      <c r="C509" s="7" t="str">
        <f t="shared" si="60"/>
        <v/>
      </c>
      <c r="D509" s="7" t="str">
        <f t="shared" si="60"/>
        <v/>
      </c>
      <c r="E509" s="7" t="str">
        <f t="shared" si="60"/>
        <v/>
      </c>
      <c r="F509" s="7" t="str">
        <f t="shared" si="60"/>
        <v/>
      </c>
      <c r="G509" s="7" t="str">
        <f t="shared" si="60"/>
        <v/>
      </c>
      <c r="H509" s="7" t="str">
        <f t="shared" si="60"/>
        <v/>
      </c>
      <c r="I509" s="7">
        <f t="shared" si="60"/>
        <v>348578</v>
      </c>
      <c r="J509" s="7">
        <f t="shared" si="60"/>
        <v>447614</v>
      </c>
      <c r="K509" s="7">
        <f t="shared" si="60"/>
        <v>439384</v>
      </c>
      <c r="L509" s="7">
        <f t="shared" si="60"/>
        <v>487833</v>
      </c>
      <c r="M509" s="7">
        <f t="shared" si="60"/>
        <v>341652</v>
      </c>
      <c r="N509" s="7">
        <f t="shared" si="60"/>
        <v>265338</v>
      </c>
      <c r="O509" s="7" t="str">
        <f t="shared" si="60"/>
        <v/>
      </c>
      <c r="P509" s="6"/>
      <c r="Q509" s="9" t="s">
        <v>14</v>
      </c>
    </row>
    <row r="510" spans="1:17" x14ac:dyDescent="0.3">
      <c r="B510" s="18" t="str">
        <f t="shared" si="60"/>
        <v/>
      </c>
      <c r="C510" s="18" t="str">
        <f t="shared" si="60"/>
        <v/>
      </c>
      <c r="D510" s="18" t="str">
        <f t="shared" si="60"/>
        <v/>
      </c>
      <c r="E510" s="18" t="str">
        <f t="shared" si="60"/>
        <v/>
      </c>
      <c r="F510" s="18" t="str">
        <f t="shared" si="60"/>
        <v/>
      </c>
      <c r="G510" s="18" t="str">
        <f t="shared" si="60"/>
        <v/>
      </c>
      <c r="H510" s="18">
        <f t="shared" si="60"/>
        <v>229089.11000000004</v>
      </c>
      <c r="I510" s="18">
        <f t="shared" si="60"/>
        <v>354377.03</v>
      </c>
      <c r="J510" s="18">
        <f t="shared" si="60"/>
        <v>471213.37</v>
      </c>
      <c r="K510" s="18">
        <f t="shared" si="60"/>
        <v>482641.28</v>
      </c>
      <c r="L510" s="18">
        <f t="shared" si="60"/>
        <v>431498.75000000012</v>
      </c>
      <c r="M510" s="18">
        <f t="shared" si="60"/>
        <v>432662.18999999994</v>
      </c>
      <c r="N510" s="18">
        <f t="shared" si="60"/>
        <v>179831.80999999994</v>
      </c>
      <c r="O510" s="18" t="str">
        <f t="shared" si="60"/>
        <v/>
      </c>
      <c r="P510" s="6"/>
      <c r="Q510" s="9" t="s">
        <v>19</v>
      </c>
    </row>
    <row r="511" spans="1:17" x14ac:dyDescent="0.3">
      <c r="B511" s="16">
        <f t="shared" si="60"/>
        <v>0</v>
      </c>
      <c r="C511" s="16">
        <f t="shared" si="60"/>
        <v>0</v>
      </c>
      <c r="D511" s="16">
        <f t="shared" si="60"/>
        <v>0</v>
      </c>
      <c r="E511" s="16">
        <f t="shared" si="60"/>
        <v>0</v>
      </c>
      <c r="F511" s="16">
        <f t="shared" si="60"/>
        <v>0</v>
      </c>
      <c r="G511" s="16">
        <f t="shared" si="60"/>
        <v>0</v>
      </c>
      <c r="H511" s="16">
        <f t="shared" si="60"/>
        <v>229089.11000000004</v>
      </c>
      <c r="I511" s="16">
        <f t="shared" si="60"/>
        <v>702955.03</v>
      </c>
      <c r="J511" s="16">
        <f t="shared" si="60"/>
        <v>1686580.3699999996</v>
      </c>
      <c r="K511" s="16">
        <f t="shared" si="60"/>
        <v>1692749.2800000003</v>
      </c>
      <c r="L511" s="16">
        <f t="shared" si="60"/>
        <v>1729860.7499999995</v>
      </c>
      <c r="M511" s="16">
        <f t="shared" si="60"/>
        <v>1521937.19</v>
      </c>
      <c r="N511" s="16">
        <f t="shared" si="60"/>
        <v>1024061.81</v>
      </c>
      <c r="O511" s="16">
        <f t="shared" si="60"/>
        <v>895336</v>
      </c>
      <c r="P511" s="6"/>
      <c r="Q511" s="9" t="s">
        <v>15</v>
      </c>
    </row>
    <row r="512" spans="1:17" x14ac:dyDescent="0.3">
      <c r="B512" s="10" t="e">
        <f t="shared" ref="B512:O512" si="61">B511/B$465</f>
        <v>#DIV/0!</v>
      </c>
      <c r="C512" s="10" t="e">
        <f t="shared" si="61"/>
        <v>#DIV/0!</v>
      </c>
      <c r="D512" s="10" t="e">
        <f t="shared" si="61"/>
        <v>#DIV/0!</v>
      </c>
      <c r="E512" s="10" t="e">
        <f t="shared" si="61"/>
        <v>#DIV/0!</v>
      </c>
      <c r="F512" s="10" t="e">
        <f t="shared" si="61"/>
        <v>#DIV/0!</v>
      </c>
      <c r="G512" s="10" t="e">
        <f t="shared" si="61"/>
        <v>#DIV/0!</v>
      </c>
      <c r="H512" s="10">
        <f t="shared" si="61"/>
        <v>0.34002572177155505</v>
      </c>
      <c r="I512" s="10">
        <f t="shared" si="61"/>
        <v>0.35343460789319042</v>
      </c>
      <c r="J512" s="10">
        <f t="shared" si="61"/>
        <v>0.35843975153566632</v>
      </c>
      <c r="K512" s="10">
        <f t="shared" si="61"/>
        <v>0.32159499360079363</v>
      </c>
      <c r="L512" s="10">
        <f t="shared" si="61"/>
        <v>0.3054819879722766</v>
      </c>
      <c r="M512" s="10">
        <f t="shared" si="61"/>
        <v>0.28670331923650505</v>
      </c>
      <c r="N512" s="10">
        <f t="shared" si="61"/>
        <v>0.25710088809965354</v>
      </c>
      <c r="O512" s="10">
        <f t="shared" si="61"/>
        <v>0.24331342988300336</v>
      </c>
      <c r="P512" s="6"/>
      <c r="Q512" s="24" t="s">
        <v>23</v>
      </c>
    </row>
    <row r="513" spans="1:17" s="87" customFormat="1" x14ac:dyDescent="0.3">
      <c r="A513" s="86"/>
      <c r="B513" s="19"/>
      <c r="C513" s="10" t="e">
        <f t="shared" ref="C513:M513" si="62">C511/B511-1</f>
        <v>#DIV/0!</v>
      </c>
      <c r="D513" s="10" t="e">
        <f t="shared" si="62"/>
        <v>#DIV/0!</v>
      </c>
      <c r="E513" s="10" t="e">
        <f t="shared" si="62"/>
        <v>#DIV/0!</v>
      </c>
      <c r="F513" s="10" t="e">
        <f t="shared" si="62"/>
        <v>#DIV/0!</v>
      </c>
      <c r="G513" s="10" t="e">
        <f t="shared" si="62"/>
        <v>#DIV/0!</v>
      </c>
      <c r="H513" s="10" t="e">
        <f t="shared" si="62"/>
        <v>#DIV/0!</v>
      </c>
      <c r="I513" s="10">
        <f t="shared" si="62"/>
        <v>2.068478593329905</v>
      </c>
      <c r="J513" s="10">
        <f t="shared" si="62"/>
        <v>1.3992720700782235</v>
      </c>
      <c r="K513" s="10">
        <f t="shared" si="62"/>
        <v>3.6576436615354257E-3</v>
      </c>
      <c r="L513" s="10">
        <f t="shared" si="62"/>
        <v>2.1923784247599443E-2</v>
      </c>
      <c r="M513" s="10">
        <f t="shared" si="62"/>
        <v>-0.12019670369421331</v>
      </c>
      <c r="N513" s="10">
        <f>N511/M511-1</f>
        <v>-0.32713267227539122</v>
      </c>
      <c r="O513" s="10">
        <f>O511/N511-1</f>
        <v>-0.12570121133606194</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t="str">
        <f t="shared" ref="B516:O519" si="63">IFERROR(VLOOKUP($B$515,$130:$216,MATCH($Q516&amp;"/"&amp;B$348,$128:$128,0),FALSE),"")</f>
        <v/>
      </c>
      <c r="C516" s="16" t="str">
        <f t="shared" si="63"/>
        <v/>
      </c>
      <c r="D516" s="16" t="str">
        <f t="shared" si="63"/>
        <v/>
      </c>
      <c r="E516" s="16" t="str">
        <f t="shared" si="63"/>
        <v/>
      </c>
      <c r="F516" s="16" t="str">
        <f t="shared" si="63"/>
        <v/>
      </c>
      <c r="G516" s="16" t="str">
        <f t="shared" si="63"/>
        <v/>
      </c>
      <c r="H516" s="16" t="str">
        <f t="shared" si="63"/>
        <v/>
      </c>
      <c r="I516" s="16" t="str">
        <f t="shared" si="63"/>
        <v/>
      </c>
      <c r="J516" s="16">
        <f t="shared" si="63"/>
        <v>111992</v>
      </c>
      <c r="K516" s="16">
        <f t="shared" si="63"/>
        <v>125429</v>
      </c>
      <c r="L516" s="16">
        <f t="shared" si="63"/>
        <v>156087</v>
      </c>
      <c r="M516" s="16">
        <f t="shared" si="63"/>
        <v>203960</v>
      </c>
      <c r="N516" s="16">
        <f t="shared" si="63"/>
        <v>129451</v>
      </c>
      <c r="O516" s="16">
        <f t="shared" si="63"/>
        <v>97913</v>
      </c>
      <c r="P516" s="6"/>
      <c r="Q516" s="9" t="s">
        <v>12</v>
      </c>
    </row>
    <row r="517" spans="1:17" x14ac:dyDescent="0.3">
      <c r="B517" s="7" t="str">
        <f t="shared" si="63"/>
        <v/>
      </c>
      <c r="C517" s="7" t="str">
        <f t="shared" si="63"/>
        <v/>
      </c>
      <c r="D517" s="7" t="str">
        <f t="shared" si="63"/>
        <v/>
      </c>
      <c r="E517" s="7" t="str">
        <f t="shared" si="63"/>
        <v/>
      </c>
      <c r="F517" s="7" t="str">
        <f t="shared" si="63"/>
        <v/>
      </c>
      <c r="G517" s="7" t="str">
        <f t="shared" si="63"/>
        <v/>
      </c>
      <c r="H517" s="7" t="str">
        <f t="shared" si="63"/>
        <v/>
      </c>
      <c r="I517" s="7" t="str">
        <f t="shared" si="63"/>
        <v/>
      </c>
      <c r="J517" s="7">
        <f t="shared" si="63"/>
        <v>117953</v>
      </c>
      <c r="K517" s="7">
        <f t="shared" si="63"/>
        <v>146401</v>
      </c>
      <c r="L517" s="7">
        <f t="shared" si="63"/>
        <v>207978</v>
      </c>
      <c r="M517" s="7">
        <f t="shared" si="63"/>
        <v>197178</v>
      </c>
      <c r="N517" s="7">
        <f t="shared" si="63"/>
        <v>99650</v>
      </c>
      <c r="O517" s="7" t="str">
        <f t="shared" si="63"/>
        <v/>
      </c>
      <c r="P517" s="6"/>
      <c r="Q517" s="9" t="s">
        <v>13</v>
      </c>
    </row>
    <row r="518" spans="1:17" x14ac:dyDescent="0.3">
      <c r="B518" s="7" t="str">
        <f t="shared" si="63"/>
        <v/>
      </c>
      <c r="C518" s="7" t="str">
        <f t="shared" si="63"/>
        <v/>
      </c>
      <c r="D518" s="7" t="str">
        <f t="shared" si="63"/>
        <v/>
      </c>
      <c r="E518" s="7" t="str">
        <f t="shared" si="63"/>
        <v/>
      </c>
      <c r="F518" s="7" t="str">
        <f t="shared" si="63"/>
        <v/>
      </c>
      <c r="G518" s="7" t="str">
        <f t="shared" si="63"/>
        <v/>
      </c>
      <c r="H518" s="7" t="str">
        <f t="shared" si="63"/>
        <v/>
      </c>
      <c r="I518" s="7">
        <f t="shared" si="63"/>
        <v>139757</v>
      </c>
      <c r="J518" s="7">
        <f t="shared" si="63"/>
        <v>122610</v>
      </c>
      <c r="K518" s="7">
        <f t="shared" si="63"/>
        <v>170198</v>
      </c>
      <c r="L518" s="7">
        <f t="shared" si="63"/>
        <v>246284</v>
      </c>
      <c r="M518" s="7">
        <f t="shared" si="63"/>
        <v>196055</v>
      </c>
      <c r="N518" s="7">
        <f t="shared" si="63"/>
        <v>99034</v>
      </c>
      <c r="O518" s="7" t="str">
        <f t="shared" si="63"/>
        <v/>
      </c>
      <c r="P518" s="6"/>
      <c r="Q518" s="9" t="s">
        <v>14</v>
      </c>
    </row>
    <row r="519" spans="1:17" x14ac:dyDescent="0.3">
      <c r="B519" s="18" t="str">
        <f t="shared" si="63"/>
        <v/>
      </c>
      <c r="C519" s="18" t="str">
        <f t="shared" si="63"/>
        <v/>
      </c>
      <c r="D519" s="18" t="str">
        <f t="shared" si="63"/>
        <v/>
      </c>
      <c r="E519" s="18" t="str">
        <f t="shared" si="63"/>
        <v/>
      </c>
      <c r="F519" s="18" t="str">
        <f t="shared" si="63"/>
        <v/>
      </c>
      <c r="G519" s="18" t="str">
        <f t="shared" si="63"/>
        <v/>
      </c>
      <c r="H519" s="18">
        <f t="shared" si="63"/>
        <v>122680.98</v>
      </c>
      <c r="I519" s="18">
        <f t="shared" si="63"/>
        <v>121979.97</v>
      </c>
      <c r="J519" s="18">
        <f t="shared" si="63"/>
        <v>117385.42</v>
      </c>
      <c r="K519" s="18">
        <f t="shared" si="63"/>
        <v>204542.04</v>
      </c>
      <c r="L519" s="18">
        <f t="shared" si="63"/>
        <v>296969.33</v>
      </c>
      <c r="M519" s="18">
        <f t="shared" si="63"/>
        <v>212519.52</v>
      </c>
      <c r="N519" s="18">
        <f t="shared" si="63"/>
        <v>114224.13</v>
      </c>
      <c r="O519" s="18" t="str">
        <f t="shared" si="63"/>
        <v/>
      </c>
      <c r="P519" s="6"/>
      <c r="Q519" s="9" t="s">
        <v>19</v>
      </c>
    </row>
    <row r="520" spans="1:17" x14ac:dyDescent="0.3">
      <c r="B520" s="18">
        <f>SUM(B516:B519)</f>
        <v>0</v>
      </c>
      <c r="C520" s="18">
        <f t="shared" ref="C520:M520" si="64">SUM(C516:C519)</f>
        <v>0</v>
      </c>
      <c r="D520" s="18">
        <f t="shared" si="64"/>
        <v>0</v>
      </c>
      <c r="E520" s="18">
        <f t="shared" si="64"/>
        <v>0</v>
      </c>
      <c r="F520" s="18">
        <f t="shared" si="64"/>
        <v>0</v>
      </c>
      <c r="G520" s="18">
        <f t="shared" si="64"/>
        <v>0</v>
      </c>
      <c r="H520" s="18">
        <f t="shared" si="64"/>
        <v>122680.98</v>
      </c>
      <c r="I520" s="18">
        <f t="shared" si="64"/>
        <v>261736.97</v>
      </c>
      <c r="J520" s="18">
        <f t="shared" si="64"/>
        <v>469940.42</v>
      </c>
      <c r="K520" s="18">
        <f t="shared" si="64"/>
        <v>646570.04</v>
      </c>
      <c r="L520" s="18">
        <f t="shared" si="64"/>
        <v>907318.33000000007</v>
      </c>
      <c r="M520" s="18">
        <f t="shared" si="64"/>
        <v>809712.52</v>
      </c>
      <c r="N520" s="18">
        <f>IF(N517="",N516*4,IF(N518="",(N517+N516)*2,IF(N519="",((N518+N517+N516)/3)*4,SUM(N516:N519))))</f>
        <v>442359.13</v>
      </c>
      <c r="O520" s="18">
        <f>IF(O517="",O516*4,IF(O518="",(O517+O516)*2,IF(O519="",((O518+O517+O516)/3)*4,SUM(O516:O519))))</f>
        <v>391652</v>
      </c>
      <c r="P520" s="6"/>
      <c r="Q520" s="9" t="s">
        <v>15</v>
      </c>
    </row>
    <row r="521" spans="1:17" x14ac:dyDescent="0.3">
      <c r="B521" s="10" t="e">
        <f t="shared" ref="B521:M521" si="65">+B520/(B$465+B$472)</f>
        <v>#DIV/0!</v>
      </c>
      <c r="C521" s="10" t="e">
        <f t="shared" si="65"/>
        <v>#DIV/0!</v>
      </c>
      <c r="D521" s="10" t="e">
        <f t="shared" si="65"/>
        <v>#DIV/0!</v>
      </c>
      <c r="E521" s="10" t="e">
        <f t="shared" si="65"/>
        <v>#DIV/0!</v>
      </c>
      <c r="F521" s="10" t="e">
        <f t="shared" si="65"/>
        <v>#DIV/0!</v>
      </c>
      <c r="G521" s="10" t="e">
        <f t="shared" si="65"/>
        <v>#DIV/0!</v>
      </c>
      <c r="H521" s="10">
        <f t="shared" si="65"/>
        <v>0.18059229235368066</v>
      </c>
      <c r="I521" s="10">
        <f t="shared" si="65"/>
        <v>0.13129884585302939</v>
      </c>
      <c r="J521" s="10">
        <f t="shared" si="65"/>
        <v>9.9366073604216731E-2</v>
      </c>
      <c r="K521" s="10">
        <f t="shared" si="65"/>
        <v>0.12238385897049554</v>
      </c>
      <c r="L521" s="10">
        <f t="shared" si="65"/>
        <v>0.15925092608826244</v>
      </c>
      <c r="M521" s="10">
        <f t="shared" si="65"/>
        <v>0.15168939602607653</v>
      </c>
      <c r="N521" s="10">
        <f>+N520/(N$465+N$472)</f>
        <v>0.11061809741439516</v>
      </c>
      <c r="O521" s="10">
        <f>+O520/(O$465+O$472)</f>
        <v>0.10512352790235009</v>
      </c>
      <c r="P521" s="6"/>
      <c r="Q521" s="11" t="s">
        <v>2552</v>
      </c>
    </row>
    <row r="522" spans="1:17" s="87" customFormat="1" x14ac:dyDescent="0.3">
      <c r="A522" s="86"/>
      <c r="B522" s="19"/>
      <c r="C522" s="10" t="e">
        <f t="shared" ref="C522:M522" si="66">C520/B520-1</f>
        <v>#DIV/0!</v>
      </c>
      <c r="D522" s="10" t="e">
        <f t="shared" si="66"/>
        <v>#DIV/0!</v>
      </c>
      <c r="E522" s="10" t="e">
        <f t="shared" si="66"/>
        <v>#DIV/0!</v>
      </c>
      <c r="F522" s="10" t="e">
        <f t="shared" si="66"/>
        <v>#DIV/0!</v>
      </c>
      <c r="G522" s="10" t="e">
        <f t="shared" si="66"/>
        <v>#DIV/0!</v>
      </c>
      <c r="H522" s="10" t="e">
        <f t="shared" si="66"/>
        <v>#DIV/0!</v>
      </c>
      <c r="I522" s="10">
        <f t="shared" si="66"/>
        <v>1.1334763546883959</v>
      </c>
      <c r="J522" s="10">
        <f t="shared" si="66"/>
        <v>0.79546825196302984</v>
      </c>
      <c r="K522" s="10">
        <f t="shared" si="66"/>
        <v>0.37585534779068386</v>
      </c>
      <c r="L522" s="10">
        <f t="shared" si="66"/>
        <v>0.40327926422325411</v>
      </c>
      <c r="M522" s="10">
        <f t="shared" si="66"/>
        <v>-0.10757614695164386</v>
      </c>
      <c r="N522" s="10">
        <f>N520/M520-1</f>
        <v>-0.4536837222178558</v>
      </c>
      <c r="O522" s="10">
        <f>O520/N520-1</f>
        <v>-0.1146288763159472</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t="str">
        <f t="shared" ref="B524:O527" si="67">IFERROR(VLOOKUP($B$523,$130:$216,MATCH($Q524&amp;"/"&amp;B$348,$128:$128,0),FALSE),"")</f>
        <v/>
      </c>
      <c r="C524" s="16" t="str">
        <f t="shared" si="67"/>
        <v/>
      </c>
      <c r="D524" s="16" t="str">
        <f t="shared" si="67"/>
        <v/>
      </c>
      <c r="E524" s="16" t="str">
        <f t="shared" si="67"/>
        <v/>
      </c>
      <c r="F524" s="16" t="str">
        <f t="shared" si="67"/>
        <v/>
      </c>
      <c r="G524" s="16" t="str">
        <f t="shared" si="67"/>
        <v/>
      </c>
      <c r="H524" s="16" t="str">
        <f t="shared" si="67"/>
        <v/>
      </c>
      <c r="I524" s="16" t="str">
        <f t="shared" si="67"/>
        <v/>
      </c>
      <c r="J524" s="16">
        <f t="shared" si="67"/>
        <v>62892</v>
      </c>
      <c r="K524" s="16">
        <f t="shared" si="67"/>
        <v>52763</v>
      </c>
      <c r="L524" s="16">
        <f t="shared" si="67"/>
        <v>60064</v>
      </c>
      <c r="M524" s="16">
        <f t="shared" si="67"/>
        <v>87465</v>
      </c>
      <c r="N524" s="16">
        <f t="shared" si="67"/>
        <v>78511</v>
      </c>
      <c r="O524" s="16">
        <f t="shared" si="67"/>
        <v>72453</v>
      </c>
      <c r="P524" s="6"/>
      <c r="Q524" s="9" t="s">
        <v>12</v>
      </c>
    </row>
    <row r="525" spans="1:17" x14ac:dyDescent="0.3">
      <c r="B525" s="7" t="str">
        <f t="shared" si="67"/>
        <v/>
      </c>
      <c r="C525" s="7" t="str">
        <f t="shared" si="67"/>
        <v/>
      </c>
      <c r="D525" s="7" t="str">
        <f t="shared" si="67"/>
        <v/>
      </c>
      <c r="E525" s="7" t="str">
        <f t="shared" si="67"/>
        <v/>
      </c>
      <c r="F525" s="7" t="str">
        <f t="shared" si="67"/>
        <v/>
      </c>
      <c r="G525" s="7" t="str">
        <f t="shared" si="67"/>
        <v/>
      </c>
      <c r="H525" s="7" t="str">
        <f t="shared" si="67"/>
        <v/>
      </c>
      <c r="I525" s="7" t="str">
        <f t="shared" si="67"/>
        <v/>
      </c>
      <c r="J525" s="7">
        <f t="shared" si="67"/>
        <v>56269</v>
      </c>
      <c r="K525" s="7">
        <f t="shared" si="67"/>
        <v>60457</v>
      </c>
      <c r="L525" s="7">
        <f t="shared" si="67"/>
        <v>57936</v>
      </c>
      <c r="M525" s="7">
        <f t="shared" si="67"/>
        <v>63174</v>
      </c>
      <c r="N525" s="7">
        <f t="shared" si="67"/>
        <v>69473</v>
      </c>
      <c r="O525" s="7" t="str">
        <f t="shared" si="67"/>
        <v/>
      </c>
      <c r="P525" s="6"/>
      <c r="Q525" s="9" t="s">
        <v>13</v>
      </c>
    </row>
    <row r="526" spans="1:17" x14ac:dyDescent="0.3">
      <c r="B526" s="7" t="str">
        <f t="shared" si="67"/>
        <v/>
      </c>
      <c r="C526" s="7" t="str">
        <f t="shared" si="67"/>
        <v/>
      </c>
      <c r="D526" s="7" t="str">
        <f t="shared" si="67"/>
        <v/>
      </c>
      <c r="E526" s="7" t="str">
        <f t="shared" si="67"/>
        <v/>
      </c>
      <c r="F526" s="7" t="str">
        <f t="shared" si="67"/>
        <v/>
      </c>
      <c r="G526" s="7" t="str">
        <f t="shared" si="67"/>
        <v/>
      </c>
      <c r="H526" s="7" t="str">
        <f t="shared" si="67"/>
        <v/>
      </c>
      <c r="I526" s="7">
        <f t="shared" si="67"/>
        <v>57513</v>
      </c>
      <c r="J526" s="7">
        <f t="shared" si="67"/>
        <v>68828</v>
      </c>
      <c r="K526" s="7">
        <f t="shared" si="67"/>
        <v>45473</v>
      </c>
      <c r="L526" s="7">
        <f t="shared" si="67"/>
        <v>91588</v>
      </c>
      <c r="M526" s="7">
        <f t="shared" si="67"/>
        <v>72493</v>
      </c>
      <c r="N526" s="7">
        <f t="shared" si="67"/>
        <v>69196</v>
      </c>
      <c r="O526" s="7" t="str">
        <f t="shared" si="67"/>
        <v/>
      </c>
      <c r="P526" s="6"/>
      <c r="Q526" s="9" t="s">
        <v>14</v>
      </c>
    </row>
    <row r="527" spans="1:17" x14ac:dyDescent="0.3">
      <c r="B527" s="18" t="str">
        <f t="shared" si="67"/>
        <v/>
      </c>
      <c r="C527" s="18" t="str">
        <f t="shared" si="67"/>
        <v/>
      </c>
      <c r="D527" s="18" t="str">
        <f t="shared" si="67"/>
        <v/>
      </c>
      <c r="E527" s="18" t="str">
        <f t="shared" si="67"/>
        <v/>
      </c>
      <c r="F527" s="18" t="str">
        <f t="shared" si="67"/>
        <v/>
      </c>
      <c r="G527" s="18" t="str">
        <f t="shared" si="67"/>
        <v/>
      </c>
      <c r="H527" s="18">
        <f t="shared" si="67"/>
        <v>45664.37</v>
      </c>
      <c r="I527" s="18">
        <f t="shared" si="67"/>
        <v>53297.46</v>
      </c>
      <c r="J527" s="18">
        <f t="shared" si="67"/>
        <v>67042.58</v>
      </c>
      <c r="K527" s="18">
        <f t="shared" si="67"/>
        <v>61318.13</v>
      </c>
      <c r="L527" s="18">
        <f t="shared" si="67"/>
        <v>101859.11</v>
      </c>
      <c r="M527" s="18">
        <f t="shared" si="67"/>
        <v>120464.17</v>
      </c>
      <c r="N527" s="18">
        <f t="shared" si="67"/>
        <v>89548.1</v>
      </c>
      <c r="O527" s="18" t="str">
        <f t="shared" si="67"/>
        <v/>
      </c>
      <c r="P527" s="6"/>
      <c r="Q527" s="9" t="s">
        <v>19</v>
      </c>
    </row>
    <row r="528" spans="1:17" x14ac:dyDescent="0.3">
      <c r="B528" s="18">
        <f>SUM(B524:B527)</f>
        <v>0</v>
      </c>
      <c r="C528" s="18">
        <f t="shared" ref="C528:M528" si="68">SUM(C524:C527)</f>
        <v>0</v>
      </c>
      <c r="D528" s="18">
        <f t="shared" si="68"/>
        <v>0</v>
      </c>
      <c r="E528" s="18">
        <f t="shared" si="68"/>
        <v>0</v>
      </c>
      <c r="F528" s="18">
        <f t="shared" si="68"/>
        <v>0</v>
      </c>
      <c r="G528" s="18">
        <f t="shared" si="68"/>
        <v>0</v>
      </c>
      <c r="H528" s="18">
        <f t="shared" si="68"/>
        <v>45664.37</v>
      </c>
      <c r="I528" s="18">
        <f t="shared" si="68"/>
        <v>110810.45999999999</v>
      </c>
      <c r="J528" s="18">
        <f t="shared" si="68"/>
        <v>255031.58000000002</v>
      </c>
      <c r="K528" s="18">
        <f t="shared" si="68"/>
        <v>220011.13</v>
      </c>
      <c r="L528" s="18">
        <f t="shared" si="68"/>
        <v>311447.11</v>
      </c>
      <c r="M528" s="18">
        <f t="shared" si="68"/>
        <v>343596.17</v>
      </c>
      <c r="N528" s="18">
        <f>IF(N525="",N524*4,IF(N526="",(N525+N524)*2,IF(N527="",((N526+N525+N524)/3)*4,SUM(N524:N527))))</f>
        <v>306728.09999999998</v>
      </c>
      <c r="O528" s="18">
        <f>IF(O525="",O524*4,IF(O526="",(O525+O524)*2,IF(O527="",((O526+O525+O524)/3)*4,SUM(O524:O527))))</f>
        <v>289812</v>
      </c>
      <c r="P528" s="6"/>
      <c r="Q528" s="9" t="s">
        <v>15</v>
      </c>
    </row>
    <row r="529" spans="1:17" x14ac:dyDescent="0.3">
      <c r="B529" s="10" t="e">
        <f t="shared" ref="B529:O529" si="69">+B528/(B$465+B$472)</f>
        <v>#DIV/0!</v>
      </c>
      <c r="C529" s="10" t="e">
        <f t="shared" si="69"/>
        <v>#DIV/0!</v>
      </c>
      <c r="D529" s="10" t="e">
        <f t="shared" si="69"/>
        <v>#DIV/0!</v>
      </c>
      <c r="E529" s="10" t="e">
        <f t="shared" si="69"/>
        <v>#DIV/0!</v>
      </c>
      <c r="F529" s="10" t="e">
        <f t="shared" si="69"/>
        <v>#DIV/0!</v>
      </c>
      <c r="G529" s="10" t="e">
        <f t="shared" si="69"/>
        <v>#DIV/0!</v>
      </c>
      <c r="H529" s="10">
        <f t="shared" si="69"/>
        <v>6.722014494167429E-2</v>
      </c>
      <c r="I529" s="10">
        <f t="shared" si="69"/>
        <v>5.5587430031161733E-2</v>
      </c>
      <c r="J529" s="10">
        <f t="shared" si="69"/>
        <v>5.3924892754872396E-2</v>
      </c>
      <c r="K529" s="10">
        <f t="shared" si="69"/>
        <v>4.1644074794834847E-2</v>
      </c>
      <c r="L529" s="10">
        <f t="shared" si="69"/>
        <v>5.4664651925430553E-2</v>
      </c>
      <c r="M529" s="10">
        <f t="shared" si="69"/>
        <v>6.436839522275524E-2</v>
      </c>
      <c r="N529" s="10">
        <f t="shared" si="69"/>
        <v>7.6701658323481053E-2</v>
      </c>
      <c r="O529" s="10">
        <f t="shared" si="69"/>
        <v>7.7788597705197179E-2</v>
      </c>
      <c r="P529" s="6"/>
      <c r="Q529" s="11" t="s">
        <v>2552</v>
      </c>
    </row>
    <row r="530" spans="1:17" s="87" customFormat="1" x14ac:dyDescent="0.3">
      <c r="A530" s="86"/>
      <c r="B530" s="19"/>
      <c r="C530" s="10" t="e">
        <f t="shared" ref="C530:M530" si="70">C528/B528-1</f>
        <v>#DIV/0!</v>
      </c>
      <c r="D530" s="10" t="e">
        <f t="shared" si="70"/>
        <v>#DIV/0!</v>
      </c>
      <c r="E530" s="10" t="e">
        <f t="shared" si="70"/>
        <v>#DIV/0!</v>
      </c>
      <c r="F530" s="10" t="e">
        <f t="shared" si="70"/>
        <v>#DIV/0!</v>
      </c>
      <c r="G530" s="10" t="e">
        <f t="shared" si="70"/>
        <v>#DIV/0!</v>
      </c>
      <c r="H530" s="10" t="e">
        <f t="shared" si="70"/>
        <v>#DIV/0!</v>
      </c>
      <c r="I530" s="10">
        <f t="shared" si="70"/>
        <v>1.4266284632854891</v>
      </c>
      <c r="J530" s="10">
        <f t="shared" si="70"/>
        <v>1.3015117886885412</v>
      </c>
      <c r="K530" s="10">
        <f t="shared" si="70"/>
        <v>-0.13731809213588375</v>
      </c>
      <c r="L530" s="10">
        <f t="shared" si="70"/>
        <v>0.41559706547573283</v>
      </c>
      <c r="M530" s="10">
        <f t="shared" si="70"/>
        <v>0.103224781889933</v>
      </c>
      <c r="N530" s="10">
        <f>N528/M528-1</f>
        <v>-0.10730058486973237</v>
      </c>
      <c r="O530" s="10">
        <f>O528/N528-1</f>
        <v>-5.5150147638902247E-2</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t="str">
        <f t="shared" ref="B532:O535" si="71">IFERROR(VLOOKUP($B$531,$130:$216,MATCH($Q532&amp;"/"&amp;B$348,$128:$128,0),FALSE),"")</f>
        <v/>
      </c>
      <c r="C532" s="16" t="str">
        <f t="shared" si="71"/>
        <v/>
      </c>
      <c r="D532" s="16" t="str">
        <f t="shared" si="71"/>
        <v/>
      </c>
      <c r="E532" s="16" t="str">
        <f t="shared" si="71"/>
        <v/>
      </c>
      <c r="F532" s="16" t="str">
        <f t="shared" si="71"/>
        <v/>
      </c>
      <c r="G532" s="16" t="str">
        <f t="shared" si="71"/>
        <v/>
      </c>
      <c r="H532" s="16" t="str">
        <f t="shared" si="71"/>
        <v/>
      </c>
      <c r="I532" s="16" t="str">
        <f t="shared" si="71"/>
        <v/>
      </c>
      <c r="J532" s="16">
        <f t="shared" si="71"/>
        <v>174884</v>
      </c>
      <c r="K532" s="16">
        <f t="shared" si="71"/>
        <v>178192</v>
      </c>
      <c r="L532" s="16">
        <f t="shared" si="71"/>
        <v>216151</v>
      </c>
      <c r="M532" s="16">
        <f t="shared" si="71"/>
        <v>291425</v>
      </c>
      <c r="N532" s="16">
        <f t="shared" si="71"/>
        <v>207962</v>
      </c>
      <c r="O532" s="16">
        <f t="shared" si="71"/>
        <v>170366</v>
      </c>
      <c r="P532" s="6"/>
      <c r="Q532" s="9" t="s">
        <v>12</v>
      </c>
    </row>
    <row r="533" spans="1:17" x14ac:dyDescent="0.3">
      <c r="B533" s="7" t="str">
        <f t="shared" si="71"/>
        <v/>
      </c>
      <c r="C533" s="7" t="str">
        <f t="shared" si="71"/>
        <v/>
      </c>
      <c r="D533" s="7" t="str">
        <f t="shared" si="71"/>
        <v/>
      </c>
      <c r="E533" s="7" t="str">
        <f t="shared" si="71"/>
        <v/>
      </c>
      <c r="F533" s="7" t="str">
        <f t="shared" si="71"/>
        <v/>
      </c>
      <c r="G533" s="7" t="str">
        <f t="shared" si="71"/>
        <v/>
      </c>
      <c r="H533" s="7" t="str">
        <f t="shared" si="71"/>
        <v/>
      </c>
      <c r="I533" s="7" t="str">
        <f t="shared" si="71"/>
        <v/>
      </c>
      <c r="J533" s="7">
        <f t="shared" si="71"/>
        <v>174222</v>
      </c>
      <c r="K533" s="7">
        <f t="shared" si="71"/>
        <v>206858</v>
      </c>
      <c r="L533" s="7">
        <f t="shared" si="71"/>
        <v>265914</v>
      </c>
      <c r="M533" s="7">
        <f t="shared" si="71"/>
        <v>260352</v>
      </c>
      <c r="N533" s="7">
        <f t="shared" si="71"/>
        <v>169123</v>
      </c>
      <c r="O533" s="7" t="str">
        <f t="shared" si="71"/>
        <v/>
      </c>
      <c r="P533" s="6"/>
      <c r="Q533" s="9" t="s">
        <v>13</v>
      </c>
    </row>
    <row r="534" spans="1:17" x14ac:dyDescent="0.3">
      <c r="B534" s="7" t="str">
        <f t="shared" si="71"/>
        <v/>
      </c>
      <c r="C534" s="7" t="str">
        <f t="shared" si="71"/>
        <v/>
      </c>
      <c r="D534" s="7" t="str">
        <f t="shared" si="71"/>
        <v/>
      </c>
      <c r="E534" s="7" t="str">
        <f t="shared" si="71"/>
        <v/>
      </c>
      <c r="F534" s="7" t="str">
        <f t="shared" si="71"/>
        <v/>
      </c>
      <c r="G534" s="7" t="str">
        <f t="shared" si="71"/>
        <v/>
      </c>
      <c r="H534" s="7" t="str">
        <f t="shared" si="71"/>
        <v/>
      </c>
      <c r="I534" s="7">
        <f t="shared" si="71"/>
        <v>197270</v>
      </c>
      <c r="J534" s="7">
        <f t="shared" si="71"/>
        <v>191438</v>
      </c>
      <c r="K534" s="7">
        <f t="shared" si="71"/>
        <v>215671</v>
      </c>
      <c r="L534" s="7">
        <f t="shared" si="71"/>
        <v>337872</v>
      </c>
      <c r="M534" s="7">
        <f t="shared" si="71"/>
        <v>268548</v>
      </c>
      <c r="N534" s="7">
        <f t="shared" si="71"/>
        <v>168230</v>
      </c>
      <c r="O534" s="7" t="str">
        <f t="shared" si="71"/>
        <v/>
      </c>
      <c r="P534" s="6"/>
      <c r="Q534" s="9" t="s">
        <v>14</v>
      </c>
    </row>
    <row r="535" spans="1:17" x14ac:dyDescent="0.3">
      <c r="B535" s="18" t="str">
        <f t="shared" si="71"/>
        <v/>
      </c>
      <c r="C535" s="18" t="str">
        <f t="shared" si="71"/>
        <v/>
      </c>
      <c r="D535" s="18" t="str">
        <f t="shared" si="71"/>
        <v/>
      </c>
      <c r="E535" s="18" t="str">
        <f t="shared" si="71"/>
        <v/>
      </c>
      <c r="F535" s="18" t="str">
        <f t="shared" si="71"/>
        <v/>
      </c>
      <c r="G535" s="18" t="str">
        <f t="shared" si="71"/>
        <v/>
      </c>
      <c r="H535" s="18">
        <f t="shared" si="71"/>
        <v>168345.35</v>
      </c>
      <c r="I535" s="18">
        <f t="shared" si="71"/>
        <v>175277.43</v>
      </c>
      <c r="J535" s="18">
        <f t="shared" si="71"/>
        <v>184428</v>
      </c>
      <c r="K535" s="18">
        <f t="shared" si="71"/>
        <v>265860.17</v>
      </c>
      <c r="L535" s="18">
        <f t="shared" si="71"/>
        <v>398828.44</v>
      </c>
      <c r="M535" s="18">
        <f t="shared" si="71"/>
        <v>332983.69</v>
      </c>
      <c r="N535" s="18">
        <f t="shared" si="71"/>
        <v>203772.23</v>
      </c>
      <c r="O535" s="18" t="str">
        <f t="shared" si="71"/>
        <v/>
      </c>
      <c r="P535" s="6"/>
      <c r="Q535" s="9" t="s">
        <v>19</v>
      </c>
    </row>
    <row r="536" spans="1:17" x14ac:dyDescent="0.3">
      <c r="B536" s="25">
        <f t="shared" ref="B536:M536" si="72">SUM(B532:B535)</f>
        <v>0</v>
      </c>
      <c r="C536" s="25">
        <f t="shared" si="72"/>
        <v>0</v>
      </c>
      <c r="D536" s="25">
        <f t="shared" si="72"/>
        <v>0</v>
      </c>
      <c r="E536" s="25">
        <f t="shared" si="72"/>
        <v>0</v>
      </c>
      <c r="F536" s="25">
        <f t="shared" si="72"/>
        <v>0</v>
      </c>
      <c r="G536" s="25">
        <f t="shared" si="72"/>
        <v>0</v>
      </c>
      <c r="H536" s="25">
        <f t="shared" si="72"/>
        <v>168345.35</v>
      </c>
      <c r="I536" s="25">
        <f t="shared" si="72"/>
        <v>372547.43</v>
      </c>
      <c r="J536" s="25">
        <f t="shared" si="72"/>
        <v>724972</v>
      </c>
      <c r="K536" s="25">
        <f t="shared" si="72"/>
        <v>866581.16999999993</v>
      </c>
      <c r="L536" s="25">
        <f t="shared" si="72"/>
        <v>1218765.44</v>
      </c>
      <c r="M536" s="25">
        <f t="shared" si="72"/>
        <v>1153308.69</v>
      </c>
      <c r="N536" s="25">
        <f>IF(N533="",N532*4,IF(N534="",(N533+N532)*2,IF(N535="",((N534+N533+N532)/3)*4,SUM(N532:N535))))</f>
        <v>749087.23</v>
      </c>
      <c r="O536" s="25">
        <f>IF(O533="",O532*4,IF(O534="",(O533+O532)*2,IF(O535="",((O534+O533+O532)/3)*4,SUM(O532:O535))))</f>
        <v>681464</v>
      </c>
      <c r="P536" s="6"/>
      <c r="Q536" s="9" t="s">
        <v>15</v>
      </c>
    </row>
    <row r="537" spans="1:17" x14ac:dyDescent="0.3">
      <c r="B537" s="21" t="e">
        <f t="shared" ref="B537:O537" si="73">+B536/(B$465+B$472)</f>
        <v>#DIV/0!</v>
      </c>
      <c r="C537" s="10" t="e">
        <f t="shared" si="73"/>
        <v>#DIV/0!</v>
      </c>
      <c r="D537" s="10" t="e">
        <f t="shared" si="73"/>
        <v>#DIV/0!</v>
      </c>
      <c r="E537" s="10" t="e">
        <f t="shared" si="73"/>
        <v>#DIV/0!</v>
      </c>
      <c r="F537" s="10" t="e">
        <f t="shared" si="73"/>
        <v>#DIV/0!</v>
      </c>
      <c r="G537" s="10" t="e">
        <f t="shared" si="73"/>
        <v>#DIV/0!</v>
      </c>
      <c r="H537" s="10">
        <f t="shared" si="73"/>
        <v>0.24781243729535496</v>
      </c>
      <c r="I537" s="10">
        <f t="shared" si="73"/>
        <v>0.18688627588419113</v>
      </c>
      <c r="J537" s="10">
        <f t="shared" si="73"/>
        <v>0.15329096635908912</v>
      </c>
      <c r="K537" s="10">
        <f t="shared" si="73"/>
        <v>0.16402793376533037</v>
      </c>
      <c r="L537" s="10">
        <f t="shared" si="73"/>
        <v>0.21391557801369299</v>
      </c>
      <c r="M537" s="10">
        <f t="shared" si="73"/>
        <v>0.21605779124883176</v>
      </c>
      <c r="N537" s="10">
        <f t="shared" si="73"/>
        <v>0.18731975573787621</v>
      </c>
      <c r="O537" s="10">
        <f t="shared" si="73"/>
        <v>0.18291212560754727</v>
      </c>
      <c r="P537" s="6"/>
      <c r="Q537" s="11" t="s">
        <v>2552</v>
      </c>
    </row>
    <row r="538" spans="1:17" s="87" customFormat="1" x14ac:dyDescent="0.3">
      <c r="A538" s="86"/>
      <c r="B538" s="19"/>
      <c r="C538" s="10" t="e">
        <f t="shared" ref="C538:M538" si="74">C536/B536-1</f>
        <v>#DIV/0!</v>
      </c>
      <c r="D538" s="10" t="e">
        <f t="shared" si="74"/>
        <v>#DIV/0!</v>
      </c>
      <c r="E538" s="10" t="e">
        <f t="shared" si="74"/>
        <v>#DIV/0!</v>
      </c>
      <c r="F538" s="10" t="e">
        <f t="shared" si="74"/>
        <v>#DIV/0!</v>
      </c>
      <c r="G538" s="10" t="e">
        <f t="shared" si="74"/>
        <v>#DIV/0!</v>
      </c>
      <c r="H538" s="10" t="e">
        <f t="shared" si="74"/>
        <v>#DIV/0!</v>
      </c>
      <c r="I538" s="10">
        <f t="shared" si="74"/>
        <v>1.2129950723319651</v>
      </c>
      <c r="J538" s="10">
        <f t="shared" si="74"/>
        <v>0.94598577689825958</v>
      </c>
      <c r="K538" s="10">
        <f t="shared" si="74"/>
        <v>0.19533053690349411</v>
      </c>
      <c r="L538" s="10">
        <f t="shared" si="74"/>
        <v>0.40640655739150211</v>
      </c>
      <c r="M538" s="10">
        <f t="shared" si="74"/>
        <v>-5.3707422159919416E-2</v>
      </c>
      <c r="N538" s="10">
        <f>N536/M536-1</f>
        <v>-0.35048852358859794</v>
      </c>
      <c r="O538" s="10">
        <f>O536/N536-1</f>
        <v>-9.0274172742205172E-2</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t="str">
        <f t="shared" ref="B540:O543" si="75">IFERROR(VLOOKUP($B$539,$130:$216,MATCH($Q540&amp;"/"&amp;B$348,$128:$128,0),FALSE),"")</f>
        <v/>
      </c>
      <c r="C540" s="16" t="str">
        <f t="shared" si="75"/>
        <v/>
      </c>
      <c r="D540" s="16" t="str">
        <f t="shared" si="75"/>
        <v/>
      </c>
      <c r="E540" s="16" t="str">
        <f t="shared" si="75"/>
        <v/>
      </c>
      <c r="F540" s="16" t="str">
        <f t="shared" si="75"/>
        <v/>
      </c>
      <c r="G540" s="16" t="str">
        <f t="shared" si="75"/>
        <v/>
      </c>
      <c r="H540" s="16" t="str">
        <f t="shared" si="75"/>
        <v/>
      </c>
      <c r="I540" s="16" t="str">
        <f t="shared" si="75"/>
        <v/>
      </c>
      <c r="J540" s="16">
        <f t="shared" si="75"/>
        <v>0</v>
      </c>
      <c r="K540" s="16">
        <f t="shared" si="75"/>
        <v>0</v>
      </c>
      <c r="L540" s="16">
        <f t="shared" si="75"/>
        <v>0</v>
      </c>
      <c r="M540" s="16">
        <f t="shared" si="75"/>
        <v>0</v>
      </c>
      <c r="N540" s="16">
        <f t="shared" si="75"/>
        <v>0</v>
      </c>
      <c r="O540" s="16">
        <f t="shared" si="75"/>
        <v>0</v>
      </c>
      <c r="P540" s="6"/>
      <c r="Q540" s="9" t="s">
        <v>12</v>
      </c>
    </row>
    <row r="541" spans="1:17" x14ac:dyDescent="0.3">
      <c r="B541" s="7" t="str">
        <f t="shared" si="75"/>
        <v/>
      </c>
      <c r="C541" s="7" t="str">
        <f t="shared" si="75"/>
        <v/>
      </c>
      <c r="D541" s="7" t="str">
        <f t="shared" si="75"/>
        <v/>
      </c>
      <c r="E541" s="7" t="str">
        <f t="shared" si="75"/>
        <v/>
      </c>
      <c r="F541" s="7" t="str">
        <f t="shared" si="75"/>
        <v/>
      </c>
      <c r="G541" s="7" t="str">
        <f t="shared" si="75"/>
        <v/>
      </c>
      <c r="H541" s="7" t="str">
        <f t="shared" si="75"/>
        <v/>
      </c>
      <c r="I541" s="7" t="str">
        <f t="shared" si="75"/>
        <v/>
      </c>
      <c r="J541" s="7">
        <f t="shared" si="75"/>
        <v>0</v>
      </c>
      <c r="K541" s="7">
        <f t="shared" si="75"/>
        <v>0</v>
      </c>
      <c r="L541" s="7">
        <f t="shared" si="75"/>
        <v>0</v>
      </c>
      <c r="M541" s="7">
        <f t="shared" si="75"/>
        <v>0</v>
      </c>
      <c r="N541" s="7">
        <f t="shared" si="75"/>
        <v>0</v>
      </c>
      <c r="O541" s="7" t="str">
        <f t="shared" si="75"/>
        <v/>
      </c>
      <c r="P541" s="6"/>
      <c r="Q541" s="9" t="s">
        <v>13</v>
      </c>
    </row>
    <row r="542" spans="1:17" x14ac:dyDescent="0.3">
      <c r="B542" s="7" t="str">
        <f t="shared" si="75"/>
        <v/>
      </c>
      <c r="C542" s="7" t="str">
        <f t="shared" si="75"/>
        <v/>
      </c>
      <c r="D542" s="7" t="str">
        <f t="shared" si="75"/>
        <v/>
      </c>
      <c r="E542" s="7" t="str">
        <f t="shared" si="75"/>
        <v/>
      </c>
      <c r="F542" s="7" t="str">
        <f t="shared" si="75"/>
        <v/>
      </c>
      <c r="G542" s="7" t="str">
        <f t="shared" si="75"/>
        <v/>
      </c>
      <c r="H542" s="7" t="str">
        <f t="shared" si="75"/>
        <v/>
      </c>
      <c r="I542" s="7">
        <f t="shared" si="75"/>
        <v>0</v>
      </c>
      <c r="J542" s="7">
        <f t="shared" si="75"/>
        <v>0</v>
      </c>
      <c r="K542" s="7">
        <f t="shared" si="75"/>
        <v>0</v>
      </c>
      <c r="L542" s="7">
        <f t="shared" si="75"/>
        <v>0</v>
      </c>
      <c r="M542" s="7">
        <f t="shared" si="75"/>
        <v>0</v>
      </c>
      <c r="N542" s="7">
        <f t="shared" si="75"/>
        <v>0</v>
      </c>
      <c r="O542" s="7" t="str">
        <f t="shared" si="75"/>
        <v/>
      </c>
      <c r="P542" s="6"/>
      <c r="Q542" s="9" t="s">
        <v>14</v>
      </c>
    </row>
    <row r="543" spans="1:17" x14ac:dyDescent="0.3">
      <c r="B543" s="18" t="str">
        <f t="shared" si="75"/>
        <v/>
      </c>
      <c r="C543" s="18" t="str">
        <f t="shared" si="75"/>
        <v/>
      </c>
      <c r="D543" s="18" t="str">
        <f t="shared" si="75"/>
        <v/>
      </c>
      <c r="E543" s="18" t="str">
        <f t="shared" si="75"/>
        <v/>
      </c>
      <c r="F543" s="18" t="str">
        <f t="shared" si="75"/>
        <v/>
      </c>
      <c r="G543" s="18" t="str">
        <f t="shared" si="75"/>
        <v/>
      </c>
      <c r="H543" s="18">
        <f t="shared" si="75"/>
        <v>0</v>
      </c>
      <c r="I543" s="18">
        <f t="shared" si="75"/>
        <v>0</v>
      </c>
      <c r="J543" s="18">
        <f t="shared" si="75"/>
        <v>0</v>
      </c>
      <c r="K543" s="18">
        <f t="shared" si="75"/>
        <v>0</v>
      </c>
      <c r="L543" s="18">
        <f t="shared" si="75"/>
        <v>0</v>
      </c>
      <c r="M543" s="18">
        <f t="shared" si="75"/>
        <v>0</v>
      </c>
      <c r="N543" s="18">
        <f t="shared" si="75"/>
        <v>0</v>
      </c>
      <c r="O543" s="18" t="str">
        <f t="shared" si="75"/>
        <v/>
      </c>
      <c r="P543" s="6"/>
      <c r="Q543" s="9" t="s">
        <v>19</v>
      </c>
    </row>
    <row r="544" spans="1:17" x14ac:dyDescent="0.3">
      <c r="B544" s="18">
        <f>SUM(B540:B543)</f>
        <v>0</v>
      </c>
      <c r="C544" s="18">
        <f t="shared" ref="C544:M544" si="76">SUM(C540:C543)</f>
        <v>0</v>
      </c>
      <c r="D544" s="18">
        <f t="shared" si="76"/>
        <v>0</v>
      </c>
      <c r="E544" s="18">
        <f t="shared" si="76"/>
        <v>0</v>
      </c>
      <c r="F544" s="18">
        <f t="shared" si="76"/>
        <v>0</v>
      </c>
      <c r="G544" s="18">
        <f t="shared" si="76"/>
        <v>0</v>
      </c>
      <c r="H544" s="18">
        <f t="shared" si="76"/>
        <v>0</v>
      </c>
      <c r="I544" s="18">
        <f t="shared" si="76"/>
        <v>0</v>
      </c>
      <c r="J544" s="18">
        <f t="shared" si="76"/>
        <v>0</v>
      </c>
      <c r="K544" s="18">
        <f t="shared" si="76"/>
        <v>0</v>
      </c>
      <c r="L544" s="18">
        <f t="shared" si="76"/>
        <v>0</v>
      </c>
      <c r="M544" s="18">
        <f t="shared" si="76"/>
        <v>0</v>
      </c>
      <c r="N544" s="18">
        <f>IF(N541="",N540*4,IF(N542="",(N541+N540)*2,IF(N543="",((N542+N541+N540)/3)*4,SUM(N540:N543))))</f>
        <v>0</v>
      </c>
      <c r="O544" s="18">
        <f>IF(O541="",O540*4,IF(O542="",(O541+O540)*2,IF(O543="",((O542+O541+O540)/3)*4,SUM(O540:O543))))</f>
        <v>0</v>
      </c>
      <c r="P544" s="6"/>
      <c r="Q544" s="9" t="s">
        <v>15</v>
      </c>
    </row>
    <row r="545" spans="1:17" x14ac:dyDescent="0.3">
      <c r="B545" s="21" t="e">
        <f t="shared" ref="B545:O545" si="77">+B544/(B$465+B$472)</f>
        <v>#DIV/0!</v>
      </c>
      <c r="C545" s="22" t="e">
        <f t="shared" si="77"/>
        <v>#DIV/0!</v>
      </c>
      <c r="D545" s="22" t="e">
        <f t="shared" si="77"/>
        <v>#DIV/0!</v>
      </c>
      <c r="E545" s="22" t="e">
        <f t="shared" si="77"/>
        <v>#DIV/0!</v>
      </c>
      <c r="F545" s="22" t="e">
        <f t="shared" si="77"/>
        <v>#DIV/0!</v>
      </c>
      <c r="G545" s="22" t="e">
        <f t="shared" si="77"/>
        <v>#DIV/0!</v>
      </c>
      <c r="H545" s="22">
        <f t="shared" si="77"/>
        <v>0</v>
      </c>
      <c r="I545" s="22">
        <f t="shared" si="77"/>
        <v>0</v>
      </c>
      <c r="J545" s="22">
        <f t="shared" si="77"/>
        <v>0</v>
      </c>
      <c r="K545" s="22">
        <f t="shared" si="77"/>
        <v>0</v>
      </c>
      <c r="L545" s="22">
        <f t="shared" si="77"/>
        <v>0</v>
      </c>
      <c r="M545" s="22">
        <f t="shared" si="77"/>
        <v>0</v>
      </c>
      <c r="N545" s="23">
        <f t="shared" si="77"/>
        <v>0</v>
      </c>
      <c r="O545" s="23">
        <f t="shared" si="77"/>
        <v>0</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t="str">
        <f t="shared" ref="B547:O551" si="78">IFERROR(B507+B468-B532-B540,"")</f>
        <v/>
      </c>
      <c r="C547" s="16" t="str">
        <f t="shared" si="78"/>
        <v/>
      </c>
      <c r="D547" s="16" t="str">
        <f t="shared" si="78"/>
        <v/>
      </c>
      <c r="E547" s="16" t="str">
        <f t="shared" si="78"/>
        <v/>
      </c>
      <c r="F547" s="16" t="str">
        <f t="shared" si="78"/>
        <v/>
      </c>
      <c r="G547" s="16" t="str">
        <f t="shared" si="78"/>
        <v/>
      </c>
      <c r="H547" s="16" t="str">
        <f t="shared" si="78"/>
        <v/>
      </c>
      <c r="I547" s="16" t="str">
        <f t="shared" si="78"/>
        <v/>
      </c>
      <c r="J547" s="16">
        <f t="shared" si="78"/>
        <v>203027</v>
      </c>
      <c r="K547" s="16">
        <f t="shared" si="78"/>
        <v>215367</v>
      </c>
      <c r="L547" s="16">
        <f t="shared" si="78"/>
        <v>168254</v>
      </c>
      <c r="M547" s="16">
        <f t="shared" si="78"/>
        <v>95706</v>
      </c>
      <c r="N547" s="16">
        <f t="shared" si="78"/>
        <v>96638</v>
      </c>
      <c r="O547" s="16">
        <f t="shared" si="78"/>
        <v>64936</v>
      </c>
      <c r="P547" s="6"/>
      <c r="Q547" s="9" t="s">
        <v>12</v>
      </c>
    </row>
    <row r="548" spans="1:17" x14ac:dyDescent="0.3">
      <c r="B548" s="7" t="str">
        <f t="shared" si="78"/>
        <v/>
      </c>
      <c r="C548" s="7" t="str">
        <f t="shared" si="78"/>
        <v/>
      </c>
      <c r="D548" s="7" t="str">
        <f t="shared" si="78"/>
        <v/>
      </c>
      <c r="E548" s="7" t="str">
        <f t="shared" si="78"/>
        <v/>
      </c>
      <c r="F548" s="7" t="str">
        <f t="shared" si="78"/>
        <v/>
      </c>
      <c r="G548" s="7" t="str">
        <f t="shared" si="78"/>
        <v/>
      </c>
      <c r="H548" s="7" t="str">
        <f t="shared" si="78"/>
        <v/>
      </c>
      <c r="I548" s="7" t="str">
        <f t="shared" si="78"/>
        <v/>
      </c>
      <c r="J548" s="7">
        <f t="shared" si="78"/>
        <v>230725</v>
      </c>
      <c r="K548" s="7">
        <f t="shared" si="78"/>
        <v>184977</v>
      </c>
      <c r="L548" s="7">
        <f t="shared" si="78"/>
        <v>174616</v>
      </c>
      <c r="M548" s="7">
        <f t="shared" si="78"/>
        <v>116855</v>
      </c>
      <c r="N548" s="7">
        <f t="shared" si="78"/>
        <v>112530</v>
      </c>
      <c r="O548" s="7" t="str">
        <f t="shared" si="78"/>
        <v/>
      </c>
      <c r="P548" s="6"/>
      <c r="Q548" s="9" t="s">
        <v>13</v>
      </c>
    </row>
    <row r="549" spans="1:17" x14ac:dyDescent="0.3">
      <c r="B549" s="7" t="str">
        <f t="shared" si="78"/>
        <v/>
      </c>
      <c r="C549" s="7" t="str">
        <f t="shared" si="78"/>
        <v/>
      </c>
      <c r="D549" s="7" t="str">
        <f t="shared" si="78"/>
        <v/>
      </c>
      <c r="E549" s="7" t="str">
        <f t="shared" si="78"/>
        <v/>
      </c>
      <c r="F549" s="7" t="str">
        <f t="shared" si="78"/>
        <v/>
      </c>
      <c r="G549" s="7" t="str">
        <f t="shared" si="78"/>
        <v/>
      </c>
      <c r="H549" s="7" t="str">
        <f t="shared" si="78"/>
        <v/>
      </c>
      <c r="I549" s="7">
        <f t="shared" si="78"/>
        <v>152746</v>
      </c>
      <c r="J549" s="7">
        <f t="shared" si="78"/>
        <v>258921</v>
      </c>
      <c r="K549" s="7">
        <f t="shared" si="78"/>
        <v>227134</v>
      </c>
      <c r="L549" s="7">
        <f t="shared" si="78"/>
        <v>160813</v>
      </c>
      <c r="M549" s="7">
        <f t="shared" si="78"/>
        <v>85411</v>
      </c>
      <c r="N549" s="7">
        <f t="shared" si="78"/>
        <v>100567</v>
      </c>
      <c r="O549" s="7" t="str">
        <f t="shared" si="78"/>
        <v/>
      </c>
      <c r="P549" s="6"/>
      <c r="Q549" s="9" t="s">
        <v>14</v>
      </c>
    </row>
    <row r="550" spans="1:17" x14ac:dyDescent="0.3">
      <c r="B550" s="18" t="str">
        <f t="shared" si="78"/>
        <v/>
      </c>
      <c r="C550" s="18" t="str">
        <f t="shared" si="78"/>
        <v/>
      </c>
      <c r="D550" s="18" t="str">
        <f t="shared" si="78"/>
        <v/>
      </c>
      <c r="E550" s="18" t="str">
        <f t="shared" si="78"/>
        <v/>
      </c>
      <c r="F550" s="18" t="str">
        <f t="shared" si="78"/>
        <v/>
      </c>
      <c r="G550" s="18" t="str">
        <f t="shared" si="78"/>
        <v/>
      </c>
      <c r="H550" s="18">
        <f t="shared" si="78"/>
        <v>66328.900000000052</v>
      </c>
      <c r="I550" s="18">
        <f t="shared" si="78"/>
        <v>182180.87000000005</v>
      </c>
      <c r="J550" s="18">
        <f t="shared" si="78"/>
        <v>292981.87</v>
      </c>
      <c r="K550" s="18">
        <f t="shared" si="78"/>
        <v>218215.95000000007</v>
      </c>
      <c r="L550" s="18">
        <f t="shared" si="78"/>
        <v>42099.6700000001</v>
      </c>
      <c r="M550" s="18">
        <f t="shared" si="78"/>
        <v>100215.89999999997</v>
      </c>
      <c r="N550" s="18">
        <f t="shared" si="78"/>
        <v>-18896.990000000078</v>
      </c>
      <c r="O550" s="18" t="str">
        <f t="shared" si="78"/>
        <v/>
      </c>
      <c r="P550" s="6"/>
      <c r="Q550" s="9" t="s">
        <v>19</v>
      </c>
    </row>
    <row r="551" spans="1:17" x14ac:dyDescent="0.3">
      <c r="B551" s="25">
        <f t="shared" si="78"/>
        <v>0</v>
      </c>
      <c r="C551" s="18">
        <f t="shared" si="78"/>
        <v>0</v>
      </c>
      <c r="D551" s="18">
        <f t="shared" si="78"/>
        <v>0</v>
      </c>
      <c r="E551" s="18">
        <f t="shared" si="78"/>
        <v>0</v>
      </c>
      <c r="F551" s="18">
        <f t="shared" si="78"/>
        <v>0</v>
      </c>
      <c r="G551" s="18">
        <f t="shared" si="78"/>
        <v>0</v>
      </c>
      <c r="H551" s="18">
        <f t="shared" si="78"/>
        <v>66328.900000000052</v>
      </c>
      <c r="I551" s="18">
        <f t="shared" si="78"/>
        <v>334926.87000000005</v>
      </c>
      <c r="J551" s="18">
        <f t="shared" si="78"/>
        <v>985654.86999999965</v>
      </c>
      <c r="K551" s="18">
        <f t="shared" si="78"/>
        <v>845693.95000000042</v>
      </c>
      <c r="L551" s="18">
        <f t="shared" si="78"/>
        <v>545782.66999999969</v>
      </c>
      <c r="M551" s="18">
        <f t="shared" si="78"/>
        <v>398187.89999999991</v>
      </c>
      <c r="N551" s="18">
        <f t="shared" si="78"/>
        <v>290838.01000000013</v>
      </c>
      <c r="O551" s="18">
        <f t="shared" si="78"/>
        <v>259744</v>
      </c>
      <c r="P551" s="6"/>
      <c r="Q551" s="9" t="s">
        <v>15</v>
      </c>
    </row>
    <row r="552" spans="1:17" x14ac:dyDescent="0.3">
      <c r="B552" s="10" t="e">
        <f t="shared" ref="B552:O552" si="79">+B551/(B$465+B$472)</f>
        <v>#DIV/0!</v>
      </c>
      <c r="C552" s="10" t="e">
        <f t="shared" si="79"/>
        <v>#DIV/0!</v>
      </c>
      <c r="D552" s="10" t="e">
        <f t="shared" si="79"/>
        <v>#DIV/0!</v>
      </c>
      <c r="E552" s="10" t="e">
        <f t="shared" si="79"/>
        <v>#DIV/0!</v>
      </c>
      <c r="F552" s="10" t="e">
        <f t="shared" si="79"/>
        <v>#DIV/0!</v>
      </c>
      <c r="G552" s="10" t="e">
        <f t="shared" si="79"/>
        <v>#DIV/0!</v>
      </c>
      <c r="H552" s="10">
        <f t="shared" si="79"/>
        <v>9.7639325185518239E-2</v>
      </c>
      <c r="I552" s="10">
        <f t="shared" si="79"/>
        <v>0.16801413830139325</v>
      </c>
      <c r="J552" s="10">
        <f t="shared" si="79"/>
        <v>0.20841079037375557</v>
      </c>
      <c r="K552" s="10">
        <f t="shared" si="79"/>
        <v>0.16007436581658091</v>
      </c>
      <c r="L552" s="10">
        <f t="shared" si="79"/>
        <v>9.5794819487912783E-2</v>
      </c>
      <c r="M552" s="10">
        <f t="shared" si="79"/>
        <v>7.4595465136060565E-2</v>
      </c>
      <c r="N552" s="10">
        <f t="shared" si="79"/>
        <v>7.2728118716547899E-2</v>
      </c>
      <c r="O552" s="10">
        <f t="shared" si="79"/>
        <v>6.9718029351230226E-2</v>
      </c>
      <c r="P552" s="6"/>
      <c r="Q552" s="11" t="s">
        <v>26</v>
      </c>
    </row>
    <row r="553" spans="1:17" s="87" customFormat="1" x14ac:dyDescent="0.3">
      <c r="A553" s="86"/>
      <c r="B553" s="19"/>
      <c r="C553" s="10" t="e">
        <f t="shared" ref="C553:M553" si="80">C551/B551-1</f>
        <v>#DIV/0!</v>
      </c>
      <c r="D553" s="10" t="e">
        <f t="shared" si="80"/>
        <v>#DIV/0!</v>
      </c>
      <c r="E553" s="10" t="e">
        <f t="shared" si="80"/>
        <v>#DIV/0!</v>
      </c>
      <c r="F553" s="10" t="e">
        <f t="shared" si="80"/>
        <v>#DIV/0!</v>
      </c>
      <c r="G553" s="10" t="e">
        <f t="shared" si="80"/>
        <v>#DIV/0!</v>
      </c>
      <c r="H553" s="10" t="e">
        <f t="shared" si="80"/>
        <v>#DIV/0!</v>
      </c>
      <c r="I553" s="10">
        <f t="shared" si="80"/>
        <v>4.0494862721980889</v>
      </c>
      <c r="J553" s="10">
        <f t="shared" si="80"/>
        <v>1.9428957730384533</v>
      </c>
      <c r="K553" s="10">
        <f t="shared" si="80"/>
        <v>-0.14199789831099729</v>
      </c>
      <c r="L553" s="10">
        <f t="shared" si="80"/>
        <v>-0.35463335169892207</v>
      </c>
      <c r="M553" s="10">
        <f t="shared" si="80"/>
        <v>-0.27042773270906506</v>
      </c>
      <c r="N553" s="10">
        <f>N551/M551-1</f>
        <v>-0.26959606256242297</v>
      </c>
      <c r="O553" s="10">
        <f>O551/N551-1</f>
        <v>-0.10691178226669928</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t="str">
        <f t="shared" ref="B555:O555" si="81">IFERROR(B547+B593,"")</f>
        <v/>
      </c>
      <c r="C555" s="16" t="str">
        <f t="shared" si="81"/>
        <v/>
      </c>
      <c r="D555" s="16" t="str">
        <f t="shared" si="81"/>
        <v/>
      </c>
      <c r="E555" s="16" t="str">
        <f t="shared" si="81"/>
        <v/>
      </c>
      <c r="F555" s="16" t="str">
        <f t="shared" si="81"/>
        <v/>
      </c>
      <c r="G555" s="16" t="str">
        <f t="shared" si="81"/>
        <v/>
      </c>
      <c r="H555" s="16" t="str">
        <f t="shared" si="81"/>
        <v/>
      </c>
      <c r="I555" s="16" t="str">
        <f t="shared" si="81"/>
        <v/>
      </c>
      <c r="J555" s="16">
        <f t="shared" si="81"/>
        <v>221098</v>
      </c>
      <c r="K555" s="16">
        <f t="shared" si="81"/>
        <v>231879</v>
      </c>
      <c r="L555" s="16">
        <f t="shared" si="81"/>
        <v>195690</v>
      </c>
      <c r="M555" s="16">
        <f t="shared" si="81"/>
        <v>131121</v>
      </c>
      <c r="N555" s="16">
        <f t="shared" si="81"/>
        <v>149380</v>
      </c>
      <c r="O555" s="16">
        <f t="shared" si="81"/>
        <v>105342</v>
      </c>
      <c r="P555" s="6"/>
      <c r="Q555" s="9" t="s">
        <v>12</v>
      </c>
    </row>
    <row r="556" spans="1:17" x14ac:dyDescent="0.3">
      <c r="B556" s="7" t="str">
        <f t="shared" ref="B556:O558" si="82">IFERROR(B548+B594-B593,"")</f>
        <v/>
      </c>
      <c r="C556" s="7" t="str">
        <f t="shared" si="82"/>
        <v/>
      </c>
      <c r="D556" s="7" t="str">
        <f t="shared" si="82"/>
        <v/>
      </c>
      <c r="E556" s="7" t="str">
        <f t="shared" si="82"/>
        <v/>
      </c>
      <c r="F556" s="7" t="str">
        <f t="shared" si="82"/>
        <v/>
      </c>
      <c r="G556" s="7" t="str">
        <f t="shared" si="82"/>
        <v/>
      </c>
      <c r="H556" s="7" t="str">
        <f t="shared" si="82"/>
        <v/>
      </c>
      <c r="I556" s="7" t="str">
        <f t="shared" si="82"/>
        <v/>
      </c>
      <c r="J556" s="7">
        <f t="shared" si="82"/>
        <v>248515</v>
      </c>
      <c r="K556" s="7">
        <f t="shared" si="82"/>
        <v>208946</v>
      </c>
      <c r="L556" s="7">
        <f t="shared" si="82"/>
        <v>204199</v>
      </c>
      <c r="M556" s="7">
        <f t="shared" si="82"/>
        <v>159312</v>
      </c>
      <c r="N556" s="7">
        <f t="shared" si="82"/>
        <v>154294</v>
      </c>
      <c r="O556" s="7" t="str">
        <f t="shared" si="82"/>
        <v/>
      </c>
      <c r="P556" s="6"/>
      <c r="Q556" s="9" t="s">
        <v>13</v>
      </c>
    </row>
    <row r="557" spans="1:17" x14ac:dyDescent="0.3">
      <c r="B557" s="7" t="str">
        <f t="shared" si="82"/>
        <v/>
      </c>
      <c r="C557" s="7" t="str">
        <f t="shared" si="82"/>
        <v/>
      </c>
      <c r="D557" s="7" t="str">
        <f t="shared" si="82"/>
        <v/>
      </c>
      <c r="E557" s="7" t="str">
        <f t="shared" si="82"/>
        <v/>
      </c>
      <c r="F557" s="7" t="str">
        <f t="shared" si="82"/>
        <v/>
      </c>
      <c r="G557" s="7" t="str">
        <f t="shared" si="82"/>
        <v/>
      </c>
      <c r="H557" s="7" t="str">
        <f t="shared" si="82"/>
        <v/>
      </c>
      <c r="I557" s="7" t="str">
        <f t="shared" si="82"/>
        <v/>
      </c>
      <c r="J557" s="7">
        <f t="shared" si="82"/>
        <v>276496</v>
      </c>
      <c r="K557" s="7">
        <f t="shared" si="82"/>
        <v>252357</v>
      </c>
      <c r="L557" s="7">
        <f t="shared" si="82"/>
        <v>193750</v>
      </c>
      <c r="M557" s="7">
        <f t="shared" si="82"/>
        <v>127429</v>
      </c>
      <c r="N557" s="7">
        <f t="shared" si="82"/>
        <v>141898</v>
      </c>
      <c r="O557" s="7" t="str">
        <f t="shared" si="82"/>
        <v/>
      </c>
      <c r="P557" s="6"/>
      <c r="Q557" s="9" t="s">
        <v>14</v>
      </c>
    </row>
    <row r="558" spans="1:17" x14ac:dyDescent="0.3">
      <c r="B558" s="18" t="str">
        <f t="shared" si="82"/>
        <v/>
      </c>
      <c r="C558" s="18" t="str">
        <f t="shared" si="82"/>
        <v/>
      </c>
      <c r="D558" s="18" t="str">
        <f t="shared" si="82"/>
        <v/>
      </c>
      <c r="E558" s="18" t="str">
        <f t="shared" si="82"/>
        <v/>
      </c>
      <c r="F558" s="18" t="str">
        <f t="shared" si="82"/>
        <v/>
      </c>
      <c r="G558" s="18" t="str">
        <f t="shared" si="82"/>
        <v/>
      </c>
      <c r="H558" s="18" t="str">
        <f t="shared" si="82"/>
        <v/>
      </c>
      <c r="I558" s="18">
        <f t="shared" si="82"/>
        <v>200561.77000000005</v>
      </c>
      <c r="J558" s="18">
        <f t="shared" si="82"/>
        <v>309954.89</v>
      </c>
      <c r="K558" s="18">
        <f t="shared" si="82"/>
        <v>244231.03000000009</v>
      </c>
      <c r="L558" s="18">
        <f t="shared" si="82"/>
        <v>75176.190000000119</v>
      </c>
      <c r="M558" s="18">
        <f t="shared" si="82"/>
        <v>143537.44999999995</v>
      </c>
      <c r="N558" s="18">
        <f t="shared" si="82"/>
        <v>28183.609999999928</v>
      </c>
      <c r="O558" s="18" t="str">
        <f t="shared" si="82"/>
        <v/>
      </c>
      <c r="P558" s="6"/>
      <c r="Q558" s="9" t="s">
        <v>19</v>
      </c>
    </row>
    <row r="559" spans="1:17" x14ac:dyDescent="0.3">
      <c r="B559" s="25" t="str">
        <f t="shared" ref="B559:O559" si="83">IFERROR(B551+B596,"")</f>
        <v/>
      </c>
      <c r="C559" s="18" t="str">
        <f t="shared" si="83"/>
        <v/>
      </c>
      <c r="D559" s="18" t="str">
        <f t="shared" si="83"/>
        <v/>
      </c>
      <c r="E559" s="18" t="str">
        <f t="shared" si="83"/>
        <v/>
      </c>
      <c r="F559" s="18" t="str">
        <f t="shared" si="83"/>
        <v/>
      </c>
      <c r="G559" s="18" t="str">
        <f t="shared" si="83"/>
        <v/>
      </c>
      <c r="H559" s="18">
        <f t="shared" si="83"/>
        <v>132274.31000000006</v>
      </c>
      <c r="I559" s="18">
        <f t="shared" si="83"/>
        <v>406998.77</v>
      </c>
      <c r="J559" s="18">
        <f t="shared" si="83"/>
        <v>1056063.8899999997</v>
      </c>
      <c r="K559" s="18">
        <f t="shared" si="83"/>
        <v>937413.03000000038</v>
      </c>
      <c r="L559" s="18">
        <f t="shared" si="83"/>
        <v>668815.18999999971</v>
      </c>
      <c r="M559" s="18">
        <f t="shared" si="83"/>
        <v>561399.44999999995</v>
      </c>
      <c r="N559" s="18">
        <f t="shared" si="83"/>
        <v>473755.6100000001</v>
      </c>
      <c r="O559" s="18">
        <f t="shared" si="83"/>
        <v>421368</v>
      </c>
      <c r="P559" s="6"/>
      <c r="Q559" s="9" t="s">
        <v>15</v>
      </c>
    </row>
    <row r="560" spans="1:17" x14ac:dyDescent="0.3">
      <c r="B560" s="10" t="e">
        <f t="shared" ref="B560:O560" si="84">+B559/(B$465+B$472)</f>
        <v>#VALUE!</v>
      </c>
      <c r="C560" s="10" t="e">
        <f t="shared" si="84"/>
        <v>#VALUE!</v>
      </c>
      <c r="D560" s="10" t="e">
        <f t="shared" si="84"/>
        <v>#VALUE!</v>
      </c>
      <c r="E560" s="10" t="e">
        <f t="shared" si="84"/>
        <v>#VALUE!</v>
      </c>
      <c r="F560" s="10" t="e">
        <f t="shared" si="84"/>
        <v>#VALUE!</v>
      </c>
      <c r="G560" s="10" t="e">
        <f t="shared" si="84"/>
        <v>#VALUE!</v>
      </c>
      <c r="H560" s="10">
        <f t="shared" si="84"/>
        <v>0.19471413468005713</v>
      </c>
      <c r="I560" s="10">
        <f t="shared" si="84"/>
        <v>0.20416859247894006</v>
      </c>
      <c r="J560" s="10">
        <f t="shared" si="84"/>
        <v>0.22329835391579089</v>
      </c>
      <c r="K560" s="10">
        <f t="shared" si="84"/>
        <v>0.17743510673743088</v>
      </c>
      <c r="L560" s="10">
        <f t="shared" si="84"/>
        <v>0.11738927217462602</v>
      </c>
      <c r="M560" s="10">
        <f t="shared" si="84"/>
        <v>0.1051710840532286</v>
      </c>
      <c r="N560" s="10">
        <f t="shared" si="84"/>
        <v>0.11846922706805263</v>
      </c>
      <c r="O560" s="10">
        <f t="shared" si="84"/>
        <v>0.11309961574345964</v>
      </c>
      <c r="P560" s="6"/>
      <c r="Q560" s="11" t="s">
        <v>28</v>
      </c>
    </row>
    <row r="561" spans="1:17" s="87" customFormat="1" x14ac:dyDescent="0.3">
      <c r="A561" s="86"/>
      <c r="B561" s="19"/>
      <c r="C561" s="10" t="e">
        <f t="shared" ref="C561:M561" si="85">C559/B559-1</f>
        <v>#VALUE!</v>
      </c>
      <c r="D561" s="10" t="e">
        <f t="shared" si="85"/>
        <v>#VALUE!</v>
      </c>
      <c r="E561" s="10" t="e">
        <f t="shared" si="85"/>
        <v>#VALUE!</v>
      </c>
      <c r="F561" s="10" t="e">
        <f t="shared" si="85"/>
        <v>#VALUE!</v>
      </c>
      <c r="G561" s="10" t="e">
        <f t="shared" si="85"/>
        <v>#VALUE!</v>
      </c>
      <c r="H561" s="10" t="e">
        <f t="shared" si="85"/>
        <v>#VALUE!</v>
      </c>
      <c r="I561" s="10">
        <f t="shared" si="85"/>
        <v>2.0769298286265854</v>
      </c>
      <c r="J561" s="10">
        <f t="shared" si="85"/>
        <v>1.5947594141377861</v>
      </c>
      <c r="K561" s="10">
        <f t="shared" si="85"/>
        <v>-0.11235197143233377</v>
      </c>
      <c r="L561" s="10">
        <f t="shared" si="85"/>
        <v>-0.28653094356924025</v>
      </c>
      <c r="M561" s="10">
        <f t="shared" si="85"/>
        <v>-0.16060601135569275</v>
      </c>
      <c r="N561" s="10">
        <f>N559/M559-1</f>
        <v>-0.15611671867508925</v>
      </c>
      <c r="O561" s="10">
        <f>O559/N559-1</f>
        <v>-0.11057939767721192</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t="str">
        <f t="shared" ref="B563:O566" si="86">IFERROR(VLOOKUP($B$562,$130:$216,MATCH($Q563&amp;"/"&amp;B$348,$128:$128,0),FALSE),"")</f>
        <v/>
      </c>
      <c r="C563" s="16" t="str">
        <f t="shared" si="86"/>
        <v/>
      </c>
      <c r="D563" s="16" t="str">
        <f t="shared" si="86"/>
        <v/>
      </c>
      <c r="E563" s="16" t="str">
        <f t="shared" si="86"/>
        <v/>
      </c>
      <c r="F563" s="16" t="str">
        <f t="shared" si="86"/>
        <v/>
      </c>
      <c r="G563" s="16" t="str">
        <f t="shared" si="86"/>
        <v/>
      </c>
      <c r="H563" s="16" t="str">
        <f t="shared" si="86"/>
        <v/>
      </c>
      <c r="I563" s="16" t="str">
        <f t="shared" si="86"/>
        <v/>
      </c>
      <c r="J563" s="16">
        <f t="shared" si="86"/>
        <v>2449</v>
      </c>
      <c r="K563" s="16">
        <f t="shared" si="86"/>
        <v>1863</v>
      </c>
      <c r="L563" s="16">
        <f t="shared" si="86"/>
        <v>2527</v>
      </c>
      <c r="M563" s="16">
        <f t="shared" si="86"/>
        <v>5794</v>
      </c>
      <c r="N563" s="16">
        <f t="shared" si="86"/>
        <v>5137</v>
      </c>
      <c r="O563" s="16">
        <f t="shared" si="86"/>
        <v>2598</v>
      </c>
      <c r="P563" s="6"/>
      <c r="Q563" s="9" t="s">
        <v>12</v>
      </c>
    </row>
    <row r="564" spans="1:17" x14ac:dyDescent="0.3">
      <c r="B564" s="7" t="str">
        <f t="shared" si="86"/>
        <v/>
      </c>
      <c r="C564" s="7" t="str">
        <f t="shared" si="86"/>
        <v/>
      </c>
      <c r="D564" s="7" t="str">
        <f t="shared" si="86"/>
        <v/>
      </c>
      <c r="E564" s="7" t="str">
        <f t="shared" si="86"/>
        <v/>
      </c>
      <c r="F564" s="7" t="str">
        <f t="shared" si="86"/>
        <v/>
      </c>
      <c r="G564" s="7" t="str">
        <f t="shared" si="86"/>
        <v/>
      </c>
      <c r="H564" s="7" t="str">
        <f t="shared" si="86"/>
        <v/>
      </c>
      <c r="I564" s="7" t="str">
        <f t="shared" si="86"/>
        <v/>
      </c>
      <c r="J564" s="7">
        <f t="shared" si="86"/>
        <v>1670</v>
      </c>
      <c r="K564" s="7">
        <f t="shared" si="86"/>
        <v>4320</v>
      </c>
      <c r="L564" s="7">
        <f t="shared" si="86"/>
        <v>4476</v>
      </c>
      <c r="M564" s="7">
        <f t="shared" si="86"/>
        <v>6863</v>
      </c>
      <c r="N564" s="7">
        <f t="shared" si="86"/>
        <v>5015</v>
      </c>
      <c r="O564" s="7" t="str">
        <f t="shared" si="86"/>
        <v/>
      </c>
      <c r="P564" s="6"/>
      <c r="Q564" s="9" t="s">
        <v>13</v>
      </c>
    </row>
    <row r="565" spans="1:17" x14ac:dyDescent="0.3">
      <c r="B565" s="7" t="str">
        <f t="shared" si="86"/>
        <v/>
      </c>
      <c r="C565" s="7" t="str">
        <f t="shared" si="86"/>
        <v/>
      </c>
      <c r="D565" s="7" t="str">
        <f t="shared" si="86"/>
        <v/>
      </c>
      <c r="E565" s="7" t="str">
        <f t="shared" si="86"/>
        <v/>
      </c>
      <c r="F565" s="7" t="str">
        <f t="shared" si="86"/>
        <v/>
      </c>
      <c r="G565" s="7" t="str">
        <f t="shared" si="86"/>
        <v/>
      </c>
      <c r="H565" s="7" t="str">
        <f t="shared" si="86"/>
        <v/>
      </c>
      <c r="I565" s="7">
        <f t="shared" si="86"/>
        <v>3505</v>
      </c>
      <c r="J565" s="7">
        <f t="shared" si="86"/>
        <v>1376</v>
      </c>
      <c r="K565" s="7">
        <f t="shared" si="86"/>
        <v>4734</v>
      </c>
      <c r="L565" s="7">
        <f t="shared" si="86"/>
        <v>6157</v>
      </c>
      <c r="M565" s="7">
        <f t="shared" si="86"/>
        <v>7775</v>
      </c>
      <c r="N565" s="7">
        <f t="shared" si="86"/>
        <v>3874</v>
      </c>
      <c r="O565" s="7" t="str">
        <f t="shared" si="86"/>
        <v/>
      </c>
      <c r="P565" s="6"/>
      <c r="Q565" s="9" t="s">
        <v>14</v>
      </c>
    </row>
    <row r="566" spans="1:17" x14ac:dyDescent="0.3">
      <c r="B566" s="18" t="str">
        <f t="shared" si="86"/>
        <v/>
      </c>
      <c r="C566" s="18" t="str">
        <f t="shared" si="86"/>
        <v/>
      </c>
      <c r="D566" s="18" t="str">
        <f t="shared" si="86"/>
        <v/>
      </c>
      <c r="E566" s="18" t="str">
        <f t="shared" si="86"/>
        <v/>
      </c>
      <c r="F566" s="18" t="str">
        <f t="shared" si="86"/>
        <v/>
      </c>
      <c r="G566" s="18" t="str">
        <f t="shared" si="86"/>
        <v/>
      </c>
      <c r="H566" s="18">
        <f t="shared" si="86"/>
        <v>4898.6099999999997</v>
      </c>
      <c r="I566" s="18">
        <f t="shared" si="86"/>
        <v>3938.61</v>
      </c>
      <c r="J566" s="18">
        <f t="shared" si="86"/>
        <v>1048.23</v>
      </c>
      <c r="K566" s="18">
        <f t="shared" si="86"/>
        <v>5002.3100000000004</v>
      </c>
      <c r="L566" s="18">
        <f t="shared" si="86"/>
        <v>7212.3</v>
      </c>
      <c r="M566" s="18">
        <f t="shared" si="86"/>
        <v>5868.61</v>
      </c>
      <c r="N566" s="18">
        <f t="shared" si="86"/>
        <v>4058.34</v>
      </c>
      <c r="O566" s="18" t="str">
        <f t="shared" si="86"/>
        <v/>
      </c>
      <c r="P566" s="6"/>
      <c r="Q566" s="9" t="s">
        <v>19</v>
      </c>
    </row>
    <row r="567" spans="1:17" x14ac:dyDescent="0.3">
      <c r="B567" s="18">
        <f>SUM(B563:B566)</f>
        <v>0</v>
      </c>
      <c r="C567" s="18">
        <f t="shared" ref="C567:M567" si="87">SUM(C563:C566)</f>
        <v>0</v>
      </c>
      <c r="D567" s="18">
        <f t="shared" si="87"/>
        <v>0</v>
      </c>
      <c r="E567" s="18">
        <f t="shared" si="87"/>
        <v>0</v>
      </c>
      <c r="F567" s="18">
        <f t="shared" si="87"/>
        <v>0</v>
      </c>
      <c r="G567" s="18">
        <f t="shared" si="87"/>
        <v>0</v>
      </c>
      <c r="H567" s="18">
        <f t="shared" si="87"/>
        <v>4898.6099999999997</v>
      </c>
      <c r="I567" s="18">
        <f t="shared" si="87"/>
        <v>7443.6100000000006</v>
      </c>
      <c r="J567" s="18">
        <f t="shared" si="87"/>
        <v>6543.23</v>
      </c>
      <c r="K567" s="18">
        <f t="shared" si="87"/>
        <v>15919.310000000001</v>
      </c>
      <c r="L567" s="18">
        <f t="shared" si="87"/>
        <v>20372.3</v>
      </c>
      <c r="M567" s="18">
        <f t="shared" si="87"/>
        <v>26300.61</v>
      </c>
      <c r="N567" s="18">
        <f>IF(N564="",N563*4,IF(N565="",(N564+N563)*2,IF(N566="",((N565+N564+N563)/3)*4,SUM(N563:N566))))</f>
        <v>18084.34</v>
      </c>
      <c r="O567" s="18">
        <f>IF(O564="",O563*4,IF(O565="",(O564+O563)*2,IF(O566="",((O565+O564+O563)/3)*4,SUM(O563:O566))))</f>
        <v>10392</v>
      </c>
      <c r="P567" s="6"/>
      <c r="Q567" s="9" t="s">
        <v>15</v>
      </c>
    </row>
    <row r="568" spans="1:17" x14ac:dyDescent="0.3">
      <c r="B568" s="10" t="e">
        <f t="shared" ref="B568:O568" si="88">+B567/(B$465+B$472)</f>
        <v>#DIV/0!</v>
      </c>
      <c r="C568" s="10" t="e">
        <f t="shared" si="88"/>
        <v>#DIV/0!</v>
      </c>
      <c r="D568" s="10" t="e">
        <f t="shared" si="88"/>
        <v>#DIV/0!</v>
      </c>
      <c r="E568" s="10" t="e">
        <f t="shared" si="88"/>
        <v>#DIV/0!</v>
      </c>
      <c r="F568" s="10" t="e">
        <f t="shared" si="88"/>
        <v>#DIV/0!</v>
      </c>
      <c r="G568" s="10" t="e">
        <f t="shared" si="88"/>
        <v>#DIV/0!</v>
      </c>
      <c r="H568" s="10">
        <f t="shared" si="88"/>
        <v>7.2109890974677866E-3</v>
      </c>
      <c r="I568" s="10">
        <f t="shared" si="88"/>
        <v>3.7340441511952557E-3</v>
      </c>
      <c r="J568" s="10">
        <f t="shared" si="88"/>
        <v>1.383526604903062E-3</v>
      </c>
      <c r="K568" s="10">
        <f t="shared" si="88"/>
        <v>3.0132336319629032E-3</v>
      </c>
      <c r="L568" s="10">
        <f t="shared" si="88"/>
        <v>3.5757104582554932E-3</v>
      </c>
      <c r="M568" s="10">
        <f t="shared" si="88"/>
        <v>4.9270865245079681E-3</v>
      </c>
      <c r="N568" s="10">
        <f t="shared" si="88"/>
        <v>4.5222425584276809E-3</v>
      </c>
      <c r="O568" s="10">
        <f t="shared" si="88"/>
        <v>2.7893224136764836E-3</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t="str">
        <f t="shared" ref="B570:O573" si="89">IFERROR(B547-B563,"")</f>
        <v/>
      </c>
      <c r="C570" s="16" t="str">
        <f t="shared" si="89"/>
        <v/>
      </c>
      <c r="D570" s="16" t="str">
        <f t="shared" si="89"/>
        <v/>
      </c>
      <c r="E570" s="16" t="str">
        <f t="shared" si="89"/>
        <v/>
      </c>
      <c r="F570" s="16" t="str">
        <f t="shared" si="89"/>
        <v/>
      </c>
      <c r="G570" s="16" t="str">
        <f t="shared" si="89"/>
        <v/>
      </c>
      <c r="H570" s="16" t="str">
        <f t="shared" si="89"/>
        <v/>
      </c>
      <c r="I570" s="16" t="str">
        <f t="shared" si="89"/>
        <v/>
      </c>
      <c r="J570" s="16">
        <f t="shared" si="89"/>
        <v>200578</v>
      </c>
      <c r="K570" s="16">
        <f t="shared" si="89"/>
        <v>213504</v>
      </c>
      <c r="L570" s="16">
        <f t="shared" si="89"/>
        <v>165727</v>
      </c>
      <c r="M570" s="16">
        <f t="shared" si="89"/>
        <v>89912</v>
      </c>
      <c r="N570" s="16">
        <f t="shared" si="89"/>
        <v>91501</v>
      </c>
      <c r="O570" s="16">
        <f t="shared" si="89"/>
        <v>62338</v>
      </c>
      <c r="P570" s="6"/>
      <c r="Q570" s="9" t="s">
        <v>12</v>
      </c>
    </row>
    <row r="571" spans="1:17" x14ac:dyDescent="0.3">
      <c r="B571" s="7" t="str">
        <f t="shared" si="89"/>
        <v/>
      </c>
      <c r="C571" s="7" t="str">
        <f t="shared" si="89"/>
        <v/>
      </c>
      <c r="D571" s="7" t="str">
        <f t="shared" si="89"/>
        <v/>
      </c>
      <c r="E571" s="7" t="str">
        <f t="shared" si="89"/>
        <v/>
      </c>
      <c r="F571" s="7" t="str">
        <f t="shared" si="89"/>
        <v/>
      </c>
      <c r="G571" s="7" t="str">
        <f t="shared" si="89"/>
        <v/>
      </c>
      <c r="H571" s="7" t="str">
        <f t="shared" si="89"/>
        <v/>
      </c>
      <c r="I571" s="7" t="str">
        <f t="shared" si="89"/>
        <v/>
      </c>
      <c r="J571" s="7">
        <f t="shared" si="89"/>
        <v>229055</v>
      </c>
      <c r="K571" s="7">
        <f t="shared" si="89"/>
        <v>180657</v>
      </c>
      <c r="L571" s="7">
        <f t="shared" si="89"/>
        <v>170140</v>
      </c>
      <c r="M571" s="7">
        <f t="shared" si="89"/>
        <v>109992</v>
      </c>
      <c r="N571" s="7">
        <f t="shared" si="89"/>
        <v>107515</v>
      </c>
      <c r="O571" s="7" t="str">
        <f t="shared" si="89"/>
        <v/>
      </c>
      <c r="P571" s="6"/>
      <c r="Q571" s="9" t="s">
        <v>13</v>
      </c>
    </row>
    <row r="572" spans="1:17" x14ac:dyDescent="0.3">
      <c r="B572" s="7" t="str">
        <f t="shared" si="89"/>
        <v/>
      </c>
      <c r="C572" s="7" t="str">
        <f t="shared" si="89"/>
        <v/>
      </c>
      <c r="D572" s="7" t="str">
        <f t="shared" si="89"/>
        <v/>
      </c>
      <c r="E572" s="7" t="str">
        <f t="shared" si="89"/>
        <v/>
      </c>
      <c r="F572" s="7" t="str">
        <f t="shared" si="89"/>
        <v/>
      </c>
      <c r="G572" s="7" t="str">
        <f t="shared" si="89"/>
        <v/>
      </c>
      <c r="H572" s="7" t="str">
        <f t="shared" si="89"/>
        <v/>
      </c>
      <c r="I572" s="7">
        <f t="shared" si="89"/>
        <v>149241</v>
      </c>
      <c r="J572" s="7">
        <f t="shared" si="89"/>
        <v>257545</v>
      </c>
      <c r="K572" s="7">
        <f t="shared" si="89"/>
        <v>222400</v>
      </c>
      <c r="L572" s="7">
        <f t="shared" si="89"/>
        <v>154656</v>
      </c>
      <c r="M572" s="7">
        <f t="shared" si="89"/>
        <v>77636</v>
      </c>
      <c r="N572" s="7">
        <f t="shared" si="89"/>
        <v>96693</v>
      </c>
      <c r="O572" s="7" t="str">
        <f t="shared" si="89"/>
        <v/>
      </c>
      <c r="P572" s="6"/>
      <c r="Q572" s="9" t="s">
        <v>14</v>
      </c>
    </row>
    <row r="573" spans="1:17" x14ac:dyDescent="0.3">
      <c r="B573" s="7" t="str">
        <f t="shared" si="89"/>
        <v/>
      </c>
      <c r="C573" s="18" t="str">
        <f t="shared" si="89"/>
        <v/>
      </c>
      <c r="D573" s="18" t="str">
        <f t="shared" si="89"/>
        <v/>
      </c>
      <c r="E573" s="18" t="str">
        <f t="shared" si="89"/>
        <v/>
      </c>
      <c r="F573" s="18" t="str">
        <f t="shared" si="89"/>
        <v/>
      </c>
      <c r="G573" s="18" t="str">
        <f t="shared" si="89"/>
        <v/>
      </c>
      <c r="H573" s="18">
        <f t="shared" si="89"/>
        <v>61430.290000000052</v>
      </c>
      <c r="I573" s="18">
        <f t="shared" si="89"/>
        <v>178242.26000000007</v>
      </c>
      <c r="J573" s="18">
        <f t="shared" si="89"/>
        <v>291933.64</v>
      </c>
      <c r="K573" s="18">
        <f t="shared" si="89"/>
        <v>213213.64000000007</v>
      </c>
      <c r="L573" s="18">
        <f t="shared" si="89"/>
        <v>34887.370000000097</v>
      </c>
      <c r="M573" s="18">
        <f t="shared" si="89"/>
        <v>94347.289999999964</v>
      </c>
      <c r="N573" s="18">
        <f t="shared" si="89"/>
        <v>-22955.330000000078</v>
      </c>
      <c r="O573" s="18" t="str">
        <f t="shared" si="89"/>
        <v/>
      </c>
      <c r="P573" s="6"/>
      <c r="Q573" s="9" t="s">
        <v>19</v>
      </c>
    </row>
    <row r="574" spans="1:17" x14ac:dyDescent="0.3">
      <c r="B574" s="25">
        <f t="shared" ref="B574:M574" si="90">B551-B567</f>
        <v>0</v>
      </c>
      <c r="C574" s="18">
        <f t="shared" si="90"/>
        <v>0</v>
      </c>
      <c r="D574" s="18">
        <f t="shared" si="90"/>
        <v>0</v>
      </c>
      <c r="E574" s="18">
        <f t="shared" si="90"/>
        <v>0</v>
      </c>
      <c r="F574" s="18">
        <f t="shared" si="90"/>
        <v>0</v>
      </c>
      <c r="G574" s="18">
        <f t="shared" si="90"/>
        <v>0</v>
      </c>
      <c r="H574" s="18">
        <f t="shared" si="90"/>
        <v>61430.290000000052</v>
      </c>
      <c r="I574" s="18">
        <f t="shared" si="90"/>
        <v>327483.26000000007</v>
      </c>
      <c r="J574" s="18">
        <f t="shared" si="90"/>
        <v>979111.63999999966</v>
      </c>
      <c r="K574" s="18">
        <f t="shared" si="90"/>
        <v>829774.64000000036</v>
      </c>
      <c r="L574" s="18">
        <f t="shared" si="90"/>
        <v>525410.36999999965</v>
      </c>
      <c r="M574" s="18">
        <f t="shared" si="90"/>
        <v>371887.28999999992</v>
      </c>
      <c r="N574" s="18">
        <f>IFERROR(N551-N567,"")</f>
        <v>272753.6700000001</v>
      </c>
      <c r="O574" s="18">
        <f>IFERROR(O551-O567,"")</f>
        <v>249352</v>
      </c>
      <c r="P574" s="6"/>
      <c r="Q574" s="9" t="s">
        <v>15</v>
      </c>
    </row>
    <row r="575" spans="1:17" x14ac:dyDescent="0.3">
      <c r="B575" s="10" t="e">
        <f t="shared" ref="B575:O575" si="91">+B574/(B$465+B$472)</f>
        <v>#DIV/0!</v>
      </c>
      <c r="C575" s="10" t="e">
        <f t="shared" si="91"/>
        <v>#DIV/0!</v>
      </c>
      <c r="D575" s="10" t="e">
        <f t="shared" si="91"/>
        <v>#DIV/0!</v>
      </c>
      <c r="E575" s="10" t="e">
        <f t="shared" si="91"/>
        <v>#DIV/0!</v>
      </c>
      <c r="F575" s="10" t="e">
        <f t="shared" si="91"/>
        <v>#DIV/0!</v>
      </c>
      <c r="G575" s="10" t="e">
        <f t="shared" si="91"/>
        <v>#DIV/0!</v>
      </c>
      <c r="H575" s="10">
        <f t="shared" si="91"/>
        <v>9.042833608805044E-2</v>
      </c>
      <c r="I575" s="10">
        <f t="shared" si="91"/>
        <v>0.16428009415019801</v>
      </c>
      <c r="J575" s="10">
        <f t="shared" si="91"/>
        <v>0.2070272637688525</v>
      </c>
      <c r="K575" s="10">
        <f t="shared" si="91"/>
        <v>0.15706113218461801</v>
      </c>
      <c r="L575" s="10">
        <f t="shared" si="91"/>
        <v>9.221910902965727E-2</v>
      </c>
      <c r="M575" s="10">
        <f t="shared" si="91"/>
        <v>6.9668378611552603E-2</v>
      </c>
      <c r="N575" s="10">
        <f t="shared" si="91"/>
        <v>6.8205876158120224E-2</v>
      </c>
      <c r="O575" s="10">
        <f t="shared" si="91"/>
        <v>6.6928706937553747E-2</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t="str">
        <f t="shared" ref="B577:O580" si="92">IFERROR(VLOOKUP($B$576,$130:$216,MATCH($Q577&amp;"/"&amp;B$348,$128:$128,0),FALSE),"")</f>
        <v/>
      </c>
      <c r="C577" s="16" t="str">
        <f t="shared" si="92"/>
        <v/>
      </c>
      <c r="D577" s="16" t="str">
        <f t="shared" si="92"/>
        <v/>
      </c>
      <c r="E577" s="16" t="str">
        <f t="shared" si="92"/>
        <v/>
      </c>
      <c r="F577" s="16" t="str">
        <f t="shared" si="92"/>
        <v/>
      </c>
      <c r="G577" s="16" t="str">
        <f t="shared" si="92"/>
        <v/>
      </c>
      <c r="H577" s="16" t="str">
        <f t="shared" si="92"/>
        <v/>
      </c>
      <c r="I577" s="16" t="str">
        <f t="shared" si="92"/>
        <v/>
      </c>
      <c r="J577" s="16">
        <f t="shared" si="92"/>
        <v>39943</v>
      </c>
      <c r="K577" s="16">
        <f t="shared" si="92"/>
        <v>42581</v>
      </c>
      <c r="L577" s="16">
        <f t="shared" si="92"/>
        <v>5293</v>
      </c>
      <c r="M577" s="16">
        <f t="shared" si="92"/>
        <v>8377</v>
      </c>
      <c r="N577" s="16">
        <f t="shared" si="92"/>
        <v>13217</v>
      </c>
      <c r="O577" s="16">
        <f t="shared" si="92"/>
        <v>6192</v>
      </c>
      <c r="P577" s="6"/>
      <c r="Q577" s="9" t="s">
        <v>12</v>
      </c>
    </row>
    <row r="578" spans="1:17" x14ac:dyDescent="0.3">
      <c r="B578" s="7" t="str">
        <f t="shared" si="92"/>
        <v/>
      </c>
      <c r="C578" s="7" t="str">
        <f t="shared" si="92"/>
        <v/>
      </c>
      <c r="D578" s="7" t="str">
        <f t="shared" si="92"/>
        <v/>
      </c>
      <c r="E578" s="7" t="str">
        <f t="shared" si="92"/>
        <v/>
      </c>
      <c r="F578" s="7" t="str">
        <f t="shared" si="92"/>
        <v/>
      </c>
      <c r="G578" s="7" t="str">
        <f t="shared" si="92"/>
        <v/>
      </c>
      <c r="H578" s="7" t="str">
        <f t="shared" si="92"/>
        <v/>
      </c>
      <c r="I578" s="7" t="str">
        <f t="shared" si="92"/>
        <v/>
      </c>
      <c r="J578" s="7">
        <f t="shared" si="92"/>
        <v>44402</v>
      </c>
      <c r="K578" s="7">
        <f t="shared" si="92"/>
        <v>34073</v>
      </c>
      <c r="L578" s="7">
        <f t="shared" si="92"/>
        <v>26708</v>
      </c>
      <c r="M578" s="7">
        <f t="shared" si="92"/>
        <v>6300</v>
      </c>
      <c r="N578" s="7">
        <f t="shared" si="92"/>
        <v>5415</v>
      </c>
      <c r="O578" s="7" t="str">
        <f t="shared" si="92"/>
        <v/>
      </c>
      <c r="P578" s="6"/>
      <c r="Q578" s="9" t="s">
        <v>13</v>
      </c>
    </row>
    <row r="579" spans="1:17" x14ac:dyDescent="0.3">
      <c r="B579" s="7" t="str">
        <f t="shared" si="92"/>
        <v/>
      </c>
      <c r="C579" s="7" t="str">
        <f t="shared" si="92"/>
        <v/>
      </c>
      <c r="D579" s="7" t="str">
        <f t="shared" si="92"/>
        <v/>
      </c>
      <c r="E579" s="7" t="str">
        <f t="shared" si="92"/>
        <v/>
      </c>
      <c r="F579" s="7" t="str">
        <f t="shared" si="92"/>
        <v/>
      </c>
      <c r="G579" s="7" t="str">
        <f t="shared" si="92"/>
        <v/>
      </c>
      <c r="H579" s="7" t="str">
        <f t="shared" si="92"/>
        <v/>
      </c>
      <c r="I579" s="7">
        <f t="shared" si="92"/>
        <v>30684</v>
      </c>
      <c r="J579" s="7">
        <f t="shared" si="92"/>
        <v>55430</v>
      </c>
      <c r="K579" s="7">
        <f t="shared" si="92"/>
        <v>40072</v>
      </c>
      <c r="L579" s="7">
        <f t="shared" si="92"/>
        <v>22511</v>
      </c>
      <c r="M579" s="7">
        <f t="shared" si="92"/>
        <v>5073</v>
      </c>
      <c r="N579" s="7">
        <f t="shared" si="92"/>
        <v>17645</v>
      </c>
      <c r="O579" s="7" t="str">
        <f t="shared" si="92"/>
        <v/>
      </c>
      <c r="P579" s="6"/>
      <c r="Q579" s="9" t="s">
        <v>14</v>
      </c>
    </row>
    <row r="580" spans="1:17" x14ac:dyDescent="0.3">
      <c r="B580" s="18" t="str">
        <f t="shared" si="92"/>
        <v/>
      </c>
      <c r="C580" s="18" t="str">
        <f t="shared" si="92"/>
        <v/>
      </c>
      <c r="D580" s="18" t="str">
        <f t="shared" si="92"/>
        <v/>
      </c>
      <c r="E580" s="18" t="str">
        <f t="shared" si="92"/>
        <v/>
      </c>
      <c r="F580" s="18" t="str">
        <f t="shared" si="92"/>
        <v/>
      </c>
      <c r="G580" s="18" t="str">
        <f t="shared" si="92"/>
        <v/>
      </c>
      <c r="H580" s="18">
        <f t="shared" si="92"/>
        <v>14035.25</v>
      </c>
      <c r="I580" s="18">
        <f t="shared" si="92"/>
        <v>32372.07</v>
      </c>
      <c r="J580" s="18">
        <f t="shared" si="92"/>
        <v>57488.959999999999</v>
      </c>
      <c r="K580" s="18">
        <f t="shared" si="92"/>
        <v>66694.789999999994</v>
      </c>
      <c r="L580" s="18">
        <f t="shared" si="92"/>
        <v>12283.37</v>
      </c>
      <c r="M580" s="18">
        <f t="shared" si="92"/>
        <v>-8708.3700000000008</v>
      </c>
      <c r="N580" s="18">
        <f t="shared" si="92"/>
        <v>-5096.3500000000004</v>
      </c>
      <c r="O580" s="18" t="str">
        <f t="shared" si="92"/>
        <v/>
      </c>
      <c r="P580" s="6"/>
      <c r="Q580" s="9" t="s">
        <v>19</v>
      </c>
    </row>
    <row r="581" spans="1:17" x14ac:dyDescent="0.3">
      <c r="B581" s="18">
        <f>SUM(B577:B580)</f>
        <v>0</v>
      </c>
      <c r="C581" s="18">
        <f t="shared" ref="C581:M581" si="93">SUM(C577:C580)</f>
        <v>0</v>
      </c>
      <c r="D581" s="18">
        <f t="shared" si="93"/>
        <v>0</v>
      </c>
      <c r="E581" s="18">
        <f t="shared" si="93"/>
        <v>0</v>
      </c>
      <c r="F581" s="18">
        <f t="shared" si="93"/>
        <v>0</v>
      </c>
      <c r="G581" s="18">
        <f t="shared" si="93"/>
        <v>0</v>
      </c>
      <c r="H581" s="18">
        <f t="shared" si="93"/>
        <v>14035.25</v>
      </c>
      <c r="I581" s="18">
        <f t="shared" si="93"/>
        <v>63056.07</v>
      </c>
      <c r="J581" s="18">
        <f t="shared" si="93"/>
        <v>197263.96</v>
      </c>
      <c r="K581" s="18">
        <f t="shared" si="93"/>
        <v>183420.78999999998</v>
      </c>
      <c r="L581" s="18">
        <f t="shared" si="93"/>
        <v>66795.37</v>
      </c>
      <c r="M581" s="18">
        <f t="shared" si="93"/>
        <v>11041.63</v>
      </c>
      <c r="N581" s="18">
        <f>IF(N578="",N577*4,IF(N579="",(N578+N577)*2,IF(N580="",((N579+N578+N577)/3)*4,SUM(N577:N580))))</f>
        <v>31180.65</v>
      </c>
      <c r="O581" s="18">
        <f>IF(O578="",O577*4,IF(O579="",(O578+O577)*2,IF(O580="",((O579+O578+O577)/3)*4,SUM(O577:O580))))</f>
        <v>24768</v>
      </c>
      <c r="P581" s="6"/>
      <c r="Q581" s="9" t="s">
        <v>15</v>
      </c>
    </row>
    <row r="582" spans="1:17" x14ac:dyDescent="0.3">
      <c r="B582" s="10" t="e">
        <f t="shared" ref="B582:M582" si="94">+B581/B$574</f>
        <v>#DIV/0!</v>
      </c>
      <c r="C582" s="10" t="e">
        <f t="shared" si="94"/>
        <v>#DIV/0!</v>
      </c>
      <c r="D582" s="10" t="e">
        <f t="shared" si="94"/>
        <v>#DIV/0!</v>
      </c>
      <c r="E582" s="10" t="e">
        <f t="shared" si="94"/>
        <v>#DIV/0!</v>
      </c>
      <c r="F582" s="10" t="e">
        <f t="shared" si="94"/>
        <v>#DIV/0!</v>
      </c>
      <c r="G582" s="10" t="e">
        <f t="shared" si="94"/>
        <v>#DIV/0!</v>
      </c>
      <c r="H582" s="10">
        <f t="shared" si="94"/>
        <v>0.22847442198303131</v>
      </c>
      <c r="I582" s="10">
        <f t="shared" si="94"/>
        <v>0.19254746028850447</v>
      </c>
      <c r="J582" s="10">
        <f t="shared" si="94"/>
        <v>0.2014723877657098</v>
      </c>
      <c r="K582" s="10">
        <f t="shared" si="94"/>
        <v>0.22104892239174712</v>
      </c>
      <c r="L582" s="10">
        <f t="shared" si="94"/>
        <v>0.12712990419279321</v>
      </c>
      <c r="M582" s="10">
        <f t="shared" si="94"/>
        <v>2.969079690784808E-2</v>
      </c>
      <c r="N582" s="10">
        <f>+N581/N$574</f>
        <v>0.11431798516221611</v>
      </c>
      <c r="O582" s="10">
        <f>+O581/O$574</f>
        <v>9.9329461965414353E-2</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t="str">
        <f t="shared" ref="B584:O587" si="95">IFERROR(VLOOKUP($B$583,$130:$216,MATCH($Q584&amp;"/"&amp;B$348,$128:$128,0),FALSE),"")</f>
        <v/>
      </c>
      <c r="C584" s="16" t="str">
        <f t="shared" si="95"/>
        <v/>
      </c>
      <c r="D584" s="16" t="str">
        <f t="shared" si="95"/>
        <v/>
      </c>
      <c r="E584" s="16" t="str">
        <f t="shared" si="95"/>
        <v/>
      </c>
      <c r="F584" s="16" t="str">
        <f t="shared" si="95"/>
        <v/>
      </c>
      <c r="G584" s="16" t="str">
        <f t="shared" si="95"/>
        <v/>
      </c>
      <c r="H584" s="16" t="str">
        <f t="shared" si="95"/>
        <v/>
      </c>
      <c r="I584" s="16" t="str">
        <f t="shared" si="95"/>
        <v/>
      </c>
      <c r="J584" s="16" t="str">
        <f t="shared" si="95"/>
        <v/>
      </c>
      <c r="K584" s="16" t="str">
        <f t="shared" si="95"/>
        <v/>
      </c>
      <c r="L584" s="16" t="str">
        <f t="shared" si="95"/>
        <v/>
      </c>
      <c r="M584" s="16" t="str">
        <f>IFERROR(VLOOKUP($B$583,$130:$216,MATCH($Q584&amp;"/"&amp;M$348,$128:$128,0),FALSE),"")</f>
        <v/>
      </c>
      <c r="N584" s="16" t="str">
        <f t="shared" si="95"/>
        <v/>
      </c>
      <c r="O584" s="16" t="str">
        <f t="shared" si="95"/>
        <v/>
      </c>
      <c r="P584" s="6"/>
      <c r="Q584" s="9" t="s">
        <v>12</v>
      </c>
    </row>
    <row r="585" spans="1:17" x14ac:dyDescent="0.3">
      <c r="B585" s="7" t="str">
        <f t="shared" si="95"/>
        <v/>
      </c>
      <c r="C585" s="7" t="str">
        <f t="shared" si="95"/>
        <v/>
      </c>
      <c r="D585" s="7" t="str">
        <f t="shared" si="95"/>
        <v/>
      </c>
      <c r="E585" s="7" t="str">
        <f t="shared" si="95"/>
        <v/>
      </c>
      <c r="F585" s="7" t="str">
        <f t="shared" si="95"/>
        <v/>
      </c>
      <c r="G585" s="7" t="str">
        <f t="shared" si="95"/>
        <v/>
      </c>
      <c r="H585" s="7" t="str">
        <f t="shared" si="95"/>
        <v/>
      </c>
      <c r="I585" s="7" t="str">
        <f t="shared" si="95"/>
        <v/>
      </c>
      <c r="J585" s="7" t="str">
        <f t="shared" si="95"/>
        <v/>
      </c>
      <c r="K585" s="7" t="str">
        <f t="shared" si="95"/>
        <v/>
      </c>
      <c r="L585" s="7" t="str">
        <f t="shared" si="95"/>
        <v/>
      </c>
      <c r="M585" s="7" t="str">
        <f t="shared" si="95"/>
        <v/>
      </c>
      <c r="N585" s="7" t="str">
        <f t="shared" si="95"/>
        <v/>
      </c>
      <c r="O585" s="7" t="str">
        <f t="shared" si="95"/>
        <v/>
      </c>
      <c r="P585" s="6"/>
      <c r="Q585" s="9" t="s">
        <v>13</v>
      </c>
    </row>
    <row r="586" spans="1:17" x14ac:dyDescent="0.3">
      <c r="B586" s="7" t="str">
        <f t="shared" si="95"/>
        <v/>
      </c>
      <c r="C586" s="7" t="str">
        <f t="shared" si="95"/>
        <v/>
      </c>
      <c r="D586" s="7" t="str">
        <f t="shared" si="95"/>
        <v/>
      </c>
      <c r="E586" s="7" t="str">
        <f t="shared" si="95"/>
        <v/>
      </c>
      <c r="F586" s="7" t="str">
        <f t="shared" si="95"/>
        <v/>
      </c>
      <c r="G586" s="7" t="str">
        <f t="shared" si="95"/>
        <v/>
      </c>
      <c r="H586" s="7" t="str">
        <f t="shared" si="95"/>
        <v/>
      </c>
      <c r="I586" s="7" t="str">
        <f t="shared" si="95"/>
        <v/>
      </c>
      <c r="J586" s="7" t="str">
        <f t="shared" si="95"/>
        <v/>
      </c>
      <c r="K586" s="7" t="str">
        <f t="shared" si="95"/>
        <v/>
      </c>
      <c r="L586" s="7" t="str">
        <f t="shared" si="95"/>
        <v/>
      </c>
      <c r="M586" s="7" t="str">
        <f t="shared" si="95"/>
        <v/>
      </c>
      <c r="N586" s="7" t="str">
        <f t="shared" si="95"/>
        <v/>
      </c>
      <c r="O586" s="7" t="str">
        <f t="shared" si="95"/>
        <v/>
      </c>
      <c r="P586" s="6"/>
      <c r="Q586" s="9" t="s">
        <v>14</v>
      </c>
    </row>
    <row r="587" spans="1:17" x14ac:dyDescent="0.3">
      <c r="B587" s="7" t="str">
        <f t="shared" si="95"/>
        <v/>
      </c>
      <c r="C587" s="18" t="str">
        <f t="shared" si="95"/>
        <v/>
      </c>
      <c r="D587" s="18" t="str">
        <f t="shared" si="95"/>
        <v/>
      </c>
      <c r="E587" s="18" t="str">
        <f t="shared" si="95"/>
        <v/>
      </c>
      <c r="F587" s="18" t="str">
        <f t="shared" si="95"/>
        <v/>
      </c>
      <c r="G587" s="18" t="str">
        <f t="shared" si="95"/>
        <v/>
      </c>
      <c r="H587" s="18">
        <f>Y161</f>
        <v>49644.61</v>
      </c>
      <c r="I587" s="18" t="str">
        <f t="shared" si="95"/>
        <v/>
      </c>
      <c r="J587" s="18" t="str">
        <f t="shared" si="95"/>
        <v/>
      </c>
      <c r="K587" s="18" t="str">
        <f t="shared" si="95"/>
        <v/>
      </c>
      <c r="L587" s="18" t="str">
        <f t="shared" si="95"/>
        <v/>
      </c>
      <c r="M587" s="18" t="str">
        <f t="shared" si="95"/>
        <v/>
      </c>
      <c r="N587" s="18" t="str">
        <f t="shared" si="95"/>
        <v/>
      </c>
      <c r="O587" s="18" t="str">
        <f t="shared" si="95"/>
        <v/>
      </c>
      <c r="P587" s="6"/>
      <c r="Q587" s="9" t="s">
        <v>19</v>
      </c>
    </row>
    <row r="588" spans="1:17" x14ac:dyDescent="0.3">
      <c r="B588" s="26">
        <f>SUM(B584:B587)</f>
        <v>0</v>
      </c>
      <c r="C588" s="18">
        <f t="shared" ref="C588:M588" si="96">SUM(C584:C587)</f>
        <v>0</v>
      </c>
      <c r="D588" s="18">
        <f t="shared" si="96"/>
        <v>0</v>
      </c>
      <c r="E588" s="18">
        <f t="shared" si="96"/>
        <v>0</v>
      </c>
      <c r="F588" s="18">
        <f t="shared" si="96"/>
        <v>0</v>
      </c>
      <c r="G588" s="18">
        <f t="shared" si="96"/>
        <v>0</v>
      </c>
      <c r="H588" s="18">
        <f t="shared" si="96"/>
        <v>49644.61</v>
      </c>
      <c r="I588" s="18">
        <f t="shared" si="96"/>
        <v>0</v>
      </c>
      <c r="J588" s="18">
        <f t="shared" si="96"/>
        <v>0</v>
      </c>
      <c r="K588" s="18">
        <f t="shared" si="96"/>
        <v>0</v>
      </c>
      <c r="L588" s="18">
        <f t="shared" si="96"/>
        <v>0</v>
      </c>
      <c r="M588" s="18">
        <f t="shared" si="96"/>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7">+B588/(B$465+B$472)</f>
        <v>#DIV/0!</v>
      </c>
      <c r="C589" s="10" t="e">
        <f t="shared" si="97"/>
        <v>#DIV/0!</v>
      </c>
      <c r="D589" s="10" t="e">
        <f t="shared" si="97"/>
        <v>#DIV/0!</v>
      </c>
      <c r="E589" s="10" t="e">
        <f t="shared" si="97"/>
        <v>#DIV/0!</v>
      </c>
      <c r="F589" s="10" t="e">
        <f t="shared" si="97"/>
        <v>#DIV/0!</v>
      </c>
      <c r="G589" s="10" t="e">
        <f t="shared" si="97"/>
        <v>#DIV/0!</v>
      </c>
      <c r="H589" s="10">
        <f t="shared" si="97"/>
        <v>7.3079249309097941E-2</v>
      </c>
      <c r="I589" s="10">
        <f t="shared" si="97"/>
        <v>0</v>
      </c>
      <c r="J589" s="10">
        <f t="shared" si="97"/>
        <v>0</v>
      </c>
      <c r="K589" s="10">
        <f t="shared" si="97"/>
        <v>0</v>
      </c>
      <c r="L589" s="10">
        <f t="shared" si="97"/>
        <v>0</v>
      </c>
      <c r="M589" s="10">
        <f t="shared" si="97"/>
        <v>0</v>
      </c>
      <c r="N589" s="10" t="e">
        <f t="shared" si="97"/>
        <v>#VALUE!</v>
      </c>
      <c r="O589" s="10" t="e">
        <f t="shared" si="97"/>
        <v>#VALUE!</v>
      </c>
      <c r="P589" s="6"/>
      <c r="Q589" s="11" t="s">
        <v>32</v>
      </c>
    </row>
    <row r="590" spans="1:17" s="87" customFormat="1" x14ac:dyDescent="0.3">
      <c r="A590" s="86"/>
      <c r="B590" s="19"/>
      <c r="C590" s="10" t="e">
        <f t="shared" ref="C590:M590" si="98">C588/B588-1</f>
        <v>#DIV/0!</v>
      </c>
      <c r="D590" s="10" t="e">
        <f t="shared" si="98"/>
        <v>#DIV/0!</v>
      </c>
      <c r="E590" s="10" t="e">
        <f t="shared" si="98"/>
        <v>#DIV/0!</v>
      </c>
      <c r="F590" s="10" t="e">
        <f t="shared" si="98"/>
        <v>#DIV/0!</v>
      </c>
      <c r="G590" s="10" t="e">
        <f t="shared" si="98"/>
        <v>#DIV/0!</v>
      </c>
      <c r="H590" s="10" t="e">
        <f t="shared" si="98"/>
        <v>#DIV/0!</v>
      </c>
      <c r="I590" s="10">
        <f t="shared" si="98"/>
        <v>-1</v>
      </c>
      <c r="J590" s="10" t="e">
        <f t="shared" si="98"/>
        <v>#DIV/0!</v>
      </c>
      <c r="K590" s="10" t="e">
        <f t="shared" si="98"/>
        <v>#DIV/0!</v>
      </c>
      <c r="L590" s="10" t="e">
        <f t="shared" si="98"/>
        <v>#DIV/0!</v>
      </c>
      <c r="M590" s="10" t="e">
        <f t="shared" si="98"/>
        <v>#DIV/0!</v>
      </c>
      <c r="N590" s="10" t="e">
        <f>N588/M588-1</f>
        <v>#VALUE!</v>
      </c>
      <c r="O590" s="10" t="e">
        <f>O588/N588-1</f>
        <v>#VALUE!</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t="str">
        <f t="shared" ref="B593:O596" si="99">IFERROR(VLOOKUP($B$592,$221:$343,MATCH($Q593&amp;"/"&amp;B$348,$219:$219,0),FALSE),"")</f>
        <v/>
      </c>
      <c r="C593" s="7" t="str">
        <f t="shared" si="99"/>
        <v/>
      </c>
      <c r="D593" s="7" t="str">
        <f t="shared" si="99"/>
        <v/>
      </c>
      <c r="E593" s="7" t="str">
        <f t="shared" si="99"/>
        <v/>
      </c>
      <c r="F593" s="7" t="str">
        <f t="shared" si="99"/>
        <v/>
      </c>
      <c r="G593" s="7" t="str">
        <f t="shared" si="99"/>
        <v/>
      </c>
      <c r="H593" s="7" t="str">
        <f t="shared" si="99"/>
        <v/>
      </c>
      <c r="I593" s="7" t="str">
        <f t="shared" si="99"/>
        <v/>
      </c>
      <c r="J593" s="7">
        <f t="shared" si="99"/>
        <v>18071</v>
      </c>
      <c r="K593" s="7">
        <f t="shared" si="99"/>
        <v>16512</v>
      </c>
      <c r="L593" s="7">
        <f t="shared" si="99"/>
        <v>27436</v>
      </c>
      <c r="M593" s="7">
        <f t="shared" si="99"/>
        <v>35415</v>
      </c>
      <c r="N593" s="8">
        <f t="shared" si="99"/>
        <v>52742</v>
      </c>
      <c r="O593" s="8">
        <f t="shared" si="99"/>
        <v>40406</v>
      </c>
      <c r="P593" s="6"/>
      <c r="Q593" s="9" t="s">
        <v>12</v>
      </c>
    </row>
    <row r="594" spans="2:17" x14ac:dyDescent="0.3">
      <c r="B594" s="7" t="str">
        <f t="shared" si="99"/>
        <v/>
      </c>
      <c r="C594" s="7" t="str">
        <f t="shared" si="99"/>
        <v/>
      </c>
      <c r="D594" s="7" t="str">
        <f t="shared" si="99"/>
        <v/>
      </c>
      <c r="E594" s="7" t="str">
        <f t="shared" si="99"/>
        <v/>
      </c>
      <c r="F594" s="7" t="str">
        <f t="shared" si="99"/>
        <v/>
      </c>
      <c r="G594" s="7" t="str">
        <f t="shared" si="99"/>
        <v/>
      </c>
      <c r="H594" s="7" t="str">
        <f t="shared" si="99"/>
        <v/>
      </c>
      <c r="I594" s="7" t="str">
        <f t="shared" si="99"/>
        <v/>
      </c>
      <c r="J594" s="7">
        <f t="shared" si="99"/>
        <v>35861</v>
      </c>
      <c r="K594" s="7">
        <f t="shared" si="99"/>
        <v>40481</v>
      </c>
      <c r="L594" s="7">
        <f t="shared" si="99"/>
        <v>57019</v>
      </c>
      <c r="M594" s="7">
        <f t="shared" si="99"/>
        <v>77872</v>
      </c>
      <c r="N594" s="8">
        <f t="shared" si="99"/>
        <v>94506</v>
      </c>
      <c r="O594" s="8" t="str">
        <f t="shared" si="99"/>
        <v/>
      </c>
      <c r="P594" s="6"/>
      <c r="Q594" s="9" t="s">
        <v>13</v>
      </c>
    </row>
    <row r="595" spans="2:17" x14ac:dyDescent="0.3">
      <c r="B595" s="7" t="str">
        <f t="shared" si="99"/>
        <v/>
      </c>
      <c r="C595" s="7" t="str">
        <f t="shared" si="99"/>
        <v/>
      </c>
      <c r="D595" s="7" t="str">
        <f t="shared" si="99"/>
        <v/>
      </c>
      <c r="E595" s="7" t="str">
        <f t="shared" si="99"/>
        <v/>
      </c>
      <c r="F595" s="7" t="str">
        <f t="shared" si="99"/>
        <v/>
      </c>
      <c r="G595" s="7" t="str">
        <f t="shared" si="99"/>
        <v/>
      </c>
      <c r="H595" s="7" t="str">
        <f t="shared" si="99"/>
        <v/>
      </c>
      <c r="I595" s="7">
        <f t="shared" si="99"/>
        <v>53691</v>
      </c>
      <c r="J595" s="7">
        <f t="shared" si="99"/>
        <v>53436</v>
      </c>
      <c r="K595" s="7">
        <f t="shared" si="99"/>
        <v>65704</v>
      </c>
      <c r="L595" s="7">
        <f t="shared" si="99"/>
        <v>89956</v>
      </c>
      <c r="M595" s="7">
        <f t="shared" si="99"/>
        <v>119890</v>
      </c>
      <c r="N595" s="8">
        <f t="shared" si="99"/>
        <v>135837</v>
      </c>
      <c r="O595" s="8" t="str">
        <f t="shared" si="99"/>
        <v/>
      </c>
      <c r="P595" s="6"/>
      <c r="Q595" s="9" t="s">
        <v>14</v>
      </c>
    </row>
    <row r="596" spans="2:17" x14ac:dyDescent="0.3">
      <c r="B596" s="7" t="str">
        <f t="shared" si="99"/>
        <v/>
      </c>
      <c r="C596" s="7" t="str">
        <f t="shared" si="99"/>
        <v/>
      </c>
      <c r="D596" s="7" t="str">
        <f t="shared" si="99"/>
        <v/>
      </c>
      <c r="E596" s="7" t="str">
        <f t="shared" si="99"/>
        <v/>
      </c>
      <c r="F596" s="7" t="str">
        <f t="shared" si="99"/>
        <v/>
      </c>
      <c r="G596" s="7" t="str">
        <f t="shared" si="99"/>
        <v/>
      </c>
      <c r="H596" s="7">
        <f t="shared" si="99"/>
        <v>65945.41</v>
      </c>
      <c r="I596" s="7">
        <f t="shared" si="99"/>
        <v>72071.899999999994</v>
      </c>
      <c r="J596" s="7">
        <f t="shared" si="99"/>
        <v>70409.02</v>
      </c>
      <c r="K596" s="7">
        <f t="shared" si="99"/>
        <v>91719.08</v>
      </c>
      <c r="L596" s="7">
        <f t="shared" si="99"/>
        <v>123032.52</v>
      </c>
      <c r="M596" s="7">
        <f t="shared" si="99"/>
        <v>163211.54999999999</v>
      </c>
      <c r="N596" s="8">
        <f>IFERROR(VLOOKUP($B$592,$221:$343,MATCH($Q596&amp;"/"&amp;N$348,$219:$219,0),FALSE),IFERROR((VLOOKUP($B$592,$221:$343,MATCH($Q595&amp;"/"&amp;N$348,$219:$219,0),FALSE)/3)*4,IFERROR(VLOOKUP($B$592,$221:$343,MATCH($Q594&amp;"/"&amp;N$348,$219:$219,0),FALSE)*2,IFERROR(VLOOKUP($B$592,$221:$343,MATCH($Q593&amp;"/"&amp;N$348,$219:$219,0),FALSE)*4,""))))</f>
        <v>182917.6</v>
      </c>
      <c r="O596" s="8">
        <f>IFERROR(VLOOKUP($B$592,$221:$343,MATCH($Q596&amp;"/"&amp;O$348,$219:$219,0),FALSE),IFERROR((VLOOKUP($B$592,$221:$343,MATCH($Q595&amp;"/"&amp;O$348,$219:$219,0),FALSE)/3)*4,IFERROR(VLOOKUP($B$592,$221:$343,MATCH($Q594&amp;"/"&amp;O$348,$219:$219,0),FALSE)*2,IFERROR(VLOOKUP($B$592,$221:$343,MATCH($Q593&amp;"/"&amp;O$348,$219:$219,0),FALSE)*4,""))))</f>
        <v>161624</v>
      </c>
      <c r="P596" s="6"/>
      <c r="Q596" s="9" t="s">
        <v>15</v>
      </c>
    </row>
    <row r="597" spans="2:17" x14ac:dyDescent="0.3">
      <c r="B597" s="10" t="e">
        <f t="shared" ref="B597:O597" si="100">B596/(B$465+B472)</f>
        <v>#VALUE!</v>
      </c>
      <c r="C597" s="10" t="e">
        <f t="shared" si="100"/>
        <v>#VALUE!</v>
      </c>
      <c r="D597" s="10" t="e">
        <f t="shared" si="100"/>
        <v>#VALUE!</v>
      </c>
      <c r="E597" s="10" t="e">
        <f t="shared" si="100"/>
        <v>#VALUE!</v>
      </c>
      <c r="F597" s="10" t="e">
        <f t="shared" si="100"/>
        <v>#VALUE!</v>
      </c>
      <c r="G597" s="10" t="e">
        <f t="shared" si="100"/>
        <v>#VALUE!</v>
      </c>
      <c r="H597" s="10">
        <f t="shared" si="100"/>
        <v>9.7074809494538894E-2</v>
      </c>
      <c r="I597" s="10">
        <f t="shared" si="100"/>
        <v>3.6154454177546827E-2</v>
      </c>
      <c r="J597" s="10">
        <f t="shared" si="100"/>
        <v>1.4887563542035326E-2</v>
      </c>
      <c r="K597" s="10">
        <f t="shared" si="100"/>
        <v>1.7360740920849965E-2</v>
      </c>
      <c r="L597" s="10">
        <f t="shared" si="100"/>
        <v>2.1594452686713238E-2</v>
      </c>
      <c r="M597" s="10">
        <f t="shared" si="100"/>
        <v>3.0575618917168021E-2</v>
      </c>
      <c r="N597" s="10">
        <f t="shared" si="100"/>
        <v>4.5741108351504738E-2</v>
      </c>
      <c r="O597" s="10">
        <f t="shared" si="100"/>
        <v>4.3381586392229408E-2</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t="str">
        <f t="shared" ref="B599:O602" si="101">IFERROR(VLOOKUP($B$598,$221:$343,MATCH($Q599&amp;"/"&amp;B$348,$219:$219,0),FALSE),"")</f>
        <v/>
      </c>
      <c r="C599" s="7" t="str">
        <f t="shared" si="101"/>
        <v/>
      </c>
      <c r="D599" s="7" t="str">
        <f t="shared" si="101"/>
        <v/>
      </c>
      <c r="E599" s="7" t="str">
        <f t="shared" si="101"/>
        <v/>
      </c>
      <c r="F599" s="7" t="str">
        <f t="shared" si="101"/>
        <v/>
      </c>
      <c r="G599" s="7" t="str">
        <f t="shared" si="101"/>
        <v/>
      </c>
      <c r="H599" s="7" t="str">
        <f t="shared" si="101"/>
        <v/>
      </c>
      <c r="I599" s="7" t="str">
        <f t="shared" si="101"/>
        <v/>
      </c>
      <c r="J599" s="7">
        <f t="shared" si="101"/>
        <v>3950</v>
      </c>
      <c r="K599" s="7">
        <f t="shared" si="101"/>
        <v>-481062</v>
      </c>
      <c r="L599" s="7">
        <f t="shared" si="101"/>
        <v>14129</v>
      </c>
      <c r="M599" s="7">
        <f t="shared" si="101"/>
        <v>7991</v>
      </c>
      <c r="N599" s="8">
        <f t="shared" si="101"/>
        <v>262982</v>
      </c>
      <c r="O599" s="8">
        <f t="shared" si="101"/>
        <v>220749</v>
      </c>
      <c r="P599" s="6"/>
      <c r="Q599" s="9" t="s">
        <v>12</v>
      </c>
    </row>
    <row r="600" spans="2:17" x14ac:dyDescent="0.3">
      <c r="B600" s="7" t="str">
        <f t="shared" si="101"/>
        <v/>
      </c>
      <c r="C600" s="7" t="str">
        <f t="shared" si="101"/>
        <v/>
      </c>
      <c r="D600" s="7" t="str">
        <f t="shared" si="101"/>
        <v/>
      </c>
      <c r="E600" s="7" t="str">
        <f t="shared" si="101"/>
        <v/>
      </c>
      <c r="F600" s="7" t="str">
        <f t="shared" si="101"/>
        <v/>
      </c>
      <c r="G600" s="7" t="str">
        <f t="shared" si="101"/>
        <v/>
      </c>
      <c r="H600" s="7" t="str">
        <f t="shared" si="101"/>
        <v/>
      </c>
      <c r="I600" s="7" t="str">
        <f t="shared" si="101"/>
        <v/>
      </c>
      <c r="J600" s="7">
        <f t="shared" si="101"/>
        <v>-173791</v>
      </c>
      <c r="K600" s="7">
        <f t="shared" si="101"/>
        <v>-789677</v>
      </c>
      <c r="L600" s="7">
        <f t="shared" si="101"/>
        <v>-587975</v>
      </c>
      <c r="M600" s="7">
        <f t="shared" si="101"/>
        <v>70153</v>
      </c>
      <c r="N600" s="8">
        <f t="shared" si="101"/>
        <v>677877</v>
      </c>
      <c r="O600" s="8" t="str">
        <f t="shared" si="101"/>
        <v/>
      </c>
      <c r="P600" s="6"/>
      <c r="Q600" s="9" t="s">
        <v>13</v>
      </c>
    </row>
    <row r="601" spans="2:17" x14ac:dyDescent="0.3">
      <c r="B601" s="7" t="str">
        <f t="shared" si="101"/>
        <v/>
      </c>
      <c r="C601" s="7" t="str">
        <f t="shared" si="101"/>
        <v/>
      </c>
      <c r="D601" s="7" t="str">
        <f t="shared" si="101"/>
        <v/>
      </c>
      <c r="E601" s="7" t="str">
        <f t="shared" si="101"/>
        <v/>
      </c>
      <c r="F601" s="7" t="str">
        <f t="shared" si="101"/>
        <v/>
      </c>
      <c r="G601" s="7" t="str">
        <f t="shared" si="101"/>
        <v/>
      </c>
      <c r="H601" s="7" t="str">
        <f t="shared" si="101"/>
        <v/>
      </c>
      <c r="I601" s="7">
        <f t="shared" si="101"/>
        <v>435817</v>
      </c>
      <c r="J601" s="7">
        <f t="shared" si="101"/>
        <v>299387</v>
      </c>
      <c r="K601" s="7">
        <f t="shared" si="101"/>
        <v>-372568</v>
      </c>
      <c r="L601" s="7">
        <f t="shared" si="101"/>
        <v>-570287</v>
      </c>
      <c r="M601" s="7">
        <f t="shared" si="101"/>
        <v>244268</v>
      </c>
      <c r="N601" s="8">
        <f t="shared" si="101"/>
        <v>926939</v>
      </c>
      <c r="O601" s="8" t="str">
        <f t="shared" si="101"/>
        <v/>
      </c>
      <c r="P601" s="6"/>
      <c r="Q601" s="9" t="s">
        <v>14</v>
      </c>
    </row>
    <row r="602" spans="2:17" x14ac:dyDescent="0.3">
      <c r="B602" s="7" t="str">
        <f t="shared" si="101"/>
        <v/>
      </c>
      <c r="C602" s="7" t="str">
        <f t="shared" si="101"/>
        <v/>
      </c>
      <c r="D602" s="7" t="str">
        <f t="shared" si="101"/>
        <v/>
      </c>
      <c r="E602" s="7" t="str">
        <f t="shared" si="101"/>
        <v/>
      </c>
      <c r="F602" s="7" t="str">
        <f t="shared" si="101"/>
        <v/>
      </c>
      <c r="G602" s="7" t="str">
        <f t="shared" si="101"/>
        <v/>
      </c>
      <c r="H602" s="7">
        <f t="shared" si="101"/>
        <v>286159.38</v>
      </c>
      <c r="I602" s="7">
        <f t="shared" si="101"/>
        <v>581157.31999999995</v>
      </c>
      <c r="J602" s="7">
        <f t="shared" si="101"/>
        <v>622833.47</v>
      </c>
      <c r="K602" s="7">
        <f t="shared" si="101"/>
        <v>205935.13</v>
      </c>
      <c r="L602" s="7">
        <f t="shared" si="101"/>
        <v>-172441.97</v>
      </c>
      <c r="M602" s="7">
        <f t="shared" si="101"/>
        <v>488584.1</v>
      </c>
      <c r="N602" s="8">
        <f t="shared" si="101"/>
        <v>1007090.28</v>
      </c>
      <c r="O602" s="8" t="str">
        <f t="shared" si="101"/>
        <v/>
      </c>
      <c r="P602" s="6"/>
      <c r="Q602" s="9" t="s">
        <v>15</v>
      </c>
    </row>
    <row r="603" spans="2:17" x14ac:dyDescent="0.3">
      <c r="B603" s="111" t="e">
        <f t="shared" ref="B603:M603" si="102">B602/B$588</f>
        <v>#VALUE!</v>
      </c>
      <c r="C603" s="111" t="e">
        <f t="shared" si="102"/>
        <v>#VALUE!</v>
      </c>
      <c r="D603" s="111" t="e">
        <f t="shared" si="102"/>
        <v>#VALUE!</v>
      </c>
      <c r="E603" s="111" t="e">
        <f t="shared" si="102"/>
        <v>#VALUE!</v>
      </c>
      <c r="F603" s="111" t="e">
        <f t="shared" si="102"/>
        <v>#VALUE!</v>
      </c>
      <c r="G603" s="111" t="e">
        <f t="shared" si="102"/>
        <v>#VALUE!</v>
      </c>
      <c r="H603" s="111">
        <f t="shared" si="102"/>
        <v>5.7641580828210754</v>
      </c>
      <c r="I603" s="111" t="e">
        <f t="shared" si="102"/>
        <v>#DIV/0!</v>
      </c>
      <c r="J603" s="111" t="e">
        <f t="shared" si="102"/>
        <v>#DIV/0!</v>
      </c>
      <c r="K603" s="111" t="e">
        <f t="shared" si="102"/>
        <v>#DIV/0!</v>
      </c>
      <c r="L603" s="111" t="e">
        <f t="shared" si="102"/>
        <v>#DIV/0!</v>
      </c>
      <c r="M603" s="111" t="e">
        <f t="shared" si="102"/>
        <v>#DIV/0!</v>
      </c>
      <c r="N603" s="111" t="e">
        <f>IFERROR(N602/N$588,IFERROR(N601/N$588,IFERROR(N600/N$588,N599/N$588)))</f>
        <v>#VALUE!</v>
      </c>
      <c r="O603" s="111" t="e">
        <f>IFERROR(O602/O$588,IFERROR(O601/O$588,IFERROR(O600/O$588,O599/O$588)))</f>
        <v>#VALUE!</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t="str">
        <f>IFERROR(B599+B611,"")</f>
        <v/>
      </c>
      <c r="C605" s="7" t="str">
        <f t="shared" ref="C605:O608" si="103">IFERROR(C599+C611,"")</f>
        <v/>
      </c>
      <c r="D605" s="7" t="str">
        <f t="shared" si="103"/>
        <v/>
      </c>
      <c r="E605" s="7" t="str">
        <f t="shared" si="103"/>
        <v/>
      </c>
      <c r="F605" s="7" t="str">
        <f t="shared" si="103"/>
        <v/>
      </c>
      <c r="G605" s="7" t="str">
        <f t="shared" si="103"/>
        <v/>
      </c>
      <c r="H605" s="7" t="str">
        <f t="shared" si="103"/>
        <v/>
      </c>
      <c r="I605" s="7" t="str">
        <f t="shared" si="103"/>
        <v/>
      </c>
      <c r="J605" s="7">
        <f t="shared" si="103"/>
        <v>-50159</v>
      </c>
      <c r="K605" s="7">
        <f t="shared" si="103"/>
        <v>-534220</v>
      </c>
      <c r="L605" s="7">
        <f t="shared" si="103"/>
        <v>-3701</v>
      </c>
      <c r="M605" s="7">
        <f t="shared" si="103"/>
        <v>-25299</v>
      </c>
      <c r="N605" s="8">
        <f t="shared" si="103"/>
        <v>224170</v>
      </c>
      <c r="O605" s="8">
        <f t="shared" si="103"/>
        <v>141573</v>
      </c>
      <c r="P605" s="6"/>
      <c r="Q605" s="9" t="s">
        <v>12</v>
      </c>
    </row>
    <row r="606" spans="2:17" x14ac:dyDescent="0.3">
      <c r="B606" s="7" t="str">
        <f t="shared" ref="B606:N608" si="104">IFERROR(B600+B612,"")</f>
        <v/>
      </c>
      <c r="C606" s="7" t="str">
        <f t="shared" si="104"/>
        <v/>
      </c>
      <c r="D606" s="7" t="str">
        <f t="shared" si="104"/>
        <v/>
      </c>
      <c r="E606" s="7" t="str">
        <f t="shared" si="104"/>
        <v/>
      </c>
      <c r="F606" s="7" t="str">
        <f t="shared" si="104"/>
        <v/>
      </c>
      <c r="G606" s="7" t="str">
        <f t="shared" si="104"/>
        <v/>
      </c>
      <c r="H606" s="7" t="str">
        <f t="shared" si="104"/>
        <v/>
      </c>
      <c r="I606" s="7" t="str">
        <f t="shared" si="104"/>
        <v/>
      </c>
      <c r="J606" s="7">
        <f t="shared" si="104"/>
        <v>-357926</v>
      </c>
      <c r="K606" s="7">
        <f t="shared" si="104"/>
        <v>-907448</v>
      </c>
      <c r="L606" s="7">
        <f t="shared" si="104"/>
        <v>-629310</v>
      </c>
      <c r="M606" s="7">
        <f t="shared" si="104"/>
        <v>12609</v>
      </c>
      <c r="N606" s="8">
        <f t="shared" si="104"/>
        <v>617761</v>
      </c>
      <c r="O606" s="8" t="str">
        <f t="shared" si="103"/>
        <v/>
      </c>
      <c r="P606" s="6"/>
      <c r="Q606" s="9" t="s">
        <v>13</v>
      </c>
    </row>
    <row r="607" spans="2:17" x14ac:dyDescent="0.3">
      <c r="B607" s="7" t="str">
        <f t="shared" si="104"/>
        <v/>
      </c>
      <c r="C607" s="7" t="str">
        <f t="shared" si="104"/>
        <v/>
      </c>
      <c r="D607" s="7" t="str">
        <f t="shared" si="104"/>
        <v/>
      </c>
      <c r="E607" s="7" t="str">
        <f t="shared" si="104"/>
        <v/>
      </c>
      <c r="F607" s="7" t="str">
        <f t="shared" si="104"/>
        <v/>
      </c>
      <c r="G607" s="7" t="str">
        <f t="shared" si="104"/>
        <v/>
      </c>
      <c r="H607" s="7" t="str">
        <f t="shared" si="104"/>
        <v/>
      </c>
      <c r="I607" s="7">
        <f t="shared" si="104"/>
        <v>346073</v>
      </c>
      <c r="J607" s="7">
        <f t="shared" si="104"/>
        <v>-1007</v>
      </c>
      <c r="K607" s="7">
        <f t="shared" si="104"/>
        <v>-541572</v>
      </c>
      <c r="L607" s="7">
        <f t="shared" si="104"/>
        <v>-629341</v>
      </c>
      <c r="M607" s="7">
        <f t="shared" si="104"/>
        <v>166750</v>
      </c>
      <c r="N607" s="8">
        <f t="shared" si="104"/>
        <v>838793</v>
      </c>
      <c r="O607" s="8" t="str">
        <f t="shared" si="103"/>
        <v/>
      </c>
      <c r="P607" s="6"/>
      <c r="Q607" s="9" t="s">
        <v>14</v>
      </c>
    </row>
    <row r="608" spans="2:17" x14ac:dyDescent="0.3">
      <c r="B608" s="7" t="str">
        <f t="shared" si="104"/>
        <v/>
      </c>
      <c r="C608" s="18" t="str">
        <f t="shared" si="104"/>
        <v/>
      </c>
      <c r="D608" s="18" t="str">
        <f t="shared" si="104"/>
        <v/>
      </c>
      <c r="E608" s="18" t="str">
        <f t="shared" si="104"/>
        <v/>
      </c>
      <c r="F608" s="18" t="str">
        <f t="shared" si="104"/>
        <v/>
      </c>
      <c r="G608" s="18" t="str">
        <f t="shared" si="104"/>
        <v/>
      </c>
      <c r="H608" s="18">
        <f t="shared" si="104"/>
        <v>187110.26</v>
      </c>
      <c r="I608" s="18">
        <f t="shared" si="104"/>
        <v>427970.39999999991</v>
      </c>
      <c r="J608" s="18">
        <f t="shared" si="104"/>
        <v>194714.96999999997</v>
      </c>
      <c r="K608" s="18">
        <f t="shared" si="104"/>
        <v>-55945.53</v>
      </c>
      <c r="L608" s="18">
        <f t="shared" si="104"/>
        <v>-257738.36</v>
      </c>
      <c r="M608" s="18">
        <f t="shared" si="104"/>
        <v>389684.73</v>
      </c>
      <c r="N608" s="18">
        <f t="shared" si="104"/>
        <v>886673.96</v>
      </c>
      <c r="O608" s="18" t="str">
        <f t="shared" si="103"/>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t="str">
        <f t="shared" ref="B611:O614" si="105">IFERROR(VLOOKUP($B$610,$221:$343,MATCH($Q611&amp;"/"&amp;B$348,$219:$219,0),FALSE),"")</f>
        <v/>
      </c>
      <c r="C611" s="7" t="str">
        <f t="shared" si="105"/>
        <v/>
      </c>
      <c r="D611" s="7" t="str">
        <f t="shared" si="105"/>
        <v/>
      </c>
      <c r="E611" s="7" t="str">
        <f t="shared" si="105"/>
        <v/>
      </c>
      <c r="F611" s="7" t="str">
        <f t="shared" si="105"/>
        <v/>
      </c>
      <c r="G611" s="7" t="str">
        <f t="shared" si="105"/>
        <v/>
      </c>
      <c r="H611" s="7" t="str">
        <f t="shared" si="105"/>
        <v/>
      </c>
      <c r="I611" s="7" t="str">
        <f t="shared" si="105"/>
        <v/>
      </c>
      <c r="J611" s="7">
        <f t="shared" si="105"/>
        <v>-54109</v>
      </c>
      <c r="K611" s="7">
        <f t="shared" si="105"/>
        <v>-53158</v>
      </c>
      <c r="L611" s="7">
        <f t="shared" si="105"/>
        <v>-17830</v>
      </c>
      <c r="M611" s="7">
        <f t="shared" si="105"/>
        <v>-33290</v>
      </c>
      <c r="N611" s="8">
        <f t="shared" si="105"/>
        <v>-38812</v>
      </c>
      <c r="O611" s="8">
        <f t="shared" si="105"/>
        <v>-79176</v>
      </c>
      <c r="P611" s="6"/>
      <c r="Q611" s="9" t="s">
        <v>12</v>
      </c>
    </row>
    <row r="612" spans="2:17" x14ac:dyDescent="0.3">
      <c r="B612" s="7" t="str">
        <f t="shared" si="105"/>
        <v/>
      </c>
      <c r="C612" s="7" t="str">
        <f t="shared" si="105"/>
        <v/>
      </c>
      <c r="D612" s="7" t="str">
        <f t="shared" si="105"/>
        <v/>
      </c>
      <c r="E612" s="7" t="str">
        <f t="shared" si="105"/>
        <v/>
      </c>
      <c r="F612" s="7" t="str">
        <f t="shared" si="105"/>
        <v/>
      </c>
      <c r="G612" s="7" t="str">
        <f t="shared" si="105"/>
        <v/>
      </c>
      <c r="H612" s="7" t="str">
        <f t="shared" si="105"/>
        <v/>
      </c>
      <c r="I612" s="7" t="str">
        <f t="shared" si="105"/>
        <v/>
      </c>
      <c r="J612" s="7">
        <f t="shared" si="105"/>
        <v>-184135</v>
      </c>
      <c r="K612" s="7">
        <f t="shared" si="105"/>
        <v>-117771</v>
      </c>
      <c r="L612" s="7">
        <f t="shared" si="105"/>
        <v>-41335</v>
      </c>
      <c r="M612" s="7">
        <f t="shared" si="105"/>
        <v>-57544</v>
      </c>
      <c r="N612" s="8">
        <f t="shared" si="105"/>
        <v>-60116</v>
      </c>
      <c r="O612" s="8" t="str">
        <f t="shared" si="105"/>
        <v/>
      </c>
      <c r="P612" s="6"/>
      <c r="Q612" s="9" t="s">
        <v>13</v>
      </c>
    </row>
    <row r="613" spans="2:17" x14ac:dyDescent="0.3">
      <c r="B613" s="7" t="str">
        <f t="shared" si="105"/>
        <v/>
      </c>
      <c r="C613" s="7" t="str">
        <f t="shared" si="105"/>
        <v/>
      </c>
      <c r="D613" s="7" t="str">
        <f t="shared" si="105"/>
        <v/>
      </c>
      <c r="E613" s="7" t="str">
        <f t="shared" si="105"/>
        <v/>
      </c>
      <c r="F613" s="7" t="str">
        <f t="shared" si="105"/>
        <v/>
      </c>
      <c r="G613" s="7" t="str">
        <f t="shared" si="105"/>
        <v/>
      </c>
      <c r="H613" s="7" t="str">
        <f t="shared" si="105"/>
        <v/>
      </c>
      <c r="I613" s="7">
        <f t="shared" si="105"/>
        <v>-89744</v>
      </c>
      <c r="J613" s="7">
        <f t="shared" si="105"/>
        <v>-300394</v>
      </c>
      <c r="K613" s="7">
        <f t="shared" si="105"/>
        <v>-169004</v>
      </c>
      <c r="L613" s="7">
        <f t="shared" si="105"/>
        <v>-59054</v>
      </c>
      <c r="M613" s="7">
        <f t="shared" si="105"/>
        <v>-77518</v>
      </c>
      <c r="N613" s="8">
        <f t="shared" si="105"/>
        <v>-88146</v>
      </c>
      <c r="O613" s="8" t="str">
        <f t="shared" si="105"/>
        <v/>
      </c>
      <c r="P613" s="6"/>
      <c r="Q613" s="9" t="s">
        <v>14</v>
      </c>
    </row>
    <row r="614" spans="2:17" x14ac:dyDescent="0.3">
      <c r="B614" s="7" t="str">
        <f t="shared" si="105"/>
        <v/>
      </c>
      <c r="C614" s="7" t="str">
        <f t="shared" si="105"/>
        <v/>
      </c>
      <c r="D614" s="7" t="str">
        <f t="shared" si="105"/>
        <v/>
      </c>
      <c r="E614" s="7" t="str">
        <f t="shared" si="105"/>
        <v/>
      </c>
      <c r="F614" s="7" t="str">
        <f t="shared" si="105"/>
        <v/>
      </c>
      <c r="G614" s="7" t="str">
        <f t="shared" si="105"/>
        <v/>
      </c>
      <c r="H614" s="7">
        <f t="shared" si="105"/>
        <v>-99049.12</v>
      </c>
      <c r="I614" s="7">
        <f t="shared" si="105"/>
        <v>-153186.92000000001</v>
      </c>
      <c r="J614" s="7">
        <f t="shared" si="105"/>
        <v>-428118.5</v>
      </c>
      <c r="K614" s="7">
        <f t="shared" si="105"/>
        <v>-261880.66</v>
      </c>
      <c r="L614" s="7">
        <f t="shared" si="105"/>
        <v>-85296.39</v>
      </c>
      <c r="M614" s="7">
        <f t="shared" si="105"/>
        <v>-98899.37</v>
      </c>
      <c r="N614" s="8">
        <f t="shared" si="105"/>
        <v>-120416.32000000001</v>
      </c>
      <c r="O614" s="8" t="str">
        <f t="shared" si="105"/>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t="str">
        <f t="shared" ref="B616:O619" si="106">IFERROR(VLOOKUP($B$615,$221:$343,MATCH($Q616&amp;"/"&amp;B$348,$219:$219,0),FALSE),"")</f>
        <v/>
      </c>
      <c r="C616" s="7" t="str">
        <f t="shared" si="106"/>
        <v/>
      </c>
      <c r="D616" s="7" t="str">
        <f t="shared" si="106"/>
        <v/>
      </c>
      <c r="E616" s="7" t="str">
        <f t="shared" si="106"/>
        <v/>
      </c>
      <c r="F616" s="7" t="str">
        <f t="shared" si="106"/>
        <v/>
      </c>
      <c r="G616" s="7" t="str">
        <f t="shared" si="106"/>
        <v/>
      </c>
      <c r="H616" s="7" t="str">
        <f t="shared" si="106"/>
        <v/>
      </c>
      <c r="I616" s="7" t="str">
        <f t="shared" si="106"/>
        <v/>
      </c>
      <c r="J616" s="7">
        <f t="shared" si="106"/>
        <v>-791668</v>
      </c>
      <c r="K616" s="7">
        <f t="shared" si="106"/>
        <v>188722</v>
      </c>
      <c r="L616" s="7">
        <f t="shared" si="106"/>
        <v>-217306</v>
      </c>
      <c r="M616" s="7">
        <f t="shared" si="106"/>
        <v>-139387</v>
      </c>
      <c r="N616" s="8">
        <f t="shared" si="106"/>
        <v>-165524</v>
      </c>
      <c r="O616" s="8">
        <f t="shared" si="106"/>
        <v>-59112</v>
      </c>
      <c r="P616" s="6"/>
      <c r="Q616" s="9" t="s">
        <v>12</v>
      </c>
    </row>
    <row r="617" spans="2:17" x14ac:dyDescent="0.3">
      <c r="B617" s="7" t="str">
        <f t="shared" si="106"/>
        <v/>
      </c>
      <c r="C617" s="7" t="str">
        <f t="shared" si="106"/>
        <v/>
      </c>
      <c r="D617" s="7" t="str">
        <f t="shared" si="106"/>
        <v/>
      </c>
      <c r="E617" s="7" t="str">
        <f t="shared" si="106"/>
        <v/>
      </c>
      <c r="F617" s="7" t="str">
        <f t="shared" si="106"/>
        <v/>
      </c>
      <c r="G617" s="7" t="str">
        <f t="shared" si="106"/>
        <v/>
      </c>
      <c r="H617" s="7" t="str">
        <f t="shared" si="106"/>
        <v/>
      </c>
      <c r="I617" s="7" t="str">
        <f t="shared" si="106"/>
        <v/>
      </c>
      <c r="J617" s="7">
        <f t="shared" si="106"/>
        <v>-944321</v>
      </c>
      <c r="K617" s="7">
        <f t="shared" si="106"/>
        <v>498229</v>
      </c>
      <c r="L617" s="7">
        <f t="shared" si="106"/>
        <v>150567</v>
      </c>
      <c r="M617" s="7">
        <f t="shared" si="106"/>
        <v>-76795</v>
      </c>
      <c r="N617" s="8">
        <f t="shared" si="106"/>
        <v>-272117</v>
      </c>
      <c r="O617" s="8" t="str">
        <f t="shared" si="106"/>
        <v/>
      </c>
      <c r="P617" s="6"/>
      <c r="Q617" s="9" t="s">
        <v>13</v>
      </c>
    </row>
    <row r="618" spans="2:17" x14ac:dyDescent="0.3">
      <c r="B618" s="7" t="str">
        <f t="shared" si="106"/>
        <v/>
      </c>
      <c r="C618" s="7" t="str">
        <f t="shared" si="106"/>
        <v/>
      </c>
      <c r="D618" s="7" t="str">
        <f t="shared" si="106"/>
        <v/>
      </c>
      <c r="E618" s="7" t="str">
        <f t="shared" si="106"/>
        <v/>
      </c>
      <c r="F618" s="7" t="str">
        <f t="shared" si="106"/>
        <v/>
      </c>
      <c r="G618" s="7" t="str">
        <f t="shared" si="106"/>
        <v/>
      </c>
      <c r="H618" s="7" t="str">
        <f t="shared" si="106"/>
        <v/>
      </c>
      <c r="I618" s="7">
        <f t="shared" si="106"/>
        <v>-147514</v>
      </c>
      <c r="J618" s="7">
        <f t="shared" si="106"/>
        <v>-860360</v>
      </c>
      <c r="K618" s="7">
        <f t="shared" si="106"/>
        <v>414762</v>
      </c>
      <c r="L618" s="7">
        <f t="shared" si="106"/>
        <v>119005</v>
      </c>
      <c r="M618" s="7">
        <f t="shared" si="106"/>
        <v>-67026</v>
      </c>
      <c r="N618" s="8">
        <f t="shared" si="106"/>
        <v>-336159</v>
      </c>
      <c r="O618" s="8" t="str">
        <f t="shared" si="106"/>
        <v/>
      </c>
      <c r="P618" s="6"/>
      <c r="Q618" s="9" t="s">
        <v>14</v>
      </c>
    </row>
    <row r="619" spans="2:17" x14ac:dyDescent="0.3">
      <c r="B619" s="7" t="str">
        <f t="shared" si="106"/>
        <v/>
      </c>
      <c r="C619" s="7" t="str">
        <f t="shared" si="106"/>
        <v/>
      </c>
      <c r="D619" s="7" t="str">
        <f t="shared" si="106"/>
        <v/>
      </c>
      <c r="E619" s="7" t="str">
        <f t="shared" si="106"/>
        <v/>
      </c>
      <c r="F619" s="7" t="str">
        <f t="shared" si="106"/>
        <v/>
      </c>
      <c r="G619" s="7" t="str">
        <f t="shared" si="106"/>
        <v/>
      </c>
      <c r="H619" s="7">
        <f t="shared" si="106"/>
        <v>-116956.82</v>
      </c>
      <c r="I619" s="7">
        <f t="shared" si="106"/>
        <v>-230945.35</v>
      </c>
      <c r="J619" s="7">
        <f t="shared" si="106"/>
        <v>-1137747.8700000001</v>
      </c>
      <c r="K619" s="7">
        <f t="shared" si="106"/>
        <v>184169.19</v>
      </c>
      <c r="L619" s="7">
        <f t="shared" si="106"/>
        <v>84709.91</v>
      </c>
      <c r="M619" s="7">
        <f t="shared" si="106"/>
        <v>-77959.02</v>
      </c>
      <c r="N619" s="8">
        <f t="shared" si="106"/>
        <v>-390427.79</v>
      </c>
      <c r="O619" s="8" t="str">
        <f t="shared" si="106"/>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t="str">
        <f t="shared" ref="B621:O624" si="107">IFERROR(VLOOKUP($B$620,$221:$343,MATCH($Q621&amp;"/"&amp;B$348,$219:$219,0),FALSE),"")</f>
        <v/>
      </c>
      <c r="C621" s="7" t="str">
        <f t="shared" si="107"/>
        <v/>
      </c>
      <c r="D621" s="7" t="str">
        <f t="shared" si="107"/>
        <v/>
      </c>
      <c r="E621" s="7" t="str">
        <f t="shared" si="107"/>
        <v/>
      </c>
      <c r="F621" s="7" t="str">
        <f t="shared" si="107"/>
        <v/>
      </c>
      <c r="G621" s="7" t="str">
        <f t="shared" si="107"/>
        <v/>
      </c>
      <c r="H621" s="7" t="str">
        <f t="shared" si="107"/>
        <v/>
      </c>
      <c r="I621" s="7" t="str">
        <f t="shared" si="107"/>
        <v/>
      </c>
      <c r="J621" s="7">
        <f t="shared" si="107"/>
        <v>-249475</v>
      </c>
      <c r="K621" s="7">
        <f t="shared" si="107"/>
        <v>133167</v>
      </c>
      <c r="L621" s="7">
        <f t="shared" si="107"/>
        <v>164793</v>
      </c>
      <c r="M621" s="7">
        <f t="shared" si="107"/>
        <v>107115</v>
      </c>
      <c r="N621" s="7">
        <f t="shared" si="107"/>
        <v>-15304</v>
      </c>
      <c r="O621" s="7">
        <f t="shared" si="107"/>
        <v>-155459</v>
      </c>
      <c r="P621" s="6"/>
      <c r="Q621" s="9" t="s">
        <v>12</v>
      </c>
    </row>
    <row r="622" spans="2:17" x14ac:dyDescent="0.3">
      <c r="B622" s="7" t="str">
        <f t="shared" si="107"/>
        <v/>
      </c>
      <c r="C622" s="7" t="str">
        <f t="shared" si="107"/>
        <v/>
      </c>
      <c r="D622" s="7" t="str">
        <f t="shared" si="107"/>
        <v/>
      </c>
      <c r="E622" s="7" t="str">
        <f t="shared" si="107"/>
        <v/>
      </c>
      <c r="F622" s="7" t="str">
        <f t="shared" si="107"/>
        <v/>
      </c>
      <c r="G622" s="7" t="str">
        <f t="shared" si="107"/>
        <v/>
      </c>
      <c r="H622" s="7" t="str">
        <f t="shared" si="107"/>
        <v/>
      </c>
      <c r="I622" s="7" t="str">
        <f t="shared" si="107"/>
        <v/>
      </c>
      <c r="J622" s="7">
        <f t="shared" si="107"/>
        <v>-221338</v>
      </c>
      <c r="K622" s="7">
        <f t="shared" si="107"/>
        <v>172327</v>
      </c>
      <c r="L622" s="7">
        <f t="shared" si="107"/>
        <v>329467</v>
      </c>
      <c r="M622" s="7">
        <f t="shared" si="107"/>
        <v>3753</v>
      </c>
      <c r="N622" s="7">
        <f t="shared" si="107"/>
        <v>-261922</v>
      </c>
      <c r="O622" s="7" t="str">
        <f t="shared" si="107"/>
        <v/>
      </c>
      <c r="P622" s="6"/>
      <c r="Q622" s="9" t="s">
        <v>13</v>
      </c>
    </row>
    <row r="623" spans="2:17" x14ac:dyDescent="0.3">
      <c r="B623" s="7" t="str">
        <f t="shared" si="107"/>
        <v/>
      </c>
      <c r="C623" s="7" t="str">
        <f t="shared" si="107"/>
        <v/>
      </c>
      <c r="D623" s="7" t="str">
        <f t="shared" si="107"/>
        <v/>
      </c>
      <c r="E623" s="7" t="str">
        <f t="shared" si="107"/>
        <v/>
      </c>
      <c r="F623" s="7" t="str">
        <f t="shared" si="107"/>
        <v/>
      </c>
      <c r="G623" s="7" t="str">
        <f t="shared" si="107"/>
        <v/>
      </c>
      <c r="H623" s="7" t="str">
        <f t="shared" si="107"/>
        <v/>
      </c>
      <c r="I623" s="7">
        <f t="shared" si="107"/>
        <v>-244012</v>
      </c>
      <c r="J623" s="7">
        <f t="shared" si="107"/>
        <v>-675657</v>
      </c>
      <c r="K623" s="7">
        <f t="shared" si="107"/>
        <v>-185705</v>
      </c>
      <c r="L623" s="7">
        <f t="shared" si="107"/>
        <v>397835</v>
      </c>
      <c r="M623" s="7">
        <f t="shared" si="107"/>
        <v>-191328</v>
      </c>
      <c r="N623" s="7">
        <f t="shared" si="107"/>
        <v>-535003</v>
      </c>
      <c r="O623" s="7" t="str">
        <f t="shared" si="107"/>
        <v/>
      </c>
      <c r="P623" s="6"/>
      <c r="Q623" s="9" t="s">
        <v>14</v>
      </c>
    </row>
    <row r="624" spans="2:17" x14ac:dyDescent="0.3">
      <c r="B624" s="7" t="str">
        <f t="shared" si="107"/>
        <v/>
      </c>
      <c r="C624" s="7" t="str">
        <f t="shared" si="107"/>
        <v/>
      </c>
      <c r="D624" s="7" t="str">
        <f t="shared" si="107"/>
        <v/>
      </c>
      <c r="E624" s="7" t="str">
        <f t="shared" si="107"/>
        <v/>
      </c>
      <c r="F624" s="7" t="str">
        <f t="shared" si="107"/>
        <v/>
      </c>
      <c r="G624" s="7" t="str">
        <f t="shared" si="107"/>
        <v/>
      </c>
      <c r="H624" s="7">
        <f t="shared" si="107"/>
        <v>-143344.57999999999</v>
      </c>
      <c r="I624" s="7">
        <f t="shared" si="107"/>
        <v>1057296.78</v>
      </c>
      <c r="J624" s="7">
        <f t="shared" si="107"/>
        <v>-652711.94999999995</v>
      </c>
      <c r="K624" s="7">
        <f t="shared" si="107"/>
        <v>-393778.71</v>
      </c>
      <c r="L624" s="7">
        <f t="shared" si="107"/>
        <v>-34711.74</v>
      </c>
      <c r="M624" s="7">
        <f t="shared" si="107"/>
        <v>-431715.88</v>
      </c>
      <c r="N624" s="7">
        <f t="shared" si="107"/>
        <v>-570344.32999999996</v>
      </c>
      <c r="O624" s="7" t="str">
        <f t="shared" si="107"/>
        <v/>
      </c>
      <c r="P624" s="6"/>
      <c r="Q624" s="9" t="s">
        <v>15</v>
      </c>
    </row>
    <row r="625" spans="2:17" x14ac:dyDescent="0.3">
      <c r="B625" s="198" t="s">
        <v>897</v>
      </c>
      <c r="C625" s="199"/>
      <c r="D625" s="199"/>
      <c r="E625" s="199"/>
      <c r="F625" s="199"/>
      <c r="G625" s="199"/>
      <c r="H625" s="199"/>
      <c r="I625" s="199"/>
      <c r="J625" s="199"/>
      <c r="K625" s="199"/>
      <c r="L625" s="199"/>
      <c r="M625" s="199"/>
      <c r="N625" s="199"/>
      <c r="O625" s="170"/>
    </row>
    <row r="626" spans="2:17" x14ac:dyDescent="0.3">
      <c r="B626" s="7" t="str">
        <f t="shared" ref="B626:O629" si="108">IFERROR(VLOOKUP($B$625,$221:$343,MATCH($Q626&amp;"/"&amp;B$348,$219:$219,0),FALSE),"")</f>
        <v/>
      </c>
      <c r="C626" s="7" t="str">
        <f t="shared" si="108"/>
        <v/>
      </c>
      <c r="D626" s="7" t="str">
        <f t="shared" si="108"/>
        <v/>
      </c>
      <c r="E626" s="7" t="str">
        <f t="shared" si="108"/>
        <v/>
      </c>
      <c r="F626" s="7" t="str">
        <f t="shared" si="108"/>
        <v/>
      </c>
      <c r="G626" s="7" t="str">
        <f t="shared" si="108"/>
        <v/>
      </c>
      <c r="H626" s="7" t="str">
        <f t="shared" si="108"/>
        <v/>
      </c>
      <c r="I626" s="7" t="str">
        <f t="shared" si="108"/>
        <v/>
      </c>
      <c r="J626" s="7">
        <f t="shared" si="108"/>
        <v>-1037193</v>
      </c>
      <c r="K626" s="7">
        <f t="shared" si="108"/>
        <v>-159173</v>
      </c>
      <c r="L626" s="7">
        <f t="shared" si="108"/>
        <v>-38384</v>
      </c>
      <c r="M626" s="7">
        <f t="shared" si="108"/>
        <v>-24281</v>
      </c>
      <c r="N626" s="8">
        <f t="shared" si="108"/>
        <v>82154</v>
      </c>
      <c r="O626" s="8">
        <f t="shared" si="108"/>
        <v>6178</v>
      </c>
      <c r="P626" s="6"/>
      <c r="Q626" s="9" t="s">
        <v>12</v>
      </c>
    </row>
    <row r="627" spans="2:17" x14ac:dyDescent="0.3">
      <c r="B627" s="7" t="str">
        <f t="shared" si="108"/>
        <v/>
      </c>
      <c r="C627" s="7" t="str">
        <f t="shared" si="108"/>
        <v/>
      </c>
      <c r="D627" s="7" t="str">
        <f t="shared" si="108"/>
        <v/>
      </c>
      <c r="E627" s="7" t="str">
        <f t="shared" si="108"/>
        <v/>
      </c>
      <c r="F627" s="7" t="str">
        <f t="shared" si="108"/>
        <v/>
      </c>
      <c r="G627" s="7" t="str">
        <f t="shared" si="108"/>
        <v/>
      </c>
      <c r="H627" s="7" t="str">
        <f t="shared" si="108"/>
        <v/>
      </c>
      <c r="I627" s="7" t="str">
        <f t="shared" si="108"/>
        <v/>
      </c>
      <c r="J627" s="7">
        <f t="shared" si="108"/>
        <v>-1339450</v>
      </c>
      <c r="K627" s="7">
        <f t="shared" si="108"/>
        <v>-119121</v>
      </c>
      <c r="L627" s="7">
        <f t="shared" si="108"/>
        <v>-107941</v>
      </c>
      <c r="M627" s="7">
        <f t="shared" si="108"/>
        <v>-2889</v>
      </c>
      <c r="N627" s="8">
        <f t="shared" si="108"/>
        <v>143838</v>
      </c>
      <c r="O627" s="8" t="str">
        <f t="shared" si="108"/>
        <v/>
      </c>
      <c r="P627" s="6"/>
      <c r="Q627" s="9" t="s">
        <v>13</v>
      </c>
    </row>
    <row r="628" spans="2:17" x14ac:dyDescent="0.3">
      <c r="B628" s="7" t="str">
        <f t="shared" si="108"/>
        <v/>
      </c>
      <c r="C628" s="7" t="str">
        <f t="shared" si="108"/>
        <v/>
      </c>
      <c r="D628" s="7" t="str">
        <f t="shared" si="108"/>
        <v/>
      </c>
      <c r="E628" s="7" t="str">
        <f t="shared" si="108"/>
        <v/>
      </c>
      <c r="F628" s="7" t="str">
        <f t="shared" si="108"/>
        <v/>
      </c>
      <c r="G628" s="7" t="str">
        <f t="shared" si="108"/>
        <v/>
      </c>
      <c r="H628" s="7" t="str">
        <f t="shared" si="108"/>
        <v/>
      </c>
      <c r="I628" s="7">
        <f t="shared" si="108"/>
        <v>44291</v>
      </c>
      <c r="J628" s="7">
        <f t="shared" si="108"/>
        <v>-1236630</v>
      </c>
      <c r="K628" s="7">
        <f t="shared" si="108"/>
        <v>-143511</v>
      </c>
      <c r="L628" s="7">
        <f t="shared" si="108"/>
        <v>-53447</v>
      </c>
      <c r="M628" s="7">
        <f t="shared" si="108"/>
        <v>-14086</v>
      </c>
      <c r="N628" s="8">
        <f t="shared" si="108"/>
        <v>55777</v>
      </c>
      <c r="O628" s="8" t="str">
        <f t="shared" si="108"/>
        <v/>
      </c>
      <c r="P628" s="6"/>
      <c r="Q628" s="9" t="s">
        <v>14</v>
      </c>
    </row>
    <row r="629" spans="2:17" x14ac:dyDescent="0.3">
      <c r="B629" s="7" t="str">
        <f t="shared" si="108"/>
        <v/>
      </c>
      <c r="C629" s="7" t="str">
        <f t="shared" si="108"/>
        <v/>
      </c>
      <c r="D629" s="7" t="str">
        <f t="shared" si="108"/>
        <v/>
      </c>
      <c r="E629" s="7" t="str">
        <f t="shared" si="108"/>
        <v/>
      </c>
      <c r="F629" s="7" t="str">
        <f t="shared" si="108"/>
        <v/>
      </c>
      <c r="G629" s="7" t="str">
        <f t="shared" si="108"/>
        <v/>
      </c>
      <c r="H629" s="7">
        <f t="shared" si="108"/>
        <v>25857.97</v>
      </c>
      <c r="I629" s="7">
        <f t="shared" si="108"/>
        <v>1407508.76</v>
      </c>
      <c r="J629" s="7">
        <f t="shared" si="108"/>
        <v>-1167626.3500000001</v>
      </c>
      <c r="K629" s="7">
        <f t="shared" si="108"/>
        <v>-3674.39</v>
      </c>
      <c r="L629" s="7">
        <f t="shared" si="108"/>
        <v>-122443.81</v>
      </c>
      <c r="M629" s="7">
        <f t="shared" si="108"/>
        <v>-21090.79</v>
      </c>
      <c r="N629" s="8">
        <f t="shared" si="108"/>
        <v>46318.16</v>
      </c>
      <c r="O629" s="8" t="str">
        <f t="shared" si="108"/>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t="e">
        <f t="shared" ref="B632:O632" si="109">B588/B402</f>
        <v>#VALUE!</v>
      </c>
      <c r="C632" s="29" t="e">
        <f t="shared" si="109"/>
        <v>#VALUE!</v>
      </c>
      <c r="D632" s="29" t="e">
        <f t="shared" si="109"/>
        <v>#VALUE!</v>
      </c>
      <c r="E632" s="29" t="e">
        <f t="shared" si="109"/>
        <v>#VALUE!</v>
      </c>
      <c r="F632" s="29" t="e">
        <f t="shared" si="109"/>
        <v>#VALUE!</v>
      </c>
      <c r="G632" s="29" t="e">
        <f t="shared" si="109"/>
        <v>#VALUE!</v>
      </c>
      <c r="H632" s="29">
        <f t="shared" si="109"/>
        <v>3.8885139070273578E-2</v>
      </c>
      <c r="I632" s="29">
        <f t="shared" si="109"/>
        <v>0</v>
      </c>
      <c r="J632" s="29">
        <f t="shared" si="109"/>
        <v>0</v>
      </c>
      <c r="K632" s="29">
        <f t="shared" si="109"/>
        <v>0</v>
      </c>
      <c r="L632" s="29">
        <f t="shared" si="109"/>
        <v>0</v>
      </c>
      <c r="M632" s="29">
        <f t="shared" si="109"/>
        <v>0</v>
      </c>
      <c r="N632" s="29" t="e">
        <f t="shared" si="109"/>
        <v>#VALUE!</v>
      </c>
      <c r="O632" s="29" t="e">
        <f t="shared" si="109"/>
        <v>#VALUE!</v>
      </c>
      <c r="P632" s="6"/>
      <c r="Q632" s="89" t="s">
        <v>37</v>
      </c>
    </row>
    <row r="633" spans="2:17" x14ac:dyDescent="0.3">
      <c r="B633" s="29" t="e">
        <f t="shared" ref="B633:O633" si="110">((B551*(1-B582))/(B457+B432))</f>
        <v>#DIV/0!</v>
      </c>
      <c r="C633" s="29" t="e">
        <f t="shared" si="110"/>
        <v>#DIV/0!</v>
      </c>
      <c r="D633" s="29" t="e">
        <f t="shared" si="110"/>
        <v>#DIV/0!</v>
      </c>
      <c r="E633" s="29" t="e">
        <f t="shared" si="110"/>
        <v>#DIV/0!</v>
      </c>
      <c r="F633" s="29" t="e">
        <f t="shared" si="110"/>
        <v>#DIV/0!</v>
      </c>
      <c r="G633" s="29" t="e">
        <f t="shared" si="110"/>
        <v>#DIV/0!</v>
      </c>
      <c r="H633" s="29">
        <f t="shared" si="110"/>
        <v>6.970120231657824E-2</v>
      </c>
      <c r="I633" s="29">
        <f t="shared" si="110"/>
        <v>0.12176273743081889</v>
      </c>
      <c r="J633" s="29">
        <f t="shared" si="110"/>
        <v>0.33080359039165164</v>
      </c>
      <c r="K633" s="29">
        <f t="shared" si="110"/>
        <v>0.25013899140148971</v>
      </c>
      <c r="L633" s="29">
        <f t="shared" si="110"/>
        <v>0.15543380880728608</v>
      </c>
      <c r="M633" s="29">
        <f t="shared" si="110"/>
        <v>0.12795043161853167</v>
      </c>
      <c r="N633" s="29">
        <f t="shared" si="110"/>
        <v>9.4275393574325933E-2</v>
      </c>
      <c r="O633" s="29">
        <f t="shared" si="110"/>
        <v>8.8556931465540015E-2</v>
      </c>
      <c r="P633" s="6"/>
      <c r="Q633" s="89" t="s">
        <v>38</v>
      </c>
    </row>
    <row r="634" spans="2:17" x14ac:dyDescent="0.3">
      <c r="B634" s="29" t="e">
        <f t="shared" ref="B634:O634" si="111">B588/B457</f>
        <v>#VALUE!</v>
      </c>
      <c r="C634" s="29" t="e">
        <f t="shared" si="111"/>
        <v>#VALUE!</v>
      </c>
      <c r="D634" s="29" t="e">
        <f t="shared" si="111"/>
        <v>#VALUE!</v>
      </c>
      <c r="E634" s="29" t="e">
        <f t="shared" si="111"/>
        <v>#VALUE!</v>
      </c>
      <c r="F634" s="29" t="e">
        <f t="shared" si="111"/>
        <v>#VALUE!</v>
      </c>
      <c r="G634" s="29" t="e">
        <f t="shared" si="111"/>
        <v>#VALUE!</v>
      </c>
      <c r="H634" s="29">
        <f t="shared" si="111"/>
        <v>0.14080261153812795</v>
      </c>
      <c r="I634" s="29">
        <f t="shared" si="111"/>
        <v>0</v>
      </c>
      <c r="J634" s="29">
        <f t="shared" si="111"/>
        <v>0</v>
      </c>
      <c r="K634" s="29">
        <f t="shared" si="111"/>
        <v>0</v>
      </c>
      <c r="L634" s="29">
        <f t="shared" si="111"/>
        <v>0</v>
      </c>
      <c r="M634" s="29">
        <f t="shared" si="111"/>
        <v>0</v>
      </c>
      <c r="N634" s="29" t="e">
        <f t="shared" si="111"/>
        <v>#VALUE!</v>
      </c>
      <c r="O634" s="29" t="e">
        <f t="shared" si="111"/>
        <v>#VALUE!</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t="e">
        <f t="shared" ref="B636:N636" si="112">B378/B414</f>
        <v>#VALUE!</v>
      </c>
      <c r="C636" s="27" t="e">
        <f t="shared" si="112"/>
        <v>#VALUE!</v>
      </c>
      <c r="D636" s="27" t="e">
        <f t="shared" si="112"/>
        <v>#VALUE!</v>
      </c>
      <c r="E636" s="27" t="e">
        <f t="shared" si="112"/>
        <v>#VALUE!</v>
      </c>
      <c r="F636" s="27" t="e">
        <f t="shared" si="112"/>
        <v>#VALUE!</v>
      </c>
      <c r="G636" s="27" t="e">
        <f t="shared" si="112"/>
        <v>#VALUE!</v>
      </c>
      <c r="H636" s="27">
        <f t="shared" si="112"/>
        <v>0.90532349114000277</v>
      </c>
      <c r="I636" s="27">
        <f t="shared" si="112"/>
        <v>2.4908905140496653</v>
      </c>
      <c r="J636" s="27">
        <f t="shared" si="112"/>
        <v>2.4674459335010188</v>
      </c>
      <c r="K636" s="27">
        <f t="shared" si="112"/>
        <v>1.8532757287137589</v>
      </c>
      <c r="L636" s="27">
        <f t="shared" si="112"/>
        <v>1.5565859045549888</v>
      </c>
      <c r="M636" s="27">
        <f t="shared" si="112"/>
        <v>1.6032835649785233</v>
      </c>
      <c r="N636" s="27">
        <f t="shared" si="112"/>
        <v>1.6216639774700561</v>
      </c>
      <c r="O636" s="27">
        <f>O378/O414</f>
        <v>1.7802780657040864</v>
      </c>
      <c r="P636" s="6"/>
      <c r="Q636" s="89" t="s">
        <v>2554</v>
      </c>
    </row>
    <row r="637" spans="2:17" x14ac:dyDescent="0.3">
      <c r="B637" s="27" t="e">
        <f t="shared" ref="B637:N637" si="113">(B378-B372)/B414</f>
        <v>#VALUE!</v>
      </c>
      <c r="C637" s="27" t="e">
        <f t="shared" si="113"/>
        <v>#VALUE!</v>
      </c>
      <c r="D637" s="27" t="e">
        <f t="shared" si="113"/>
        <v>#VALUE!</v>
      </c>
      <c r="E637" s="27" t="e">
        <f t="shared" si="113"/>
        <v>#VALUE!</v>
      </c>
      <c r="F637" s="27" t="e">
        <f t="shared" si="113"/>
        <v>#VALUE!</v>
      </c>
      <c r="G637" s="27" t="e">
        <f t="shared" si="113"/>
        <v>#VALUE!</v>
      </c>
      <c r="H637" s="27">
        <f t="shared" si="113"/>
        <v>0.64127996766987283</v>
      </c>
      <c r="I637" s="27">
        <f t="shared" si="113"/>
        <v>2.2592869219754745</v>
      </c>
      <c r="J637" s="27">
        <f t="shared" si="113"/>
        <v>1.9458544505407471</v>
      </c>
      <c r="K637" s="27">
        <f t="shared" si="113"/>
        <v>1.2003156599486975</v>
      </c>
      <c r="L637" s="27">
        <f t="shared" si="113"/>
        <v>0.65481993918986425</v>
      </c>
      <c r="M637" s="27">
        <f t="shared" si="113"/>
        <v>0.7379210882854923</v>
      </c>
      <c r="N637" s="27">
        <f t="shared" si="113"/>
        <v>0.6945532974383245</v>
      </c>
      <c r="O637" s="27">
        <f>(O378-O372)/O414</f>
        <v>0.86052542856401881</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t="e">
        <f t="shared" ref="B639:N639" si="114">B432/B457</f>
        <v>#VALUE!</v>
      </c>
      <c r="C639" s="27" t="e">
        <f t="shared" si="114"/>
        <v>#VALUE!</v>
      </c>
      <c r="D639" s="27" t="e">
        <f t="shared" si="114"/>
        <v>#VALUE!</v>
      </c>
      <c r="E639" s="27" t="e">
        <f t="shared" si="114"/>
        <v>#VALUE!</v>
      </c>
      <c r="F639" s="27" t="e">
        <f t="shared" si="114"/>
        <v>#VALUE!</v>
      </c>
      <c r="G639" s="27" t="e">
        <f t="shared" si="114"/>
        <v>#VALUE!</v>
      </c>
      <c r="H639" s="27">
        <f t="shared" si="114"/>
        <v>1.0823391324970781</v>
      </c>
      <c r="I639" s="27">
        <f t="shared" si="114"/>
        <v>0.20454216428411956</v>
      </c>
      <c r="J639" s="27">
        <f t="shared" si="114"/>
        <v>7.0979376944102168E-2</v>
      </c>
      <c r="K639" s="27">
        <f t="shared" si="114"/>
        <v>0.21029255487770723</v>
      </c>
      <c r="L639" s="27">
        <f t="shared" si="114"/>
        <v>0.41594499840767285</v>
      </c>
      <c r="M639" s="27">
        <f t="shared" si="114"/>
        <v>0.41044343574492642</v>
      </c>
      <c r="N639" s="27">
        <f t="shared" si="114"/>
        <v>0.35062368851452641</v>
      </c>
      <c r="O639" s="27">
        <f>O432/O457</f>
        <v>0.27069195737123924</v>
      </c>
      <c r="P639" s="6"/>
      <c r="Q639" s="89" t="s">
        <v>40</v>
      </c>
    </row>
    <row r="640" spans="2:17" x14ac:dyDescent="0.3">
      <c r="B640" s="27" t="e">
        <f t="shared" ref="B640:N640" si="115">B432/B588</f>
        <v>#VALUE!</v>
      </c>
      <c r="C640" s="27" t="e">
        <f t="shared" si="115"/>
        <v>#VALUE!</v>
      </c>
      <c r="D640" s="27" t="e">
        <f t="shared" si="115"/>
        <v>#VALUE!</v>
      </c>
      <c r="E640" s="27" t="e">
        <f t="shared" si="115"/>
        <v>#VALUE!</v>
      </c>
      <c r="F640" s="27" t="e">
        <f t="shared" si="115"/>
        <v>#VALUE!</v>
      </c>
      <c r="G640" s="27" t="e">
        <f t="shared" si="115"/>
        <v>#VALUE!</v>
      </c>
      <c r="H640" s="27">
        <f t="shared" si="115"/>
        <v>7.686925126413521</v>
      </c>
      <c r="I640" s="27" t="e">
        <f t="shared" si="115"/>
        <v>#DIV/0!</v>
      </c>
      <c r="J640" s="27" t="e">
        <f t="shared" si="115"/>
        <v>#DIV/0!</v>
      </c>
      <c r="K640" s="27" t="e">
        <f t="shared" si="115"/>
        <v>#DIV/0!</v>
      </c>
      <c r="L640" s="27" t="e">
        <f t="shared" si="115"/>
        <v>#DIV/0!</v>
      </c>
      <c r="M640" s="27" t="e">
        <f t="shared" si="115"/>
        <v>#DIV/0!</v>
      </c>
      <c r="N640" s="27" t="e">
        <f t="shared" si="115"/>
        <v>#VALUE!</v>
      </c>
      <c r="O640" s="27" t="e">
        <f>O432/O588</f>
        <v>#VALUE!</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t="e">
        <f t="shared" ref="C642:O642" si="116">365/(C465/((C366+B366)/2))</f>
        <v>#VALUE!</v>
      </c>
      <c r="D642" s="43" t="e">
        <f t="shared" si="116"/>
        <v>#VALUE!</v>
      </c>
      <c r="E642" s="43" t="e">
        <f t="shared" si="116"/>
        <v>#VALUE!</v>
      </c>
      <c r="F642" s="43" t="e">
        <f t="shared" si="116"/>
        <v>#VALUE!</v>
      </c>
      <c r="G642" s="43" t="e">
        <f t="shared" si="116"/>
        <v>#VALUE!</v>
      </c>
      <c r="H642" s="43" t="e">
        <f t="shared" si="116"/>
        <v>#VALUE!</v>
      </c>
      <c r="I642" s="43">
        <f t="shared" si="116"/>
        <v>81.287316428059498</v>
      </c>
      <c r="J642" s="43">
        <f t="shared" si="116"/>
        <v>35.247554250358171</v>
      </c>
      <c r="K642" s="43">
        <f t="shared" si="116"/>
        <v>38.993049179355147</v>
      </c>
      <c r="L642" s="43">
        <f t="shared" si="116"/>
        <v>42.84678261883365</v>
      </c>
      <c r="M642" s="43">
        <f t="shared" si="116"/>
        <v>55.522759159555378</v>
      </c>
      <c r="N642" s="44">
        <f t="shared" si="116"/>
        <v>62.105289355998615</v>
      </c>
      <c r="O642" s="44">
        <f t="shared" si="116"/>
        <v>48.375297145414756</v>
      </c>
      <c r="P642" s="40"/>
      <c r="Q642" s="41" t="s">
        <v>60</v>
      </c>
    </row>
    <row r="643" spans="2:17" x14ac:dyDescent="0.3">
      <c r="B643" s="42"/>
      <c r="C643" s="43" t="e">
        <f t="shared" ref="C643:O643" si="117">365/(C503/((C372+B372)/2))</f>
        <v>#VALUE!</v>
      </c>
      <c r="D643" s="43" t="e">
        <f t="shared" si="117"/>
        <v>#VALUE!</v>
      </c>
      <c r="E643" s="43" t="e">
        <f t="shared" si="117"/>
        <v>#VALUE!</v>
      </c>
      <c r="F643" s="43" t="e">
        <f t="shared" si="117"/>
        <v>#VALUE!</v>
      </c>
      <c r="G643" s="43" t="e">
        <f t="shared" si="117"/>
        <v>#VALUE!</v>
      </c>
      <c r="H643" s="43" t="e">
        <f t="shared" si="117"/>
        <v>#VALUE!</v>
      </c>
      <c r="I643" s="43">
        <f t="shared" si="117"/>
        <v>60.359582557531311</v>
      </c>
      <c r="J643" s="43">
        <f t="shared" si="117"/>
        <v>38.858511487579754</v>
      </c>
      <c r="K643" s="43">
        <f t="shared" si="117"/>
        <v>60.062461239341758</v>
      </c>
      <c r="L643" s="43">
        <f t="shared" si="117"/>
        <v>100.08673407714899</v>
      </c>
      <c r="M643" s="43">
        <f t="shared" si="117"/>
        <v>133.01080314225663</v>
      </c>
      <c r="N643" s="44">
        <f t="shared" si="117"/>
        <v>159.81755445516367</v>
      </c>
      <c r="O643" s="44">
        <f t="shared" si="117"/>
        <v>154.5580995091272</v>
      </c>
      <c r="P643" s="40"/>
      <c r="Q643" s="41" t="s">
        <v>61</v>
      </c>
    </row>
    <row r="644" spans="2:17" x14ac:dyDescent="0.3">
      <c r="B644" s="42"/>
      <c r="C644" s="43" t="e">
        <f t="shared" ref="C644:O644" si="118">365/(C503/((C408+B408)/2))</f>
        <v>#VALUE!</v>
      </c>
      <c r="D644" s="43" t="e">
        <f t="shared" si="118"/>
        <v>#VALUE!</v>
      </c>
      <c r="E644" s="43" t="e">
        <f t="shared" si="118"/>
        <v>#VALUE!</v>
      </c>
      <c r="F644" s="43" t="e">
        <f t="shared" si="118"/>
        <v>#VALUE!</v>
      </c>
      <c r="G644" s="43" t="e">
        <f t="shared" si="118"/>
        <v>#VALUE!</v>
      </c>
      <c r="H644" s="43" t="e">
        <f t="shared" si="118"/>
        <v>#VALUE!</v>
      </c>
      <c r="I644" s="43">
        <f t="shared" si="118"/>
        <v>131.51474389462166</v>
      </c>
      <c r="J644" s="43">
        <f t="shared" si="118"/>
        <v>62.570078949517708</v>
      </c>
      <c r="K644" s="43">
        <f t="shared" si="118"/>
        <v>57.302848674508773</v>
      </c>
      <c r="L644" s="43">
        <f t="shared" si="118"/>
        <v>56.566734503555693</v>
      </c>
      <c r="M644" s="43">
        <f t="shared" si="118"/>
        <v>60.760551039855677</v>
      </c>
      <c r="N644" s="44">
        <f t="shared" si="118"/>
        <v>72.290224002501787</v>
      </c>
      <c r="O644" s="44">
        <f t="shared" si="118"/>
        <v>75.788402725802214</v>
      </c>
      <c r="P644" s="40"/>
      <c r="Q644" s="41" t="s">
        <v>62</v>
      </c>
    </row>
    <row r="645" spans="2:17" x14ac:dyDescent="0.3">
      <c r="B645" s="45"/>
      <c r="C645" s="46" t="e">
        <f t="shared" ref="C645:M645" si="119">C643+C642-C644</f>
        <v>#VALUE!</v>
      </c>
      <c r="D645" s="46" t="e">
        <f t="shared" si="119"/>
        <v>#VALUE!</v>
      </c>
      <c r="E645" s="46" t="e">
        <f t="shared" si="119"/>
        <v>#VALUE!</v>
      </c>
      <c r="F645" s="46" t="e">
        <f t="shared" si="119"/>
        <v>#VALUE!</v>
      </c>
      <c r="G645" s="46" t="e">
        <f t="shared" si="119"/>
        <v>#VALUE!</v>
      </c>
      <c r="H645" s="46" t="e">
        <f t="shared" si="119"/>
        <v>#VALUE!</v>
      </c>
      <c r="I645" s="46">
        <f t="shared" si="119"/>
        <v>10.13215509096915</v>
      </c>
      <c r="J645" s="46">
        <f t="shared" si="119"/>
        <v>11.535986788420217</v>
      </c>
      <c r="K645" s="46">
        <f t="shared" si="119"/>
        <v>41.752661744188138</v>
      </c>
      <c r="L645" s="46">
        <f t="shared" si="119"/>
        <v>86.366782192426939</v>
      </c>
      <c r="M645" s="46">
        <f t="shared" si="119"/>
        <v>127.77301126195636</v>
      </c>
      <c r="N645" s="47">
        <f>N643+N642-N644</f>
        <v>149.63261980866051</v>
      </c>
      <c r="O645" s="47">
        <f>O643+O642-O644</f>
        <v>127.14499392873974</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c r="C647" s="142"/>
      <c r="D647" s="142"/>
      <c r="E647" s="142"/>
      <c r="F647" s="142"/>
      <c r="G647" s="142"/>
      <c r="H647" s="142"/>
      <c r="I647" s="142">
        <v>1380000</v>
      </c>
      <c r="J647" s="142">
        <v>1380000</v>
      </c>
      <c r="K647" s="142">
        <v>1380000</v>
      </c>
      <c r="L647" s="142">
        <v>1380000</v>
      </c>
      <c r="M647" s="142">
        <v>1380000</v>
      </c>
      <c r="N647" s="143">
        <v>1380000</v>
      </c>
      <c r="O647" s="143">
        <v>1380000</v>
      </c>
      <c r="P647" s="30"/>
      <c r="Q647" s="90" t="s">
        <v>43</v>
      </c>
    </row>
    <row r="648" spans="2:17" x14ac:dyDescent="0.3">
      <c r="B648" s="13" t="e">
        <f t="shared" ref="B648:O648" si="120">B457/B647</f>
        <v>#VALUE!</v>
      </c>
      <c r="C648" s="13" t="e">
        <f t="shared" si="120"/>
        <v>#VALUE!</v>
      </c>
      <c r="D648" s="13" t="e">
        <f t="shared" si="120"/>
        <v>#VALUE!</v>
      </c>
      <c r="E648" s="13" t="e">
        <f t="shared" si="120"/>
        <v>#VALUE!</v>
      </c>
      <c r="F648" s="13" t="e">
        <f t="shared" si="120"/>
        <v>#VALUE!</v>
      </c>
      <c r="G648" s="13" t="e">
        <f t="shared" si="120"/>
        <v>#VALUE!</v>
      </c>
      <c r="H648" s="13" t="e">
        <f t="shared" si="120"/>
        <v>#DIV/0!</v>
      </c>
      <c r="I648" s="13">
        <f t="shared" si="120"/>
        <v>1.3361385652173914</v>
      </c>
      <c r="J648" s="13">
        <f t="shared" si="120"/>
        <v>1.6098462536231886</v>
      </c>
      <c r="K648" s="13">
        <f t="shared" si="120"/>
        <v>1.5767853043478262</v>
      </c>
      <c r="L648" s="13">
        <f t="shared" si="120"/>
        <v>1.5685501086956521</v>
      </c>
      <c r="M648" s="13">
        <f t="shared" si="120"/>
        <v>1.5513925217391304</v>
      </c>
      <c r="N648" s="13">
        <f t="shared" si="120"/>
        <v>1.465943347826087</v>
      </c>
      <c r="O648" s="13">
        <f t="shared" si="120"/>
        <v>1.5065014492753623</v>
      </c>
      <c r="P648" s="6"/>
      <c r="Q648" s="90" t="s">
        <v>44</v>
      </c>
    </row>
    <row r="649" spans="2:17" x14ac:dyDescent="0.3">
      <c r="B649" s="13" t="e">
        <f t="shared" ref="B649:O649" si="121">B588/B647</f>
        <v>#DIV/0!</v>
      </c>
      <c r="C649" s="13" t="e">
        <f t="shared" si="121"/>
        <v>#DIV/0!</v>
      </c>
      <c r="D649" s="13" t="e">
        <f t="shared" si="121"/>
        <v>#DIV/0!</v>
      </c>
      <c r="E649" s="13" t="e">
        <f t="shared" si="121"/>
        <v>#DIV/0!</v>
      </c>
      <c r="F649" s="13" t="e">
        <f t="shared" si="121"/>
        <v>#DIV/0!</v>
      </c>
      <c r="G649" s="13" t="e">
        <f t="shared" si="121"/>
        <v>#DIV/0!</v>
      </c>
      <c r="H649" s="13" t="e">
        <f t="shared" si="121"/>
        <v>#DIV/0!</v>
      </c>
      <c r="I649" s="13">
        <f t="shared" si="121"/>
        <v>0</v>
      </c>
      <c r="J649" s="13">
        <f t="shared" si="121"/>
        <v>0</v>
      </c>
      <c r="K649" s="13">
        <f t="shared" si="121"/>
        <v>0</v>
      </c>
      <c r="L649" s="13">
        <f t="shared" si="121"/>
        <v>0</v>
      </c>
      <c r="M649" s="13">
        <f t="shared" si="121"/>
        <v>0</v>
      </c>
      <c r="N649" s="13" t="e">
        <f t="shared" si="121"/>
        <v>#VALUE!</v>
      </c>
      <c r="O649" s="13" t="e">
        <f t="shared" si="121"/>
        <v>#VALUE!</v>
      </c>
      <c r="P649" s="6"/>
      <c r="Q649" s="89" t="s">
        <v>45</v>
      </c>
    </row>
    <row r="650" spans="2:17" x14ac:dyDescent="0.3">
      <c r="B650" s="91"/>
      <c r="C650" s="91" t="e">
        <f t="shared" ref="C650:M650" si="122">+C649/B649-1</f>
        <v>#DIV/0!</v>
      </c>
      <c r="D650" s="92" t="e">
        <f t="shared" si="122"/>
        <v>#DIV/0!</v>
      </c>
      <c r="E650" s="91" t="e">
        <f t="shared" si="122"/>
        <v>#DIV/0!</v>
      </c>
      <c r="F650" s="92" t="e">
        <f t="shared" si="122"/>
        <v>#DIV/0!</v>
      </c>
      <c r="G650" s="91" t="e">
        <f t="shared" si="122"/>
        <v>#DIV/0!</v>
      </c>
      <c r="H650" s="92" t="e">
        <f t="shared" si="122"/>
        <v>#DIV/0!</v>
      </c>
      <c r="I650" s="91" t="e">
        <f t="shared" si="122"/>
        <v>#DIV/0!</v>
      </c>
      <c r="J650" s="92" t="e">
        <f t="shared" si="122"/>
        <v>#DIV/0!</v>
      </c>
      <c r="K650" s="91" t="e">
        <f t="shared" si="122"/>
        <v>#DIV/0!</v>
      </c>
      <c r="L650" s="92" t="e">
        <f t="shared" si="122"/>
        <v>#DIV/0!</v>
      </c>
      <c r="M650" s="91" t="e">
        <f t="shared" si="122"/>
        <v>#DIV/0!</v>
      </c>
      <c r="N650" s="93" t="e">
        <f>+N649/M649-1</f>
        <v>#VALUE!</v>
      </c>
      <c r="O650" s="93" t="e">
        <f>+O649/N649-1</f>
        <v>#VALUE!</v>
      </c>
      <c r="P650" s="31"/>
      <c r="Q650" s="94" t="s">
        <v>46</v>
      </c>
    </row>
    <row r="651" spans="2:17" x14ac:dyDescent="0.3">
      <c r="B651" s="141">
        <v>0</v>
      </c>
      <c r="C651" s="141">
        <v>0</v>
      </c>
      <c r="D651" s="141">
        <v>0</v>
      </c>
      <c r="E651" s="141">
        <v>0</v>
      </c>
      <c r="F651" s="141">
        <v>0</v>
      </c>
      <c r="G651" s="141">
        <v>0</v>
      </c>
      <c r="H651" s="141">
        <v>0</v>
      </c>
      <c r="I651" s="141">
        <v>0.105</v>
      </c>
      <c r="J651" s="141">
        <v>0.49</v>
      </c>
      <c r="K651" s="141">
        <v>0.34</v>
      </c>
      <c r="L651" s="141">
        <v>0.34</v>
      </c>
      <c r="M651" s="141">
        <v>0.26</v>
      </c>
      <c r="N651" s="141">
        <v>0.21000000000000002</v>
      </c>
      <c r="O651" s="141">
        <v>0</v>
      </c>
      <c r="P651" s="6"/>
      <c r="Q651" s="90" t="s">
        <v>47</v>
      </c>
    </row>
    <row r="652" spans="2:17" x14ac:dyDescent="0.3">
      <c r="B652" s="91" t="e">
        <f t="shared" ref="B652:O652" si="123">+B651/B661</f>
        <v>#DIV/0!</v>
      </c>
      <c r="C652" s="91" t="e">
        <f t="shared" si="123"/>
        <v>#DIV/0!</v>
      </c>
      <c r="D652" s="92" t="e">
        <f t="shared" si="123"/>
        <v>#DIV/0!</v>
      </c>
      <c r="E652" s="91" t="e">
        <f t="shared" si="123"/>
        <v>#DIV/0!</v>
      </c>
      <c r="F652" s="92" t="e">
        <f t="shared" si="123"/>
        <v>#DIV/0!</v>
      </c>
      <c r="G652" s="91" t="e">
        <f t="shared" si="123"/>
        <v>#DIV/0!</v>
      </c>
      <c r="H652" s="92" t="e">
        <f t="shared" si="123"/>
        <v>#DIV/0!</v>
      </c>
      <c r="I652" s="91">
        <f t="shared" si="123"/>
        <v>1.4242676157400731E-2</v>
      </c>
      <c r="J652" s="92">
        <f t="shared" si="123"/>
        <v>3.2016344776034822E-2</v>
      </c>
      <c r="K652" s="91">
        <f t="shared" si="123"/>
        <v>1.4816233635176479E-2</v>
      </c>
      <c r="L652" s="92">
        <f t="shared" si="123"/>
        <v>2.1596202244443176E-2</v>
      </c>
      <c r="M652" s="91">
        <f t="shared" si="123"/>
        <v>2.6039873057459379E-2</v>
      </c>
      <c r="N652" s="93">
        <f t="shared" si="123"/>
        <v>2.1108690289142831E-2</v>
      </c>
      <c r="O652" s="93">
        <f t="shared" si="123"/>
        <v>0</v>
      </c>
      <c r="P652" s="6"/>
      <c r="Q652" s="94" t="s">
        <v>48</v>
      </c>
    </row>
    <row r="653" spans="2:17" x14ac:dyDescent="0.3">
      <c r="B653" s="95" t="e">
        <f t="shared" ref="B653:M653" si="124">+B651/B649</f>
        <v>#DIV/0!</v>
      </c>
      <c r="C653" s="95" t="e">
        <f t="shared" si="124"/>
        <v>#DIV/0!</v>
      </c>
      <c r="D653" s="96" t="e">
        <f t="shared" si="124"/>
        <v>#DIV/0!</v>
      </c>
      <c r="E653" s="95" t="e">
        <f t="shared" si="124"/>
        <v>#DIV/0!</v>
      </c>
      <c r="F653" s="96" t="e">
        <f t="shared" si="124"/>
        <v>#DIV/0!</v>
      </c>
      <c r="G653" s="95" t="e">
        <f t="shared" si="124"/>
        <v>#DIV/0!</v>
      </c>
      <c r="H653" s="96" t="e">
        <f t="shared" si="124"/>
        <v>#DIV/0!</v>
      </c>
      <c r="I653" s="95" t="e">
        <f t="shared" si="124"/>
        <v>#DIV/0!</v>
      </c>
      <c r="J653" s="96" t="e">
        <f t="shared" si="124"/>
        <v>#DIV/0!</v>
      </c>
      <c r="K653" s="95" t="e">
        <f t="shared" si="124"/>
        <v>#DIV/0!</v>
      </c>
      <c r="L653" s="96" t="e">
        <f t="shared" si="124"/>
        <v>#DIV/0!</v>
      </c>
      <c r="M653" s="95" t="e">
        <f t="shared" si="124"/>
        <v>#DIV/0!</v>
      </c>
      <c r="N653" s="97" t="e">
        <f>+N651/N649</f>
        <v>#VALUE!</v>
      </c>
      <c r="O653" s="97" t="e">
        <f>+O651/O649</f>
        <v>#VALUE!</v>
      </c>
      <c r="P653" s="28"/>
      <c r="Q653" s="98" t="s">
        <v>49</v>
      </c>
    </row>
    <row r="654" spans="2:17" x14ac:dyDescent="0.3">
      <c r="B654" s="16">
        <f t="shared" ref="B654:M654" si="125">+B661*B647</f>
        <v>0</v>
      </c>
      <c r="C654" s="16">
        <f t="shared" si="125"/>
        <v>0</v>
      </c>
      <c r="D654" s="16">
        <f t="shared" si="125"/>
        <v>0</v>
      </c>
      <c r="E654" s="16">
        <f t="shared" si="125"/>
        <v>0</v>
      </c>
      <c r="F654" s="16">
        <f t="shared" si="125"/>
        <v>0</v>
      </c>
      <c r="G654" s="16">
        <f t="shared" si="125"/>
        <v>0</v>
      </c>
      <c r="H654" s="16">
        <f t="shared" si="125"/>
        <v>0</v>
      </c>
      <c r="I654" s="16">
        <f t="shared" si="125"/>
        <v>10173649.83930408</v>
      </c>
      <c r="J654" s="16">
        <f t="shared" si="125"/>
        <v>21120462.211731166</v>
      </c>
      <c r="K654" s="16">
        <f t="shared" si="125"/>
        <v>31667967.146929465</v>
      </c>
      <c r="L654" s="16">
        <f t="shared" si="125"/>
        <v>21726042.138762049</v>
      </c>
      <c r="M654" s="16">
        <f t="shared" si="125"/>
        <v>13778869.014003055</v>
      </c>
      <c r="N654" s="16">
        <f>+N661*N647</f>
        <v>13728942.725975638</v>
      </c>
      <c r="O654" s="16">
        <f>+O661*O647</f>
        <v>9108000</v>
      </c>
      <c r="P654" s="6"/>
      <c r="Q654" s="89" t="s">
        <v>50</v>
      </c>
    </row>
    <row r="655" spans="2:17" x14ac:dyDescent="0.3">
      <c r="B655" s="32" t="e">
        <f t="shared" ref="B655:M655" si="126">+B661/B$648</f>
        <v>#VALUE!</v>
      </c>
      <c r="C655" s="32" t="e">
        <f t="shared" si="126"/>
        <v>#VALUE!</v>
      </c>
      <c r="D655" s="33" t="e">
        <f t="shared" si="126"/>
        <v>#VALUE!</v>
      </c>
      <c r="E655" s="32" t="e">
        <f t="shared" si="126"/>
        <v>#VALUE!</v>
      </c>
      <c r="F655" s="33" t="e">
        <f t="shared" si="126"/>
        <v>#VALUE!</v>
      </c>
      <c r="G655" s="32" t="e">
        <f t="shared" si="126"/>
        <v>#VALUE!</v>
      </c>
      <c r="H655" s="33" t="e">
        <f t="shared" si="126"/>
        <v>#DIV/0!</v>
      </c>
      <c r="I655" s="32">
        <f t="shared" si="126"/>
        <v>5.5175490180404676</v>
      </c>
      <c r="J655" s="33">
        <f t="shared" si="126"/>
        <v>9.5069219980968125</v>
      </c>
      <c r="K655" s="32">
        <f t="shared" si="126"/>
        <v>14.55353637372661</v>
      </c>
      <c r="L655" s="33">
        <f t="shared" si="126"/>
        <v>10.036981738056236</v>
      </c>
      <c r="M655" s="32">
        <f t="shared" si="126"/>
        <v>6.435951927957988</v>
      </c>
      <c r="N655" s="34">
        <f>+N661/N$648</f>
        <v>6.7864213419124049</v>
      </c>
      <c r="O655" s="34">
        <f>+O661/O$648</f>
        <v>4.3810113844727105</v>
      </c>
      <c r="P655" s="35">
        <f>(SUM(INDEX($B655:$O655,,$Q$348-$B$348-$P$348+1):INDEX($B655:$O655,$Q$348-$B$348+1))-MAX(INDEX($B655:$O655,,$Q$348-$B$348-$P$348+1):INDEX($B655:$O655,$Q$348-$B$348+1))-MIN(INDEX($B655:$O655,,$Q$348-$B$348-$P$348+1):INDEX($B655:$O655,$Q$348-$B$348+1)))/(COUNT(INDEX($B655:$O655,,$Q$348-$B$348-$P$348+1):INDEX($B655:$O655,$Q$348-$B$348+1))-2)</f>
        <v>8.1915692515058609</v>
      </c>
      <c r="Q655" s="36" t="s">
        <v>51</v>
      </c>
    </row>
    <row r="656" spans="2:17" x14ac:dyDescent="0.3">
      <c r="B656" s="32" t="e">
        <f t="shared" ref="B656:M656" si="127">+B661/B$649</f>
        <v>#DIV/0!</v>
      </c>
      <c r="C656" s="32" t="e">
        <f t="shared" si="127"/>
        <v>#DIV/0!</v>
      </c>
      <c r="D656" s="33" t="e">
        <f t="shared" si="127"/>
        <v>#DIV/0!</v>
      </c>
      <c r="E656" s="32" t="e">
        <f t="shared" si="127"/>
        <v>#DIV/0!</v>
      </c>
      <c r="F656" s="33" t="e">
        <f t="shared" si="127"/>
        <v>#DIV/0!</v>
      </c>
      <c r="G656" s="32" t="e">
        <f t="shared" si="127"/>
        <v>#DIV/0!</v>
      </c>
      <c r="H656" s="33" t="e">
        <f t="shared" si="127"/>
        <v>#DIV/0!</v>
      </c>
      <c r="I656" s="32" t="e">
        <f t="shared" si="127"/>
        <v>#DIV/0!</v>
      </c>
      <c r="J656" s="33" t="e">
        <f t="shared" si="127"/>
        <v>#DIV/0!</v>
      </c>
      <c r="K656" s="32" t="e">
        <f t="shared" si="127"/>
        <v>#DIV/0!</v>
      </c>
      <c r="L656" s="33" t="e">
        <f t="shared" si="127"/>
        <v>#DIV/0!</v>
      </c>
      <c r="M656" s="32" t="e">
        <f t="shared" si="127"/>
        <v>#DIV/0!</v>
      </c>
      <c r="N656" s="34" t="e">
        <f>+N661/N$649</f>
        <v>#VALUE!</v>
      </c>
      <c r="O656" s="34" t="e">
        <f>+O661/O$649</f>
        <v>#VALUE!</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8">+(B654+B432-B354-B360)/B559</f>
        <v>#VALUE!</v>
      </c>
      <c r="C657" s="32" t="e">
        <f t="shared" si="128"/>
        <v>#VALUE!</v>
      </c>
      <c r="D657" s="33" t="e">
        <f t="shared" si="128"/>
        <v>#VALUE!</v>
      </c>
      <c r="E657" s="32" t="e">
        <f t="shared" si="128"/>
        <v>#VALUE!</v>
      </c>
      <c r="F657" s="33" t="e">
        <f t="shared" si="128"/>
        <v>#VALUE!</v>
      </c>
      <c r="G657" s="32" t="e">
        <f t="shared" si="128"/>
        <v>#VALUE!</v>
      </c>
      <c r="H657" s="33">
        <f t="shared" si="128"/>
        <v>2.3704602957293814</v>
      </c>
      <c r="I657" s="32">
        <f t="shared" si="128"/>
        <v>22.297922667687864</v>
      </c>
      <c r="J657" s="33">
        <f t="shared" si="128"/>
        <v>19.141547507822825</v>
      </c>
      <c r="K657" s="32">
        <f t="shared" si="128"/>
        <v>33.670177293065201</v>
      </c>
      <c r="L657" s="33">
        <f t="shared" si="128"/>
        <v>33.556334805676379</v>
      </c>
      <c r="M657" s="32">
        <f t="shared" si="128"/>
        <v>25.80637687479576</v>
      </c>
      <c r="N657" s="34">
        <f t="shared" si="128"/>
        <v>30.035898774846455</v>
      </c>
      <c r="O657" s="34">
        <f t="shared" si="128"/>
        <v>21.833736781150918</v>
      </c>
      <c r="P657" s="35">
        <f>(SUM(INDEX($B657:$O657,,$Q$348-$B$348-$P$348+1):INDEX($B657:$O657,$Q$348-$B$348+1))-MAX(INDEX($B657:$O657,,$Q$348-$B$348-$P$348+1):INDEX($B657:$O657,$Q$348-$B$348+1))-MIN(INDEX($B657:$O657,,$Q$348-$B$348-$P$348+1):INDEX($B657:$O657,$Q$348-$B$348+1)))/(COUNT(INDEX($B657:$O657,,$Q$348-$B$348-$P$348+1):INDEX($B657:$O657,$Q$348-$B$348+1))-2)</f>
        <v>27.808086809117377</v>
      </c>
      <c r="Q657" s="36" t="s">
        <v>53</v>
      </c>
    </row>
    <row r="658" spans="1:17" x14ac:dyDescent="0.3">
      <c r="B658" s="32" t="e">
        <f t="shared" ref="B658:O658" si="129">B654/B465</f>
        <v>#DIV/0!</v>
      </c>
      <c r="C658" s="32" t="e">
        <f t="shared" si="129"/>
        <v>#DIV/0!</v>
      </c>
      <c r="D658" s="33" t="e">
        <f t="shared" si="129"/>
        <v>#DIV/0!</v>
      </c>
      <c r="E658" s="32" t="e">
        <f t="shared" si="129"/>
        <v>#DIV/0!</v>
      </c>
      <c r="F658" s="33" t="e">
        <f t="shared" si="129"/>
        <v>#DIV/0!</v>
      </c>
      <c r="G658" s="32" t="e">
        <f t="shared" si="129"/>
        <v>#DIV/0!</v>
      </c>
      <c r="H658" s="33">
        <f t="shared" si="129"/>
        <v>0</v>
      </c>
      <c r="I658" s="32">
        <f t="shared" si="129"/>
        <v>5.1151493172999372</v>
      </c>
      <c r="J658" s="33">
        <f t="shared" si="129"/>
        <v>4.4886169447657869</v>
      </c>
      <c r="K658" s="32">
        <f t="shared" si="129"/>
        <v>6.0164017272344807</v>
      </c>
      <c r="L658" s="33">
        <f t="shared" si="129"/>
        <v>3.8366756071657702</v>
      </c>
      <c r="M658" s="32">
        <f t="shared" si="129"/>
        <v>2.5956705096612467</v>
      </c>
      <c r="N658" s="34">
        <f t="shared" si="129"/>
        <v>3.4467874234247784</v>
      </c>
      <c r="O658" s="34">
        <f t="shared" si="129"/>
        <v>2.4751587330057037</v>
      </c>
      <c r="P658" s="35">
        <f>(SUM(INDEX($B658:$O658,,$Q$348-$B$348-$P$348+1):INDEX($B658:$O658,$Q$348-$B$348+1))-MAX(INDEX($B658:$O658,,$Q$348-$B$348-$P$348+1):INDEX($B658:$O658,$Q$348-$B$348+1))-MIN(INDEX($B658:$O658,,$Q$348-$B$348-$P$348+1):INDEX($B658:$O658,$Q$348-$B$348+1)))/(COUNT(INDEX($B658:$O658,,$Q$348-$B$348-$P$348+1):INDEX($B658:$O658,$Q$348-$B$348+1))-2)</f>
        <v>3.5919376212543952</v>
      </c>
      <c r="Q658" s="36" t="s">
        <v>54</v>
      </c>
    </row>
    <row r="659" spans="1:17" s="15" customFormat="1" ht="14.25" x14ac:dyDescent="0.2">
      <c r="A659" s="99"/>
      <c r="B659" s="141"/>
      <c r="C659" s="141"/>
      <c r="D659" s="141"/>
      <c r="E659" s="141"/>
      <c r="F659" s="141"/>
      <c r="G659" s="141"/>
      <c r="H659" s="141"/>
      <c r="I659" s="141">
        <v>9.6</v>
      </c>
      <c r="J659" s="141">
        <v>29.5</v>
      </c>
      <c r="K659" s="141">
        <v>29.5</v>
      </c>
      <c r="L659" s="141">
        <v>23.1</v>
      </c>
      <c r="M659" s="141">
        <v>12.7</v>
      </c>
      <c r="N659" s="148">
        <v>13</v>
      </c>
      <c r="O659" s="148">
        <v>12.2</v>
      </c>
      <c r="P659" s="31"/>
      <c r="Q659" s="37" t="s">
        <v>55</v>
      </c>
    </row>
    <row r="660" spans="1:17" s="71" customFormat="1" ht="14.25" x14ac:dyDescent="0.2">
      <c r="A660" s="100"/>
      <c r="B660" s="141"/>
      <c r="C660" s="141"/>
      <c r="D660" s="141"/>
      <c r="E660" s="141"/>
      <c r="F660" s="141"/>
      <c r="G660" s="141"/>
      <c r="H660" s="141"/>
      <c r="I660" s="141">
        <v>4.92</v>
      </c>
      <c r="J660" s="141">
        <v>8.0500000000000007</v>
      </c>
      <c r="K660" s="141">
        <v>18.100000000000001</v>
      </c>
      <c r="L660" s="141">
        <v>7.8</v>
      </c>
      <c r="M660" s="141">
        <v>6.7</v>
      </c>
      <c r="N660" s="148">
        <v>4.5599999999999996</v>
      </c>
      <c r="O660" s="148">
        <v>6.8</v>
      </c>
      <c r="P660" s="38"/>
      <c r="Q660" s="39" t="s">
        <v>56</v>
      </c>
    </row>
    <row r="661" spans="1:17" s="3" customFormat="1" ht="14.25" x14ac:dyDescent="0.2">
      <c r="A661" s="101"/>
      <c r="B661" s="149"/>
      <c r="C661" s="149"/>
      <c r="D661" s="149"/>
      <c r="E661" s="149"/>
      <c r="F661" s="149"/>
      <c r="G661" s="149"/>
      <c r="H661" s="149"/>
      <c r="I661" s="149">
        <v>7.3722100284812173</v>
      </c>
      <c r="J661" s="149">
        <v>15.304682762124033</v>
      </c>
      <c r="K661" s="149">
        <v>22.947802280383669</v>
      </c>
      <c r="L661" s="149">
        <v>15.743508796204384</v>
      </c>
      <c r="M661" s="149">
        <v>9.9846876913065614</v>
      </c>
      <c r="N661" s="150">
        <v>9.9485092217214763</v>
      </c>
      <c r="O661" s="152">
        <f>VLOOKUP($P661,Price!$A:$E,5,FALSE)</f>
        <v>6.6</v>
      </c>
      <c r="P661" s="151" t="s">
        <v>187</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t="e">
        <f t="shared" ref="C663:O663" si="130">+C656/C650/100</f>
        <v>#DIV/0!</v>
      </c>
      <c r="D663" s="102" t="e">
        <f t="shared" si="130"/>
        <v>#DIV/0!</v>
      </c>
      <c r="E663" s="103" t="e">
        <f t="shared" si="130"/>
        <v>#DIV/0!</v>
      </c>
      <c r="F663" s="102" t="e">
        <f t="shared" si="130"/>
        <v>#DIV/0!</v>
      </c>
      <c r="G663" s="103" t="e">
        <f t="shared" si="130"/>
        <v>#DIV/0!</v>
      </c>
      <c r="H663" s="102" t="e">
        <f t="shared" si="130"/>
        <v>#DIV/0!</v>
      </c>
      <c r="I663" s="103" t="e">
        <f t="shared" si="130"/>
        <v>#DIV/0!</v>
      </c>
      <c r="J663" s="102" t="e">
        <f t="shared" si="130"/>
        <v>#DIV/0!</v>
      </c>
      <c r="K663" s="103" t="e">
        <f t="shared" si="130"/>
        <v>#DIV/0!</v>
      </c>
      <c r="L663" s="102" t="e">
        <f t="shared" si="130"/>
        <v>#DIV/0!</v>
      </c>
      <c r="M663" s="103" t="e">
        <f t="shared" si="130"/>
        <v>#DIV/0!</v>
      </c>
      <c r="N663" s="104" t="e">
        <f t="shared" si="130"/>
        <v>#VALUE!</v>
      </c>
      <c r="O663" s="104" t="e">
        <f t="shared" si="130"/>
        <v>#VALUE!</v>
      </c>
      <c r="P663" s="28"/>
      <c r="Q663" s="89" t="s">
        <v>65</v>
      </c>
    </row>
    <row r="664" spans="1:17" x14ac:dyDescent="0.3">
      <c r="B664" s="105"/>
      <c r="D664" s="105"/>
      <c r="F664" s="105"/>
      <c r="H664" s="105"/>
      <c r="I664" s="106"/>
      <c r="J664" s="107"/>
      <c r="K664" s="106"/>
      <c r="L664" s="107"/>
      <c r="M664" s="106"/>
      <c r="N664" s="108"/>
      <c r="O664" s="137">
        <f>IF(VLOOKUP($P661,Concensus!$A$2:$W$481,14,FALSE)="-",VLOOKUP($P661,Concensus!$A$2:$W$481,15,FALSE),VLOOKUP($P661,Concensus!$A$2:$W$481,14,FALSE))</f>
        <v>0</v>
      </c>
      <c r="P664" s="30"/>
      <c r="Q664" s="90" t="s">
        <v>66</v>
      </c>
    </row>
    <row r="665" spans="1:17" x14ac:dyDescent="0.3">
      <c r="B665" s="48" t="e">
        <f t="shared" ref="B665:O668" si="131">($P655-B655)/$P655</f>
        <v>#VALUE!</v>
      </c>
      <c r="C665" s="49" t="e">
        <f t="shared" si="131"/>
        <v>#VALUE!</v>
      </c>
      <c r="D665" s="48" t="e">
        <f t="shared" si="131"/>
        <v>#VALUE!</v>
      </c>
      <c r="E665" s="49" t="e">
        <f t="shared" si="131"/>
        <v>#VALUE!</v>
      </c>
      <c r="F665" s="48" t="e">
        <f t="shared" si="131"/>
        <v>#VALUE!</v>
      </c>
      <c r="G665" s="49" t="e">
        <f t="shared" si="131"/>
        <v>#VALUE!</v>
      </c>
      <c r="H665" s="48" t="e">
        <f t="shared" si="131"/>
        <v>#DIV/0!</v>
      </c>
      <c r="I665" s="49">
        <f t="shared" si="131"/>
        <v>0.32643565004029312</v>
      </c>
      <c r="J665" s="48">
        <f t="shared" si="131"/>
        <v>-0.16057396406056745</v>
      </c>
      <c r="K665" s="49">
        <f t="shared" si="131"/>
        <v>-0.77664815212924254</v>
      </c>
      <c r="L665" s="48">
        <f t="shared" si="131"/>
        <v>-0.22528192460939417</v>
      </c>
      <c r="M665" s="49">
        <f t="shared" si="131"/>
        <v>0.21432002460641308</v>
      </c>
      <c r="N665" s="50">
        <f t="shared" si="131"/>
        <v>0.17153586406354887</v>
      </c>
      <c r="O665" s="50">
        <f t="shared" si="131"/>
        <v>0.4651804495619265</v>
      </c>
      <c r="P665" s="31"/>
      <c r="Q665" s="51" t="s">
        <v>67</v>
      </c>
    </row>
    <row r="666" spans="1:17" x14ac:dyDescent="0.3">
      <c r="B666" s="48" t="e">
        <f t="shared" si="131"/>
        <v>#DIV/0!</v>
      </c>
      <c r="C666" s="49" t="e">
        <f t="shared" si="131"/>
        <v>#DIV/0!</v>
      </c>
      <c r="D666" s="48" t="e">
        <f t="shared" si="131"/>
        <v>#DIV/0!</v>
      </c>
      <c r="E666" s="49" t="e">
        <f t="shared" si="131"/>
        <v>#DIV/0!</v>
      </c>
      <c r="F666" s="48" t="e">
        <f t="shared" si="131"/>
        <v>#DIV/0!</v>
      </c>
      <c r="G666" s="49" t="e">
        <f t="shared" si="131"/>
        <v>#DIV/0!</v>
      </c>
      <c r="H666" s="48" t="e">
        <f t="shared" si="131"/>
        <v>#DIV/0!</v>
      </c>
      <c r="I666" s="49" t="e">
        <f t="shared" si="131"/>
        <v>#DIV/0!</v>
      </c>
      <c r="J666" s="48" t="e">
        <f t="shared" si="131"/>
        <v>#DIV/0!</v>
      </c>
      <c r="K666" s="49" t="e">
        <f t="shared" si="131"/>
        <v>#DIV/0!</v>
      </c>
      <c r="L666" s="48" t="e">
        <f t="shared" si="131"/>
        <v>#DIV/0!</v>
      </c>
      <c r="M666" s="49" t="e">
        <f t="shared" si="131"/>
        <v>#DIV/0!</v>
      </c>
      <c r="N666" s="50" t="e">
        <f t="shared" si="131"/>
        <v>#DIV/0!</v>
      </c>
      <c r="O666" s="50" t="e">
        <f t="shared" si="131"/>
        <v>#DIV/0!</v>
      </c>
      <c r="P666" s="31"/>
      <c r="Q666" s="51" t="s">
        <v>68</v>
      </c>
    </row>
    <row r="667" spans="1:17" x14ac:dyDescent="0.3">
      <c r="B667" s="48" t="e">
        <f t="shared" si="131"/>
        <v>#VALUE!</v>
      </c>
      <c r="C667" s="49" t="e">
        <f t="shared" si="131"/>
        <v>#VALUE!</v>
      </c>
      <c r="D667" s="48" t="e">
        <f t="shared" si="131"/>
        <v>#VALUE!</v>
      </c>
      <c r="E667" s="49" t="e">
        <f t="shared" si="131"/>
        <v>#VALUE!</v>
      </c>
      <c r="F667" s="48" t="e">
        <f t="shared" si="131"/>
        <v>#VALUE!</v>
      </c>
      <c r="G667" s="49" t="e">
        <f t="shared" si="131"/>
        <v>#VALUE!</v>
      </c>
      <c r="H667" s="48">
        <f t="shared" si="131"/>
        <v>0.91475644074326667</v>
      </c>
      <c r="I667" s="49">
        <f t="shared" si="131"/>
        <v>0.19814970297139994</v>
      </c>
      <c r="J667" s="48">
        <f t="shared" si="131"/>
        <v>0.31165535985212306</v>
      </c>
      <c r="K667" s="49">
        <f t="shared" si="131"/>
        <v>-0.21080524252484115</v>
      </c>
      <c r="L667" s="48">
        <f t="shared" si="131"/>
        <v>-0.2067113798952302</v>
      </c>
      <c r="M667" s="49">
        <f t="shared" si="131"/>
        <v>7.1983015158932878E-2</v>
      </c>
      <c r="N667" s="50">
        <f t="shared" si="131"/>
        <v>-8.0113816567871546E-2</v>
      </c>
      <c r="O667" s="50">
        <f t="shared" si="131"/>
        <v>0.21484218130416874</v>
      </c>
      <c r="P667" s="31"/>
      <c r="Q667" s="51" t="s">
        <v>69</v>
      </c>
    </row>
    <row r="668" spans="1:17" x14ac:dyDescent="0.3">
      <c r="B668" s="48" t="e">
        <f t="shared" si="131"/>
        <v>#DIV/0!</v>
      </c>
      <c r="C668" s="49" t="e">
        <f t="shared" si="131"/>
        <v>#DIV/0!</v>
      </c>
      <c r="D668" s="48" t="e">
        <f t="shared" si="131"/>
        <v>#DIV/0!</v>
      </c>
      <c r="E668" s="49" t="e">
        <f t="shared" si="131"/>
        <v>#DIV/0!</v>
      </c>
      <c r="F668" s="48" t="e">
        <f t="shared" si="131"/>
        <v>#DIV/0!</v>
      </c>
      <c r="G668" s="49" t="e">
        <f t="shared" si="131"/>
        <v>#DIV/0!</v>
      </c>
      <c r="H668" s="48">
        <f t="shared" si="131"/>
        <v>1</v>
      </c>
      <c r="I668" s="49">
        <f t="shared" si="131"/>
        <v>-0.42406407255858691</v>
      </c>
      <c r="J668" s="48">
        <f t="shared" si="131"/>
        <v>-0.24963666356718317</v>
      </c>
      <c r="K668" s="49">
        <f t="shared" si="131"/>
        <v>-0.67497388919950163</v>
      </c>
      <c r="L668" s="48">
        <f t="shared" si="131"/>
        <v>-6.8135366400351435E-2</v>
      </c>
      <c r="M668" s="49">
        <f t="shared" si="131"/>
        <v>0.27736203036990015</v>
      </c>
      <c r="N668" s="50">
        <f t="shared" si="131"/>
        <v>4.0409999597634076E-2</v>
      </c>
      <c r="O668" s="50">
        <f t="shared" si="131"/>
        <v>0.31091266219113356</v>
      </c>
      <c r="P668" s="31"/>
      <c r="Q668" s="51" t="s">
        <v>70</v>
      </c>
    </row>
    <row r="669" spans="1:17" x14ac:dyDescent="0.3">
      <c r="B669" s="105"/>
      <c r="D669" s="105"/>
      <c r="F669" s="105"/>
      <c r="H669" s="105"/>
      <c r="I669" s="96"/>
      <c r="J669" s="95"/>
      <c r="K669" s="96"/>
      <c r="L669" s="95"/>
      <c r="M669" s="96"/>
      <c r="N669" s="97">
        <f>N664/N661-1</f>
        <v>-1</v>
      </c>
      <c r="O669" s="97">
        <f>O664/O661-1</f>
        <v>-1</v>
      </c>
      <c r="P669" s="28"/>
      <c r="Q669" s="98" t="s">
        <v>71</v>
      </c>
    </row>
    <row r="670" spans="1:17" x14ac:dyDescent="0.3">
      <c r="B670" s="109" t="e">
        <f t="shared" ref="B670:M670" si="132">AVERAGE(B665:B669)</f>
        <v>#VALUE!</v>
      </c>
      <c r="C670" s="110" t="e">
        <f t="shared" si="132"/>
        <v>#VALUE!</v>
      </c>
      <c r="D670" s="109" t="e">
        <f t="shared" si="132"/>
        <v>#VALUE!</v>
      </c>
      <c r="E670" s="110" t="e">
        <f t="shared" si="132"/>
        <v>#VALUE!</v>
      </c>
      <c r="F670" s="109" t="e">
        <f t="shared" si="132"/>
        <v>#VALUE!</v>
      </c>
      <c r="G670" s="110" t="e">
        <f t="shared" si="132"/>
        <v>#VALUE!</v>
      </c>
      <c r="H670" s="109" t="e">
        <f t="shared" si="132"/>
        <v>#DIV/0!</v>
      </c>
      <c r="I670" s="110" t="e">
        <f t="shared" si="132"/>
        <v>#DIV/0!</v>
      </c>
      <c r="J670" s="52" t="e">
        <f t="shared" si="132"/>
        <v>#DIV/0!</v>
      </c>
      <c r="K670" s="53" t="e">
        <f t="shared" si="132"/>
        <v>#DIV/0!</v>
      </c>
      <c r="L670" s="52" t="e">
        <f t="shared" si="132"/>
        <v>#DIV/0!</v>
      </c>
      <c r="M670" s="53" t="e">
        <f t="shared" si="132"/>
        <v>#DIV/0!</v>
      </c>
      <c r="N670" s="54" t="e">
        <f>AVERAGE(N665:N669)</f>
        <v>#DIV/0!</v>
      </c>
      <c r="O670" s="54" t="e">
        <f>AVERAGE(O665:O669)</f>
        <v>#DIV/0!</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v>
      </c>
      <c r="D672" s="56">
        <f t="shared" ref="D672:N672" si="133">+C$651+C672</f>
        <v>0</v>
      </c>
      <c r="E672" s="56">
        <f t="shared" si="133"/>
        <v>0</v>
      </c>
      <c r="F672" s="56">
        <f t="shared" si="133"/>
        <v>0</v>
      </c>
      <c r="G672" s="56">
        <f t="shared" si="133"/>
        <v>0</v>
      </c>
      <c r="H672" s="56">
        <f t="shared" si="133"/>
        <v>0</v>
      </c>
      <c r="I672" s="56">
        <f t="shared" si="133"/>
        <v>0</v>
      </c>
      <c r="J672" s="56">
        <f t="shared" si="133"/>
        <v>0.105</v>
      </c>
      <c r="K672" s="56">
        <f t="shared" si="133"/>
        <v>0.59499999999999997</v>
      </c>
      <c r="L672" s="56">
        <f t="shared" si="133"/>
        <v>0.93500000000000005</v>
      </c>
      <c r="M672" s="56">
        <f t="shared" si="133"/>
        <v>1.2750000000000001</v>
      </c>
      <c r="N672" s="57">
        <f t="shared" si="133"/>
        <v>1.5350000000000001</v>
      </c>
      <c r="O672" s="57">
        <f>+N$651+N672</f>
        <v>1.7450000000000001</v>
      </c>
      <c r="P672" s="31"/>
      <c r="Q672" s="36" t="s">
        <v>74</v>
      </c>
    </row>
    <row r="673" spans="1:17" s="3" customFormat="1" ht="14.25" x14ac:dyDescent="0.2">
      <c r="B673" s="58">
        <f>+B$661+B672</f>
        <v>0</v>
      </c>
      <c r="C673" s="59">
        <f t="shared" ref="C673:O673" si="134">+C$661+C672</f>
        <v>0</v>
      </c>
      <c r="D673" s="59">
        <f t="shared" si="134"/>
        <v>0</v>
      </c>
      <c r="E673" s="59">
        <f t="shared" si="134"/>
        <v>0</v>
      </c>
      <c r="F673" s="59">
        <f t="shared" si="134"/>
        <v>0</v>
      </c>
      <c r="G673" s="59">
        <f t="shared" si="134"/>
        <v>0</v>
      </c>
      <c r="H673" s="59">
        <f t="shared" si="134"/>
        <v>0</v>
      </c>
      <c r="I673" s="59">
        <f t="shared" si="134"/>
        <v>7.3722100284812173</v>
      </c>
      <c r="J673" s="59">
        <f t="shared" si="134"/>
        <v>15.409682762124033</v>
      </c>
      <c r="K673" s="59">
        <f t="shared" si="134"/>
        <v>23.542802280383668</v>
      </c>
      <c r="L673" s="59">
        <f t="shared" si="134"/>
        <v>16.678508796204383</v>
      </c>
      <c r="M673" s="59">
        <f t="shared" si="134"/>
        <v>11.259687691306562</v>
      </c>
      <c r="N673" s="60">
        <f t="shared" si="134"/>
        <v>11.483509221721476</v>
      </c>
      <c r="O673" s="60">
        <f t="shared" si="134"/>
        <v>8.3449999999999989</v>
      </c>
      <c r="P673" s="31"/>
      <c r="Q673" s="36" t="s">
        <v>75</v>
      </c>
    </row>
    <row r="674" spans="1:17" s="3" customFormat="1" ht="14.25" x14ac:dyDescent="0.2">
      <c r="B674" s="72"/>
      <c r="I674" s="61"/>
      <c r="J674" s="61"/>
      <c r="K674" s="61"/>
      <c r="L674" s="61"/>
      <c r="M674" s="61"/>
      <c r="N674" s="62"/>
      <c r="O674" s="62" t="e">
        <f>+O673/B673-1</f>
        <v>#DIV/0!</v>
      </c>
      <c r="P674" s="31"/>
      <c r="Q674" s="63" t="s">
        <v>76</v>
      </c>
    </row>
    <row r="675" spans="1:17" s="70" customFormat="1" ht="14.25" x14ac:dyDescent="0.2">
      <c r="A675" s="64"/>
      <c r="B675" s="65"/>
      <c r="C675" s="66" t="e">
        <f>RATE(C$348-$B$348,,-$B673,C673)</f>
        <v>#NUM!</v>
      </c>
      <c r="D675" s="66" t="e">
        <f t="shared" ref="D675:O675" si="135">RATE(D$348-$B$348,,-$B673,D673)</f>
        <v>#NUM!</v>
      </c>
      <c r="E675" s="66" t="e">
        <f t="shared" si="135"/>
        <v>#NUM!</v>
      </c>
      <c r="F675" s="66" t="e">
        <f t="shared" si="135"/>
        <v>#NUM!</v>
      </c>
      <c r="G675" s="66" t="e">
        <f t="shared" si="135"/>
        <v>#NUM!</v>
      </c>
      <c r="H675" s="66" t="e">
        <f t="shared" si="135"/>
        <v>#NUM!</v>
      </c>
      <c r="I675" s="66" t="e">
        <f t="shared" si="135"/>
        <v>#NUM!</v>
      </c>
      <c r="J675" s="66" t="e">
        <f t="shared" si="135"/>
        <v>#NUM!</v>
      </c>
      <c r="K675" s="66" t="e">
        <f t="shared" si="135"/>
        <v>#NUM!</v>
      </c>
      <c r="L675" s="66" t="e">
        <f t="shared" si="135"/>
        <v>#NUM!</v>
      </c>
      <c r="M675" s="66" t="e">
        <f t="shared" si="135"/>
        <v>#NUM!</v>
      </c>
      <c r="N675" s="67" t="e">
        <f t="shared" si="135"/>
        <v>#NUM!</v>
      </c>
      <c r="O675" s="67" t="e">
        <f t="shared" si="135"/>
        <v>#NUM!</v>
      </c>
      <c r="P675" s="68"/>
      <c r="Q675" s="69" t="s">
        <v>77</v>
      </c>
    </row>
    <row r="676" spans="1:17" s="3" customFormat="1" ht="14.25" x14ac:dyDescent="0.2">
      <c r="B676" s="55"/>
      <c r="C676" s="56"/>
      <c r="D676" s="56">
        <f t="shared" ref="D676:N676" si="136">+C$651+C676</f>
        <v>0</v>
      </c>
      <c r="E676" s="56">
        <f t="shared" si="136"/>
        <v>0</v>
      </c>
      <c r="F676" s="56">
        <f t="shared" si="136"/>
        <v>0</v>
      </c>
      <c r="G676" s="56">
        <f t="shared" si="136"/>
        <v>0</v>
      </c>
      <c r="H676" s="56">
        <f t="shared" si="136"/>
        <v>0</v>
      </c>
      <c r="I676" s="56">
        <f t="shared" si="136"/>
        <v>0</v>
      </c>
      <c r="J676" s="56">
        <f t="shared" si="136"/>
        <v>0.105</v>
      </c>
      <c r="K676" s="56">
        <f t="shared" si="136"/>
        <v>0.59499999999999997</v>
      </c>
      <c r="L676" s="56">
        <f t="shared" si="136"/>
        <v>0.93500000000000005</v>
      </c>
      <c r="M676" s="56">
        <f t="shared" si="136"/>
        <v>1.2750000000000001</v>
      </c>
      <c r="N676" s="57">
        <f t="shared" si="136"/>
        <v>1.5350000000000001</v>
      </c>
      <c r="O676" s="57">
        <f>+N$651+N676</f>
        <v>1.7450000000000001</v>
      </c>
      <c r="P676" s="31"/>
      <c r="Q676" s="36" t="s">
        <v>74</v>
      </c>
    </row>
    <row r="677" spans="1:17" s="3" customFormat="1" ht="14.25" x14ac:dyDescent="0.2">
      <c r="B677" s="58"/>
      <c r="C677" s="59">
        <f t="shared" ref="C677:O677" si="137">+C$661+C676</f>
        <v>0</v>
      </c>
      <c r="D677" s="59">
        <f t="shared" si="137"/>
        <v>0</v>
      </c>
      <c r="E677" s="59">
        <f t="shared" si="137"/>
        <v>0</v>
      </c>
      <c r="F677" s="59">
        <f t="shared" si="137"/>
        <v>0</v>
      </c>
      <c r="G677" s="59">
        <f t="shared" si="137"/>
        <v>0</v>
      </c>
      <c r="H677" s="59">
        <f t="shared" si="137"/>
        <v>0</v>
      </c>
      <c r="I677" s="59">
        <f t="shared" si="137"/>
        <v>7.3722100284812173</v>
      </c>
      <c r="J677" s="59">
        <f t="shared" si="137"/>
        <v>15.409682762124033</v>
      </c>
      <c r="K677" s="59">
        <f t="shared" si="137"/>
        <v>23.542802280383668</v>
      </c>
      <c r="L677" s="59">
        <f t="shared" si="137"/>
        <v>16.678508796204383</v>
      </c>
      <c r="M677" s="59">
        <f t="shared" si="137"/>
        <v>11.259687691306562</v>
      </c>
      <c r="N677" s="60">
        <f t="shared" si="137"/>
        <v>11.483509221721476</v>
      </c>
      <c r="O677" s="60">
        <f t="shared" si="137"/>
        <v>8.3449999999999989</v>
      </c>
      <c r="P677" s="31"/>
      <c r="Q677" s="36" t="s">
        <v>75</v>
      </c>
    </row>
    <row r="678" spans="1:17" s="3" customFormat="1" ht="14.25" x14ac:dyDescent="0.2">
      <c r="B678" s="72"/>
      <c r="I678" s="61"/>
      <c r="J678" s="61"/>
      <c r="K678" s="61"/>
      <c r="L678" s="61"/>
      <c r="M678" s="61"/>
      <c r="N678" s="62"/>
      <c r="O678" s="62" t="e">
        <f>+O677/C677-1</f>
        <v>#DIV/0!</v>
      </c>
      <c r="P678" s="31"/>
      <c r="Q678" s="63" t="s">
        <v>76</v>
      </c>
    </row>
    <row r="679" spans="1:17" s="70" customFormat="1" ht="14.25" x14ac:dyDescent="0.2">
      <c r="A679" s="64"/>
      <c r="B679" s="65"/>
      <c r="C679" s="66"/>
      <c r="D679" s="66" t="e">
        <f>RATE(D$348-$C$348,,-$C677,D677)</f>
        <v>#NUM!</v>
      </c>
      <c r="E679" s="66" t="e">
        <f t="shared" ref="E679:O679" si="138">RATE(E$348-$C$348,,-$C677,E677)</f>
        <v>#NUM!</v>
      </c>
      <c r="F679" s="66" t="e">
        <f t="shared" si="138"/>
        <v>#NUM!</v>
      </c>
      <c r="G679" s="66" t="e">
        <f t="shared" si="138"/>
        <v>#NUM!</v>
      </c>
      <c r="H679" s="66" t="e">
        <f t="shared" si="138"/>
        <v>#NUM!</v>
      </c>
      <c r="I679" s="66" t="e">
        <f t="shared" si="138"/>
        <v>#NUM!</v>
      </c>
      <c r="J679" s="66" t="e">
        <f t="shared" si="138"/>
        <v>#NUM!</v>
      </c>
      <c r="K679" s="66" t="e">
        <f t="shared" si="138"/>
        <v>#NUM!</v>
      </c>
      <c r="L679" s="66" t="e">
        <f t="shared" si="138"/>
        <v>#NUM!</v>
      </c>
      <c r="M679" s="66" t="e">
        <f t="shared" si="138"/>
        <v>#NUM!</v>
      </c>
      <c r="N679" s="67" t="e">
        <f t="shared" si="138"/>
        <v>#NUM!</v>
      </c>
      <c r="O679" s="67" t="e">
        <f t="shared" si="138"/>
        <v>#NUM!</v>
      </c>
      <c r="P679" s="68"/>
      <c r="Q679" s="69" t="s">
        <v>77</v>
      </c>
    </row>
    <row r="680" spans="1:17" s="3" customFormat="1" ht="14.25" x14ac:dyDescent="0.2">
      <c r="B680" s="55"/>
      <c r="C680" s="56"/>
      <c r="D680" s="56"/>
      <c r="E680" s="56">
        <f t="shared" ref="E680:N680" si="139">+D$651+D680</f>
        <v>0</v>
      </c>
      <c r="F680" s="56">
        <f t="shared" si="139"/>
        <v>0</v>
      </c>
      <c r="G680" s="56">
        <f t="shared" si="139"/>
        <v>0</v>
      </c>
      <c r="H680" s="56">
        <f t="shared" si="139"/>
        <v>0</v>
      </c>
      <c r="I680" s="56">
        <f t="shared" si="139"/>
        <v>0</v>
      </c>
      <c r="J680" s="56">
        <f t="shared" si="139"/>
        <v>0.105</v>
      </c>
      <c r="K680" s="56">
        <f t="shared" si="139"/>
        <v>0.59499999999999997</v>
      </c>
      <c r="L680" s="56">
        <f t="shared" si="139"/>
        <v>0.93500000000000005</v>
      </c>
      <c r="M680" s="56">
        <f t="shared" si="139"/>
        <v>1.2750000000000001</v>
      </c>
      <c r="N680" s="57">
        <f t="shared" si="139"/>
        <v>1.5350000000000001</v>
      </c>
      <c r="O680" s="57">
        <f>+N$651+N680</f>
        <v>1.7450000000000001</v>
      </c>
      <c r="P680" s="31"/>
      <c r="Q680" s="36" t="s">
        <v>74</v>
      </c>
    </row>
    <row r="681" spans="1:17" s="3" customFormat="1" ht="14.25" x14ac:dyDescent="0.2">
      <c r="B681" s="58"/>
      <c r="C681" s="59"/>
      <c r="D681" s="59">
        <f t="shared" ref="D681:O681" si="140">+D$661+D680</f>
        <v>0</v>
      </c>
      <c r="E681" s="59">
        <f t="shared" si="140"/>
        <v>0</v>
      </c>
      <c r="F681" s="59">
        <f t="shared" si="140"/>
        <v>0</v>
      </c>
      <c r="G681" s="59">
        <f t="shared" si="140"/>
        <v>0</v>
      </c>
      <c r="H681" s="59">
        <f t="shared" si="140"/>
        <v>0</v>
      </c>
      <c r="I681" s="59">
        <f t="shared" si="140"/>
        <v>7.3722100284812173</v>
      </c>
      <c r="J681" s="59">
        <f t="shared" si="140"/>
        <v>15.409682762124033</v>
      </c>
      <c r="K681" s="59">
        <f t="shared" si="140"/>
        <v>23.542802280383668</v>
      </c>
      <c r="L681" s="59">
        <f t="shared" si="140"/>
        <v>16.678508796204383</v>
      </c>
      <c r="M681" s="59">
        <f t="shared" si="140"/>
        <v>11.259687691306562</v>
      </c>
      <c r="N681" s="60">
        <f t="shared" si="140"/>
        <v>11.483509221721476</v>
      </c>
      <c r="O681" s="60">
        <f t="shared" si="140"/>
        <v>8.3449999999999989</v>
      </c>
      <c r="P681" s="31"/>
      <c r="Q681" s="36" t="s">
        <v>75</v>
      </c>
    </row>
    <row r="682" spans="1:17" s="3" customFormat="1" ht="14.25" x14ac:dyDescent="0.2">
      <c r="B682" s="72"/>
      <c r="I682" s="61"/>
      <c r="J682" s="61"/>
      <c r="K682" s="61"/>
      <c r="L682" s="61"/>
      <c r="M682" s="61"/>
      <c r="N682" s="62"/>
      <c r="O682" s="62" t="e">
        <f>+O681/D681-1</f>
        <v>#DIV/0!</v>
      </c>
      <c r="P682" s="31"/>
      <c r="Q682" s="63" t="s">
        <v>76</v>
      </c>
    </row>
    <row r="683" spans="1:17" s="70" customFormat="1" ht="14.25" x14ac:dyDescent="0.2">
      <c r="A683" s="64"/>
      <c r="B683" s="65"/>
      <c r="C683" s="66"/>
      <c r="D683" s="66"/>
      <c r="E683" s="66" t="e">
        <f>RATE(E$348-$D$348,,-$D681,E681)</f>
        <v>#NUM!</v>
      </c>
      <c r="F683" s="66" t="e">
        <f t="shared" ref="F683:O683" si="141">RATE(F$348-$D$348,,-$D681,F681)</f>
        <v>#NUM!</v>
      </c>
      <c r="G683" s="66" t="e">
        <f t="shared" si="141"/>
        <v>#NUM!</v>
      </c>
      <c r="H683" s="66" t="e">
        <f t="shared" si="141"/>
        <v>#NUM!</v>
      </c>
      <c r="I683" s="66" t="e">
        <f t="shared" si="141"/>
        <v>#NUM!</v>
      </c>
      <c r="J683" s="66" t="e">
        <f t="shared" si="141"/>
        <v>#NUM!</v>
      </c>
      <c r="K683" s="66" t="e">
        <f t="shared" si="141"/>
        <v>#NUM!</v>
      </c>
      <c r="L683" s="66" t="e">
        <f t="shared" si="141"/>
        <v>#NUM!</v>
      </c>
      <c r="M683" s="66" t="e">
        <f t="shared" si="141"/>
        <v>#NUM!</v>
      </c>
      <c r="N683" s="67" t="e">
        <f t="shared" si="141"/>
        <v>#NUM!</v>
      </c>
      <c r="O683" s="67" t="e">
        <f t="shared" si="141"/>
        <v>#NUM!</v>
      </c>
      <c r="P683" s="68"/>
      <c r="Q683" s="69" t="s">
        <v>77</v>
      </c>
    </row>
    <row r="684" spans="1:17" s="3" customFormat="1" ht="14.25" x14ac:dyDescent="0.2">
      <c r="B684" s="55"/>
      <c r="C684" s="56"/>
      <c r="D684" s="56"/>
      <c r="E684" s="56"/>
      <c r="F684" s="56">
        <f t="shared" ref="F684:N684" si="142">+E$651+E684</f>
        <v>0</v>
      </c>
      <c r="G684" s="56">
        <f t="shared" si="142"/>
        <v>0</v>
      </c>
      <c r="H684" s="56">
        <f t="shared" si="142"/>
        <v>0</v>
      </c>
      <c r="I684" s="56">
        <f t="shared" si="142"/>
        <v>0</v>
      </c>
      <c r="J684" s="56">
        <f t="shared" si="142"/>
        <v>0.105</v>
      </c>
      <c r="K684" s="56">
        <f t="shared" si="142"/>
        <v>0.59499999999999997</v>
      </c>
      <c r="L684" s="56">
        <f t="shared" si="142"/>
        <v>0.93500000000000005</v>
      </c>
      <c r="M684" s="56">
        <f t="shared" si="142"/>
        <v>1.2750000000000001</v>
      </c>
      <c r="N684" s="57">
        <f t="shared" si="142"/>
        <v>1.5350000000000001</v>
      </c>
      <c r="O684" s="57">
        <f>+N$651+N684</f>
        <v>1.7450000000000001</v>
      </c>
      <c r="P684" s="31"/>
      <c r="Q684" s="36" t="s">
        <v>74</v>
      </c>
    </row>
    <row r="685" spans="1:17" s="3" customFormat="1" ht="14.25" x14ac:dyDescent="0.2">
      <c r="B685" s="58"/>
      <c r="C685" s="59"/>
      <c r="D685" s="59"/>
      <c r="E685" s="59">
        <f t="shared" ref="E685:O685" si="143">+E$661+E684</f>
        <v>0</v>
      </c>
      <c r="F685" s="59">
        <f t="shared" si="143"/>
        <v>0</v>
      </c>
      <c r="G685" s="59">
        <f t="shared" si="143"/>
        <v>0</v>
      </c>
      <c r="H685" s="59">
        <f t="shared" si="143"/>
        <v>0</v>
      </c>
      <c r="I685" s="59">
        <f t="shared" si="143"/>
        <v>7.3722100284812173</v>
      </c>
      <c r="J685" s="59">
        <f t="shared" si="143"/>
        <v>15.409682762124033</v>
      </c>
      <c r="K685" s="59">
        <f t="shared" si="143"/>
        <v>23.542802280383668</v>
      </c>
      <c r="L685" s="59">
        <f t="shared" si="143"/>
        <v>16.678508796204383</v>
      </c>
      <c r="M685" s="59">
        <f t="shared" si="143"/>
        <v>11.259687691306562</v>
      </c>
      <c r="N685" s="60">
        <f t="shared" si="143"/>
        <v>11.483509221721476</v>
      </c>
      <c r="O685" s="60">
        <f t="shared" si="143"/>
        <v>8.3449999999999989</v>
      </c>
      <c r="P685" s="31"/>
      <c r="Q685" s="36" t="s">
        <v>75</v>
      </c>
    </row>
    <row r="686" spans="1:17" s="3" customFormat="1" ht="14.25" x14ac:dyDescent="0.2">
      <c r="B686" s="72"/>
      <c r="I686" s="61"/>
      <c r="J686" s="61"/>
      <c r="K686" s="61"/>
      <c r="L686" s="61"/>
      <c r="M686" s="61"/>
      <c r="N686" s="62"/>
      <c r="O686" s="62" t="e">
        <f>+O685/E685-1</f>
        <v>#DIV/0!</v>
      </c>
      <c r="P686" s="31"/>
      <c r="Q686" s="63" t="s">
        <v>76</v>
      </c>
    </row>
    <row r="687" spans="1:17" s="70" customFormat="1" ht="14.25" x14ac:dyDescent="0.2">
      <c r="A687" s="64"/>
      <c r="B687" s="65"/>
      <c r="C687" s="66"/>
      <c r="D687" s="66"/>
      <c r="E687" s="66"/>
      <c r="F687" s="66" t="e">
        <f>RATE(F$348-$E$348,,-$E685,F685)</f>
        <v>#NUM!</v>
      </c>
      <c r="G687" s="66" t="e">
        <f t="shared" ref="G687:O687" si="144">RATE(G$348-$E$348,,-$E685,G685)</f>
        <v>#NUM!</v>
      </c>
      <c r="H687" s="66" t="e">
        <f t="shared" si="144"/>
        <v>#NUM!</v>
      </c>
      <c r="I687" s="66" t="e">
        <f t="shared" si="144"/>
        <v>#NUM!</v>
      </c>
      <c r="J687" s="66" t="e">
        <f t="shared" si="144"/>
        <v>#NUM!</v>
      </c>
      <c r="K687" s="66" t="e">
        <f t="shared" si="144"/>
        <v>#NUM!</v>
      </c>
      <c r="L687" s="66" t="e">
        <f t="shared" si="144"/>
        <v>#NUM!</v>
      </c>
      <c r="M687" s="66" t="e">
        <f t="shared" si="144"/>
        <v>#NUM!</v>
      </c>
      <c r="N687" s="67" t="e">
        <f t="shared" si="144"/>
        <v>#NUM!</v>
      </c>
      <c r="O687" s="67" t="e">
        <f t="shared" si="144"/>
        <v>#NUM!</v>
      </c>
      <c r="P687" s="68"/>
      <c r="Q687" s="69" t="s">
        <v>77</v>
      </c>
    </row>
    <row r="688" spans="1:17" s="3" customFormat="1" ht="14.25" x14ac:dyDescent="0.2">
      <c r="B688" s="55"/>
      <c r="C688" s="56"/>
      <c r="D688" s="56"/>
      <c r="E688" s="56"/>
      <c r="F688" s="56"/>
      <c r="G688" s="56">
        <f t="shared" ref="G688:N688" si="145">+F$651+F688</f>
        <v>0</v>
      </c>
      <c r="H688" s="56">
        <f t="shared" si="145"/>
        <v>0</v>
      </c>
      <c r="I688" s="56">
        <f t="shared" si="145"/>
        <v>0</v>
      </c>
      <c r="J688" s="56">
        <f t="shared" si="145"/>
        <v>0.105</v>
      </c>
      <c r="K688" s="56">
        <f t="shared" si="145"/>
        <v>0.59499999999999997</v>
      </c>
      <c r="L688" s="56">
        <f t="shared" si="145"/>
        <v>0.93500000000000005</v>
      </c>
      <c r="M688" s="56">
        <f t="shared" si="145"/>
        <v>1.2750000000000001</v>
      </c>
      <c r="N688" s="57">
        <f t="shared" si="145"/>
        <v>1.5350000000000001</v>
      </c>
      <c r="O688" s="57">
        <f>+N$651+N688</f>
        <v>1.7450000000000001</v>
      </c>
      <c r="P688" s="31"/>
      <c r="Q688" s="36" t="s">
        <v>74</v>
      </c>
    </row>
    <row r="689" spans="1:17" s="3" customFormat="1" ht="14.25" x14ac:dyDescent="0.2">
      <c r="B689" s="58"/>
      <c r="C689" s="59"/>
      <c r="D689" s="59"/>
      <c r="E689" s="59"/>
      <c r="F689" s="59">
        <f t="shared" ref="F689:O689" si="146">+F$661+F688</f>
        <v>0</v>
      </c>
      <c r="G689" s="59">
        <f t="shared" si="146"/>
        <v>0</v>
      </c>
      <c r="H689" s="59">
        <f t="shared" si="146"/>
        <v>0</v>
      </c>
      <c r="I689" s="59">
        <f t="shared" si="146"/>
        <v>7.3722100284812173</v>
      </c>
      <c r="J689" s="59">
        <f t="shared" si="146"/>
        <v>15.409682762124033</v>
      </c>
      <c r="K689" s="59">
        <f t="shared" si="146"/>
        <v>23.542802280383668</v>
      </c>
      <c r="L689" s="59">
        <f t="shared" si="146"/>
        <v>16.678508796204383</v>
      </c>
      <c r="M689" s="59">
        <f t="shared" si="146"/>
        <v>11.259687691306562</v>
      </c>
      <c r="N689" s="60">
        <f t="shared" si="146"/>
        <v>11.483509221721476</v>
      </c>
      <c r="O689" s="60">
        <f t="shared" si="146"/>
        <v>8.3449999999999989</v>
      </c>
      <c r="P689" s="31"/>
      <c r="Q689" s="36" t="s">
        <v>75</v>
      </c>
    </row>
    <row r="690" spans="1:17" s="3" customFormat="1" ht="14.25" x14ac:dyDescent="0.2">
      <c r="B690" s="72"/>
      <c r="I690" s="61"/>
      <c r="J690" s="61"/>
      <c r="K690" s="61"/>
      <c r="L690" s="61"/>
      <c r="M690" s="61"/>
      <c r="N690" s="62"/>
      <c r="O690" s="62" t="e">
        <f>+O689/F689-1</f>
        <v>#DIV/0!</v>
      </c>
      <c r="P690" s="31"/>
      <c r="Q690" s="63" t="s">
        <v>76</v>
      </c>
    </row>
    <row r="691" spans="1:17" s="70" customFormat="1" ht="14.25" x14ac:dyDescent="0.2">
      <c r="A691" s="64"/>
      <c r="B691" s="65"/>
      <c r="C691" s="66"/>
      <c r="D691" s="66"/>
      <c r="E691" s="66"/>
      <c r="F691" s="66"/>
      <c r="G691" s="66" t="e">
        <f>RATE(G$348-$F$348,,-$F689,G689)</f>
        <v>#NUM!</v>
      </c>
      <c r="H691" s="66" t="e">
        <f t="shared" ref="H691:O691" si="147">RATE(H$348-$F$348,,-$F689,H689)</f>
        <v>#NUM!</v>
      </c>
      <c r="I691" s="66" t="e">
        <f t="shared" si="147"/>
        <v>#NUM!</v>
      </c>
      <c r="J691" s="66" t="e">
        <f t="shared" si="147"/>
        <v>#NUM!</v>
      </c>
      <c r="K691" s="66" t="e">
        <f t="shared" si="147"/>
        <v>#NUM!</v>
      </c>
      <c r="L691" s="66" t="e">
        <f t="shared" si="147"/>
        <v>#NUM!</v>
      </c>
      <c r="M691" s="66" t="e">
        <f t="shared" si="147"/>
        <v>#NUM!</v>
      </c>
      <c r="N691" s="67" t="e">
        <f t="shared" si="147"/>
        <v>#NUM!</v>
      </c>
      <c r="O691" s="67" t="e">
        <f t="shared" si="147"/>
        <v>#NUM!</v>
      </c>
      <c r="P691" s="68"/>
      <c r="Q691" s="69" t="s">
        <v>77</v>
      </c>
    </row>
    <row r="692" spans="1:17" s="3" customFormat="1" ht="14.25" x14ac:dyDescent="0.2">
      <c r="B692" s="55"/>
      <c r="C692" s="56"/>
      <c r="D692" s="56"/>
      <c r="E692" s="56"/>
      <c r="F692" s="56"/>
      <c r="G692" s="56"/>
      <c r="H692" s="56">
        <f t="shared" ref="H692:N692" si="148">+G$651+G692</f>
        <v>0</v>
      </c>
      <c r="I692" s="56">
        <f t="shared" si="148"/>
        <v>0</v>
      </c>
      <c r="J692" s="56">
        <f t="shared" si="148"/>
        <v>0.105</v>
      </c>
      <c r="K692" s="56">
        <f t="shared" si="148"/>
        <v>0.59499999999999997</v>
      </c>
      <c r="L692" s="56">
        <f t="shared" si="148"/>
        <v>0.93500000000000005</v>
      </c>
      <c r="M692" s="56">
        <f t="shared" si="148"/>
        <v>1.2750000000000001</v>
      </c>
      <c r="N692" s="57">
        <f t="shared" si="148"/>
        <v>1.5350000000000001</v>
      </c>
      <c r="O692" s="57">
        <f>+N$651+N692</f>
        <v>1.7450000000000001</v>
      </c>
      <c r="P692" s="31"/>
      <c r="Q692" s="36" t="s">
        <v>74</v>
      </c>
    </row>
    <row r="693" spans="1:17" s="3" customFormat="1" ht="14.25" x14ac:dyDescent="0.2">
      <c r="B693" s="58"/>
      <c r="C693" s="59"/>
      <c r="D693" s="59"/>
      <c r="E693" s="59"/>
      <c r="F693" s="59"/>
      <c r="G693" s="59">
        <f t="shared" ref="G693:O693" si="149">+G$661+G692</f>
        <v>0</v>
      </c>
      <c r="H693" s="59">
        <f t="shared" si="149"/>
        <v>0</v>
      </c>
      <c r="I693" s="59">
        <f t="shared" si="149"/>
        <v>7.3722100284812173</v>
      </c>
      <c r="J693" s="59">
        <f t="shared" si="149"/>
        <v>15.409682762124033</v>
      </c>
      <c r="K693" s="59">
        <f t="shared" si="149"/>
        <v>23.542802280383668</v>
      </c>
      <c r="L693" s="59">
        <f t="shared" si="149"/>
        <v>16.678508796204383</v>
      </c>
      <c r="M693" s="59">
        <f t="shared" si="149"/>
        <v>11.259687691306562</v>
      </c>
      <c r="N693" s="60">
        <f t="shared" si="149"/>
        <v>11.483509221721476</v>
      </c>
      <c r="O693" s="60">
        <f t="shared" si="149"/>
        <v>8.3449999999999989</v>
      </c>
      <c r="P693" s="31"/>
      <c r="Q693" s="36" t="s">
        <v>75</v>
      </c>
    </row>
    <row r="694" spans="1:17" s="3" customFormat="1" ht="14.25" x14ac:dyDescent="0.2">
      <c r="B694" s="72"/>
      <c r="I694" s="61"/>
      <c r="J694" s="61"/>
      <c r="K694" s="61"/>
      <c r="L694" s="61"/>
      <c r="M694" s="61"/>
      <c r="N694" s="62"/>
      <c r="O694" s="62" t="e">
        <f>+O693/G693-1</f>
        <v>#DIV/0!</v>
      </c>
      <c r="P694" s="31"/>
      <c r="Q694" s="63" t="s">
        <v>76</v>
      </c>
    </row>
    <row r="695" spans="1:17" s="70" customFormat="1" ht="14.25" x14ac:dyDescent="0.2">
      <c r="A695" s="64"/>
      <c r="B695" s="65"/>
      <c r="C695" s="66"/>
      <c r="D695" s="66"/>
      <c r="E695" s="66"/>
      <c r="F695" s="66"/>
      <c r="G695" s="66"/>
      <c r="H695" s="66" t="e">
        <f>RATE(H$348-$G$348,,-$G693,H693)</f>
        <v>#NUM!</v>
      </c>
      <c r="I695" s="66" t="e">
        <f t="shared" ref="I695:O695" si="150">RATE(I$348-$G$348,,-$G693,I693)</f>
        <v>#NUM!</v>
      </c>
      <c r="J695" s="66" t="e">
        <f t="shared" si="150"/>
        <v>#NUM!</v>
      </c>
      <c r="K695" s="66" t="e">
        <f t="shared" si="150"/>
        <v>#NUM!</v>
      </c>
      <c r="L695" s="66" t="e">
        <f t="shared" si="150"/>
        <v>#NUM!</v>
      </c>
      <c r="M695" s="66" t="e">
        <f t="shared" si="150"/>
        <v>#NUM!</v>
      </c>
      <c r="N695" s="67" t="e">
        <f t="shared" si="150"/>
        <v>#NUM!</v>
      </c>
      <c r="O695" s="67" t="e">
        <f t="shared" si="150"/>
        <v>#NUM!</v>
      </c>
      <c r="P695" s="68"/>
      <c r="Q695" s="69" t="s">
        <v>77</v>
      </c>
    </row>
    <row r="696" spans="1:17" s="3" customFormat="1" ht="14.25" x14ac:dyDescent="0.2">
      <c r="B696" s="55"/>
      <c r="C696" s="56"/>
      <c r="D696" s="56"/>
      <c r="E696" s="56"/>
      <c r="F696" s="56"/>
      <c r="G696" s="56"/>
      <c r="H696" s="56"/>
      <c r="I696" s="56">
        <f t="shared" ref="I696:N696" si="151">+H$651+H696</f>
        <v>0</v>
      </c>
      <c r="J696" s="56">
        <f t="shared" si="151"/>
        <v>0.105</v>
      </c>
      <c r="K696" s="56">
        <f t="shared" si="151"/>
        <v>0.59499999999999997</v>
      </c>
      <c r="L696" s="56">
        <f t="shared" si="151"/>
        <v>0.93500000000000005</v>
      </c>
      <c r="M696" s="56">
        <f t="shared" si="151"/>
        <v>1.2750000000000001</v>
      </c>
      <c r="N696" s="57">
        <f t="shared" si="151"/>
        <v>1.5350000000000001</v>
      </c>
      <c r="O696" s="57">
        <f>+N$651+N696</f>
        <v>1.7450000000000001</v>
      </c>
      <c r="P696" s="31"/>
      <c r="Q696" s="36" t="s">
        <v>74</v>
      </c>
    </row>
    <row r="697" spans="1:17" s="3" customFormat="1" ht="14.25" x14ac:dyDescent="0.2">
      <c r="B697" s="58"/>
      <c r="C697" s="59"/>
      <c r="D697" s="59"/>
      <c r="E697" s="59"/>
      <c r="F697" s="59"/>
      <c r="G697" s="59"/>
      <c r="H697" s="59">
        <f t="shared" ref="H697:O697" si="152">+H$661+H696</f>
        <v>0</v>
      </c>
      <c r="I697" s="59">
        <f t="shared" si="152"/>
        <v>7.3722100284812173</v>
      </c>
      <c r="J697" s="59">
        <f t="shared" si="152"/>
        <v>15.409682762124033</v>
      </c>
      <c r="K697" s="59">
        <f t="shared" si="152"/>
        <v>23.542802280383668</v>
      </c>
      <c r="L697" s="59">
        <f t="shared" si="152"/>
        <v>16.678508796204383</v>
      </c>
      <c r="M697" s="59">
        <f t="shared" si="152"/>
        <v>11.259687691306562</v>
      </c>
      <c r="N697" s="60">
        <f t="shared" si="152"/>
        <v>11.483509221721476</v>
      </c>
      <c r="O697" s="60">
        <f t="shared" si="152"/>
        <v>8.3449999999999989</v>
      </c>
      <c r="P697" s="31"/>
      <c r="Q697" s="36" t="s">
        <v>75</v>
      </c>
    </row>
    <row r="698" spans="1:17" s="3" customFormat="1" ht="14.25" x14ac:dyDescent="0.2">
      <c r="B698" s="72"/>
      <c r="I698" s="61"/>
      <c r="J698" s="61"/>
      <c r="K698" s="61"/>
      <c r="L698" s="61"/>
      <c r="M698" s="61"/>
      <c r="N698" s="62"/>
      <c r="O698" s="62" t="e">
        <f>+O697/H697-1</f>
        <v>#DIV/0!</v>
      </c>
      <c r="P698" s="31"/>
      <c r="Q698" s="63" t="s">
        <v>76</v>
      </c>
    </row>
    <row r="699" spans="1:17" s="70" customFormat="1" ht="14.25" x14ac:dyDescent="0.2">
      <c r="A699" s="64"/>
      <c r="B699" s="65"/>
      <c r="C699" s="66"/>
      <c r="D699" s="66"/>
      <c r="E699" s="66"/>
      <c r="F699" s="66"/>
      <c r="G699" s="66"/>
      <c r="H699" s="66"/>
      <c r="I699" s="66" t="e">
        <f t="shared" ref="I699:O699" si="153">RATE(I$348-$H$348,,-$H697,I697)</f>
        <v>#NUM!</v>
      </c>
      <c r="J699" s="66" t="e">
        <f t="shared" si="153"/>
        <v>#NUM!</v>
      </c>
      <c r="K699" s="66" t="e">
        <f t="shared" si="153"/>
        <v>#NUM!</v>
      </c>
      <c r="L699" s="66" t="e">
        <f t="shared" si="153"/>
        <v>#NUM!</v>
      </c>
      <c r="M699" s="66" t="e">
        <f t="shared" si="153"/>
        <v>#NUM!</v>
      </c>
      <c r="N699" s="67" t="e">
        <f t="shared" si="153"/>
        <v>#NUM!</v>
      </c>
      <c r="O699" s="67" t="e">
        <f t="shared" si="153"/>
        <v>#NUM!</v>
      </c>
      <c r="P699" s="68"/>
      <c r="Q699" s="69" t="s">
        <v>77</v>
      </c>
    </row>
    <row r="700" spans="1:17" s="3" customFormat="1" ht="14.25" x14ac:dyDescent="0.2">
      <c r="B700" s="55"/>
      <c r="C700" s="56"/>
      <c r="D700" s="56"/>
      <c r="E700" s="56"/>
      <c r="F700" s="56"/>
      <c r="G700" s="56"/>
      <c r="H700" s="56"/>
      <c r="I700" s="56"/>
      <c r="J700" s="56">
        <f t="shared" ref="J700:N700" si="154">+I$651+I700</f>
        <v>0.105</v>
      </c>
      <c r="K700" s="56">
        <f t="shared" si="154"/>
        <v>0.59499999999999997</v>
      </c>
      <c r="L700" s="56">
        <f t="shared" si="154"/>
        <v>0.93500000000000005</v>
      </c>
      <c r="M700" s="56">
        <f t="shared" si="154"/>
        <v>1.2750000000000001</v>
      </c>
      <c r="N700" s="57">
        <f t="shared" si="154"/>
        <v>1.5350000000000001</v>
      </c>
      <c r="O700" s="57">
        <f>+N$651+N700</f>
        <v>1.7450000000000001</v>
      </c>
      <c r="P700" s="31"/>
      <c r="Q700" s="36" t="s">
        <v>74</v>
      </c>
    </row>
    <row r="701" spans="1:17" s="3" customFormat="1" ht="14.25" x14ac:dyDescent="0.2">
      <c r="B701" s="58"/>
      <c r="C701" s="59"/>
      <c r="D701" s="59"/>
      <c r="E701" s="59"/>
      <c r="F701" s="59"/>
      <c r="G701" s="59"/>
      <c r="H701" s="59"/>
      <c r="I701" s="59">
        <f t="shared" ref="I701:O701" si="155">+I$661+I700</f>
        <v>7.3722100284812173</v>
      </c>
      <c r="J701" s="59">
        <f t="shared" si="155"/>
        <v>15.409682762124033</v>
      </c>
      <c r="K701" s="59">
        <f t="shared" si="155"/>
        <v>23.542802280383668</v>
      </c>
      <c r="L701" s="59">
        <f t="shared" si="155"/>
        <v>16.678508796204383</v>
      </c>
      <c r="M701" s="59">
        <f t="shared" si="155"/>
        <v>11.259687691306562</v>
      </c>
      <c r="N701" s="60">
        <f t="shared" si="155"/>
        <v>11.483509221721476</v>
      </c>
      <c r="O701" s="60">
        <f t="shared" si="155"/>
        <v>8.3449999999999989</v>
      </c>
      <c r="P701" s="31"/>
      <c r="Q701" s="36" t="s">
        <v>75</v>
      </c>
    </row>
    <row r="702" spans="1:17" s="3" customFormat="1" ht="14.25" x14ac:dyDescent="0.2">
      <c r="B702" s="72"/>
      <c r="I702" s="61"/>
      <c r="J702" s="61"/>
      <c r="K702" s="61"/>
      <c r="L702" s="61"/>
      <c r="M702" s="61"/>
      <c r="N702" s="62"/>
      <c r="O702" s="62">
        <f>+O701/I701-1</f>
        <v>0.13195364317627711</v>
      </c>
      <c r="P702" s="31"/>
      <c r="Q702" s="63" t="s">
        <v>76</v>
      </c>
    </row>
    <row r="703" spans="1:17" s="70" customFormat="1" ht="14.25" x14ac:dyDescent="0.2">
      <c r="A703" s="64"/>
      <c r="B703" s="65"/>
      <c r="C703" s="66"/>
      <c r="D703" s="66"/>
      <c r="E703" s="66"/>
      <c r="F703" s="66"/>
      <c r="G703" s="66"/>
      <c r="H703" s="66"/>
      <c r="I703" s="66"/>
      <c r="J703" s="66">
        <f t="shared" ref="J703:O703" si="156">RATE(J$348-$I$348,,-$I701,J701)</f>
        <v>1.0902392501829814</v>
      </c>
      <c r="K703" s="66">
        <f t="shared" si="156"/>
        <v>0.78702335294546955</v>
      </c>
      <c r="L703" s="66">
        <f t="shared" si="156"/>
        <v>0.31276353985664734</v>
      </c>
      <c r="M703" s="66">
        <f t="shared" si="156"/>
        <v>0.11168606374659334</v>
      </c>
      <c r="N703" s="67">
        <f t="shared" si="156"/>
        <v>9.2686015302544597E-2</v>
      </c>
      <c r="O703" s="67">
        <f t="shared" si="156"/>
        <v>2.0872347686303916E-2</v>
      </c>
      <c r="P703" s="68"/>
      <c r="Q703" s="69" t="s">
        <v>77</v>
      </c>
    </row>
    <row r="704" spans="1:17" s="3" customFormat="1" ht="14.25" x14ac:dyDescent="0.2">
      <c r="B704" s="55"/>
      <c r="C704" s="56"/>
      <c r="D704" s="56"/>
      <c r="E704" s="56"/>
      <c r="F704" s="56"/>
      <c r="G704" s="56"/>
      <c r="H704" s="56"/>
      <c r="I704" s="56"/>
      <c r="J704" s="56"/>
      <c r="K704" s="56">
        <f>+J$651+J704</f>
        <v>0.49</v>
      </c>
      <c r="L704" s="56">
        <f>+K$651+K704</f>
        <v>0.83000000000000007</v>
      </c>
      <c r="M704" s="56">
        <f>+L$651+L704</f>
        <v>1.1700000000000002</v>
      </c>
      <c r="N704" s="57">
        <f>+M$651+M704</f>
        <v>1.4300000000000002</v>
      </c>
      <c r="O704" s="57">
        <f>+N$651+N704</f>
        <v>1.6400000000000001</v>
      </c>
      <c r="P704" s="31"/>
      <c r="Q704" s="36" t="s">
        <v>74</v>
      </c>
    </row>
    <row r="705" spans="1:17" s="3" customFormat="1" ht="14.25" x14ac:dyDescent="0.2">
      <c r="B705" s="58"/>
      <c r="C705" s="59"/>
      <c r="D705" s="59"/>
      <c r="E705" s="59"/>
      <c r="F705" s="59"/>
      <c r="G705" s="59"/>
      <c r="H705" s="59"/>
      <c r="I705" s="59"/>
      <c r="J705" s="59">
        <f t="shared" ref="J705:O705" si="157">+J$661+J704</f>
        <v>15.304682762124033</v>
      </c>
      <c r="K705" s="59">
        <f t="shared" si="157"/>
        <v>23.437802280383668</v>
      </c>
      <c r="L705" s="59">
        <f t="shared" si="157"/>
        <v>16.573508796204386</v>
      </c>
      <c r="M705" s="59">
        <f t="shared" si="157"/>
        <v>11.154687691306561</v>
      </c>
      <c r="N705" s="60">
        <f t="shared" si="157"/>
        <v>11.378509221721476</v>
      </c>
      <c r="O705" s="60">
        <f t="shared" si="157"/>
        <v>8.24</v>
      </c>
      <c r="P705" s="31"/>
      <c r="Q705" s="36" t="s">
        <v>75</v>
      </c>
    </row>
    <row r="706" spans="1:17" s="3" customFormat="1" ht="14.25" x14ac:dyDescent="0.2">
      <c r="B706" s="72"/>
      <c r="I706" s="61"/>
      <c r="J706" s="61"/>
      <c r="K706" s="61"/>
      <c r="L706" s="61"/>
      <c r="M706" s="61"/>
      <c r="N706" s="62"/>
      <c r="O706" s="62">
        <f>+O705/J705-1</f>
        <v>-0.46160269192953685</v>
      </c>
      <c r="P706" s="31"/>
      <c r="Q706" s="63" t="s">
        <v>76</v>
      </c>
    </row>
    <row r="707" spans="1:17" s="70" customFormat="1" ht="14.25" x14ac:dyDescent="0.2">
      <c r="A707" s="64"/>
      <c r="B707" s="65"/>
      <c r="C707" s="66"/>
      <c r="D707" s="66"/>
      <c r="E707" s="66"/>
      <c r="F707" s="66"/>
      <c r="G707" s="66"/>
      <c r="H707" s="66"/>
      <c r="I707" s="66"/>
      <c r="J707" s="66"/>
      <c r="K707" s="66">
        <f>RATE(K$348-$J$348,,-$J705,K705)</f>
        <v>0.53141379306387504</v>
      </c>
      <c r="L707" s="66">
        <f>RATE(L$348-$J$348,,-$J705,L705)</f>
        <v>4.0626941886997767E-2</v>
      </c>
      <c r="M707" s="66">
        <f>RATE(M$348-$J$348,,-$J705,M705)</f>
        <v>-0.10006523779007934</v>
      </c>
      <c r="N707" s="67">
        <f>RATE(N$348-$J$348,,-$J705,N705)</f>
        <v>-7.1428695757611738E-2</v>
      </c>
      <c r="O707" s="67">
        <f>RATE(O$348-$J$348,,-$J705,O705)</f>
        <v>-0.11647147387273223</v>
      </c>
      <c r="P707" s="68"/>
      <c r="Q707" s="69" t="s">
        <v>77</v>
      </c>
    </row>
    <row r="708" spans="1:17" s="3" customFormat="1" ht="14.25" x14ac:dyDescent="0.2">
      <c r="B708" s="73"/>
      <c r="C708" s="74"/>
      <c r="D708" s="74"/>
      <c r="E708" s="74"/>
      <c r="F708" s="74"/>
      <c r="G708" s="74"/>
      <c r="H708" s="74"/>
      <c r="I708" s="74"/>
      <c r="J708" s="74"/>
      <c r="K708" s="74"/>
      <c r="L708" s="74">
        <f>+K$651+K708</f>
        <v>0.34</v>
      </c>
      <c r="M708" s="74">
        <f>+L$651+L708</f>
        <v>0.68</v>
      </c>
      <c r="N708" s="75">
        <f>+M$651+M708</f>
        <v>0.94000000000000006</v>
      </c>
      <c r="O708" s="75">
        <f>+N$651+N708</f>
        <v>1.1500000000000001</v>
      </c>
      <c r="P708" s="31"/>
      <c r="Q708" s="36" t="s">
        <v>74</v>
      </c>
    </row>
    <row r="709" spans="1:17" s="3" customFormat="1" ht="14.25" x14ac:dyDescent="0.2">
      <c r="B709" s="76"/>
      <c r="C709" s="77"/>
      <c r="D709" s="77"/>
      <c r="E709" s="77"/>
      <c r="F709" s="77"/>
      <c r="G709" s="77"/>
      <c r="H709" s="77"/>
      <c r="I709" s="77"/>
      <c r="J709" s="77"/>
      <c r="K709" s="77">
        <f>+K$661+K708</f>
        <v>22.947802280383669</v>
      </c>
      <c r="L709" s="77">
        <f>+L$661+L708</f>
        <v>16.083508796204384</v>
      </c>
      <c r="M709" s="77">
        <f>+M$661+M708</f>
        <v>10.664687691306561</v>
      </c>
      <c r="N709" s="78">
        <f>+N$661+N708</f>
        <v>10.888509221721476</v>
      </c>
      <c r="O709" s="78">
        <f>+O$661+O708</f>
        <v>7.75</v>
      </c>
      <c r="P709" s="31"/>
      <c r="Q709" s="36" t="s">
        <v>75</v>
      </c>
    </row>
    <row r="710" spans="1:17" s="3" customFormat="1" ht="14.25" x14ac:dyDescent="0.2">
      <c r="B710" s="72"/>
      <c r="I710" s="61"/>
      <c r="J710" s="61"/>
      <c r="K710" s="61"/>
      <c r="L710" s="61"/>
      <c r="M710" s="61"/>
      <c r="N710" s="62"/>
      <c r="O710" s="62">
        <f>+O709/K709-1</f>
        <v>-0.66227702743347727</v>
      </c>
      <c r="P710" s="31"/>
      <c r="Q710" s="63" t="s">
        <v>76</v>
      </c>
    </row>
    <row r="711" spans="1:17" s="70" customFormat="1" ht="14.25" x14ac:dyDescent="0.2">
      <c r="A711" s="64"/>
      <c r="B711" s="65"/>
      <c r="C711" s="66"/>
      <c r="D711" s="66"/>
      <c r="E711" s="66"/>
      <c r="F711" s="66"/>
      <c r="G711" s="66"/>
      <c r="H711" s="66"/>
      <c r="I711" s="66"/>
      <c r="J711" s="66"/>
      <c r="K711" s="66"/>
      <c r="L711" s="66">
        <f>RATE(L$348-$K$348,,-$K709,L709)</f>
        <v>-0.29912640000594076</v>
      </c>
      <c r="M711" s="66">
        <f>RATE(M$348-$K$348,,-$K709,M709)</f>
        <v>-0.3182839462912726</v>
      </c>
      <c r="N711" s="67">
        <f>RATE(N$348-$K$348,,-$K709,N709)</f>
        <v>-0.22003381473409164</v>
      </c>
      <c r="O711" s="67">
        <f>RATE(O$348-$K$348,,-$K709,O709)</f>
        <v>-0.2376750204275018</v>
      </c>
      <c r="P711" s="68"/>
      <c r="Q711" s="69" t="s">
        <v>77</v>
      </c>
    </row>
    <row r="712" spans="1:17" s="3" customFormat="1" ht="14.25" x14ac:dyDescent="0.2">
      <c r="B712" s="73"/>
      <c r="C712" s="74"/>
      <c r="D712" s="74"/>
      <c r="E712" s="74"/>
      <c r="F712" s="74"/>
      <c r="G712" s="74"/>
      <c r="H712" s="74"/>
      <c r="I712" s="74"/>
      <c r="J712" s="74"/>
      <c r="K712" s="74"/>
      <c r="L712" s="74"/>
      <c r="M712" s="74">
        <f>+L$651+L712</f>
        <v>0.34</v>
      </c>
      <c r="N712" s="75">
        <f>+M$651+M712</f>
        <v>0.60000000000000009</v>
      </c>
      <c r="O712" s="75">
        <f>+N$651+N712</f>
        <v>0.81</v>
      </c>
      <c r="P712" s="31"/>
      <c r="Q712" s="36" t="s">
        <v>74</v>
      </c>
    </row>
    <row r="713" spans="1:17" s="3" customFormat="1" ht="14.25" x14ac:dyDescent="0.2">
      <c r="B713" s="76"/>
      <c r="C713" s="77"/>
      <c r="D713" s="77"/>
      <c r="E713" s="77"/>
      <c r="F713" s="77"/>
      <c r="G713" s="77"/>
      <c r="H713" s="77"/>
      <c r="I713" s="77"/>
      <c r="J713" s="77"/>
      <c r="K713" s="77"/>
      <c r="L713" s="77">
        <f>+L$661+L712</f>
        <v>15.743508796204384</v>
      </c>
      <c r="M713" s="77">
        <f>+M$661+M712</f>
        <v>10.324687691306561</v>
      </c>
      <c r="N713" s="78">
        <f>+N$661+N712</f>
        <v>10.548509221721476</v>
      </c>
      <c r="O713" s="78">
        <f>+O$661+O712</f>
        <v>7.41</v>
      </c>
      <c r="P713" s="31"/>
      <c r="Q713" s="36" t="s">
        <v>75</v>
      </c>
    </row>
    <row r="714" spans="1:17" s="3" customFormat="1" ht="14.25" x14ac:dyDescent="0.2">
      <c r="B714" s="72"/>
      <c r="I714" s="61"/>
      <c r="J714" s="61"/>
      <c r="K714" s="61"/>
      <c r="L714" s="61"/>
      <c r="M714" s="61"/>
      <c r="N714" s="62"/>
      <c r="O714" s="62">
        <f>+O713/L713-1</f>
        <v>-0.52932982755492963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-0.34419398972891296</v>
      </c>
      <c r="N715" s="67">
        <f>RATE(N$348-$L$348,,-$L713,N713)</f>
        <v>-0.18145081981509203</v>
      </c>
      <c r="O715" s="67">
        <f>RATE(O$348-$L$348,,-$L713,O713)</f>
        <v>-0.22213262127305936</v>
      </c>
      <c r="P715" s="68"/>
      <c r="Q715" s="69" t="s">
        <v>77</v>
      </c>
    </row>
    <row r="716" spans="1:17" s="3" customFormat="1" ht="14.25" x14ac:dyDescent="0.2">
      <c r="B716" s="73"/>
      <c r="C716" s="74"/>
      <c r="D716" s="74"/>
      <c r="E716" s="74"/>
      <c r="F716" s="74"/>
      <c r="G716" s="74"/>
      <c r="H716" s="74"/>
      <c r="I716" s="74"/>
      <c r="J716" s="74"/>
      <c r="K716" s="74"/>
      <c r="L716" s="74"/>
      <c r="M716" s="74"/>
      <c r="N716" s="75">
        <f>+M$651+M716</f>
        <v>0.26</v>
      </c>
      <c r="O716" s="75">
        <f>+N$651+N716</f>
        <v>0.47000000000000003</v>
      </c>
      <c r="P716" s="31"/>
      <c r="Q716" s="36" t="s">
        <v>74</v>
      </c>
    </row>
    <row r="717" spans="1:17" s="3" customFormat="1" ht="14.25" x14ac:dyDescent="0.2">
      <c r="B717" s="76"/>
      <c r="C717" s="77"/>
      <c r="D717" s="77"/>
      <c r="E717" s="77"/>
      <c r="F717" s="77"/>
      <c r="G717" s="77"/>
      <c r="H717" s="77"/>
      <c r="I717" s="77"/>
      <c r="J717" s="77"/>
      <c r="K717" s="77"/>
      <c r="L717" s="77"/>
      <c r="M717" s="77">
        <f>+M$661+M716</f>
        <v>9.9846876913065614</v>
      </c>
      <c r="N717" s="78">
        <f>+N$661+N716</f>
        <v>10.208509221721476</v>
      </c>
      <c r="O717" s="78">
        <f>+O$661+O716</f>
        <v>7.0699999999999994</v>
      </c>
      <c r="P717" s="31"/>
      <c r="Q717" s="36" t="s">
        <v>75</v>
      </c>
    </row>
    <row r="718" spans="1:17" s="3" customFormat="1" ht="14.25" x14ac:dyDescent="0.2">
      <c r="B718" s="72"/>
      <c r="I718" s="61"/>
      <c r="J718" s="61"/>
      <c r="K718" s="61"/>
      <c r="L718" s="61"/>
      <c r="M718" s="61"/>
      <c r="N718" s="62"/>
      <c r="O718" s="62">
        <f>+O717/M717-1</f>
        <v>-0.29191575955293159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2.2416477844348713E-2</v>
      </c>
      <c r="O719" s="67">
        <f>RATE(O$348-$M$348,,-$M717,O717)</f>
        <v>-0.15852258470766528</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0.21000000000000002</v>
      </c>
      <c r="P720" s="31"/>
      <c r="Q720" s="36" t="s">
        <v>74</v>
      </c>
    </row>
    <row r="721" spans="1:17" s="3" customFormat="1" ht="14.25" x14ac:dyDescent="0.2">
      <c r="B721" s="76"/>
      <c r="C721" s="77"/>
      <c r="D721" s="77"/>
      <c r="E721" s="77"/>
      <c r="F721" s="77"/>
      <c r="G721" s="77"/>
      <c r="H721" s="77"/>
      <c r="I721" s="77"/>
      <c r="J721" s="77"/>
      <c r="K721" s="77"/>
      <c r="L721" s="77"/>
      <c r="M721" s="77"/>
      <c r="N721" s="78">
        <f>+N$661+N720</f>
        <v>9.9485092217214763</v>
      </c>
      <c r="O721" s="78">
        <f>+O$661+O720</f>
        <v>6.81</v>
      </c>
      <c r="P721" s="31"/>
      <c r="Q721" s="36" t="s">
        <v>75</v>
      </c>
    </row>
    <row r="722" spans="1:17" s="3" customFormat="1" ht="14.25" x14ac:dyDescent="0.2">
      <c r="B722" s="72"/>
      <c r="I722" s="61"/>
      <c r="J722" s="61"/>
      <c r="K722" s="61"/>
      <c r="L722" s="61"/>
      <c r="M722" s="61"/>
      <c r="N722" s="62"/>
      <c r="O722" s="62">
        <f>+O721/N721-1</f>
        <v>-0.31547532919493981</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-0.31547532919493976</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958" priority="1205" operator="lessThan">
      <formula>0</formula>
    </cfRule>
  </conditionalFormatting>
  <conditionalFormatting sqref="P583">
    <cfRule type="cellIs" dxfId="3957" priority="1200" operator="lessThan">
      <formula>0</formula>
    </cfRule>
  </conditionalFormatting>
  <conditionalFormatting sqref="B348:N348">
    <cfRule type="cellIs" dxfId="3956" priority="1199" operator="lessThan">
      <formula>0</formula>
    </cfRule>
  </conditionalFormatting>
  <conditionalFormatting sqref="P514:P515">
    <cfRule type="cellIs" dxfId="3955" priority="1201" operator="lessThan">
      <formula>0</formula>
    </cfRule>
  </conditionalFormatting>
  <conditionalFormatting sqref="P523 Q529 Q539:Q545">
    <cfRule type="cellIs" dxfId="3954" priority="1202" operator="lessThan">
      <formula>0</formula>
    </cfRule>
  </conditionalFormatting>
  <conditionalFormatting sqref="P531">
    <cfRule type="cellIs" dxfId="3953" priority="1203" operator="lessThan">
      <formula>0</formula>
    </cfRule>
  </conditionalFormatting>
  <conditionalFormatting sqref="P562">
    <cfRule type="cellIs" dxfId="3952" priority="1204" operator="lessThan">
      <formula>0</formula>
    </cfRule>
  </conditionalFormatting>
  <conditionalFormatting sqref="B348:N348">
    <cfRule type="cellIs" dxfId="3951" priority="1198" operator="lessThan">
      <formula>0</formula>
    </cfRule>
  </conditionalFormatting>
  <conditionalFormatting sqref="Q588">
    <cfRule type="cellIs" dxfId="3950" priority="1183" operator="lessThan">
      <formula>0</formula>
    </cfRule>
  </conditionalFormatting>
  <conditionalFormatting sqref="Q499:Q502">
    <cfRule type="cellIs" dxfId="3949" priority="1197" operator="lessThan">
      <formula>0</formula>
    </cfRule>
  </conditionalFormatting>
  <conditionalFormatting sqref="Q503">
    <cfRule type="cellIs" dxfId="3948" priority="1196" operator="lessThan">
      <formula>0</formula>
    </cfRule>
  </conditionalFormatting>
  <conditionalFormatting sqref="Q503">
    <cfRule type="cellIs" dxfId="3947" priority="1195" operator="lessThan">
      <formula>0</formula>
    </cfRule>
  </conditionalFormatting>
  <conditionalFormatting sqref="B514">
    <cfRule type="cellIs" dxfId="3946" priority="1193" operator="lessThan">
      <formula>0</formula>
    </cfRule>
  </conditionalFormatting>
  <conditionalFormatting sqref="B531">
    <cfRule type="cellIs" dxfId="3945" priority="1192" operator="lessThan">
      <formula>0</formula>
    </cfRule>
  </conditionalFormatting>
  <conditionalFormatting sqref="Q520">
    <cfRule type="cellIs" dxfId="3944" priority="1191" operator="lessThan">
      <formula>0</formula>
    </cfRule>
  </conditionalFormatting>
  <conditionalFormatting sqref="Q520">
    <cfRule type="cellIs" dxfId="3943" priority="1190" operator="lessThan">
      <formula>0</formula>
    </cfRule>
  </conditionalFormatting>
  <conditionalFormatting sqref="Q567">
    <cfRule type="cellIs" dxfId="3942" priority="1185" operator="lessThan">
      <formula>0</formula>
    </cfRule>
  </conditionalFormatting>
  <conditionalFormatting sqref="B523 B515">
    <cfRule type="cellIs" dxfId="3941" priority="1194" operator="lessThan">
      <formula>0</formula>
    </cfRule>
  </conditionalFormatting>
  <conditionalFormatting sqref="Q528">
    <cfRule type="cellIs" dxfId="3940" priority="1188" operator="lessThan">
      <formula>0</formula>
    </cfRule>
  </conditionalFormatting>
  <conditionalFormatting sqref="Q536">
    <cfRule type="cellIs" dxfId="3939" priority="1187" operator="lessThan">
      <formula>0</formula>
    </cfRule>
  </conditionalFormatting>
  <conditionalFormatting sqref="Q536">
    <cfRule type="cellIs" dxfId="3938" priority="1186" operator="lessThan">
      <formula>0</formula>
    </cfRule>
  </conditionalFormatting>
  <conditionalFormatting sqref="P539">
    <cfRule type="cellIs" dxfId="3937" priority="1174" operator="lessThan">
      <formula>0</formula>
    </cfRule>
  </conditionalFormatting>
  <conditionalFormatting sqref="Q528">
    <cfRule type="cellIs" dxfId="3936" priority="1189" operator="lessThan">
      <formula>0</formula>
    </cfRule>
  </conditionalFormatting>
  <conditionalFormatting sqref="Q567">
    <cfRule type="cellIs" dxfId="3935" priority="1184" operator="lessThan">
      <formula>0</formula>
    </cfRule>
  </conditionalFormatting>
  <conditionalFormatting sqref="P584:P587">
    <cfRule type="cellIs" dxfId="3934" priority="1176" operator="lessThan">
      <formula>0</formula>
    </cfRule>
  </conditionalFormatting>
  <conditionalFormatting sqref="P563:P566">
    <cfRule type="cellIs" dxfId="3933" priority="1177" operator="lessThan">
      <formula>0</formula>
    </cfRule>
  </conditionalFormatting>
  <conditionalFormatting sqref="Q366">
    <cfRule type="cellIs" dxfId="3932" priority="1135" operator="lessThan">
      <formula>0</formula>
    </cfRule>
  </conditionalFormatting>
  <conditionalFormatting sqref="Q588">
    <cfRule type="cellIs" dxfId="3931" priority="1182" operator="lessThan">
      <formula>0</formula>
    </cfRule>
  </conditionalFormatting>
  <conditionalFormatting sqref="Q544">
    <cfRule type="cellIs" dxfId="3930" priority="1173" operator="lessThan">
      <formula>0</formula>
    </cfRule>
  </conditionalFormatting>
  <conditionalFormatting sqref="J353:N354 K351:N352">
    <cfRule type="cellIs" dxfId="3929" priority="1162" operator="lessThan">
      <formula>0</formula>
    </cfRule>
  </conditionalFormatting>
  <conditionalFormatting sqref="P516:P519">
    <cfRule type="cellIs" dxfId="3928" priority="1181" operator="lessThan">
      <formula>0</formula>
    </cfRule>
  </conditionalFormatting>
  <conditionalFormatting sqref="P524:P527">
    <cfRule type="cellIs" dxfId="3927" priority="1180" operator="lessThan">
      <formula>0</formula>
    </cfRule>
  </conditionalFormatting>
  <conditionalFormatting sqref="P539:P543">
    <cfRule type="cellIs" dxfId="3926" priority="1179" operator="lessThan">
      <formula>0</formula>
    </cfRule>
  </conditionalFormatting>
  <conditionalFormatting sqref="P532:P535">
    <cfRule type="cellIs" dxfId="3925" priority="1178" operator="lessThan">
      <formula>0</formula>
    </cfRule>
  </conditionalFormatting>
  <conditionalFormatting sqref="Q544">
    <cfRule type="cellIs" dxfId="3924" priority="1172" operator="lessThan">
      <formula>0</formula>
    </cfRule>
  </conditionalFormatting>
  <conditionalFormatting sqref="Q354">
    <cfRule type="cellIs" dxfId="3923" priority="1155" operator="lessThan">
      <formula>0</formula>
    </cfRule>
  </conditionalFormatting>
  <conditionalFormatting sqref="Q540:Q543 B539">
    <cfRule type="cellIs" dxfId="3922" priority="1175" operator="lessThan">
      <formula>0</formula>
    </cfRule>
  </conditionalFormatting>
  <conditionalFormatting sqref="P555:P558">
    <cfRule type="cellIs" dxfId="3921" priority="1167" operator="lessThan">
      <formula>0</formula>
    </cfRule>
  </conditionalFormatting>
  <conditionalFormatting sqref="Q555:Q558 Q560">
    <cfRule type="cellIs" dxfId="3920" priority="1170" operator="lessThan">
      <formula>0</formula>
    </cfRule>
  </conditionalFormatting>
  <conditionalFormatting sqref="Q559">
    <cfRule type="cellIs" dxfId="3919" priority="1169" operator="lessThan">
      <formula>0</formula>
    </cfRule>
  </conditionalFormatting>
  <conditionalFormatting sqref="Q468:Q472">
    <cfRule type="cellIs" dxfId="3918" priority="1166" operator="lessThan">
      <formula>0</formula>
    </cfRule>
  </conditionalFormatting>
  <conditionalFormatting sqref="Q559">
    <cfRule type="cellIs" dxfId="3917" priority="1168" operator="lessThan">
      <formula>0</formula>
    </cfRule>
  </conditionalFormatting>
  <conditionalFormatting sqref="J351">
    <cfRule type="cellIs" dxfId="3916" priority="1161" operator="lessThan">
      <formula>0</formula>
    </cfRule>
  </conditionalFormatting>
  <conditionalFormatting sqref="P540:P543">
    <cfRule type="cellIs" dxfId="3915" priority="1171" operator="lessThan">
      <formula>0</formula>
    </cfRule>
  </conditionalFormatting>
  <conditionalFormatting sqref="P349:Q350 Q351:Q353">
    <cfRule type="cellIs" dxfId="3914" priority="1165" operator="lessThan">
      <formula>0</formula>
    </cfRule>
  </conditionalFormatting>
  <conditionalFormatting sqref="Q396">
    <cfRule type="cellIs" dxfId="3913" priority="1088" operator="lessThan">
      <formula>0</formula>
    </cfRule>
  </conditionalFormatting>
  <conditionalFormatting sqref="B349">
    <cfRule type="cellIs" dxfId="3912" priority="1160" operator="lessThan">
      <formula>0</formula>
    </cfRule>
  </conditionalFormatting>
  <conditionalFormatting sqref="P393:P395">
    <cfRule type="cellIs" dxfId="3911" priority="1092" operator="lessThan">
      <formula>0</formula>
    </cfRule>
  </conditionalFormatting>
  <conditionalFormatting sqref="Q397">
    <cfRule type="cellIs" dxfId="3910" priority="1090" operator="lessThan">
      <formula>0</formula>
    </cfRule>
  </conditionalFormatting>
  <conditionalFormatting sqref="P349:P350">
    <cfRule type="cellIs" dxfId="3909" priority="1164" operator="lessThan">
      <formula>0</formula>
    </cfRule>
  </conditionalFormatting>
  <conditionalFormatting sqref="P351:P354">
    <cfRule type="cellIs" dxfId="3908" priority="1163" operator="lessThan">
      <formula>0</formula>
    </cfRule>
  </conditionalFormatting>
  <conditionalFormatting sqref="C397:M397">
    <cfRule type="cellIs" dxfId="3907" priority="1087" operator="lessThan">
      <formula>0</formula>
    </cfRule>
  </conditionalFormatting>
  <conditionalFormatting sqref="Q355">
    <cfRule type="cellIs" dxfId="3906" priority="1158" operator="lessThan">
      <formula>0</formula>
    </cfRule>
  </conditionalFormatting>
  <conditionalFormatting sqref="P398:Q398 Q399:Q401">
    <cfRule type="cellIs" dxfId="3905" priority="1086" operator="lessThan">
      <formula>0</formula>
    </cfRule>
  </conditionalFormatting>
  <conditionalFormatting sqref="P399:P401">
    <cfRule type="cellIs" dxfId="3904" priority="1084" operator="lessThan">
      <formula>0</formula>
    </cfRule>
  </conditionalFormatting>
  <conditionalFormatting sqref="C357:J357">
    <cfRule type="cellIs" dxfId="3903" priority="1149" operator="lessThan">
      <formula>0</formula>
    </cfRule>
  </conditionalFormatting>
  <conditionalFormatting sqref="H385">
    <cfRule type="cellIs" dxfId="3902" priority="1049" operator="lessThan">
      <formula>0</formula>
    </cfRule>
  </conditionalFormatting>
  <conditionalFormatting sqref="Q402">
    <cfRule type="cellIs" dxfId="3901" priority="1082" operator="lessThan">
      <formula>0</formula>
    </cfRule>
  </conditionalFormatting>
  <conditionalFormatting sqref="B350">
    <cfRule type="cellIs" dxfId="3900" priority="1159" operator="lessThan">
      <formula>0</formula>
    </cfRule>
  </conditionalFormatting>
  <conditionalFormatting sqref="J352">
    <cfRule type="cellIs" dxfId="3899" priority="1156" operator="lessThan">
      <formula>0</formula>
    </cfRule>
  </conditionalFormatting>
  <conditionalFormatting sqref="P355">
    <cfRule type="cellIs" dxfId="3898" priority="1157" operator="lessThan">
      <formula>0</formula>
    </cfRule>
  </conditionalFormatting>
  <conditionalFormatting sqref="P440">
    <cfRule type="cellIs" dxfId="3897" priority="1035" operator="lessThan">
      <formula>0</formula>
    </cfRule>
  </conditionalFormatting>
  <conditionalFormatting sqref="Q354">
    <cfRule type="cellIs" dxfId="3896" priority="1154" operator="lessThan">
      <formula>0</formula>
    </cfRule>
  </conditionalFormatting>
  <conditionalFormatting sqref="P356:Q356 Q357:Q359">
    <cfRule type="cellIs" dxfId="3895" priority="1153" operator="lessThan">
      <formula>0</formula>
    </cfRule>
  </conditionalFormatting>
  <conditionalFormatting sqref="P356">
    <cfRule type="cellIs" dxfId="3894" priority="1152" operator="lessThan">
      <formula>0</formula>
    </cfRule>
  </conditionalFormatting>
  <conditionalFormatting sqref="P357:P360">
    <cfRule type="cellIs" dxfId="3893" priority="1151" operator="lessThan">
      <formula>0</formula>
    </cfRule>
  </conditionalFormatting>
  <conditionalFormatting sqref="I358 K358:N358 C359:M360 K357:M357">
    <cfRule type="cellIs" dxfId="3892" priority="1150" operator="lessThan">
      <formula>0</formula>
    </cfRule>
  </conditionalFormatting>
  <conditionalFormatting sqref="B356">
    <cfRule type="cellIs" dxfId="3891" priority="1147" operator="lessThan">
      <formula>0</formula>
    </cfRule>
  </conditionalFormatting>
  <conditionalFormatting sqref="I357">
    <cfRule type="cellIs" dxfId="3890" priority="1148" operator="lessThan">
      <formula>0</formula>
    </cfRule>
  </conditionalFormatting>
  <conditionalFormatting sqref="Q361">
    <cfRule type="cellIs" dxfId="3889" priority="1146" operator="lessThan">
      <formula>0</formula>
    </cfRule>
  </conditionalFormatting>
  <conditionalFormatting sqref="C358:J358">
    <cfRule type="cellIs" dxfId="3888" priority="1145" operator="lessThan">
      <formula>0</formula>
    </cfRule>
  </conditionalFormatting>
  <conditionalFormatting sqref="Q360">
    <cfRule type="cellIs" dxfId="3887" priority="1144" operator="lessThan">
      <formula>0</formula>
    </cfRule>
  </conditionalFormatting>
  <conditionalFormatting sqref="Q360">
    <cfRule type="cellIs" dxfId="3886" priority="1143" operator="lessThan">
      <formula>0</formula>
    </cfRule>
  </conditionalFormatting>
  <conditionalFormatting sqref="P362:Q362 Q363:Q365">
    <cfRule type="cellIs" dxfId="3885" priority="1142" operator="lessThan">
      <formula>0</formula>
    </cfRule>
  </conditionalFormatting>
  <conditionalFormatting sqref="P362">
    <cfRule type="cellIs" dxfId="3884" priority="1141" operator="lessThan">
      <formula>0</formula>
    </cfRule>
  </conditionalFormatting>
  <conditionalFormatting sqref="J363">
    <cfRule type="cellIs" dxfId="3883" priority="1139" operator="lessThan">
      <formula>0</formula>
    </cfRule>
  </conditionalFormatting>
  <conditionalFormatting sqref="K363:N364 J365:M366">
    <cfRule type="cellIs" dxfId="3882" priority="1140" operator="lessThan">
      <formula>0</formula>
    </cfRule>
  </conditionalFormatting>
  <conditionalFormatting sqref="P368">
    <cfRule type="cellIs" dxfId="3881" priority="1132" operator="lessThan">
      <formula>0</formula>
    </cfRule>
  </conditionalFormatting>
  <conditionalFormatting sqref="Q367">
    <cfRule type="cellIs" dxfId="3880" priority="1137" operator="lessThan">
      <formula>0</formula>
    </cfRule>
  </conditionalFormatting>
  <conditionalFormatting sqref="B362">
    <cfRule type="cellIs" dxfId="3879" priority="1138" operator="lessThan">
      <formula>0</formula>
    </cfRule>
  </conditionalFormatting>
  <conditionalFormatting sqref="P405:P407">
    <cfRule type="cellIs" dxfId="3878" priority="1070" operator="lessThan">
      <formula>0</formula>
    </cfRule>
  </conditionalFormatting>
  <conditionalFormatting sqref="J364">
    <cfRule type="cellIs" dxfId="3877" priority="1136" operator="lessThan">
      <formula>0</formula>
    </cfRule>
  </conditionalFormatting>
  <conditionalFormatting sqref="Q366">
    <cfRule type="cellIs" dxfId="3876" priority="1134" operator="lessThan">
      <formula>0</formula>
    </cfRule>
  </conditionalFormatting>
  <conditionalFormatting sqref="P368:Q368 Q369:Q371">
    <cfRule type="cellIs" dxfId="3875" priority="1133" operator="lessThan">
      <formula>0</formula>
    </cfRule>
  </conditionalFormatting>
  <conditionalFormatting sqref="Q372">
    <cfRule type="cellIs" dxfId="3874" priority="1124" operator="lessThan">
      <formula>0</formula>
    </cfRule>
  </conditionalFormatting>
  <conditionalFormatting sqref="I370 K369:N370 C371:M372">
    <cfRule type="cellIs" dxfId="3873" priority="1131" operator="lessThan">
      <formula>0</formula>
    </cfRule>
  </conditionalFormatting>
  <conditionalFormatting sqref="I369">
    <cfRule type="cellIs" dxfId="3872" priority="1129" operator="lessThan">
      <formula>0</formula>
    </cfRule>
  </conditionalFormatting>
  <conditionalFormatting sqref="C369:J369">
    <cfRule type="cellIs" dxfId="3871" priority="1130" operator="lessThan">
      <formula>0</formula>
    </cfRule>
  </conditionalFormatting>
  <conditionalFormatting sqref="B368">
    <cfRule type="cellIs" dxfId="3870" priority="1128" operator="lessThan">
      <formula>0</formula>
    </cfRule>
  </conditionalFormatting>
  <conditionalFormatting sqref="Q373">
    <cfRule type="cellIs" dxfId="3869" priority="1127" operator="lessThan">
      <formula>0</formula>
    </cfRule>
  </conditionalFormatting>
  <conditionalFormatting sqref="P411:P413">
    <cfRule type="cellIs" dxfId="3868" priority="1063" operator="lessThan">
      <formula>0</formula>
    </cfRule>
  </conditionalFormatting>
  <conditionalFormatting sqref="C370:J370">
    <cfRule type="cellIs" dxfId="3867" priority="1126" operator="lessThan">
      <formula>0</formula>
    </cfRule>
  </conditionalFormatting>
  <conditionalFormatting sqref="Q372">
    <cfRule type="cellIs" dxfId="3866" priority="1125" operator="lessThan">
      <formula>0</formula>
    </cfRule>
  </conditionalFormatting>
  <conditionalFormatting sqref="P374:Q374 Q375:Q377">
    <cfRule type="cellIs" dxfId="3865" priority="1123" operator="lessThan">
      <formula>0</formula>
    </cfRule>
  </conditionalFormatting>
  <conditionalFormatting sqref="P374">
    <cfRule type="cellIs" dxfId="3864" priority="1122" operator="lessThan">
      <formula>0</formula>
    </cfRule>
  </conditionalFormatting>
  <conditionalFormatting sqref="P375:P377">
    <cfRule type="cellIs" dxfId="3863" priority="1121" operator="lessThan">
      <formula>0</formula>
    </cfRule>
  </conditionalFormatting>
  <conditionalFormatting sqref="I376 K375:N376 C377:M378">
    <cfRule type="cellIs" dxfId="3862" priority="1120" operator="lessThan">
      <formula>0</formula>
    </cfRule>
  </conditionalFormatting>
  <conditionalFormatting sqref="I375">
    <cfRule type="cellIs" dxfId="3861" priority="1118" operator="lessThan">
      <formula>0</formula>
    </cfRule>
  </conditionalFormatting>
  <conditionalFormatting sqref="C375:J375">
    <cfRule type="cellIs" dxfId="3860" priority="1119" operator="lessThan">
      <formula>0</formula>
    </cfRule>
  </conditionalFormatting>
  <conditionalFormatting sqref="B374">
    <cfRule type="cellIs" dxfId="3859" priority="1117" operator="lessThan">
      <formula>0</formula>
    </cfRule>
  </conditionalFormatting>
  <conditionalFormatting sqref="Q379">
    <cfRule type="cellIs" dxfId="3858" priority="1116" operator="lessThan">
      <formula>0</formula>
    </cfRule>
  </conditionalFormatting>
  <conditionalFormatting sqref="C376:J376">
    <cfRule type="cellIs" dxfId="3857" priority="1115" operator="lessThan">
      <formula>0</formula>
    </cfRule>
  </conditionalFormatting>
  <conditionalFormatting sqref="Q378">
    <cfRule type="cellIs" dxfId="3856" priority="1114" operator="lessThan">
      <formula>0</formula>
    </cfRule>
  </conditionalFormatting>
  <conditionalFormatting sqref="Q378">
    <cfRule type="cellIs" dxfId="3855" priority="1113" operator="lessThan">
      <formula>0</formula>
    </cfRule>
  </conditionalFormatting>
  <conditionalFormatting sqref="P380:Q380 Q381:Q383">
    <cfRule type="cellIs" dxfId="3854" priority="1112" operator="lessThan">
      <formula>0</formula>
    </cfRule>
  </conditionalFormatting>
  <conditionalFormatting sqref="P380">
    <cfRule type="cellIs" dxfId="3853" priority="1111" operator="lessThan">
      <formula>0</formula>
    </cfRule>
  </conditionalFormatting>
  <conditionalFormatting sqref="P381:P383">
    <cfRule type="cellIs" dxfId="3852" priority="1110" operator="lessThan">
      <formula>0</formula>
    </cfRule>
  </conditionalFormatting>
  <conditionalFormatting sqref="I382 K381:N382 C383:N383 C384:M384">
    <cfRule type="cellIs" dxfId="3851" priority="1109" operator="lessThan">
      <formula>0</formula>
    </cfRule>
  </conditionalFormatting>
  <conditionalFormatting sqref="I381">
    <cfRule type="cellIs" dxfId="3850" priority="1107" operator="lessThan">
      <formula>0</formula>
    </cfRule>
  </conditionalFormatting>
  <conditionalFormatting sqref="C381:J381">
    <cfRule type="cellIs" dxfId="3849" priority="1108" operator="lessThan">
      <formula>0</formula>
    </cfRule>
  </conditionalFormatting>
  <conditionalFormatting sqref="B380">
    <cfRule type="cellIs" dxfId="3848" priority="1106" operator="lessThan">
      <formula>0</formula>
    </cfRule>
  </conditionalFormatting>
  <conditionalFormatting sqref="Q385">
    <cfRule type="cellIs" dxfId="3847" priority="1105" operator="lessThan">
      <formula>0</formula>
    </cfRule>
  </conditionalFormatting>
  <conditionalFormatting sqref="C382:J382">
    <cfRule type="cellIs" dxfId="3846" priority="1104" operator="lessThan">
      <formula>0</formula>
    </cfRule>
  </conditionalFormatting>
  <conditionalFormatting sqref="Q384">
    <cfRule type="cellIs" dxfId="3845" priority="1103" operator="lessThan">
      <formula>0</formula>
    </cfRule>
  </conditionalFormatting>
  <conditionalFormatting sqref="Q384">
    <cfRule type="cellIs" dxfId="3844" priority="1102" operator="lessThan">
      <formula>0</formula>
    </cfRule>
  </conditionalFormatting>
  <conditionalFormatting sqref="P386:Q386 Q387:Q389">
    <cfRule type="cellIs" dxfId="3843" priority="1101" operator="lessThan">
      <formula>0</formula>
    </cfRule>
  </conditionalFormatting>
  <conditionalFormatting sqref="P386">
    <cfRule type="cellIs" dxfId="3842" priority="1100" operator="lessThan">
      <formula>0</formula>
    </cfRule>
  </conditionalFormatting>
  <conditionalFormatting sqref="P387:P389">
    <cfRule type="cellIs" dxfId="3841" priority="1099" operator="lessThan">
      <formula>0</formula>
    </cfRule>
  </conditionalFormatting>
  <conditionalFormatting sqref="B386">
    <cfRule type="cellIs" dxfId="3840" priority="1098" operator="lessThan">
      <formula>0</formula>
    </cfRule>
  </conditionalFormatting>
  <conditionalFormatting sqref="Q391">
    <cfRule type="cellIs" dxfId="3839" priority="1097" operator="lessThan">
      <formula>0</formula>
    </cfRule>
  </conditionalFormatting>
  <conditionalFormatting sqref="Q390">
    <cfRule type="cellIs" dxfId="3838" priority="1096" operator="lessThan">
      <formula>0</formula>
    </cfRule>
  </conditionalFormatting>
  <conditionalFormatting sqref="Q390">
    <cfRule type="cellIs" dxfId="3837" priority="1095" operator="lessThan">
      <formula>0</formula>
    </cfRule>
  </conditionalFormatting>
  <conditionalFormatting sqref="P392:Q392 Q393:Q395">
    <cfRule type="cellIs" dxfId="3836" priority="1094" operator="lessThan">
      <formula>0</formula>
    </cfRule>
  </conditionalFormatting>
  <conditionalFormatting sqref="P392">
    <cfRule type="cellIs" dxfId="3835" priority="1093" operator="lessThan">
      <formula>0</formula>
    </cfRule>
  </conditionalFormatting>
  <conditionalFormatting sqref="H397">
    <cfRule type="cellIs" dxfId="3834" priority="1052" operator="lessThan">
      <formula>0</formula>
    </cfRule>
  </conditionalFormatting>
  <conditionalFormatting sqref="B392">
    <cfRule type="cellIs" dxfId="3833" priority="1091" operator="lessThan">
      <formula>0</formula>
    </cfRule>
  </conditionalFormatting>
  <conditionalFormatting sqref="H378">
    <cfRule type="cellIs" dxfId="3832" priority="1048" operator="lessThan">
      <formula>0</formula>
    </cfRule>
  </conditionalFormatting>
  <conditionalFormatting sqref="Q396">
    <cfRule type="cellIs" dxfId="3831" priority="1089" operator="lessThan">
      <formula>0</formula>
    </cfRule>
  </conditionalFormatting>
  <conditionalFormatting sqref="H360">
    <cfRule type="cellIs" dxfId="3830" priority="1046" operator="lessThan">
      <formula>0</formula>
    </cfRule>
  </conditionalFormatting>
  <conditionalFormatting sqref="H361">
    <cfRule type="cellIs" dxfId="3829" priority="1045" operator="lessThan">
      <formula>0</formula>
    </cfRule>
  </conditionalFormatting>
  <conditionalFormatting sqref="P398">
    <cfRule type="cellIs" dxfId="3828" priority="1085" operator="lessThan">
      <formula>0</formula>
    </cfRule>
  </conditionalFormatting>
  <conditionalFormatting sqref="Q438">
    <cfRule type="cellIs" dxfId="3827" priority="1038" operator="lessThan">
      <formula>0</formula>
    </cfRule>
  </conditionalFormatting>
  <conditionalFormatting sqref="H372">
    <cfRule type="cellIs" dxfId="3826" priority="1044" operator="lessThan">
      <formula>0</formula>
    </cfRule>
  </conditionalFormatting>
  <conditionalFormatting sqref="Q402">
    <cfRule type="cellIs" dxfId="3825" priority="1083" operator="lessThan">
      <formula>0</formula>
    </cfRule>
  </conditionalFormatting>
  <conditionalFormatting sqref="P440:Q440 Q441:Q443">
    <cfRule type="cellIs" dxfId="3824" priority="1036" operator="lessThan">
      <formula>0</formula>
    </cfRule>
  </conditionalFormatting>
  <conditionalFormatting sqref="C391:M391">
    <cfRule type="cellIs" dxfId="3823" priority="1081" operator="lessThan">
      <formula>0</formula>
    </cfRule>
  </conditionalFormatting>
  <conditionalFormatting sqref="C385:M385">
    <cfRule type="cellIs" dxfId="3822" priority="1080" operator="lessThan">
      <formula>0</formula>
    </cfRule>
  </conditionalFormatting>
  <conditionalFormatting sqref="C379:M379">
    <cfRule type="cellIs" dxfId="3821" priority="1079" operator="lessThan">
      <formula>0</formula>
    </cfRule>
  </conditionalFormatting>
  <conditionalFormatting sqref="C373:M373">
    <cfRule type="cellIs" dxfId="3820" priority="1078" operator="lessThan">
      <formula>0</formula>
    </cfRule>
  </conditionalFormatting>
  <conditionalFormatting sqref="J367:M367">
    <cfRule type="cellIs" dxfId="3819" priority="1077" operator="lessThan">
      <formula>0</formula>
    </cfRule>
  </conditionalFormatting>
  <conditionalFormatting sqref="C361:M361">
    <cfRule type="cellIs" dxfId="3818" priority="1076" operator="lessThan">
      <formula>0</formula>
    </cfRule>
  </conditionalFormatting>
  <conditionalFormatting sqref="J355:N355">
    <cfRule type="cellIs" dxfId="3817" priority="1075" operator="lessThan">
      <formula>0</formula>
    </cfRule>
  </conditionalFormatting>
  <conditionalFormatting sqref="B398">
    <cfRule type="cellIs" dxfId="3816" priority="1074" operator="lessThan">
      <formula>0</formula>
    </cfRule>
  </conditionalFormatting>
  <conditionalFormatting sqref="B403">
    <cfRule type="cellIs" dxfId="3815" priority="1073" operator="lessThan">
      <formula>0</formula>
    </cfRule>
  </conditionalFormatting>
  <conditionalFormatting sqref="Q408">
    <cfRule type="cellIs" dxfId="3814" priority="1067" operator="lessThan">
      <formula>0</formula>
    </cfRule>
  </conditionalFormatting>
  <conditionalFormatting sqref="Q409">
    <cfRule type="cellIs" dxfId="3813" priority="1069" operator="lessThan">
      <formula>0</formula>
    </cfRule>
  </conditionalFormatting>
  <conditionalFormatting sqref="P404:Q404 Q405:Q407">
    <cfRule type="cellIs" dxfId="3812" priority="1072" operator="lessThan">
      <formula>0</formula>
    </cfRule>
  </conditionalFormatting>
  <conditionalFormatting sqref="P404">
    <cfRule type="cellIs" dxfId="3811" priority="1071" operator="lessThan">
      <formula>0</formula>
    </cfRule>
  </conditionalFormatting>
  <conditionalFormatting sqref="Q408">
    <cfRule type="cellIs" dxfId="3810" priority="1068" operator="lessThan">
      <formula>0</formula>
    </cfRule>
  </conditionalFormatting>
  <conditionalFormatting sqref="B404">
    <cfRule type="cellIs" dxfId="3809" priority="1066" operator="lessThan">
      <formula>0</formula>
    </cfRule>
  </conditionalFormatting>
  <conditionalFormatting sqref="Q414">
    <cfRule type="cellIs" dxfId="3808" priority="1060" operator="lessThan">
      <formula>0</formula>
    </cfRule>
  </conditionalFormatting>
  <conditionalFormatting sqref="Q415">
    <cfRule type="cellIs" dxfId="3807" priority="1062" operator="lessThan">
      <formula>0</formula>
    </cfRule>
  </conditionalFormatting>
  <conditionalFormatting sqref="P410:Q410 Q411:Q413">
    <cfRule type="cellIs" dxfId="3806" priority="1065" operator="lessThan">
      <formula>0</formula>
    </cfRule>
  </conditionalFormatting>
  <conditionalFormatting sqref="P410">
    <cfRule type="cellIs" dxfId="3805" priority="1064" operator="lessThan">
      <formula>0</formula>
    </cfRule>
  </conditionalFormatting>
  <conditionalFormatting sqref="Q414">
    <cfRule type="cellIs" dxfId="3804" priority="1061" operator="lessThan">
      <formula>0</formula>
    </cfRule>
  </conditionalFormatting>
  <conditionalFormatting sqref="B410">
    <cfRule type="cellIs" dxfId="3803" priority="1059" operator="lessThan">
      <formula>0</formula>
    </cfRule>
  </conditionalFormatting>
  <conditionalFormatting sqref="Q432">
    <cfRule type="cellIs" dxfId="3802" priority="1053" operator="lessThan">
      <formula>0</formula>
    </cfRule>
  </conditionalFormatting>
  <conditionalFormatting sqref="P429:P431">
    <cfRule type="cellIs" dxfId="3801" priority="1056" operator="lessThan">
      <formula>0</formula>
    </cfRule>
  </conditionalFormatting>
  <conditionalFormatting sqref="Q433">
    <cfRule type="cellIs" dxfId="3800" priority="1055" operator="lessThan">
      <formula>0</formula>
    </cfRule>
  </conditionalFormatting>
  <conditionalFormatting sqref="P428:Q428 Q429:Q431">
    <cfRule type="cellIs" dxfId="3799" priority="1058" operator="lessThan">
      <formula>0</formula>
    </cfRule>
  </conditionalFormatting>
  <conditionalFormatting sqref="P428">
    <cfRule type="cellIs" dxfId="3798" priority="1057" operator="lessThan">
      <formula>0</formula>
    </cfRule>
  </conditionalFormatting>
  <conditionalFormatting sqref="Q432">
    <cfRule type="cellIs" dxfId="3797" priority="1054" operator="lessThan">
      <formula>0</formula>
    </cfRule>
  </conditionalFormatting>
  <conditionalFormatting sqref="H391">
    <cfRule type="cellIs" dxfId="3796" priority="1051" operator="lessThan">
      <formula>0</formula>
    </cfRule>
  </conditionalFormatting>
  <conditionalFormatting sqref="P435:P437">
    <cfRule type="cellIs" dxfId="3795" priority="1040" operator="lessThan">
      <formula>0</formula>
    </cfRule>
  </conditionalFormatting>
  <conditionalFormatting sqref="Q444">
    <cfRule type="cellIs" dxfId="3794" priority="1032" operator="lessThan">
      <formula>0</formula>
    </cfRule>
  </conditionalFormatting>
  <conditionalFormatting sqref="H384">
    <cfRule type="cellIs" dxfId="3793" priority="1050" operator="lessThan">
      <formula>0</formula>
    </cfRule>
  </conditionalFormatting>
  <conditionalFormatting sqref="H379">
    <cfRule type="cellIs" dxfId="3792" priority="1047" operator="lessThan">
      <formula>0</formula>
    </cfRule>
  </conditionalFormatting>
  <conditionalFormatting sqref="Q438">
    <cfRule type="cellIs" dxfId="3791" priority="1039" operator="lessThan">
      <formula>0</formula>
    </cfRule>
  </conditionalFormatting>
  <conditionalFormatting sqref="H373">
    <cfRule type="cellIs" dxfId="3790" priority="1043" operator="lessThan">
      <formula>0</formula>
    </cfRule>
  </conditionalFormatting>
  <conditionalFormatting sqref="P441:P443">
    <cfRule type="cellIs" dxfId="3789" priority="1034" operator="lessThan">
      <formula>0</formula>
    </cfRule>
  </conditionalFormatting>
  <conditionalFormatting sqref="P434:Q434 Q435:Q437">
    <cfRule type="cellIs" dxfId="3788" priority="1042" operator="lessThan">
      <formula>0</formula>
    </cfRule>
  </conditionalFormatting>
  <conditionalFormatting sqref="P434">
    <cfRule type="cellIs" dxfId="3787" priority="1041" operator="lessThan">
      <formula>0</formula>
    </cfRule>
  </conditionalFormatting>
  <conditionalFormatting sqref="B434">
    <cfRule type="cellIs" dxfId="3786" priority="1037" operator="lessThan">
      <formula>0</formula>
    </cfRule>
  </conditionalFormatting>
  <conditionalFormatting sqref="Q445:Q446">
    <cfRule type="cellIs" dxfId="3785" priority="1028" operator="lessThan">
      <formula>0</formula>
    </cfRule>
  </conditionalFormatting>
  <conditionalFormatting sqref="Q444">
    <cfRule type="cellIs" dxfId="3784" priority="1031" operator="lessThan">
      <formula>0</formula>
    </cfRule>
  </conditionalFormatting>
  <conditionalFormatting sqref="B446">
    <cfRule type="cellIs" dxfId="3783" priority="1027" operator="lessThan">
      <formula>0</formula>
    </cfRule>
  </conditionalFormatting>
  <conditionalFormatting sqref="B440">
    <cfRule type="cellIs" dxfId="3782" priority="1030" operator="lessThan">
      <formula>0</formula>
    </cfRule>
  </conditionalFormatting>
  <conditionalFormatting sqref="P446">
    <cfRule type="cellIs" dxfId="3781" priority="1033" operator="lessThan">
      <formula>0</formula>
    </cfRule>
  </conditionalFormatting>
  <conditionalFormatting sqref="B447">
    <cfRule type="cellIs" dxfId="3780" priority="1026" operator="lessThan">
      <formula>0</formula>
    </cfRule>
  </conditionalFormatting>
  <conditionalFormatting sqref="Q439">
    <cfRule type="cellIs" dxfId="3779" priority="1029" operator="lessThan">
      <formula>0</formula>
    </cfRule>
  </conditionalFormatting>
  <conditionalFormatting sqref="Q448:Q450">
    <cfRule type="cellIs" dxfId="3778" priority="1025" operator="lessThan">
      <formula>0</formula>
    </cfRule>
  </conditionalFormatting>
  <conditionalFormatting sqref="P448:P450">
    <cfRule type="cellIs" dxfId="3777" priority="1024" operator="lessThan">
      <formula>0</formula>
    </cfRule>
  </conditionalFormatting>
  <conditionalFormatting sqref="Q603">
    <cfRule type="cellIs" dxfId="3776" priority="999" operator="lessThan">
      <formula>0</formula>
    </cfRule>
  </conditionalFormatting>
  <conditionalFormatting sqref="B625">
    <cfRule type="cellIs" dxfId="3775" priority="963" operator="lessThan">
      <formula>0</formula>
    </cfRule>
  </conditionalFormatting>
  <conditionalFormatting sqref="P454:P456">
    <cfRule type="cellIs" dxfId="3774" priority="1020" operator="lessThan">
      <formula>0</formula>
    </cfRule>
  </conditionalFormatting>
  <conditionalFormatting sqref="Q457">
    <cfRule type="cellIs" dxfId="3773" priority="1019" operator="lessThan">
      <formula>0</formula>
    </cfRule>
  </conditionalFormatting>
  <conditionalFormatting sqref="Q597">
    <cfRule type="cellIs" dxfId="3772" priority="1008" operator="lessThan">
      <formula>0</formula>
    </cfRule>
  </conditionalFormatting>
  <conditionalFormatting sqref="Q451">
    <cfRule type="cellIs" dxfId="3771" priority="1023" operator="lessThan">
      <formula>0</formula>
    </cfRule>
  </conditionalFormatting>
  <conditionalFormatting sqref="Q451">
    <cfRule type="cellIs" dxfId="3770" priority="1022" operator="lessThan">
      <formula>0</formula>
    </cfRule>
  </conditionalFormatting>
  <conditionalFormatting sqref="Q457">
    <cfRule type="cellIs" dxfId="3769" priority="1018" operator="lessThan">
      <formula>0</formula>
    </cfRule>
  </conditionalFormatting>
  <conditionalFormatting sqref="J593:N595 J596:M596">
    <cfRule type="cellIs" dxfId="3768" priority="1012" operator="lessThan">
      <formula>0</formula>
    </cfRule>
  </conditionalFormatting>
  <conditionalFormatting sqref="B453">
    <cfRule type="cellIs" dxfId="3767" priority="1016" operator="lessThan">
      <formula>0</formula>
    </cfRule>
  </conditionalFormatting>
  <conditionalFormatting sqref="P599:P602">
    <cfRule type="cellIs" dxfId="3766" priority="1005" operator="lessThan">
      <formula>0</formula>
    </cfRule>
  </conditionalFormatting>
  <conditionalFormatting sqref="Q454:Q456">
    <cfRule type="cellIs" dxfId="3765" priority="1021" operator="lessThan">
      <formula>0</formula>
    </cfRule>
  </conditionalFormatting>
  <conditionalFormatting sqref="Q593:Q595">
    <cfRule type="cellIs" dxfId="3764" priority="1015" operator="lessThan">
      <formula>0</formula>
    </cfRule>
  </conditionalFormatting>
  <conditionalFormatting sqref="Q596">
    <cfRule type="cellIs" dxfId="3763" priority="1010" operator="lessThan">
      <formula>0</formula>
    </cfRule>
  </conditionalFormatting>
  <conditionalFormatting sqref="Q452">
    <cfRule type="cellIs" dxfId="3762" priority="1017" operator="lessThan">
      <formula>0</formula>
    </cfRule>
  </conditionalFormatting>
  <conditionalFormatting sqref="B592">
    <cfRule type="cellIs" dxfId="3761" priority="1007" operator="lessThan">
      <formula>0</formula>
    </cfRule>
  </conditionalFormatting>
  <conditionalFormatting sqref="P593:P595">
    <cfRule type="cellIs" dxfId="3760" priority="1014" operator="lessThan">
      <formula>0</formula>
    </cfRule>
  </conditionalFormatting>
  <conditionalFormatting sqref="J594">
    <cfRule type="cellIs" dxfId="3759" priority="1011" operator="lessThan">
      <formula>0</formula>
    </cfRule>
  </conditionalFormatting>
  <conditionalFormatting sqref="Q602">
    <cfRule type="cellIs" dxfId="3758" priority="1000" operator="lessThan">
      <formula>0</formula>
    </cfRule>
  </conditionalFormatting>
  <conditionalFormatting sqref="J595:N595 K593:N594 J596:M596">
    <cfRule type="cellIs" dxfId="3757" priority="1013" operator="lessThan">
      <formula>0</formula>
    </cfRule>
  </conditionalFormatting>
  <conditionalFormatting sqref="Q596">
    <cfRule type="cellIs" dxfId="3756" priority="1009" operator="lessThan">
      <formula>0</formula>
    </cfRule>
  </conditionalFormatting>
  <conditionalFormatting sqref="J599:N599 J601:N602 J600:M600">
    <cfRule type="cellIs" dxfId="3755" priority="1003" operator="lessThan">
      <formula>0</formula>
    </cfRule>
  </conditionalFormatting>
  <conditionalFormatting sqref="P616:P619">
    <cfRule type="cellIs" dxfId="3754" priority="997" operator="lessThan">
      <formula>0</formula>
    </cfRule>
  </conditionalFormatting>
  <conditionalFormatting sqref="Q602">
    <cfRule type="cellIs" dxfId="3753" priority="1001" operator="lessThan">
      <formula>0</formula>
    </cfRule>
  </conditionalFormatting>
  <conditionalFormatting sqref="J600">
    <cfRule type="cellIs" dxfId="3752" priority="1002" operator="lessThan">
      <formula>0</formula>
    </cfRule>
  </conditionalFormatting>
  <conditionalFormatting sqref="J601:N602 K599:N599 K600:M600">
    <cfRule type="cellIs" dxfId="3751" priority="1004" operator="lessThan">
      <formula>0</formula>
    </cfRule>
  </conditionalFormatting>
  <conditionalFormatting sqref="Q599:Q601">
    <cfRule type="cellIs" dxfId="3750" priority="1006" operator="lessThan">
      <formula>0</formula>
    </cfRule>
  </conditionalFormatting>
  <conditionalFormatting sqref="Q629">
    <cfRule type="cellIs" dxfId="3749" priority="967" operator="lessThan">
      <formula>0</formula>
    </cfRule>
  </conditionalFormatting>
  <conditionalFormatting sqref="I626">
    <cfRule type="cellIs" dxfId="3748" priority="970" operator="lessThan">
      <formula>0</formula>
    </cfRule>
  </conditionalFormatting>
  <conditionalFormatting sqref="C616:N619">
    <cfRule type="cellIs" dxfId="3747" priority="995" operator="lessThan">
      <formula>0</formula>
    </cfRule>
  </conditionalFormatting>
  <conditionalFormatting sqref="Q619">
    <cfRule type="cellIs" dxfId="3746" priority="991" operator="lessThan">
      <formula>0</formula>
    </cfRule>
  </conditionalFormatting>
  <conditionalFormatting sqref="I616">
    <cfRule type="cellIs" dxfId="3745" priority="994" operator="lessThan">
      <formula>0</formula>
    </cfRule>
  </conditionalFormatting>
  <conditionalFormatting sqref="H621:H624">
    <cfRule type="cellIs" dxfId="3744" priority="977" operator="lessThan">
      <formula>0</formula>
    </cfRule>
  </conditionalFormatting>
  <conditionalFormatting sqref="Q619">
    <cfRule type="cellIs" dxfId="3743" priority="992" operator="lessThan">
      <formula>0</formula>
    </cfRule>
  </conditionalFormatting>
  <conditionalFormatting sqref="H616">
    <cfRule type="cellIs" dxfId="3742" priority="988" operator="lessThan">
      <formula>0</formula>
    </cfRule>
  </conditionalFormatting>
  <conditionalFormatting sqref="H616:H619">
    <cfRule type="cellIs" dxfId="3741" priority="989" operator="lessThan">
      <formula>0</formula>
    </cfRule>
  </conditionalFormatting>
  <conditionalFormatting sqref="C617:J617">
    <cfRule type="cellIs" dxfId="3740" priority="993" operator="lessThan">
      <formula>0</formula>
    </cfRule>
  </conditionalFormatting>
  <conditionalFormatting sqref="H617:H619">
    <cfRule type="cellIs" dxfId="3739" priority="990" operator="lessThan">
      <formula>0</formula>
    </cfRule>
  </conditionalFormatting>
  <conditionalFormatting sqref="I617 K616:N617 C618:N619">
    <cfRule type="cellIs" dxfId="3738" priority="996" operator="lessThan">
      <formula>0</formula>
    </cfRule>
  </conditionalFormatting>
  <conditionalFormatting sqref="Q616:Q618">
    <cfRule type="cellIs" dxfId="3737" priority="998" operator="lessThan">
      <formula>0</formula>
    </cfRule>
  </conditionalFormatting>
  <conditionalFormatting sqref="B615">
    <cfRule type="cellIs" dxfId="3736" priority="987" operator="lessThan">
      <formula>0</formula>
    </cfRule>
  </conditionalFormatting>
  <conditionalFormatting sqref="Q624">
    <cfRule type="cellIs" dxfId="3735" priority="979" operator="lessThan">
      <formula>0</formula>
    </cfRule>
  </conditionalFormatting>
  <conditionalFormatting sqref="I621">
    <cfRule type="cellIs" dxfId="3734" priority="982" operator="lessThan">
      <formula>0</formula>
    </cfRule>
  </conditionalFormatting>
  <conditionalFormatting sqref="C621:N624">
    <cfRule type="cellIs" dxfId="3733" priority="983" operator="lessThan">
      <formula>0</formula>
    </cfRule>
  </conditionalFormatting>
  <conditionalFormatting sqref="Q624">
    <cfRule type="cellIs" dxfId="3732" priority="980" operator="lessThan">
      <formula>0</formula>
    </cfRule>
  </conditionalFormatting>
  <conditionalFormatting sqref="H621">
    <cfRule type="cellIs" dxfId="3731" priority="976" operator="lessThan">
      <formula>0</formula>
    </cfRule>
  </conditionalFormatting>
  <conditionalFormatting sqref="P621:P624">
    <cfRule type="cellIs" dxfId="3730" priority="985" operator="lessThan">
      <formula>0</formula>
    </cfRule>
  </conditionalFormatting>
  <conditionalFormatting sqref="C622:J622">
    <cfRule type="cellIs" dxfId="3729" priority="981" operator="lessThan">
      <formula>0</formula>
    </cfRule>
  </conditionalFormatting>
  <conditionalFormatting sqref="H622:H624">
    <cfRule type="cellIs" dxfId="3728" priority="978" operator="lessThan">
      <formula>0</formula>
    </cfRule>
  </conditionalFormatting>
  <conditionalFormatting sqref="I622 K621:N622 C623:N624">
    <cfRule type="cellIs" dxfId="3727" priority="984" operator="lessThan">
      <formula>0</formula>
    </cfRule>
  </conditionalFormatting>
  <conditionalFormatting sqref="Q621:Q623">
    <cfRule type="cellIs" dxfId="3726" priority="986" operator="lessThan">
      <formula>0</formula>
    </cfRule>
  </conditionalFormatting>
  <conditionalFormatting sqref="B620">
    <cfRule type="cellIs" dxfId="3725" priority="975" operator="lessThan">
      <formula>0</formula>
    </cfRule>
  </conditionalFormatting>
  <conditionalFormatting sqref="C626:N629">
    <cfRule type="cellIs" dxfId="3724" priority="971" operator="lessThan">
      <formula>0</formula>
    </cfRule>
  </conditionalFormatting>
  <conditionalFormatting sqref="Q629">
    <cfRule type="cellIs" dxfId="3723" priority="968" operator="lessThan">
      <formula>0</formula>
    </cfRule>
  </conditionalFormatting>
  <conditionalFormatting sqref="H626">
    <cfRule type="cellIs" dxfId="3722" priority="964" operator="lessThan">
      <formula>0</formula>
    </cfRule>
  </conditionalFormatting>
  <conditionalFormatting sqref="H626:H629">
    <cfRule type="cellIs" dxfId="3721" priority="965" operator="lessThan">
      <formula>0</formula>
    </cfRule>
  </conditionalFormatting>
  <conditionalFormatting sqref="P626:P629">
    <cfRule type="cellIs" dxfId="3720" priority="973" operator="lessThan">
      <formula>0</formula>
    </cfRule>
  </conditionalFormatting>
  <conditionalFormatting sqref="C627:J627">
    <cfRule type="cellIs" dxfId="3719" priority="969" operator="lessThan">
      <formula>0</formula>
    </cfRule>
  </conditionalFormatting>
  <conditionalFormatting sqref="H627:H629">
    <cfRule type="cellIs" dxfId="3718" priority="966" operator="lessThan">
      <formula>0</formula>
    </cfRule>
  </conditionalFormatting>
  <conditionalFormatting sqref="I627 K626:N627 C628:N629">
    <cfRule type="cellIs" dxfId="3717" priority="972" operator="lessThan">
      <formula>0</formula>
    </cfRule>
  </conditionalFormatting>
  <conditionalFormatting sqref="Q626:Q628">
    <cfRule type="cellIs" dxfId="3716" priority="974" operator="lessThan">
      <formula>0</formula>
    </cfRule>
  </conditionalFormatting>
  <conditionalFormatting sqref="C351:I351">
    <cfRule type="cellIs" dxfId="3715" priority="960" operator="lessThan">
      <formula>0</formula>
    </cfRule>
  </conditionalFormatting>
  <conditionalFormatting sqref="C353:I354">
    <cfRule type="cellIs" dxfId="3714" priority="961" operator="lessThan">
      <formula>0</formula>
    </cfRule>
  </conditionalFormatting>
  <conditionalFormatting sqref="P506:Q506">
    <cfRule type="cellIs" dxfId="3713" priority="944" operator="lessThan">
      <formula>0</formula>
    </cfRule>
  </conditionalFormatting>
  <conditionalFormatting sqref="P499:P502">
    <cfRule type="cellIs" dxfId="3712" priority="945" operator="lessThan">
      <formula>0</formula>
    </cfRule>
  </conditionalFormatting>
  <conditionalFormatting sqref="Q611:Q613">
    <cfRule type="cellIs" dxfId="3711" priority="907" operator="lessThan">
      <formula>0</formula>
    </cfRule>
  </conditionalFormatting>
  <conditionalFormatting sqref="B498">
    <cfRule type="cellIs" dxfId="3710" priority="962" operator="lessThan">
      <formula>0</formula>
    </cfRule>
  </conditionalFormatting>
  <conditionalFormatting sqref="N427">
    <cfRule type="cellIs" dxfId="3709" priority="681" operator="lessThan">
      <formula>0</formula>
    </cfRule>
  </conditionalFormatting>
  <conditionalFormatting sqref="C352:I352">
    <cfRule type="cellIs" dxfId="3708" priority="959" operator="lessThan">
      <formula>0</formula>
    </cfRule>
  </conditionalFormatting>
  <conditionalFormatting sqref="C355:I355">
    <cfRule type="cellIs" dxfId="3707" priority="958" operator="lessThan">
      <formula>0</formula>
    </cfRule>
  </conditionalFormatting>
  <conditionalFormatting sqref="C365:I366">
    <cfRule type="cellIs" dxfId="3706" priority="957" operator="lessThan">
      <formula>0</formula>
    </cfRule>
  </conditionalFormatting>
  <conditionalFormatting sqref="C363:I363">
    <cfRule type="cellIs" dxfId="3705" priority="956" operator="lessThan">
      <formula>0</formula>
    </cfRule>
  </conditionalFormatting>
  <conditionalFormatting sqref="C364:I364">
    <cfRule type="cellIs" dxfId="3704" priority="955" operator="lessThan">
      <formula>0</formula>
    </cfRule>
  </conditionalFormatting>
  <conditionalFormatting sqref="C367:I367">
    <cfRule type="cellIs" dxfId="3703" priority="954" operator="lessThan">
      <formula>0</formula>
    </cfRule>
  </conditionalFormatting>
  <conditionalFormatting sqref="C593:I596">
    <cfRule type="cellIs" dxfId="3702" priority="952" operator="lessThan">
      <formula>0</formula>
    </cfRule>
  </conditionalFormatting>
  <conditionalFormatting sqref="C594:I594">
    <cfRule type="cellIs" dxfId="3701" priority="951" operator="lessThan">
      <formula>0</formula>
    </cfRule>
  </conditionalFormatting>
  <conditionalFormatting sqref="C595:I596">
    <cfRule type="cellIs" dxfId="3700" priority="953" operator="lessThan">
      <formula>0</formula>
    </cfRule>
  </conditionalFormatting>
  <conditionalFormatting sqref="Q551">
    <cfRule type="cellIs" dxfId="3699" priority="933" operator="lessThan">
      <formula>0</formula>
    </cfRule>
  </conditionalFormatting>
  <conditionalFormatting sqref="Q551">
    <cfRule type="cellIs" dxfId="3698" priority="934" operator="lessThan">
      <formula>0</formula>
    </cfRule>
  </conditionalFormatting>
  <conditionalFormatting sqref="C599:I602">
    <cfRule type="cellIs" dxfId="3697" priority="949" operator="lessThan">
      <formula>0</formula>
    </cfRule>
  </conditionalFormatting>
  <conditionalFormatting sqref="C600:I600">
    <cfRule type="cellIs" dxfId="3696" priority="948" operator="lessThan">
      <formula>0</formula>
    </cfRule>
  </conditionalFormatting>
  <conditionalFormatting sqref="C601:I602">
    <cfRule type="cellIs" dxfId="3695" priority="950" operator="lessThan">
      <formula>0</formula>
    </cfRule>
  </conditionalFormatting>
  <conditionalFormatting sqref="C461:C464">
    <cfRule type="cellIs" dxfId="3694" priority="947" operator="lessThan">
      <formula>0</formula>
    </cfRule>
  </conditionalFormatting>
  <conditionalFormatting sqref="P468:P471">
    <cfRule type="cellIs" dxfId="3693" priority="946" operator="lessThan">
      <formula>0</formula>
    </cfRule>
  </conditionalFormatting>
  <conditionalFormatting sqref="Q507:Q510">
    <cfRule type="cellIs" dxfId="3692" priority="943" operator="lessThan">
      <formula>0</formula>
    </cfRule>
  </conditionalFormatting>
  <conditionalFormatting sqref="Q511:Q512">
    <cfRule type="cellIs" dxfId="3691" priority="942" operator="lessThan">
      <formula>0</formula>
    </cfRule>
  </conditionalFormatting>
  <conditionalFormatting sqref="Q512">
    <cfRule type="cellIs" dxfId="3690" priority="941" operator="lessThan">
      <formula>0</formula>
    </cfRule>
  </conditionalFormatting>
  <conditionalFormatting sqref="Q511">
    <cfRule type="cellIs" dxfId="3689" priority="940" operator="lessThan">
      <formula>0</formula>
    </cfRule>
  </conditionalFormatting>
  <conditionalFormatting sqref="P507:P510">
    <cfRule type="cellIs" dxfId="3688" priority="939" operator="lessThan">
      <formula>0</formula>
    </cfRule>
  </conditionalFormatting>
  <conditionalFormatting sqref="B506">
    <cfRule type="cellIs" dxfId="3687" priority="938" operator="lessThan">
      <formula>0</formula>
    </cfRule>
  </conditionalFormatting>
  <conditionalFormatting sqref="C611:N614">
    <cfRule type="cellIs" dxfId="3686" priority="904" operator="lessThan">
      <formula>0</formula>
    </cfRule>
  </conditionalFormatting>
  <conditionalFormatting sqref="Q614">
    <cfRule type="cellIs" dxfId="3685" priority="901" operator="lessThan">
      <formula>0</formula>
    </cfRule>
  </conditionalFormatting>
  <conditionalFormatting sqref="P547:P550">
    <cfRule type="cellIs" dxfId="3684" priority="932" operator="lessThan">
      <formula>0</formula>
    </cfRule>
  </conditionalFormatting>
  <conditionalFormatting sqref="H611:H614">
    <cfRule type="cellIs" dxfId="3683" priority="898" operator="lessThan">
      <formula>0</formula>
    </cfRule>
  </conditionalFormatting>
  <conditionalFormatting sqref="Q504">
    <cfRule type="cellIs" dxfId="3682" priority="937" operator="lessThan">
      <formula>0</formula>
    </cfRule>
  </conditionalFormatting>
  <conditionalFormatting sqref="Q547:Q550 Q552 Q554:Q560">
    <cfRule type="cellIs" dxfId="3681" priority="936" operator="lessThan">
      <formula>0</formula>
    </cfRule>
  </conditionalFormatting>
  <conditionalFormatting sqref="P546">
    <cfRule type="cellIs" dxfId="3680" priority="935" operator="lessThan">
      <formula>0</formula>
    </cfRule>
  </conditionalFormatting>
  <conditionalFormatting sqref="P554:P558">
    <cfRule type="cellIs" dxfId="3679" priority="931" operator="lessThan">
      <formula>0</formula>
    </cfRule>
  </conditionalFormatting>
  <conditionalFormatting sqref="Q570:Q573 Q575">
    <cfRule type="cellIs" dxfId="3678" priority="929" operator="lessThan">
      <formula>0</formula>
    </cfRule>
  </conditionalFormatting>
  <conditionalFormatting sqref="B546">
    <cfRule type="cellIs" dxfId="3677" priority="930" operator="lessThan">
      <formula>0</formula>
    </cfRule>
  </conditionalFormatting>
  <conditionalFormatting sqref="P569">
    <cfRule type="cellIs" dxfId="3676" priority="928" operator="lessThan">
      <formula>0</formula>
    </cfRule>
  </conditionalFormatting>
  <conditionalFormatting sqref="Q574">
    <cfRule type="cellIs" dxfId="3675" priority="927" operator="lessThan">
      <formula>0</formula>
    </cfRule>
  </conditionalFormatting>
  <conditionalFormatting sqref="Q574">
    <cfRule type="cellIs" dxfId="3674" priority="926" operator="lessThan">
      <formula>0</formula>
    </cfRule>
  </conditionalFormatting>
  <conditionalFormatting sqref="P570:P573">
    <cfRule type="cellIs" dxfId="3673" priority="925" operator="lessThan">
      <formula>0</formula>
    </cfRule>
  </conditionalFormatting>
  <conditionalFormatting sqref="Q582 Q577:Q580">
    <cfRule type="cellIs" dxfId="3672" priority="923" operator="lessThan">
      <formula>0</formula>
    </cfRule>
  </conditionalFormatting>
  <conditionalFormatting sqref="Q581">
    <cfRule type="cellIs" dxfId="3671" priority="921" operator="lessThan">
      <formula>0</formula>
    </cfRule>
  </conditionalFormatting>
  <conditionalFormatting sqref="B569">
    <cfRule type="cellIs" dxfId="3670" priority="924" operator="lessThan">
      <formula>0</formula>
    </cfRule>
  </conditionalFormatting>
  <conditionalFormatting sqref="P576">
    <cfRule type="cellIs" dxfId="3669" priority="922" operator="lessThan">
      <formula>0</formula>
    </cfRule>
  </conditionalFormatting>
  <conditionalFormatting sqref="P577:P580">
    <cfRule type="cellIs" dxfId="3668" priority="919" operator="lessThan">
      <formula>0</formula>
    </cfRule>
  </conditionalFormatting>
  <conditionalFormatting sqref="Q581">
    <cfRule type="cellIs" dxfId="3667" priority="920" operator="lessThan">
      <formula>0</formula>
    </cfRule>
  </conditionalFormatting>
  <conditionalFormatting sqref="P605:P607 P609">
    <cfRule type="cellIs" dxfId="3666" priority="917" operator="lessThan">
      <formula>0</formula>
    </cfRule>
  </conditionalFormatting>
  <conditionalFormatting sqref="Q605:Q607">
    <cfRule type="cellIs" dxfId="3665" priority="918" operator="lessThan">
      <formula>0</formula>
    </cfRule>
  </conditionalFormatting>
  <conditionalFormatting sqref="C607:I607">
    <cfRule type="cellIs" dxfId="3664" priority="910" operator="lessThan">
      <formula>0</formula>
    </cfRule>
  </conditionalFormatting>
  <conditionalFormatting sqref="C605:I607">
    <cfRule type="cellIs" dxfId="3663" priority="909" operator="lessThan">
      <formula>0</formula>
    </cfRule>
  </conditionalFormatting>
  <conditionalFormatting sqref="B604">
    <cfRule type="cellIs" dxfId="3662" priority="911" operator="lessThan">
      <formula>0</formula>
    </cfRule>
  </conditionalFormatting>
  <conditionalFormatting sqref="J605:N607">
    <cfRule type="cellIs" dxfId="3661" priority="915" operator="lessThan">
      <formula>0</formula>
    </cfRule>
  </conditionalFormatting>
  <conditionalFormatting sqref="P611:P614">
    <cfRule type="cellIs" dxfId="3660" priority="906" operator="lessThan">
      <formula>0</formula>
    </cfRule>
  </conditionalFormatting>
  <conditionalFormatting sqref="Q608:Q609">
    <cfRule type="cellIs" dxfId="3659" priority="912" operator="lessThan">
      <formula>0</formula>
    </cfRule>
  </conditionalFormatting>
  <conditionalFormatting sqref="C433:M433">
    <cfRule type="cellIs" dxfId="3658" priority="679" operator="lessThan">
      <formula>0</formula>
    </cfRule>
  </conditionalFormatting>
  <conditionalFormatting sqref="Q608:Q609">
    <cfRule type="cellIs" dxfId="3657" priority="913" operator="lessThan">
      <formula>0</formula>
    </cfRule>
  </conditionalFormatting>
  <conditionalFormatting sqref="J606">
    <cfRule type="cellIs" dxfId="3656" priority="914" operator="lessThan">
      <formula>0</formula>
    </cfRule>
  </conditionalFormatting>
  <conditionalFormatting sqref="J607:N607 K605:N606">
    <cfRule type="cellIs" dxfId="3655" priority="916" operator="lessThan">
      <formula>0</formula>
    </cfRule>
  </conditionalFormatting>
  <conditionalFormatting sqref="I612 K611:N612 C613:N614">
    <cfRule type="cellIs" dxfId="3654" priority="905" operator="lessThan">
      <formula>0</formula>
    </cfRule>
  </conditionalFormatting>
  <conditionalFormatting sqref="N427">
    <cfRule type="cellIs" dxfId="3653" priority="682" operator="lessThan">
      <formula>0</formula>
    </cfRule>
  </conditionalFormatting>
  <conditionalFormatting sqref="B429:N429">
    <cfRule type="cellIs" dxfId="3652" priority="674" operator="lessThan">
      <formula>0</formula>
    </cfRule>
  </conditionalFormatting>
  <conditionalFormatting sqref="C606:I606">
    <cfRule type="cellIs" dxfId="3651" priority="908" operator="lessThan">
      <formula>0</formula>
    </cfRule>
  </conditionalFormatting>
  <conditionalFormatting sqref="B429:N429">
    <cfRule type="cellIs" dxfId="3650" priority="675" operator="lessThan">
      <formula>0</formula>
    </cfRule>
  </conditionalFormatting>
  <conditionalFormatting sqref="H433">
    <cfRule type="cellIs" dxfId="3649" priority="678" operator="lessThan">
      <formula>0</formula>
    </cfRule>
  </conditionalFormatting>
  <conditionalFormatting sqref="B433">
    <cfRule type="cellIs" dxfId="3648" priority="677" operator="lessThan">
      <formula>0</formula>
    </cfRule>
  </conditionalFormatting>
  <conditionalFormatting sqref="B433">
    <cfRule type="cellIs" dxfId="3647" priority="676" operator="lessThan">
      <formula>0</formula>
    </cfRule>
  </conditionalFormatting>
  <conditionalFormatting sqref="B429:N429">
    <cfRule type="cellIs" dxfId="3646" priority="672" operator="lessThan">
      <formula>0</formula>
    </cfRule>
  </conditionalFormatting>
  <conditionalFormatting sqref="B429:N429">
    <cfRule type="cellIs" dxfId="3645" priority="673" operator="lessThan">
      <formula>0</formula>
    </cfRule>
  </conditionalFormatting>
  <conditionalFormatting sqref="B435:N435">
    <cfRule type="cellIs" dxfId="3644" priority="659" operator="lessThan">
      <formula>0</formula>
    </cfRule>
  </conditionalFormatting>
  <conditionalFormatting sqref="H611">
    <cfRule type="cellIs" dxfId="3643" priority="897" operator="lessThan">
      <formula>0</formula>
    </cfRule>
  </conditionalFormatting>
  <conditionalFormatting sqref="C433:M433">
    <cfRule type="cellIs" dxfId="3642" priority="680" operator="lessThan">
      <formula>0</formula>
    </cfRule>
  </conditionalFormatting>
  <conditionalFormatting sqref="H612:H614">
    <cfRule type="cellIs" dxfId="3641" priority="899" operator="lessThan">
      <formula>0</formula>
    </cfRule>
  </conditionalFormatting>
  <conditionalFormatting sqref="Q614">
    <cfRule type="cellIs" dxfId="3640" priority="900" operator="lessThan">
      <formula>0</formula>
    </cfRule>
  </conditionalFormatting>
  <conditionalFormatting sqref="I611">
    <cfRule type="cellIs" dxfId="3639" priority="903" operator="lessThan">
      <formula>0</formula>
    </cfRule>
  </conditionalFormatting>
  <conditionalFormatting sqref="N439">
    <cfRule type="cellIs" dxfId="3638" priority="652" operator="lessThan">
      <formula>0</formula>
    </cfRule>
  </conditionalFormatting>
  <conditionalFormatting sqref="C612:J612">
    <cfRule type="cellIs" dxfId="3637" priority="902" operator="lessThan">
      <formula>0</formula>
    </cfRule>
  </conditionalFormatting>
  <conditionalFormatting sqref="B610">
    <cfRule type="cellIs" dxfId="3636" priority="896" operator="lessThan">
      <formula>0</formula>
    </cfRule>
  </conditionalFormatting>
  <conditionalFormatting sqref="B435:N435">
    <cfRule type="cellIs" dxfId="3635" priority="658" operator="lessThan">
      <formula>0</formula>
    </cfRule>
  </conditionalFormatting>
  <conditionalFormatting sqref="C445:M445">
    <cfRule type="cellIs" dxfId="3634" priority="649" operator="lessThan">
      <formula>0</formula>
    </cfRule>
  </conditionalFormatting>
  <conditionalFormatting sqref="C445:M445">
    <cfRule type="cellIs" dxfId="3633" priority="650" operator="lessThan">
      <formula>0</formula>
    </cfRule>
  </conditionalFormatting>
  <conditionalFormatting sqref="B435:N435">
    <cfRule type="cellIs" dxfId="3632" priority="657" operator="lessThan">
      <formula>0</formula>
    </cfRule>
  </conditionalFormatting>
  <conditionalFormatting sqref="N438">
    <cfRule type="cellIs" dxfId="3631" priority="653" operator="lessThan">
      <formula>0</formula>
    </cfRule>
  </conditionalFormatting>
  <conditionalFormatting sqref="B435:N435">
    <cfRule type="cellIs" dxfId="3630" priority="656" operator="lessThan">
      <formula>0</formula>
    </cfRule>
  </conditionalFormatting>
  <conditionalFormatting sqref="B435:N435">
    <cfRule type="cellIs" dxfId="3629" priority="654" operator="lessThan">
      <formula>0</formula>
    </cfRule>
  </conditionalFormatting>
  <conditionalFormatting sqref="B598">
    <cfRule type="cellIs" dxfId="3628" priority="895" operator="lessThan">
      <formula>0</formula>
    </cfRule>
  </conditionalFormatting>
  <conditionalFormatting sqref="N439">
    <cfRule type="cellIs" dxfId="3627" priority="651" operator="lessThan">
      <formula>0</formula>
    </cfRule>
  </conditionalFormatting>
  <conditionalFormatting sqref="B435:N435">
    <cfRule type="cellIs" dxfId="3626" priority="655" operator="lessThan">
      <formula>0</formula>
    </cfRule>
  </conditionalFormatting>
  <conditionalFormatting sqref="B598">
    <cfRule type="cellIs" dxfId="3625" priority="894" operator="lessThan">
      <formula>0</formula>
    </cfRule>
  </conditionalFormatting>
  <conditionalFormatting sqref="B641">
    <cfRule type="cellIs" dxfId="3624" priority="882" operator="lessThan">
      <formula>0</formula>
    </cfRule>
  </conditionalFormatting>
  <conditionalFormatting sqref="B591">
    <cfRule type="cellIs" dxfId="3623" priority="892" operator="lessThan">
      <formula>0</formula>
    </cfRule>
  </conditionalFormatting>
  <conditionalFormatting sqref="B591">
    <cfRule type="cellIs" dxfId="3622" priority="893" operator="lessThan">
      <formula>0</formula>
    </cfRule>
  </conditionalFormatting>
  <conditionalFormatting sqref="B609">
    <cfRule type="cellIs" dxfId="3621" priority="890" operator="lessThan">
      <formula>0</formula>
    </cfRule>
  </conditionalFormatting>
  <conditionalFormatting sqref="B609">
    <cfRule type="cellIs" dxfId="3620"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619" priority="889" operator="lessThan">
      <formula>0</formula>
    </cfRule>
  </conditionalFormatting>
  <conditionalFormatting sqref="B646">
    <cfRule type="cellIs" dxfId="3618" priority="886" operator="lessThan">
      <formula>0</formula>
    </cfRule>
  </conditionalFormatting>
  <conditionalFormatting sqref="B631">
    <cfRule type="cellIs" dxfId="3617" priority="888" operator="lessThan">
      <formula>0</formula>
    </cfRule>
  </conditionalFormatting>
  <conditionalFormatting sqref="B635">
    <cfRule type="cellIs" dxfId="3616" priority="887" operator="lessThan">
      <formula>0</formula>
    </cfRule>
  </conditionalFormatting>
  <conditionalFormatting sqref="B662">
    <cfRule type="cellIs" dxfId="3615" priority="885" operator="lessThan">
      <formula>0</formula>
    </cfRule>
  </conditionalFormatting>
  <conditionalFormatting sqref="B671">
    <cfRule type="cellIs" dxfId="3614" priority="884" operator="lessThan">
      <formula>0</formula>
    </cfRule>
  </conditionalFormatting>
  <conditionalFormatting sqref="I674:N674 P672:Q675">
    <cfRule type="cellIs" dxfId="3613" priority="883" operator="lessThan">
      <formula>0</formula>
    </cfRule>
  </conditionalFormatting>
  <conditionalFormatting sqref="P641">
    <cfRule type="cellIs" dxfId="3612" priority="880" operator="lessThan">
      <formula>0</formula>
    </cfRule>
  </conditionalFormatting>
  <conditionalFormatting sqref="P641">
    <cfRule type="cellIs" dxfId="3611" priority="881" operator="lessThan">
      <formula>0</formula>
    </cfRule>
  </conditionalFormatting>
  <conditionalFormatting sqref="P422:Q422 Q423:Q425">
    <cfRule type="cellIs" dxfId="3610" priority="867" operator="lessThan">
      <formula>0</formula>
    </cfRule>
  </conditionalFormatting>
  <conditionalFormatting sqref="B416">
    <cfRule type="cellIs" dxfId="3609" priority="868" operator="lessThan">
      <formula>0</formula>
    </cfRule>
  </conditionalFormatting>
  <conditionalFormatting sqref="P423:P425">
    <cfRule type="cellIs" dxfId="3608" priority="865" operator="lessThan">
      <formula>0</formula>
    </cfRule>
  </conditionalFormatting>
  <conditionalFormatting sqref="P422">
    <cfRule type="cellIs" dxfId="3607" priority="866" operator="lessThan">
      <formula>0</formula>
    </cfRule>
  </conditionalFormatting>
  <conditionalFormatting sqref="Q426">
    <cfRule type="cellIs" dxfId="3606" priority="863" operator="lessThan">
      <formula>0</formula>
    </cfRule>
  </conditionalFormatting>
  <conditionalFormatting sqref="Q427">
    <cfRule type="cellIs" dxfId="3605" priority="864" operator="lessThan">
      <formula>0</formula>
    </cfRule>
  </conditionalFormatting>
  <conditionalFormatting sqref="B422">
    <cfRule type="cellIs" dxfId="3604" priority="861" operator="lessThan">
      <formula>0</formula>
    </cfRule>
  </conditionalFormatting>
  <conditionalFormatting sqref="Q426">
    <cfRule type="cellIs" dxfId="3603" priority="862" operator="lessThan">
      <formula>0</formula>
    </cfRule>
  </conditionalFormatting>
  <conditionalFormatting sqref="B454:N454">
    <cfRule type="cellIs" dxfId="3602" priority="612" operator="lessThan">
      <formula>0</formula>
    </cfRule>
  </conditionalFormatting>
  <conditionalFormatting sqref="B454:N454">
    <cfRule type="cellIs" dxfId="3601" priority="613" operator="lessThan">
      <formula>0</formula>
    </cfRule>
  </conditionalFormatting>
  <conditionalFormatting sqref="C652:I652">
    <cfRule type="cellIs" dxfId="3600" priority="879" operator="lessThan">
      <formula>0</formula>
    </cfRule>
  </conditionalFormatting>
  <conditionalFormatting sqref="C653:I653">
    <cfRule type="cellIs" dxfId="3599" priority="878" operator="lessThan">
      <formula>0</formula>
    </cfRule>
  </conditionalFormatting>
  <conditionalFormatting sqref="C658:M658">
    <cfRule type="cellIs" dxfId="3598" priority="877" operator="lessThan">
      <formula>0</formula>
    </cfRule>
  </conditionalFormatting>
  <conditionalFormatting sqref="C647:N647">
    <cfRule type="cellIs" dxfId="3597" priority="876" operator="lessThan">
      <formula>0</formula>
    </cfRule>
  </conditionalFormatting>
  <conditionalFormatting sqref="P650">
    <cfRule type="cellIs" dxfId="3596" priority="875" operator="lessThan">
      <formula>0</formula>
    </cfRule>
  </conditionalFormatting>
  <conditionalFormatting sqref="P417:P419">
    <cfRule type="cellIs" dxfId="3595" priority="872" operator="lessThan">
      <formula>0</formula>
    </cfRule>
  </conditionalFormatting>
  <conditionalFormatting sqref="Q420">
    <cfRule type="cellIs" dxfId="3594" priority="869" operator="lessThan">
      <formula>0</formula>
    </cfRule>
  </conditionalFormatting>
  <conditionalFormatting sqref="Q421">
    <cfRule type="cellIs" dxfId="3593" priority="871" operator="lessThan">
      <formula>0</formula>
    </cfRule>
  </conditionalFormatting>
  <conditionalFormatting sqref="P416:Q416 Q417:Q419">
    <cfRule type="cellIs" dxfId="3592" priority="874" operator="lessThan">
      <formula>0</formula>
    </cfRule>
  </conditionalFormatting>
  <conditionalFormatting sqref="P416">
    <cfRule type="cellIs" dxfId="3591" priority="873" operator="lessThan">
      <formula>0</formula>
    </cfRule>
  </conditionalFormatting>
  <conditionalFormatting sqref="Q420">
    <cfRule type="cellIs" dxfId="3590" priority="870" operator="lessThan">
      <formula>0</formula>
    </cfRule>
  </conditionalFormatting>
  <conditionalFormatting sqref="B454:N454">
    <cfRule type="cellIs" dxfId="3589" priority="611" operator="lessThan">
      <formula>0</formula>
    </cfRule>
  </conditionalFormatting>
  <conditionalFormatting sqref="B454:N454">
    <cfRule type="cellIs" dxfId="3588" priority="610" operator="lessThan">
      <formula>0</formula>
    </cfRule>
  </conditionalFormatting>
  <conditionalFormatting sqref="B454:N454">
    <cfRule type="cellIs" dxfId="3587" priority="609" operator="lessThan">
      <formula>0</formula>
    </cfRule>
  </conditionalFormatting>
  <conditionalFormatting sqref="B454:N454">
    <cfRule type="cellIs" dxfId="3586" priority="607" operator="lessThan">
      <formula>0</formula>
    </cfRule>
  </conditionalFormatting>
  <conditionalFormatting sqref="B454:N454">
    <cfRule type="cellIs" dxfId="3585" priority="608" operator="lessThan">
      <formula>0</formula>
    </cfRule>
  </conditionalFormatting>
  <conditionalFormatting sqref="N457">
    <cfRule type="cellIs" dxfId="3584" priority="605" operator="lessThan">
      <formula>0</formula>
    </cfRule>
  </conditionalFormatting>
  <conditionalFormatting sqref="B454:N454">
    <cfRule type="cellIs" dxfId="3583" priority="606" operator="lessThan">
      <formula>0</formula>
    </cfRule>
  </conditionalFormatting>
  <conditionalFormatting sqref="N458">
    <cfRule type="cellIs" dxfId="3582" priority="604" operator="lessThan">
      <formula>0</formula>
    </cfRule>
  </conditionalFormatting>
  <conditionalFormatting sqref="P530">
    <cfRule type="cellIs" dxfId="3581" priority="326" operator="lessThan">
      <formula>0</formula>
    </cfRule>
  </conditionalFormatting>
  <conditionalFormatting sqref="N458">
    <cfRule type="cellIs" dxfId="3580" priority="603" operator="lessThan">
      <formula>0</formula>
    </cfRule>
  </conditionalFormatting>
  <conditionalFormatting sqref="D461:N464">
    <cfRule type="cellIs" dxfId="3579" priority="600" operator="lessThan">
      <formula>0</formula>
    </cfRule>
  </conditionalFormatting>
  <conditionalFormatting sqref="P538">
    <cfRule type="cellIs" dxfId="3578" priority="323" operator="lessThan">
      <formula>0</formula>
    </cfRule>
  </conditionalFormatting>
  <conditionalFormatting sqref="B461:B464">
    <cfRule type="cellIs" dxfId="3577" priority="597" operator="lessThan">
      <formula>0</formula>
    </cfRule>
  </conditionalFormatting>
  <conditionalFormatting sqref="P553">
    <cfRule type="cellIs" dxfId="3576" priority="320" operator="lessThan">
      <formula>0</formula>
    </cfRule>
  </conditionalFormatting>
  <conditionalFormatting sqref="B512">
    <cfRule type="cellIs" dxfId="3575" priority="594" operator="lessThan">
      <formula>0</formula>
    </cfRule>
  </conditionalFormatting>
  <conditionalFormatting sqref="C512">
    <cfRule type="cellIs" dxfId="3574" priority="591" operator="lessThan">
      <formula>0</formula>
    </cfRule>
  </conditionalFormatting>
  <conditionalFormatting sqref="P561">
    <cfRule type="cellIs" dxfId="3573" priority="317" operator="lessThan">
      <formula>0</formula>
    </cfRule>
  </conditionalFormatting>
  <conditionalFormatting sqref="P590">
    <cfRule type="cellIs" dxfId="3572" priority="314" operator="lessThan">
      <formula>0</formula>
    </cfRule>
  </conditionalFormatting>
  <conditionalFormatting sqref="N365">
    <cfRule type="cellIs" dxfId="3571" priority="860" operator="lessThan">
      <formula>0</formula>
    </cfRule>
  </conditionalFormatting>
  <conditionalFormatting sqref="N371">
    <cfRule type="cellIs" dxfId="3570" priority="859" operator="lessThan">
      <formula>0</formula>
    </cfRule>
  </conditionalFormatting>
  <conditionalFormatting sqref="N377">
    <cfRule type="cellIs" dxfId="3569" priority="858" operator="lessThan">
      <formula>0</formula>
    </cfRule>
  </conditionalFormatting>
  <conditionalFormatting sqref="N359">
    <cfRule type="cellIs" dxfId="3568" priority="857" operator="lessThan">
      <formula>0</formula>
    </cfRule>
  </conditionalFormatting>
  <conditionalFormatting sqref="B376">
    <cfRule type="cellIs" dxfId="3567" priority="841" operator="lessThan">
      <formula>0</formula>
    </cfRule>
  </conditionalFormatting>
  <conditionalFormatting sqref="B588">
    <cfRule type="cellIs" dxfId="3566" priority="851" operator="lessThan">
      <formula>0</formula>
    </cfRule>
  </conditionalFormatting>
  <conditionalFormatting sqref="B371:B372">
    <cfRule type="cellIs" dxfId="3565" priority="846" operator="lessThan">
      <formula>0</formula>
    </cfRule>
  </conditionalFormatting>
  <conditionalFormatting sqref="B377:B378">
    <cfRule type="cellIs" dxfId="3564" priority="843" operator="lessThan">
      <formula>0</formula>
    </cfRule>
  </conditionalFormatting>
  <conditionalFormatting sqref="C351:M354">
    <cfRule type="cellIs" dxfId="3563" priority="856" operator="lessThan">
      <formula>0</formula>
    </cfRule>
  </conditionalFormatting>
  <conditionalFormatting sqref="B428">
    <cfRule type="cellIs" dxfId="3562" priority="855" operator="lessThan">
      <formula>0</formula>
    </cfRule>
  </conditionalFormatting>
  <conditionalFormatting sqref="B428">
    <cfRule type="cellIs" dxfId="3561" priority="854" operator="lessThan">
      <formula>0</formula>
    </cfRule>
  </conditionalFormatting>
  <conditionalFormatting sqref="B391 B397 B381:B385 B375:B379 B369:B373 B363:B367 B357:B361 B351:B355">
    <cfRule type="cellIs" dxfId="3560" priority="853" operator="lessThan">
      <formula>0</formula>
    </cfRule>
  </conditionalFormatting>
  <conditionalFormatting sqref="B359:B360">
    <cfRule type="cellIs" dxfId="3559" priority="849" operator="lessThan">
      <formula>0</formula>
    </cfRule>
  </conditionalFormatting>
  <conditionalFormatting sqref="B357">
    <cfRule type="cellIs" dxfId="3558" priority="848" operator="lessThan">
      <formula>0</formula>
    </cfRule>
  </conditionalFormatting>
  <conditionalFormatting sqref="B585:B587">
    <cfRule type="cellIs" dxfId="3557" priority="852" operator="lessThan">
      <formula>0</formula>
    </cfRule>
  </conditionalFormatting>
  <conditionalFormatting sqref="B584">
    <cfRule type="cellIs" dxfId="3556" priority="850" operator="lessThan">
      <formula>0</formula>
    </cfRule>
  </conditionalFormatting>
  <conditionalFormatting sqref="B397">
    <cfRule type="cellIs" dxfId="3555" priority="837" operator="lessThan">
      <formula>0</formula>
    </cfRule>
  </conditionalFormatting>
  <conditionalFormatting sqref="B358">
    <cfRule type="cellIs" dxfId="3554" priority="847" operator="lessThan">
      <formula>0</formula>
    </cfRule>
  </conditionalFormatting>
  <conditionalFormatting sqref="B369">
    <cfRule type="cellIs" dxfId="3553" priority="845" operator="lessThan">
      <formula>0</formula>
    </cfRule>
  </conditionalFormatting>
  <conditionalFormatting sqref="B370">
    <cfRule type="cellIs" dxfId="3552" priority="844" operator="lessThan">
      <formula>0</formula>
    </cfRule>
  </conditionalFormatting>
  <conditionalFormatting sqref="B375">
    <cfRule type="cellIs" dxfId="3551" priority="842" operator="lessThan">
      <formula>0</formula>
    </cfRule>
  </conditionalFormatting>
  <conditionalFormatting sqref="B383:B384">
    <cfRule type="cellIs" dxfId="3550" priority="840" operator="lessThan">
      <formula>0</formula>
    </cfRule>
  </conditionalFormatting>
  <conditionalFormatting sqref="B381">
    <cfRule type="cellIs" dxfId="3549" priority="839" operator="lessThan">
      <formula>0</formula>
    </cfRule>
  </conditionalFormatting>
  <conditionalFormatting sqref="B382">
    <cfRule type="cellIs" dxfId="3548" priority="838" operator="lessThan">
      <formula>0</formula>
    </cfRule>
  </conditionalFormatting>
  <conditionalFormatting sqref="B391">
    <cfRule type="cellIs" dxfId="3547" priority="836" operator="lessThan">
      <formula>0</formula>
    </cfRule>
  </conditionalFormatting>
  <conditionalFormatting sqref="B385">
    <cfRule type="cellIs" dxfId="3546" priority="835" operator="lessThan">
      <formula>0</formula>
    </cfRule>
  </conditionalFormatting>
  <conditionalFormatting sqref="B379">
    <cfRule type="cellIs" dxfId="3545" priority="834" operator="lessThan">
      <formula>0</formula>
    </cfRule>
  </conditionalFormatting>
  <conditionalFormatting sqref="B373">
    <cfRule type="cellIs" dxfId="3544" priority="833" operator="lessThan">
      <formula>0</formula>
    </cfRule>
  </conditionalFormatting>
  <conditionalFormatting sqref="B361">
    <cfRule type="cellIs" dxfId="3543" priority="832" operator="lessThan">
      <formula>0</formula>
    </cfRule>
  </conditionalFormatting>
  <conditionalFormatting sqref="B621:B624">
    <cfRule type="cellIs" dxfId="3542" priority="827" operator="lessThan">
      <formula>0</formula>
    </cfRule>
  </conditionalFormatting>
  <conditionalFormatting sqref="B616:B619">
    <cfRule type="cellIs" dxfId="3541" priority="830" operator="lessThan">
      <formula>0</formula>
    </cfRule>
  </conditionalFormatting>
  <conditionalFormatting sqref="B617">
    <cfRule type="cellIs" dxfId="3540" priority="829" operator="lessThan">
      <formula>0</formula>
    </cfRule>
  </conditionalFormatting>
  <conditionalFormatting sqref="B618:B619">
    <cfRule type="cellIs" dxfId="3539" priority="831" operator="lessThan">
      <formula>0</formula>
    </cfRule>
  </conditionalFormatting>
  <conditionalFormatting sqref="B628:B629">
    <cfRule type="cellIs" dxfId="3538" priority="825" operator="lessThan">
      <formula>0</formula>
    </cfRule>
  </conditionalFormatting>
  <conditionalFormatting sqref="B622">
    <cfRule type="cellIs" dxfId="3537" priority="826" operator="lessThan">
      <formula>0</formula>
    </cfRule>
  </conditionalFormatting>
  <conditionalFormatting sqref="B623:B624">
    <cfRule type="cellIs" dxfId="3536" priority="828" operator="lessThan">
      <formula>0</formula>
    </cfRule>
  </conditionalFormatting>
  <conditionalFormatting sqref="B626:B629">
    <cfRule type="cellIs" dxfId="3535" priority="824" operator="lessThan">
      <formula>0</formula>
    </cfRule>
  </conditionalFormatting>
  <conditionalFormatting sqref="B627">
    <cfRule type="cellIs" dxfId="3534" priority="823" operator="lessThan">
      <formula>0</formula>
    </cfRule>
  </conditionalFormatting>
  <conditionalFormatting sqref="B365:B366">
    <cfRule type="cellIs" dxfId="3533" priority="818" operator="lessThan">
      <formula>0</formula>
    </cfRule>
  </conditionalFormatting>
  <conditionalFormatting sqref="B355">
    <cfRule type="cellIs" dxfId="3532" priority="819" operator="lessThan">
      <formula>0</formula>
    </cfRule>
  </conditionalFormatting>
  <conditionalFormatting sqref="B393:N393">
    <cfRule type="cellIs" dxfId="3531" priority="773" operator="lessThan">
      <formula>0</formula>
    </cfRule>
  </conditionalFormatting>
  <conditionalFormatting sqref="B387:N387">
    <cfRule type="cellIs" dxfId="3530" priority="784" operator="lessThan">
      <formula>0</formula>
    </cfRule>
  </conditionalFormatting>
  <conditionalFormatting sqref="B387:N387">
    <cfRule type="cellIs" dxfId="3529" priority="783" operator="lessThan">
      <formula>0</formula>
    </cfRule>
  </conditionalFormatting>
  <conditionalFormatting sqref="B353:B354">
    <cfRule type="cellIs" dxfId="3528" priority="822" operator="lessThan">
      <formula>0</formula>
    </cfRule>
  </conditionalFormatting>
  <conditionalFormatting sqref="B351">
    <cfRule type="cellIs" dxfId="3527" priority="821" operator="lessThan">
      <formula>0</formula>
    </cfRule>
  </conditionalFormatting>
  <conditionalFormatting sqref="B352">
    <cfRule type="cellIs" dxfId="3526" priority="820" operator="lessThan">
      <formula>0</formula>
    </cfRule>
  </conditionalFormatting>
  <conditionalFormatting sqref="B363">
    <cfRule type="cellIs" dxfId="3525" priority="817" operator="lessThan">
      <formula>0</formula>
    </cfRule>
  </conditionalFormatting>
  <conditionalFormatting sqref="B364">
    <cfRule type="cellIs" dxfId="3524" priority="816" operator="lessThan">
      <formula>0</formula>
    </cfRule>
  </conditionalFormatting>
  <conditionalFormatting sqref="B367">
    <cfRule type="cellIs" dxfId="3523" priority="815" operator="lessThan">
      <formula>0</formula>
    </cfRule>
  </conditionalFormatting>
  <conditionalFormatting sqref="B593:B596">
    <cfRule type="cellIs" dxfId="3522" priority="813" operator="lessThan">
      <formula>0</formula>
    </cfRule>
  </conditionalFormatting>
  <conditionalFormatting sqref="B594">
    <cfRule type="cellIs" dxfId="3521" priority="812" operator="lessThan">
      <formula>0</formula>
    </cfRule>
  </conditionalFormatting>
  <conditionalFormatting sqref="B595:B596">
    <cfRule type="cellIs" dxfId="3520" priority="814" operator="lessThan">
      <formula>0</formula>
    </cfRule>
  </conditionalFormatting>
  <conditionalFormatting sqref="B603">
    <cfRule type="cellIs" dxfId="3519" priority="807" operator="lessThan">
      <formula>0</formula>
    </cfRule>
  </conditionalFormatting>
  <conditionalFormatting sqref="B603">
    <cfRule type="cellIs" dxfId="3518" priority="808" operator="lessThan">
      <formula>0</formula>
    </cfRule>
  </conditionalFormatting>
  <conditionalFormatting sqref="B599:B602">
    <cfRule type="cellIs" dxfId="3517" priority="810" operator="lessThan">
      <formula>0</formula>
    </cfRule>
  </conditionalFormatting>
  <conditionalFormatting sqref="B600">
    <cfRule type="cellIs" dxfId="3516" priority="809" operator="lessThan">
      <formula>0</formula>
    </cfRule>
  </conditionalFormatting>
  <conditionalFormatting sqref="B601:B602">
    <cfRule type="cellIs" dxfId="3515" priority="811" operator="lessThan">
      <formula>0</formula>
    </cfRule>
  </conditionalFormatting>
  <conditionalFormatting sqref="N390">
    <cfRule type="cellIs" dxfId="3514" priority="778" operator="lessThan">
      <formula>0</formula>
    </cfRule>
  </conditionalFormatting>
  <conditionalFormatting sqref="B393:N393">
    <cfRule type="cellIs" dxfId="3513" priority="776" operator="lessThan">
      <formula>0</formula>
    </cfRule>
  </conditionalFormatting>
  <conditionalFormatting sqref="B571:B573">
    <cfRule type="cellIs" dxfId="3512" priority="806" operator="lessThan">
      <formula>0</formula>
    </cfRule>
  </conditionalFormatting>
  <conditionalFormatting sqref="B574">
    <cfRule type="cellIs" dxfId="3511" priority="805" operator="lessThan">
      <formula>0</formula>
    </cfRule>
  </conditionalFormatting>
  <conditionalFormatting sqref="B570">
    <cfRule type="cellIs" dxfId="3510" priority="804" operator="lessThan">
      <formula>0</formula>
    </cfRule>
  </conditionalFormatting>
  <conditionalFormatting sqref="B607:B608">
    <cfRule type="cellIs" dxfId="3509" priority="803" operator="lessThan">
      <formula>0</formula>
    </cfRule>
  </conditionalFormatting>
  <conditionalFormatting sqref="B605:B608">
    <cfRule type="cellIs" dxfId="3508" priority="802" operator="lessThan">
      <formula>0</formula>
    </cfRule>
  </conditionalFormatting>
  <conditionalFormatting sqref="B589">
    <cfRule type="cellIs" dxfId="3507" priority="528" operator="lessThan">
      <formula>0</formula>
    </cfRule>
  </conditionalFormatting>
  <conditionalFormatting sqref="B613:B614">
    <cfRule type="cellIs" dxfId="3506" priority="800" operator="lessThan">
      <formula>0</formula>
    </cfRule>
  </conditionalFormatting>
  <conditionalFormatting sqref="B606">
    <cfRule type="cellIs" dxfId="3505" priority="801" operator="lessThan">
      <formula>0</formula>
    </cfRule>
  </conditionalFormatting>
  <conditionalFormatting sqref="B611:B614">
    <cfRule type="cellIs" dxfId="3504" priority="799" operator="lessThan">
      <formula>0</formula>
    </cfRule>
  </conditionalFormatting>
  <conditionalFormatting sqref="O616:O619">
    <cfRule type="cellIs" dxfId="3503" priority="279" operator="lessThan">
      <formula>0</formula>
    </cfRule>
  </conditionalFormatting>
  <conditionalFormatting sqref="O599 O601:O602">
    <cfRule type="cellIs" dxfId="3502" priority="281" operator="lessThan">
      <formula>0</formula>
    </cfRule>
  </conditionalFormatting>
  <conditionalFormatting sqref="B612">
    <cfRule type="cellIs" dxfId="3501" priority="798" operator="lessThan">
      <formula>0</formula>
    </cfRule>
  </conditionalFormatting>
  <conditionalFormatting sqref="D589">
    <cfRule type="cellIs" dxfId="3500" priority="522" operator="lessThan">
      <formula>0</formula>
    </cfRule>
  </conditionalFormatting>
  <conditionalFormatting sqref="O605:O607">
    <cfRule type="cellIs" dxfId="3499" priority="273" operator="lessThan">
      <formula>0</formula>
    </cfRule>
  </conditionalFormatting>
  <conditionalFormatting sqref="O626:O629">
    <cfRule type="cellIs" dxfId="3498" priority="275" operator="lessThan">
      <formula>0</formula>
    </cfRule>
  </conditionalFormatting>
  <conditionalFormatting sqref="B650 B655:B657 B663 B665:B668 B642:B645 B670">
    <cfRule type="cellIs" dxfId="3497" priority="797" operator="lessThan">
      <formula>0</formula>
    </cfRule>
  </conditionalFormatting>
  <conditionalFormatting sqref="N378">
    <cfRule type="cellIs" dxfId="3496" priority="788" operator="lessThan">
      <formula>0</formula>
    </cfRule>
  </conditionalFormatting>
  <conditionalFormatting sqref="N372">
    <cfRule type="cellIs" dxfId="3495" priority="789" operator="lessThan">
      <formula>0</formula>
    </cfRule>
  </conditionalFormatting>
  <conditionalFormatting sqref="B387:N387">
    <cfRule type="cellIs" dxfId="3494" priority="786" operator="lessThan">
      <formula>0</formula>
    </cfRule>
  </conditionalFormatting>
  <conditionalFormatting sqref="N384">
    <cfRule type="cellIs" dxfId="3493" priority="787" operator="lessThan">
      <formula>0</formula>
    </cfRule>
  </conditionalFormatting>
  <conditionalFormatting sqref="B387:N387">
    <cfRule type="cellIs" dxfId="3492" priority="785" operator="lessThan">
      <formula>0</formula>
    </cfRule>
  </conditionalFormatting>
  <conditionalFormatting sqref="B387:N387">
    <cfRule type="cellIs" dxfId="3491" priority="782" operator="lessThan">
      <formula>0</formula>
    </cfRule>
  </conditionalFormatting>
  <conditionalFormatting sqref="B652">
    <cfRule type="cellIs" dxfId="3490" priority="796" operator="lessThan">
      <formula>0</formula>
    </cfRule>
  </conditionalFormatting>
  <conditionalFormatting sqref="B653">
    <cfRule type="cellIs" dxfId="3489" priority="795" operator="lessThan">
      <formula>0</formula>
    </cfRule>
  </conditionalFormatting>
  <conditionalFormatting sqref="B658">
    <cfRule type="cellIs" dxfId="3488" priority="794" operator="lessThan">
      <formula>0</formula>
    </cfRule>
  </conditionalFormatting>
  <conditionalFormatting sqref="B647">
    <cfRule type="cellIs" dxfId="3487" priority="793" operator="lessThan">
      <formula>0</formula>
    </cfRule>
  </conditionalFormatting>
  <conditionalFormatting sqref="O365">
    <cfRule type="cellIs" dxfId="3486" priority="267" operator="lessThan">
      <formula>0</formula>
    </cfRule>
  </conditionalFormatting>
  <conditionalFormatting sqref="O371">
    <cfRule type="cellIs" dxfId="3485" priority="266" operator="lessThan">
      <formula>0</formula>
    </cfRule>
  </conditionalFormatting>
  <conditionalFormatting sqref="G589">
    <cfRule type="cellIs" dxfId="3484" priority="513" operator="lessThan">
      <formula>0</formula>
    </cfRule>
  </conditionalFormatting>
  <conditionalFormatting sqref="H589">
    <cfRule type="cellIs" dxfId="3481" priority="510" operator="lessThan">
      <formula>0</formula>
    </cfRule>
  </conditionalFormatting>
  <conditionalFormatting sqref="B351:B354">
    <cfRule type="cellIs" dxfId="3480" priority="792" operator="lessThan">
      <formula>0</formula>
    </cfRule>
  </conditionalFormatting>
  <conditionalFormatting sqref="N360">
    <cfRule type="cellIs" dxfId="3479" priority="791" operator="lessThan">
      <formula>0</formula>
    </cfRule>
  </conditionalFormatting>
  <conditionalFormatting sqref="N366">
    <cfRule type="cellIs" dxfId="3478" priority="790" operator="lessThan">
      <formula>0</formula>
    </cfRule>
  </conditionalFormatting>
  <conditionalFormatting sqref="B387:N387">
    <cfRule type="cellIs" dxfId="3477" priority="781" operator="lessThan">
      <formula>0</formula>
    </cfRule>
  </conditionalFormatting>
  <conditionalFormatting sqref="B387:N387">
    <cfRule type="cellIs" dxfId="3476" priority="780" operator="lessThan">
      <formula>0</formula>
    </cfRule>
  </conditionalFormatting>
  <conditionalFormatting sqref="B387:N387">
    <cfRule type="cellIs" dxfId="3475" priority="779" operator="lessThan">
      <formula>0</formula>
    </cfRule>
  </conditionalFormatting>
  <conditionalFormatting sqref="B393:N393">
    <cfRule type="cellIs" dxfId="3474" priority="774" operator="lessThan">
      <formula>0</formula>
    </cfRule>
  </conditionalFormatting>
  <conditionalFormatting sqref="B393:N393">
    <cfRule type="cellIs" dxfId="3473" priority="777" operator="lessThan">
      <formula>0</formula>
    </cfRule>
  </conditionalFormatting>
  <conditionalFormatting sqref="B393:N393">
    <cfRule type="cellIs" dxfId="3472" priority="772" operator="lessThan">
      <formula>0</formula>
    </cfRule>
  </conditionalFormatting>
  <conditionalFormatting sqref="B393:N393">
    <cfRule type="cellIs" dxfId="3471" priority="775" operator="lessThan">
      <formula>0</formula>
    </cfRule>
  </conditionalFormatting>
  <conditionalFormatting sqref="B393:N393">
    <cfRule type="cellIs" dxfId="3470" priority="770" operator="lessThan">
      <formula>0</formula>
    </cfRule>
  </conditionalFormatting>
  <conditionalFormatting sqref="B393:N393">
    <cfRule type="cellIs" dxfId="3469" priority="771" operator="lessThan">
      <formula>0</formula>
    </cfRule>
  </conditionalFormatting>
  <conditionalFormatting sqref="B399:N399">
    <cfRule type="cellIs" dxfId="3468" priority="768" operator="lessThan">
      <formula>0</formula>
    </cfRule>
  </conditionalFormatting>
  <conditionalFormatting sqref="N396">
    <cfRule type="cellIs" dxfId="3467" priority="769" operator="lessThan">
      <formula>0</formula>
    </cfRule>
  </conditionalFormatting>
  <conditionalFormatting sqref="B399:N399">
    <cfRule type="cellIs" dxfId="3466" priority="767" operator="lessThan">
      <formula>0</formula>
    </cfRule>
  </conditionalFormatting>
  <conditionalFormatting sqref="B399:N399">
    <cfRule type="cellIs" dxfId="3465" priority="766" operator="lessThan">
      <formula>0</formula>
    </cfRule>
  </conditionalFormatting>
  <conditionalFormatting sqref="B399:N399">
    <cfRule type="cellIs" dxfId="3464" priority="765" operator="lessThan">
      <formula>0</formula>
    </cfRule>
  </conditionalFormatting>
  <conditionalFormatting sqref="B399:N399">
    <cfRule type="cellIs" dxfId="3463" priority="764" operator="lessThan">
      <formula>0</formula>
    </cfRule>
  </conditionalFormatting>
  <conditionalFormatting sqref="B399:N399">
    <cfRule type="cellIs" dxfId="3462" priority="763" operator="lessThan">
      <formula>0</formula>
    </cfRule>
  </conditionalFormatting>
  <conditionalFormatting sqref="B399:N399">
    <cfRule type="cellIs" dxfId="3461" priority="762" operator="lessThan">
      <formula>0</formula>
    </cfRule>
  </conditionalFormatting>
  <conditionalFormatting sqref="B399:N399">
    <cfRule type="cellIs" dxfId="3460" priority="761" operator="lessThan">
      <formula>0</formula>
    </cfRule>
  </conditionalFormatting>
  <conditionalFormatting sqref="N402">
    <cfRule type="cellIs" dxfId="3459" priority="760" operator="lessThan">
      <formula>0</formula>
    </cfRule>
  </conditionalFormatting>
  <conditionalFormatting sqref="N355">
    <cfRule type="cellIs" dxfId="3458" priority="759" operator="lessThan">
      <formula>0</formula>
    </cfRule>
  </conditionalFormatting>
  <conditionalFormatting sqref="N361">
    <cfRule type="cellIs" dxfId="3457" priority="758" operator="lessThan">
      <formula>0</formula>
    </cfRule>
  </conditionalFormatting>
  <conditionalFormatting sqref="N361">
    <cfRule type="cellIs" dxfId="3456" priority="757" operator="lessThan">
      <formula>0</formula>
    </cfRule>
  </conditionalFormatting>
  <conditionalFormatting sqref="N367">
    <cfRule type="cellIs" dxfId="3455" priority="756" operator="lessThan">
      <formula>0</formula>
    </cfRule>
  </conditionalFormatting>
  <conditionalFormatting sqref="N367">
    <cfRule type="cellIs" dxfId="3454" priority="755" operator="lessThan">
      <formula>0</formula>
    </cfRule>
  </conditionalFormatting>
  <conditionalFormatting sqref="N373">
    <cfRule type="cellIs" dxfId="3453" priority="754" operator="lessThan">
      <formula>0</formula>
    </cfRule>
  </conditionalFormatting>
  <conditionalFormatting sqref="N373">
    <cfRule type="cellIs" dxfId="3452" priority="753" operator="lessThan">
      <formula>0</formula>
    </cfRule>
  </conditionalFormatting>
  <conditionalFormatting sqref="N379">
    <cfRule type="cellIs" dxfId="3451" priority="752" operator="lessThan">
      <formula>0</formula>
    </cfRule>
  </conditionalFormatting>
  <conditionalFormatting sqref="N379">
    <cfRule type="cellIs" dxfId="3450" priority="751" operator="lessThan">
      <formula>0</formula>
    </cfRule>
  </conditionalFormatting>
  <conditionalFormatting sqref="N385">
    <cfRule type="cellIs" dxfId="3449" priority="750" operator="lessThan">
      <formula>0</formula>
    </cfRule>
  </conditionalFormatting>
  <conditionalFormatting sqref="N385">
    <cfRule type="cellIs" dxfId="3448" priority="749" operator="lessThan">
      <formula>0</formula>
    </cfRule>
  </conditionalFormatting>
  <conditionalFormatting sqref="N391">
    <cfRule type="cellIs" dxfId="3447" priority="748" operator="lessThan">
      <formula>0</formula>
    </cfRule>
  </conditionalFormatting>
  <conditionalFormatting sqref="N391">
    <cfRule type="cellIs" dxfId="3446" priority="747" operator="lessThan">
      <formula>0</formula>
    </cfRule>
  </conditionalFormatting>
  <conditionalFormatting sqref="N397">
    <cfRule type="cellIs" dxfId="3445" priority="746" operator="lessThan">
      <formula>0</formula>
    </cfRule>
  </conditionalFormatting>
  <conditionalFormatting sqref="N397">
    <cfRule type="cellIs" dxfId="3444" priority="745" operator="lessThan">
      <formula>0</formula>
    </cfRule>
  </conditionalFormatting>
  <conditionalFormatting sqref="C409:M409">
    <cfRule type="cellIs" dxfId="3443" priority="744" operator="lessThan">
      <formula>0</formula>
    </cfRule>
  </conditionalFormatting>
  <conditionalFormatting sqref="C409:M409">
    <cfRule type="cellIs" dxfId="3442" priority="743" operator="lessThan">
      <formula>0</formula>
    </cfRule>
  </conditionalFormatting>
  <conditionalFormatting sqref="H409">
    <cfRule type="cellIs" dxfId="3441" priority="742" operator="lessThan">
      <formula>0</formula>
    </cfRule>
  </conditionalFormatting>
  <conditionalFormatting sqref="B409">
    <cfRule type="cellIs" dxfId="3440" priority="741" operator="lessThan">
      <formula>0</formula>
    </cfRule>
  </conditionalFormatting>
  <conditionalFormatting sqref="B409">
    <cfRule type="cellIs" dxfId="3439" priority="740" operator="lessThan">
      <formula>0</formula>
    </cfRule>
  </conditionalFormatting>
  <conditionalFormatting sqref="B405:N405">
    <cfRule type="cellIs" dxfId="3438" priority="739" operator="lessThan">
      <formula>0</formula>
    </cfRule>
  </conditionalFormatting>
  <conditionalFormatting sqref="B405:N405">
    <cfRule type="cellIs" dxfId="3437" priority="738" operator="lessThan">
      <formula>0</formula>
    </cfRule>
  </conditionalFormatting>
  <conditionalFormatting sqref="B405:N405">
    <cfRule type="cellIs" dxfId="3436" priority="737" operator="lessThan">
      <formula>0</formula>
    </cfRule>
  </conditionalFormatting>
  <conditionalFormatting sqref="B405:N405">
    <cfRule type="cellIs" dxfId="3435" priority="736" operator="lessThan">
      <formula>0</formula>
    </cfRule>
  </conditionalFormatting>
  <conditionalFormatting sqref="B405:N405">
    <cfRule type="cellIs" dxfId="3434" priority="735" operator="lessThan">
      <formula>0</formula>
    </cfRule>
  </conditionalFormatting>
  <conditionalFormatting sqref="B405:N405">
    <cfRule type="cellIs" dxfId="3433" priority="734" operator="lessThan">
      <formula>0</formula>
    </cfRule>
  </conditionalFormatting>
  <conditionalFormatting sqref="B405:N405">
    <cfRule type="cellIs" dxfId="3432" priority="733" operator="lessThan">
      <formula>0</formula>
    </cfRule>
  </conditionalFormatting>
  <conditionalFormatting sqref="B405:N405">
    <cfRule type="cellIs" dxfId="3431" priority="732" operator="lessThan">
      <formula>0</formula>
    </cfRule>
  </conditionalFormatting>
  <conditionalFormatting sqref="N408">
    <cfRule type="cellIs" dxfId="3430" priority="731" operator="lessThan">
      <formula>0</formula>
    </cfRule>
  </conditionalFormatting>
  <conditionalFormatting sqref="N409">
    <cfRule type="cellIs" dxfId="3429" priority="730" operator="lessThan">
      <formula>0</formula>
    </cfRule>
  </conditionalFormatting>
  <conditionalFormatting sqref="N409">
    <cfRule type="cellIs" dxfId="3428" priority="729" operator="lessThan">
      <formula>0</formula>
    </cfRule>
  </conditionalFormatting>
  <conditionalFormatting sqref="C415:M415">
    <cfRule type="cellIs" dxfId="3427" priority="728" operator="lessThan">
      <formula>0</formula>
    </cfRule>
  </conditionalFormatting>
  <conditionalFormatting sqref="C415:M415">
    <cfRule type="cellIs" dxfId="3426" priority="727" operator="lessThan">
      <formula>0</formula>
    </cfRule>
  </conditionalFormatting>
  <conditionalFormatting sqref="H415">
    <cfRule type="cellIs" dxfId="3425" priority="726" operator="lessThan">
      <formula>0</formula>
    </cfRule>
  </conditionalFormatting>
  <conditionalFormatting sqref="B415">
    <cfRule type="cellIs" dxfId="3424" priority="725" operator="lessThan">
      <formula>0</formula>
    </cfRule>
  </conditionalFormatting>
  <conditionalFormatting sqref="B415">
    <cfRule type="cellIs" dxfId="3423" priority="724" operator="lessThan">
      <formula>0</formula>
    </cfRule>
  </conditionalFormatting>
  <conditionalFormatting sqref="B411:N411">
    <cfRule type="cellIs" dxfId="3422" priority="723" operator="lessThan">
      <formula>0</formula>
    </cfRule>
  </conditionalFormatting>
  <conditionalFormatting sqref="B411:N411">
    <cfRule type="cellIs" dxfId="3421" priority="722" operator="lessThan">
      <formula>0</formula>
    </cfRule>
  </conditionalFormatting>
  <conditionalFormatting sqref="B411:N411">
    <cfRule type="cellIs" dxfId="3420" priority="721" operator="lessThan">
      <formula>0</formula>
    </cfRule>
  </conditionalFormatting>
  <conditionalFormatting sqref="B411:N411">
    <cfRule type="cellIs" dxfId="3419" priority="720" operator="lessThan">
      <formula>0</formula>
    </cfRule>
  </conditionalFormatting>
  <conditionalFormatting sqref="B411:N411">
    <cfRule type="cellIs" dxfId="3418" priority="719" operator="lessThan">
      <formula>0</formula>
    </cfRule>
  </conditionalFormatting>
  <conditionalFormatting sqref="B411:N411">
    <cfRule type="cellIs" dxfId="3417" priority="718" operator="lessThan">
      <formula>0</formula>
    </cfRule>
  </conditionalFormatting>
  <conditionalFormatting sqref="B411:N411">
    <cfRule type="cellIs" dxfId="3416" priority="717" operator="lessThan">
      <formula>0</formula>
    </cfRule>
  </conditionalFormatting>
  <conditionalFormatting sqref="B411:N411">
    <cfRule type="cellIs" dxfId="3415" priority="716" operator="lessThan">
      <formula>0</formula>
    </cfRule>
  </conditionalFormatting>
  <conditionalFormatting sqref="N414">
    <cfRule type="cellIs" dxfId="3414" priority="715" operator="lessThan">
      <formula>0</formula>
    </cfRule>
  </conditionalFormatting>
  <conditionalFormatting sqref="N415">
    <cfRule type="cellIs" dxfId="3413" priority="714" operator="lessThan">
      <formula>0</formula>
    </cfRule>
  </conditionalFormatting>
  <conditionalFormatting sqref="N415">
    <cfRule type="cellIs" dxfId="3412" priority="713" operator="lessThan">
      <formula>0</formula>
    </cfRule>
  </conditionalFormatting>
  <conditionalFormatting sqref="C421:M421">
    <cfRule type="cellIs" dxfId="3411" priority="712" operator="lessThan">
      <formula>0</formula>
    </cfRule>
  </conditionalFormatting>
  <conditionalFormatting sqref="C421:M421">
    <cfRule type="cellIs" dxfId="3410" priority="711" operator="lessThan">
      <formula>0</formula>
    </cfRule>
  </conditionalFormatting>
  <conditionalFormatting sqref="H421">
    <cfRule type="cellIs" dxfId="3409" priority="710" operator="lessThan">
      <formula>0</formula>
    </cfRule>
  </conditionalFormatting>
  <conditionalFormatting sqref="B421">
    <cfRule type="cellIs" dxfId="3408" priority="709" operator="lessThan">
      <formula>0</formula>
    </cfRule>
  </conditionalFormatting>
  <conditionalFormatting sqref="B421">
    <cfRule type="cellIs" dxfId="3407" priority="708" operator="lessThan">
      <formula>0</formula>
    </cfRule>
  </conditionalFormatting>
  <conditionalFormatting sqref="B417:N417">
    <cfRule type="cellIs" dxfId="3406" priority="707" operator="lessThan">
      <formula>0</formula>
    </cfRule>
  </conditionalFormatting>
  <conditionalFormatting sqref="B417:N417">
    <cfRule type="cellIs" dxfId="3405" priority="706" operator="lessThan">
      <formula>0</formula>
    </cfRule>
  </conditionalFormatting>
  <conditionalFormatting sqref="B417:N417">
    <cfRule type="cellIs" dxfId="3404" priority="705" operator="lessThan">
      <formula>0</formula>
    </cfRule>
  </conditionalFormatting>
  <conditionalFormatting sqref="B417:N417">
    <cfRule type="cellIs" dxfId="3403" priority="704" operator="lessThan">
      <formula>0</formula>
    </cfRule>
  </conditionalFormatting>
  <conditionalFormatting sqref="B417:N417">
    <cfRule type="cellIs" dxfId="3402" priority="703" operator="lessThan">
      <formula>0</formula>
    </cfRule>
  </conditionalFormatting>
  <conditionalFormatting sqref="B417:N417">
    <cfRule type="cellIs" dxfId="3401" priority="702" operator="lessThan">
      <formula>0</formula>
    </cfRule>
  </conditionalFormatting>
  <conditionalFormatting sqref="B417:N417">
    <cfRule type="cellIs" dxfId="3400" priority="701" operator="lessThan">
      <formula>0</formula>
    </cfRule>
  </conditionalFormatting>
  <conditionalFormatting sqref="B417:N417">
    <cfRule type="cellIs" dxfId="3399" priority="700" operator="lessThan">
      <formula>0</formula>
    </cfRule>
  </conditionalFormatting>
  <conditionalFormatting sqref="N420">
    <cfRule type="cellIs" dxfId="3398" priority="699" operator="lessThan">
      <formula>0</formula>
    </cfRule>
  </conditionalFormatting>
  <conditionalFormatting sqref="N421">
    <cfRule type="cellIs" dxfId="3397" priority="698" operator="lessThan">
      <formula>0</formula>
    </cfRule>
  </conditionalFormatting>
  <conditionalFormatting sqref="N421">
    <cfRule type="cellIs" dxfId="3396" priority="697" operator="lessThan">
      <formula>0</formula>
    </cfRule>
  </conditionalFormatting>
  <conditionalFormatting sqref="C427:M427">
    <cfRule type="cellIs" dxfId="3395" priority="696" operator="lessThan">
      <formula>0</formula>
    </cfRule>
  </conditionalFormatting>
  <conditionalFormatting sqref="C427:M427">
    <cfRule type="cellIs" dxfId="3394" priority="695" operator="lessThan">
      <formula>0</formula>
    </cfRule>
  </conditionalFormatting>
  <conditionalFormatting sqref="H427">
    <cfRule type="cellIs" dxfId="3393" priority="694" operator="lessThan">
      <formula>0</formula>
    </cfRule>
  </conditionalFormatting>
  <conditionalFormatting sqref="B427">
    <cfRule type="cellIs" dxfId="3392" priority="693" operator="lessThan">
      <formula>0</formula>
    </cfRule>
  </conditionalFormatting>
  <conditionalFormatting sqref="B427">
    <cfRule type="cellIs" dxfId="3391" priority="692" operator="lessThan">
      <formula>0</formula>
    </cfRule>
  </conditionalFormatting>
  <conditionalFormatting sqref="B423:N423">
    <cfRule type="cellIs" dxfId="3390" priority="691" operator="lessThan">
      <formula>0</formula>
    </cfRule>
  </conditionalFormatting>
  <conditionalFormatting sqref="B423:N423">
    <cfRule type="cellIs" dxfId="3389" priority="690" operator="lessThan">
      <formula>0</formula>
    </cfRule>
  </conditionalFormatting>
  <conditionalFormatting sqref="B423:N423">
    <cfRule type="cellIs" dxfId="3388" priority="689" operator="lessThan">
      <formula>0</formula>
    </cfRule>
  </conditionalFormatting>
  <conditionalFormatting sqref="B423:N423">
    <cfRule type="cellIs" dxfId="3387" priority="688" operator="lessThan">
      <formula>0</formula>
    </cfRule>
  </conditionalFormatting>
  <conditionalFormatting sqref="B423:N423">
    <cfRule type="cellIs" dxfId="3386" priority="687" operator="lessThan">
      <formula>0</formula>
    </cfRule>
  </conditionalFormatting>
  <conditionalFormatting sqref="B423:N423">
    <cfRule type="cellIs" dxfId="3385" priority="686" operator="lessThan">
      <formula>0</formula>
    </cfRule>
  </conditionalFormatting>
  <conditionalFormatting sqref="B423:N423">
    <cfRule type="cellIs" dxfId="3384" priority="685" operator="lessThan">
      <formula>0</formula>
    </cfRule>
  </conditionalFormatting>
  <conditionalFormatting sqref="B423:N423">
    <cfRule type="cellIs" dxfId="3383" priority="684" operator="lessThan">
      <formula>0</formula>
    </cfRule>
  </conditionalFormatting>
  <conditionalFormatting sqref="N426">
    <cfRule type="cellIs" dxfId="3382" priority="683" operator="lessThan">
      <formula>0</formula>
    </cfRule>
  </conditionalFormatting>
  <conditionalFormatting sqref="C537:N537">
    <cfRule type="cellIs" dxfId="3381" priority="403" operator="lessThan">
      <formula>0</formula>
    </cfRule>
  </conditionalFormatting>
  <conditionalFormatting sqref="C568:N568">
    <cfRule type="cellIs" dxfId="3380" priority="400" operator="lessThan">
      <formula>0</formula>
    </cfRule>
  </conditionalFormatting>
  <conditionalFormatting sqref="I552:N552">
    <cfRule type="cellIs" dxfId="3379" priority="397" operator="lessThan">
      <formula>0</formula>
    </cfRule>
  </conditionalFormatting>
  <conditionalFormatting sqref="I560:N560">
    <cfRule type="cellIs" dxfId="3378" priority="394" operator="lessThan">
      <formula>0</formula>
    </cfRule>
  </conditionalFormatting>
  <conditionalFormatting sqref="B429:N429">
    <cfRule type="cellIs" dxfId="3377" priority="671" operator="lessThan">
      <formula>0</formula>
    </cfRule>
  </conditionalFormatting>
  <conditionalFormatting sqref="B429:N429">
    <cfRule type="cellIs" dxfId="3376" priority="670" operator="lessThan">
      <formula>0</formula>
    </cfRule>
  </conditionalFormatting>
  <conditionalFormatting sqref="B429:N429">
    <cfRule type="cellIs" dxfId="3375" priority="669" operator="lessThan">
      <formula>0</formula>
    </cfRule>
  </conditionalFormatting>
  <conditionalFormatting sqref="B429:N429">
    <cfRule type="cellIs" dxfId="3374" priority="668" operator="lessThan">
      <formula>0</formula>
    </cfRule>
  </conditionalFormatting>
  <conditionalFormatting sqref="N432">
    <cfRule type="cellIs" dxfId="3373" priority="667" operator="lessThan">
      <formula>0</formula>
    </cfRule>
  </conditionalFormatting>
  <conditionalFormatting sqref="C439:M439">
    <cfRule type="cellIs" dxfId="3372" priority="666" operator="lessThan">
      <formula>0</formula>
    </cfRule>
  </conditionalFormatting>
  <conditionalFormatting sqref="C439:M439">
    <cfRule type="cellIs" dxfId="3371" priority="665" operator="lessThan">
      <formula>0</formula>
    </cfRule>
  </conditionalFormatting>
  <conditionalFormatting sqref="H439">
    <cfRule type="cellIs" dxfId="3370" priority="664" operator="lessThan">
      <formula>0</formula>
    </cfRule>
  </conditionalFormatting>
  <conditionalFormatting sqref="B439">
    <cfRule type="cellIs" dxfId="3369" priority="663" operator="lessThan">
      <formula>0</formula>
    </cfRule>
  </conditionalFormatting>
  <conditionalFormatting sqref="B439">
    <cfRule type="cellIs" dxfId="3368" priority="662" operator="lessThan">
      <formula>0</formula>
    </cfRule>
  </conditionalFormatting>
  <conditionalFormatting sqref="B435:N435">
    <cfRule type="cellIs" dxfId="3367" priority="661" operator="lessThan">
      <formula>0</formula>
    </cfRule>
  </conditionalFormatting>
  <conditionalFormatting sqref="B435:N435">
    <cfRule type="cellIs" dxfId="3366" priority="660" operator="lessThan">
      <formula>0</formula>
    </cfRule>
  </conditionalFormatting>
  <conditionalFormatting sqref="C641:N645">
    <cfRule type="cellIs" dxfId="3365" priority="379" operator="lessThan">
      <formula>0</formula>
    </cfRule>
  </conditionalFormatting>
  <conditionalFormatting sqref="C597:N597">
    <cfRule type="cellIs" dxfId="3364" priority="378" operator="lessThan">
      <formula>0</formula>
    </cfRule>
  </conditionalFormatting>
  <conditionalFormatting sqref="C603:N603">
    <cfRule type="cellIs" dxfId="3363" priority="375" operator="lessThan">
      <formula>0</formula>
    </cfRule>
  </conditionalFormatting>
  <conditionalFormatting sqref="C603:N603">
    <cfRule type="cellIs" dxfId="3362" priority="374" operator="lessThan">
      <formula>0</formula>
    </cfRule>
  </conditionalFormatting>
  <conditionalFormatting sqref="C603:N603">
    <cfRule type="cellIs" dxfId="3361" priority="373" operator="lessThan">
      <formula>0</formula>
    </cfRule>
  </conditionalFormatting>
  <conditionalFormatting sqref="H445">
    <cfRule type="cellIs" dxfId="3360" priority="648" operator="lessThan">
      <formula>0</formula>
    </cfRule>
  </conditionalFormatting>
  <conditionalFormatting sqref="B445">
    <cfRule type="cellIs" dxfId="3359" priority="647" operator="lessThan">
      <formula>0</formula>
    </cfRule>
  </conditionalFormatting>
  <conditionalFormatting sqref="B445">
    <cfRule type="cellIs" dxfId="3358" priority="646" operator="lessThan">
      <formula>0</formula>
    </cfRule>
  </conditionalFormatting>
  <conditionalFormatting sqref="B441:N441">
    <cfRule type="cellIs" dxfId="3357" priority="645" operator="lessThan">
      <formula>0</formula>
    </cfRule>
  </conditionalFormatting>
  <conditionalFormatting sqref="B441:N441">
    <cfRule type="cellIs" dxfId="3356" priority="644" operator="lessThan">
      <formula>0</formula>
    </cfRule>
  </conditionalFormatting>
  <conditionalFormatting sqref="B441:N441">
    <cfRule type="cellIs" dxfId="3355" priority="643" operator="lessThan">
      <formula>0</formula>
    </cfRule>
  </conditionalFormatting>
  <conditionalFormatting sqref="B441:N441">
    <cfRule type="cellIs" dxfId="3354" priority="642" operator="lessThan">
      <formula>0</formula>
    </cfRule>
  </conditionalFormatting>
  <conditionalFormatting sqref="B441:N441">
    <cfRule type="cellIs" dxfId="3353" priority="641" operator="lessThan">
      <formula>0</formula>
    </cfRule>
  </conditionalFormatting>
  <conditionalFormatting sqref="B441:N441">
    <cfRule type="cellIs" dxfId="3352" priority="640" operator="lessThan">
      <formula>0</formula>
    </cfRule>
  </conditionalFormatting>
  <conditionalFormatting sqref="B441:N441">
    <cfRule type="cellIs" dxfId="3351" priority="639" operator="lessThan">
      <formula>0</formula>
    </cfRule>
  </conditionalFormatting>
  <conditionalFormatting sqref="B441:N441">
    <cfRule type="cellIs" dxfId="3350" priority="638" operator="lessThan">
      <formula>0</formula>
    </cfRule>
  </conditionalFormatting>
  <conditionalFormatting sqref="N444">
    <cfRule type="cellIs" dxfId="3349" priority="637" operator="lessThan">
      <formula>0</formula>
    </cfRule>
  </conditionalFormatting>
  <conditionalFormatting sqref="N445">
    <cfRule type="cellIs" dxfId="3348" priority="636" operator="lessThan">
      <formula>0</formula>
    </cfRule>
  </conditionalFormatting>
  <conditionalFormatting sqref="N445">
    <cfRule type="cellIs" dxfId="3347" priority="635" operator="lessThan">
      <formula>0</formula>
    </cfRule>
  </conditionalFormatting>
  <conditionalFormatting sqref="C452:M452">
    <cfRule type="cellIs" dxfId="3346" priority="634" operator="lessThan">
      <formula>0</formula>
    </cfRule>
  </conditionalFormatting>
  <conditionalFormatting sqref="C452:M452">
    <cfRule type="cellIs" dxfId="3345" priority="633" operator="lessThan">
      <formula>0</formula>
    </cfRule>
  </conditionalFormatting>
  <conditionalFormatting sqref="H452">
    <cfRule type="cellIs" dxfId="3344" priority="632" operator="lessThan">
      <formula>0</formula>
    </cfRule>
  </conditionalFormatting>
  <conditionalFormatting sqref="B452">
    <cfRule type="cellIs" dxfId="3343" priority="631" operator="lessThan">
      <formula>0</formula>
    </cfRule>
  </conditionalFormatting>
  <conditionalFormatting sqref="B452">
    <cfRule type="cellIs" dxfId="3342" priority="630" operator="lessThan">
      <formula>0</formula>
    </cfRule>
  </conditionalFormatting>
  <conditionalFormatting sqref="B448:N448">
    <cfRule type="cellIs" dxfId="3341" priority="629" operator="lessThan">
      <formula>0</formula>
    </cfRule>
  </conditionalFormatting>
  <conditionalFormatting sqref="B448:N448">
    <cfRule type="cellIs" dxfId="3340" priority="628" operator="lessThan">
      <formula>0</formula>
    </cfRule>
  </conditionalFormatting>
  <conditionalFormatting sqref="B448:N448">
    <cfRule type="cellIs" dxfId="3339" priority="627" operator="lessThan">
      <formula>0</formula>
    </cfRule>
  </conditionalFormatting>
  <conditionalFormatting sqref="B448:N448">
    <cfRule type="cellIs" dxfId="3338" priority="626" operator="lessThan">
      <formula>0</formula>
    </cfRule>
  </conditionalFormatting>
  <conditionalFormatting sqref="B448:N448">
    <cfRule type="cellIs" dxfId="3337" priority="625" operator="lessThan">
      <formula>0</formula>
    </cfRule>
  </conditionalFormatting>
  <conditionalFormatting sqref="B448:N448">
    <cfRule type="cellIs" dxfId="3336" priority="624" operator="lessThan">
      <formula>0</formula>
    </cfRule>
  </conditionalFormatting>
  <conditionalFormatting sqref="B448:N448">
    <cfRule type="cellIs" dxfId="3335" priority="623" operator="lessThan">
      <formula>0</formula>
    </cfRule>
  </conditionalFormatting>
  <conditionalFormatting sqref="B448:N448">
    <cfRule type="cellIs" dxfId="3334" priority="622" operator="lessThan">
      <formula>0</formula>
    </cfRule>
  </conditionalFormatting>
  <conditionalFormatting sqref="N451">
    <cfRule type="cellIs" dxfId="3333" priority="621" operator="lessThan">
      <formula>0</formula>
    </cfRule>
  </conditionalFormatting>
  <conditionalFormatting sqref="N452">
    <cfRule type="cellIs" dxfId="3332" priority="620" operator="lessThan">
      <formula>0</formula>
    </cfRule>
  </conditionalFormatting>
  <conditionalFormatting sqref="N452">
    <cfRule type="cellIs" dxfId="3331" priority="619" operator="lessThan">
      <formula>0</formula>
    </cfRule>
  </conditionalFormatting>
  <conditionalFormatting sqref="C458:M458">
    <cfRule type="cellIs" dxfId="3330" priority="618" operator="lessThan">
      <formula>0</formula>
    </cfRule>
  </conditionalFormatting>
  <conditionalFormatting sqref="C458:M458">
    <cfRule type="cellIs" dxfId="3329" priority="617" operator="lessThan">
      <formula>0</formula>
    </cfRule>
  </conditionalFormatting>
  <conditionalFormatting sqref="H458">
    <cfRule type="cellIs" dxfId="3328" priority="616" operator="lessThan">
      <formula>0</formula>
    </cfRule>
  </conditionalFormatting>
  <conditionalFormatting sqref="B458">
    <cfRule type="cellIs" dxfId="3327" priority="615" operator="lessThan">
      <formula>0</formula>
    </cfRule>
  </conditionalFormatting>
  <conditionalFormatting sqref="B458">
    <cfRule type="cellIs" dxfId="3326" priority="614" operator="lessThan">
      <formula>0</formula>
    </cfRule>
  </conditionalFormatting>
  <conditionalFormatting sqref="Q505">
    <cfRule type="cellIs" dxfId="3325" priority="336" operator="lessThan">
      <formula>0</formula>
    </cfRule>
  </conditionalFormatting>
  <conditionalFormatting sqref="P505">
    <cfRule type="cellIs" dxfId="3324" priority="335" operator="lessThan">
      <formula>0</formula>
    </cfRule>
  </conditionalFormatting>
  <conditionalFormatting sqref="Q513">
    <cfRule type="cellIs" dxfId="3323" priority="333" operator="lessThan">
      <formula>0</formula>
    </cfRule>
  </conditionalFormatting>
  <conditionalFormatting sqref="P513">
    <cfRule type="cellIs" dxfId="3322" priority="332" operator="lessThan">
      <formula>0</formula>
    </cfRule>
  </conditionalFormatting>
  <conditionalFormatting sqref="Q522">
    <cfRule type="cellIs" dxfId="3321" priority="330" operator="lessThan">
      <formula>0</formula>
    </cfRule>
  </conditionalFormatting>
  <conditionalFormatting sqref="P522">
    <cfRule type="cellIs" dxfId="3320" priority="329" operator="lessThan">
      <formula>0</formula>
    </cfRule>
  </conditionalFormatting>
  <conditionalFormatting sqref="Q530">
    <cfRule type="cellIs" dxfId="3319" priority="327" operator="lessThan">
      <formula>0</formula>
    </cfRule>
  </conditionalFormatting>
  <conditionalFormatting sqref="C461:C464">
    <cfRule type="expression" dxfId="3318" priority="601">
      <formula>C461/B461&gt;1</formula>
    </cfRule>
    <cfRule type="expression" dxfId="3317" priority="602">
      <formula>C461/B461&lt;1</formula>
    </cfRule>
  </conditionalFormatting>
  <conditionalFormatting sqref="Q538">
    <cfRule type="cellIs" dxfId="3316" priority="324" operator="lessThan">
      <formula>0</formula>
    </cfRule>
  </conditionalFormatting>
  <conditionalFormatting sqref="D461:N464">
    <cfRule type="expression" dxfId="3315" priority="598">
      <formula>D461/C461&gt;1</formula>
    </cfRule>
    <cfRule type="expression" dxfId="3314" priority="599">
      <formula>D461/C461&lt;1</formula>
    </cfRule>
  </conditionalFormatting>
  <conditionalFormatting sqref="Q553">
    <cfRule type="cellIs" dxfId="3313" priority="321" operator="lessThan">
      <formula>0</formula>
    </cfRule>
  </conditionalFormatting>
  <conditionalFormatting sqref="B461:B464 B552:N552 B560:N560 B575:N575 B589:N589">
    <cfRule type="expression" dxfId="3312" priority="595">
      <formula>B461/#REF!&gt;1</formula>
    </cfRule>
    <cfRule type="expression" dxfId="3311" priority="596">
      <formula>B461/#REF!&lt;1</formula>
    </cfRule>
  </conditionalFormatting>
  <conditionalFormatting sqref="Q561">
    <cfRule type="cellIs" dxfId="3310" priority="318" operator="lessThan">
      <formula>0</formula>
    </cfRule>
  </conditionalFormatting>
  <conditionalFormatting sqref="B512">
    <cfRule type="expression" dxfId="3309" priority="592">
      <formula>B512/#REF!&gt;1</formula>
    </cfRule>
    <cfRule type="expression" dxfId="3308" priority="593">
      <formula>B512/#REF!&lt;1</formula>
    </cfRule>
  </conditionalFormatting>
  <conditionalFormatting sqref="Q590">
    <cfRule type="cellIs" dxfId="3307" priority="315" operator="lessThan">
      <formula>0</formula>
    </cfRule>
  </conditionalFormatting>
  <conditionalFormatting sqref="C512">
    <cfRule type="expression" dxfId="3306" priority="589">
      <formula>C512/B512&gt;1</formula>
    </cfRule>
    <cfRule type="expression" dxfId="3305" priority="590">
      <formula>C512/B512&lt;1</formula>
    </cfRule>
  </conditionalFormatting>
  <conditionalFormatting sqref="D512">
    <cfRule type="cellIs" dxfId="3304" priority="588" operator="lessThan">
      <formula>0</formula>
    </cfRule>
  </conditionalFormatting>
  <conditionalFormatting sqref="D512">
    <cfRule type="expression" dxfId="3303" priority="586">
      <formula>D512/C512&gt;1</formula>
    </cfRule>
    <cfRule type="expression" dxfId="3302" priority="587">
      <formula>D512/C512&lt;1</formula>
    </cfRule>
  </conditionalFormatting>
  <conditionalFormatting sqref="E512">
    <cfRule type="cellIs" dxfId="3301" priority="585" operator="lessThan">
      <formula>0</formula>
    </cfRule>
  </conditionalFormatting>
  <conditionalFormatting sqref="E512">
    <cfRule type="expression" dxfId="3300" priority="583">
      <formula>E512/D512&gt;1</formula>
    </cfRule>
    <cfRule type="expression" dxfId="3299" priority="584">
      <formula>E512/D512&lt;1</formula>
    </cfRule>
  </conditionalFormatting>
  <conditionalFormatting sqref="F512">
    <cfRule type="cellIs" dxfId="3298" priority="582" operator="lessThan">
      <formula>0</formula>
    </cfRule>
  </conditionalFormatting>
  <conditionalFormatting sqref="F512">
    <cfRule type="expression" dxfId="3297" priority="580">
      <formula>F512/E512&gt;1</formula>
    </cfRule>
    <cfRule type="expression" dxfId="3296" priority="581">
      <formula>F512/E512&lt;1</formula>
    </cfRule>
  </conditionalFormatting>
  <conditionalFormatting sqref="G512">
    <cfRule type="cellIs" dxfId="3295" priority="579" operator="lessThan">
      <formula>0</formula>
    </cfRule>
  </conditionalFormatting>
  <conditionalFormatting sqref="G512">
    <cfRule type="expression" dxfId="3294" priority="577">
      <formula>G512/F512&gt;1</formula>
    </cfRule>
    <cfRule type="expression" dxfId="3293" priority="578">
      <formula>G512/F512&lt;1</formula>
    </cfRule>
  </conditionalFormatting>
  <conditionalFormatting sqref="H512">
    <cfRule type="cellIs" dxfId="3292" priority="576" operator="lessThan">
      <formula>0</formula>
    </cfRule>
  </conditionalFormatting>
  <conditionalFormatting sqref="H512">
    <cfRule type="expression" dxfId="3291" priority="574">
      <formula>H512/G512&gt;1</formula>
    </cfRule>
    <cfRule type="expression" dxfId="3290" priority="575">
      <formula>H512/G512&lt;1</formula>
    </cfRule>
  </conditionalFormatting>
  <conditionalFormatting sqref="I512:N512">
    <cfRule type="cellIs" dxfId="3289" priority="573" operator="lessThan">
      <formula>0</formula>
    </cfRule>
  </conditionalFormatting>
  <conditionalFormatting sqref="I512:N512">
    <cfRule type="expression" dxfId="3288" priority="571">
      <formula>I512/H512&gt;1</formula>
    </cfRule>
    <cfRule type="expression" dxfId="3287" priority="572">
      <formula>I512/H512&lt;1</formula>
    </cfRule>
  </conditionalFormatting>
  <conditionalFormatting sqref="B552">
    <cfRule type="cellIs" dxfId="3286" priority="570" operator="lessThan">
      <formula>0</formula>
    </cfRule>
  </conditionalFormatting>
  <conditionalFormatting sqref="B552">
    <cfRule type="expression" dxfId="3285" priority="568">
      <formula>B552/#REF!&gt;1</formula>
    </cfRule>
    <cfRule type="expression" dxfId="3284" priority="569">
      <formula>B552/#REF!&lt;1</formula>
    </cfRule>
  </conditionalFormatting>
  <conditionalFormatting sqref="C552">
    <cfRule type="cellIs" dxfId="3283" priority="567" operator="lessThan">
      <formula>0</formula>
    </cfRule>
  </conditionalFormatting>
  <conditionalFormatting sqref="C552">
    <cfRule type="expression" dxfId="3282" priority="565">
      <formula>C552/B552&gt;1</formula>
    </cfRule>
    <cfRule type="expression" dxfId="3281" priority="566">
      <formula>C552/B552&lt;1</formula>
    </cfRule>
  </conditionalFormatting>
  <conditionalFormatting sqref="D552">
    <cfRule type="cellIs" dxfId="3280" priority="564" operator="lessThan">
      <formula>0</formula>
    </cfRule>
  </conditionalFormatting>
  <conditionalFormatting sqref="D552">
    <cfRule type="expression" dxfId="3279" priority="562">
      <formula>D552/C552&gt;1</formula>
    </cfRule>
    <cfRule type="expression" dxfId="3278" priority="563">
      <formula>D552/C552&lt;1</formula>
    </cfRule>
  </conditionalFormatting>
  <conditionalFormatting sqref="E552">
    <cfRule type="cellIs" dxfId="3277" priority="561" operator="lessThan">
      <formula>0</formula>
    </cfRule>
  </conditionalFormatting>
  <conditionalFormatting sqref="E552">
    <cfRule type="expression" dxfId="3276" priority="559">
      <formula>E552/D552&gt;1</formula>
    </cfRule>
    <cfRule type="expression" dxfId="3275" priority="560">
      <formula>E552/D552&lt;1</formula>
    </cfRule>
  </conditionalFormatting>
  <conditionalFormatting sqref="F552">
    <cfRule type="cellIs" dxfId="3274" priority="558" operator="lessThan">
      <formula>0</formula>
    </cfRule>
  </conditionalFormatting>
  <conditionalFormatting sqref="F552">
    <cfRule type="expression" dxfId="3273" priority="556">
      <formula>F552/E552&gt;1</formula>
    </cfRule>
    <cfRule type="expression" dxfId="3272" priority="557">
      <formula>F552/E552&lt;1</formula>
    </cfRule>
  </conditionalFormatting>
  <conditionalFormatting sqref="G552">
    <cfRule type="cellIs" dxfId="3271" priority="555" operator="lessThan">
      <formula>0</formula>
    </cfRule>
  </conditionalFormatting>
  <conditionalFormatting sqref="G552">
    <cfRule type="expression" dxfId="3270" priority="553">
      <formula>G552/F552&gt;1</formula>
    </cfRule>
    <cfRule type="expression" dxfId="3269" priority="554">
      <formula>G552/F552&lt;1</formula>
    </cfRule>
  </conditionalFormatting>
  <conditionalFormatting sqref="H552">
    <cfRule type="cellIs" dxfId="3268" priority="552" operator="lessThan">
      <formula>0</formula>
    </cfRule>
  </conditionalFormatting>
  <conditionalFormatting sqref="H552">
    <cfRule type="expression" dxfId="3267" priority="550">
      <formula>H552/G552&gt;1</formula>
    </cfRule>
    <cfRule type="expression" dxfId="3266" priority="551">
      <formula>H552/G552&lt;1</formula>
    </cfRule>
  </conditionalFormatting>
  <conditionalFormatting sqref="B560">
    <cfRule type="cellIs" dxfId="3265" priority="549" operator="lessThan">
      <formula>0</formula>
    </cfRule>
  </conditionalFormatting>
  <conditionalFormatting sqref="B560">
    <cfRule type="expression" dxfId="3264" priority="547">
      <formula>B560/#REF!&gt;1</formula>
    </cfRule>
    <cfRule type="expression" dxfId="3263" priority="548">
      <formula>B560/#REF!&lt;1</formula>
    </cfRule>
  </conditionalFormatting>
  <conditionalFormatting sqref="C560">
    <cfRule type="cellIs" dxfId="3262" priority="546" operator="lessThan">
      <formula>0</formula>
    </cfRule>
  </conditionalFormatting>
  <conditionalFormatting sqref="C560">
    <cfRule type="expression" dxfId="3261" priority="544">
      <formula>C560/B560&gt;1</formula>
    </cfRule>
    <cfRule type="expression" dxfId="3260" priority="545">
      <formula>C560/B560&lt;1</formula>
    </cfRule>
  </conditionalFormatting>
  <conditionalFormatting sqref="D560">
    <cfRule type="cellIs" dxfId="3259" priority="543" operator="lessThan">
      <formula>0</formula>
    </cfRule>
  </conditionalFormatting>
  <conditionalFormatting sqref="D560">
    <cfRule type="expression" dxfId="3258" priority="541">
      <formula>D560/C560&gt;1</formula>
    </cfRule>
    <cfRule type="expression" dxfId="3257" priority="542">
      <formula>D560/C560&lt;1</formula>
    </cfRule>
  </conditionalFormatting>
  <conditionalFormatting sqref="E560">
    <cfRule type="cellIs" dxfId="3256" priority="540" operator="lessThan">
      <formula>0</formula>
    </cfRule>
  </conditionalFormatting>
  <conditionalFormatting sqref="E560">
    <cfRule type="expression" dxfId="3255" priority="538">
      <formula>E560/D560&gt;1</formula>
    </cfRule>
    <cfRule type="expression" dxfId="3254" priority="539">
      <formula>E560/D560&lt;1</formula>
    </cfRule>
  </conditionalFormatting>
  <conditionalFormatting sqref="F560">
    <cfRule type="cellIs" dxfId="3253" priority="537" operator="lessThan">
      <formula>0</formula>
    </cfRule>
  </conditionalFormatting>
  <conditionalFormatting sqref="F560">
    <cfRule type="expression" dxfId="3252" priority="535">
      <formula>F560/E560&gt;1</formula>
    </cfRule>
    <cfRule type="expression" dxfId="3251" priority="536">
      <formula>F560/E560&lt;1</formula>
    </cfRule>
  </conditionalFormatting>
  <conditionalFormatting sqref="G560">
    <cfRule type="cellIs" dxfId="3250" priority="534" operator="lessThan">
      <formula>0</formula>
    </cfRule>
  </conditionalFormatting>
  <conditionalFormatting sqref="G560">
    <cfRule type="expression" dxfId="3249" priority="532">
      <formula>G560/F560&gt;1</formula>
    </cfRule>
    <cfRule type="expression" dxfId="3248" priority="533">
      <formula>G560/F560&lt;1</formula>
    </cfRule>
  </conditionalFormatting>
  <conditionalFormatting sqref="H560">
    <cfRule type="cellIs" dxfId="3247" priority="531" operator="lessThan">
      <formula>0</formula>
    </cfRule>
  </conditionalFormatting>
  <conditionalFormatting sqref="H560">
    <cfRule type="expression" dxfId="3246" priority="529">
      <formula>H560/G560&gt;1</formula>
    </cfRule>
    <cfRule type="expression" dxfId="3245" priority="530">
      <formula>H560/G560&lt;1</formula>
    </cfRule>
  </conditionalFormatting>
  <conditionalFormatting sqref="O616:O619">
    <cfRule type="cellIs" dxfId="3244" priority="280" operator="lessThan">
      <formula>0</formula>
    </cfRule>
  </conditionalFormatting>
  <conditionalFormatting sqref="B589">
    <cfRule type="expression" dxfId="3243" priority="526">
      <formula>B589/#REF!&gt;1</formula>
    </cfRule>
    <cfRule type="expression" dxfId="3242" priority="527">
      <formula>B589/#REF!&lt;1</formula>
    </cfRule>
  </conditionalFormatting>
  <conditionalFormatting sqref="C589">
    <cfRule type="cellIs" dxfId="3241" priority="525" operator="lessThan">
      <formula>0</formula>
    </cfRule>
  </conditionalFormatting>
  <conditionalFormatting sqref="C589">
    <cfRule type="expression" dxfId="3240" priority="523">
      <formula>C589/B589&gt;1</formula>
    </cfRule>
    <cfRule type="expression" dxfId="3239" priority="524">
      <formula>C589/B589&lt;1</formula>
    </cfRule>
  </conditionalFormatting>
  <conditionalFormatting sqref="O605:O607">
    <cfRule type="cellIs" dxfId="3238" priority="274" operator="lessThan">
      <formula>0</formula>
    </cfRule>
  </conditionalFormatting>
  <conditionalFormatting sqref="D589">
    <cfRule type="expression" dxfId="3237" priority="520">
      <formula>D589/C589&gt;1</formula>
    </cfRule>
    <cfRule type="expression" dxfId="3236" priority="521">
      <formula>D589/C589&lt;1</formula>
    </cfRule>
  </conditionalFormatting>
  <conditionalFormatting sqref="E589">
    <cfRule type="cellIs" dxfId="3235" priority="519" operator="lessThan">
      <formula>0</formula>
    </cfRule>
  </conditionalFormatting>
  <conditionalFormatting sqref="E589">
    <cfRule type="expression" dxfId="3234" priority="517">
      <formula>E589/D589&gt;1</formula>
    </cfRule>
    <cfRule type="expression" dxfId="3233" priority="518">
      <formula>E589/D589&lt;1</formula>
    </cfRule>
  </conditionalFormatting>
  <conditionalFormatting sqref="F589">
    <cfRule type="cellIs" dxfId="3232" priority="516" operator="lessThan">
      <formula>0</formula>
    </cfRule>
  </conditionalFormatting>
  <conditionalFormatting sqref="F589">
    <cfRule type="expression" dxfId="3231" priority="514">
      <formula>F589/E589&gt;1</formula>
    </cfRule>
    <cfRule type="expression" dxfId="3230" priority="515">
      <formula>F589/E589&lt;1</formula>
    </cfRule>
  </conditionalFormatting>
  <conditionalFormatting sqref="O377">
    <cfRule type="cellIs" dxfId="3229" priority="265" operator="lessThan">
      <formula>0</formula>
    </cfRule>
  </conditionalFormatting>
  <conditionalFormatting sqref="G589">
    <cfRule type="expression" dxfId="3228" priority="511">
      <formula>G589/F589&gt;1</formula>
    </cfRule>
    <cfRule type="expression" dxfId="3227" priority="512">
      <formula>G589/F589&lt;1</formula>
    </cfRule>
  </conditionalFormatting>
  <conditionalFormatting sqref="O366">
    <cfRule type="cellIs" dxfId="3226" priority="262" operator="lessThan">
      <formula>0</formula>
    </cfRule>
  </conditionalFormatting>
  <conditionalFormatting sqref="H589">
    <cfRule type="expression" dxfId="3225" priority="508">
      <formula>H589/G589&gt;1</formula>
    </cfRule>
    <cfRule type="expression" dxfId="3224" priority="509">
      <formula>H589/G589&lt;1</formula>
    </cfRule>
  </conditionalFormatting>
  <conditionalFormatting sqref="N596">
    <cfRule type="cellIs" dxfId="3223" priority="507" operator="lessThan">
      <formula>0</formula>
    </cfRule>
  </conditionalFormatting>
  <conditionalFormatting sqref="O387">
    <cfRule type="cellIs" dxfId="3222" priority="257" operator="lessThan">
      <formula>0</formula>
    </cfRule>
  </conditionalFormatting>
  <conditionalFormatting sqref="O387">
    <cfRule type="cellIs" dxfId="3221" priority="258" operator="lessThan">
      <formula>0</formula>
    </cfRule>
  </conditionalFormatting>
  <conditionalFormatting sqref="O387">
    <cfRule type="cellIs" dxfId="3220" priority="255" operator="lessThan">
      <formula>0</formula>
    </cfRule>
  </conditionalFormatting>
  <conditionalFormatting sqref="O387">
    <cfRule type="cellIs" dxfId="3219" priority="256" operator="lessThan">
      <formula>0</formula>
    </cfRule>
  </conditionalFormatting>
  <conditionalFormatting sqref="N600">
    <cfRule type="cellIs" dxfId="3218" priority="506" operator="lessThan">
      <formula>0</formula>
    </cfRule>
  </conditionalFormatting>
  <conditionalFormatting sqref="N600">
    <cfRule type="cellIs" dxfId="3217" priority="505" operator="lessThan">
      <formula>0</formula>
    </cfRule>
  </conditionalFormatting>
  <conditionalFormatting sqref="P363">
    <cfRule type="cellIs" dxfId="3216" priority="504" operator="lessThan">
      <formula>0</formula>
    </cfRule>
  </conditionalFormatting>
  <conditionalFormatting sqref="P364:P365">
    <cfRule type="cellIs" dxfId="3215" priority="503" operator="lessThan">
      <formula>0</formula>
    </cfRule>
  </conditionalFormatting>
  <conditionalFormatting sqref="P461:P464">
    <cfRule type="cellIs" dxfId="3214" priority="502" operator="lessThan">
      <formula>0</formula>
    </cfRule>
  </conditionalFormatting>
  <conditionalFormatting sqref="P361">
    <cfRule type="cellIs" dxfId="3213" priority="501" operator="lessThan">
      <formula>0</formula>
    </cfRule>
  </conditionalFormatting>
  <conditionalFormatting sqref="P366:P367">
    <cfRule type="cellIs" dxfId="3212" priority="500" operator="lessThan">
      <formula>0</formula>
    </cfRule>
  </conditionalFormatting>
  <conditionalFormatting sqref="P369:P373">
    <cfRule type="cellIs" dxfId="3211" priority="499" operator="lessThan">
      <formula>0</formula>
    </cfRule>
  </conditionalFormatting>
  <conditionalFormatting sqref="P378:P379">
    <cfRule type="cellIs" dxfId="3210" priority="498" operator="lessThan">
      <formula>0</formula>
    </cfRule>
  </conditionalFormatting>
  <conditionalFormatting sqref="P384:P385">
    <cfRule type="cellIs" dxfId="3209" priority="497" operator="lessThan">
      <formula>0</formula>
    </cfRule>
  </conditionalFormatting>
  <conditionalFormatting sqref="P390:P391">
    <cfRule type="cellIs" dxfId="3208" priority="496" operator="lessThan">
      <formula>0</formula>
    </cfRule>
  </conditionalFormatting>
  <conditionalFormatting sqref="P396:P397">
    <cfRule type="cellIs" dxfId="3207" priority="495" operator="lessThan">
      <formula>0</formula>
    </cfRule>
  </conditionalFormatting>
  <conditionalFormatting sqref="P402">
    <cfRule type="cellIs" dxfId="3206" priority="494" operator="lessThan">
      <formula>0</formula>
    </cfRule>
  </conditionalFormatting>
  <conditionalFormatting sqref="P408:P409">
    <cfRule type="cellIs" dxfId="3205" priority="493" operator="lessThan">
      <formula>0</formula>
    </cfRule>
  </conditionalFormatting>
  <conditionalFormatting sqref="P414:P415">
    <cfRule type="cellIs" dxfId="3204" priority="492" operator="lessThan">
      <formula>0</formula>
    </cfRule>
  </conditionalFormatting>
  <conditionalFormatting sqref="P420:P421">
    <cfRule type="cellIs" dxfId="3203" priority="491" operator="lessThan">
      <formula>0</formula>
    </cfRule>
  </conditionalFormatting>
  <conditionalFormatting sqref="P426:P427">
    <cfRule type="cellIs" dxfId="3202" priority="490" operator="lessThan">
      <formula>0</formula>
    </cfRule>
  </conditionalFormatting>
  <conditionalFormatting sqref="P432:P433">
    <cfRule type="cellIs" dxfId="3201" priority="489" operator="lessThan">
      <formula>0</formula>
    </cfRule>
  </conditionalFormatting>
  <conditionalFormatting sqref="P438:P439">
    <cfRule type="cellIs" dxfId="3200" priority="488" operator="lessThan">
      <formula>0</formula>
    </cfRule>
  </conditionalFormatting>
  <conditionalFormatting sqref="P444:P445">
    <cfRule type="cellIs" dxfId="3199" priority="487" operator="lessThan">
      <formula>0</formula>
    </cfRule>
  </conditionalFormatting>
  <conditionalFormatting sqref="P451:P452">
    <cfRule type="cellIs" dxfId="3198" priority="486" operator="lessThan">
      <formula>0</formula>
    </cfRule>
  </conditionalFormatting>
  <conditionalFormatting sqref="P457:P458">
    <cfRule type="cellIs" dxfId="3197" priority="485" operator="lessThan">
      <formula>0</formula>
    </cfRule>
  </conditionalFormatting>
  <conditionalFormatting sqref="P465">
    <cfRule type="cellIs" dxfId="3196" priority="484" operator="lessThan">
      <formula>0</formula>
    </cfRule>
  </conditionalFormatting>
  <conditionalFormatting sqref="P472">
    <cfRule type="cellIs" dxfId="3195" priority="483" operator="lessThan">
      <formula>0</formula>
    </cfRule>
  </conditionalFormatting>
  <conditionalFormatting sqref="P503:P504">
    <cfRule type="cellIs" dxfId="3194" priority="482" operator="lessThan">
      <formula>0</formula>
    </cfRule>
  </conditionalFormatting>
  <conditionalFormatting sqref="P511:P512">
    <cfRule type="cellIs" dxfId="3193" priority="481" operator="lessThan">
      <formula>0</formula>
    </cfRule>
  </conditionalFormatting>
  <conditionalFormatting sqref="P520:P521">
    <cfRule type="cellIs" dxfId="3192" priority="480" operator="lessThan">
      <formula>0</formula>
    </cfRule>
  </conditionalFormatting>
  <conditionalFormatting sqref="P528:P529">
    <cfRule type="cellIs" dxfId="3191" priority="479" operator="lessThan">
      <formula>0</formula>
    </cfRule>
  </conditionalFormatting>
  <conditionalFormatting sqref="P544:P545">
    <cfRule type="cellIs" dxfId="3190" priority="478" operator="lessThan">
      <formula>0</formula>
    </cfRule>
  </conditionalFormatting>
  <conditionalFormatting sqref="P536:P537">
    <cfRule type="cellIs" dxfId="3189" priority="477" operator="lessThan">
      <formula>0</formula>
    </cfRule>
  </conditionalFormatting>
  <conditionalFormatting sqref="P551:P552">
    <cfRule type="cellIs" dxfId="3188" priority="476" operator="lessThan">
      <formula>0</formula>
    </cfRule>
  </conditionalFormatting>
  <conditionalFormatting sqref="P559:P560">
    <cfRule type="cellIs" dxfId="3187" priority="475" operator="lessThan">
      <formula>0</formula>
    </cfRule>
  </conditionalFormatting>
  <conditionalFormatting sqref="P567:P568">
    <cfRule type="cellIs" dxfId="3186" priority="474" operator="lessThan">
      <formula>0</formula>
    </cfRule>
  </conditionalFormatting>
  <conditionalFormatting sqref="P574:P575">
    <cfRule type="cellIs" dxfId="3185" priority="473" operator="lessThan">
      <formula>0</formula>
    </cfRule>
  </conditionalFormatting>
  <conditionalFormatting sqref="P581:P582">
    <cfRule type="cellIs" dxfId="3184" priority="472" operator="lessThan">
      <formula>0</formula>
    </cfRule>
  </conditionalFormatting>
  <conditionalFormatting sqref="P588:P589">
    <cfRule type="cellIs" dxfId="3183" priority="471" operator="lessThan">
      <formula>0</formula>
    </cfRule>
  </conditionalFormatting>
  <conditionalFormatting sqref="P596:P597">
    <cfRule type="cellIs" dxfId="3182" priority="470" operator="lessThan">
      <formula>0</formula>
    </cfRule>
  </conditionalFormatting>
  <conditionalFormatting sqref="P603">
    <cfRule type="cellIs" dxfId="3181" priority="469" operator="lessThan">
      <formula>0</formula>
    </cfRule>
  </conditionalFormatting>
  <conditionalFormatting sqref="P608">
    <cfRule type="cellIs" dxfId="3180" priority="468" operator="lessThan">
      <formula>0</formula>
    </cfRule>
  </conditionalFormatting>
  <conditionalFormatting sqref="O405">
    <cfRule type="cellIs" dxfId="3179" priority="215" operator="lessThan">
      <formula>0</formula>
    </cfRule>
  </conditionalFormatting>
  <conditionalFormatting sqref="P632:P634">
    <cfRule type="cellIs" dxfId="3178" priority="467" operator="lessThan">
      <formula>0</formula>
    </cfRule>
  </conditionalFormatting>
  <conditionalFormatting sqref="I710:N710 P708:Q711">
    <cfRule type="cellIs" dxfId="3177" priority="461" operator="lessThan">
      <formula>0</formula>
    </cfRule>
  </conditionalFormatting>
  <conditionalFormatting sqref="P636:P637 P641:P645">
    <cfRule type="cellIs" dxfId="3176" priority="466" operator="lessThan">
      <formula>0</formula>
    </cfRule>
  </conditionalFormatting>
  <conditionalFormatting sqref="P648">
    <cfRule type="cellIs" dxfId="3175" priority="465" operator="lessThan">
      <formula>0</formula>
    </cfRule>
  </conditionalFormatting>
  <conditionalFormatting sqref="P649">
    <cfRule type="cellIs" dxfId="3174" priority="464" operator="lessThan">
      <formula>0</formula>
    </cfRule>
  </conditionalFormatting>
  <conditionalFormatting sqref="P651">
    <cfRule type="cellIs" dxfId="3173" priority="463" operator="lessThan">
      <formula>0</formula>
    </cfRule>
  </conditionalFormatting>
  <conditionalFormatting sqref="P652">
    <cfRule type="cellIs" dxfId="3172" priority="462" operator="lessThan">
      <formula>0</formula>
    </cfRule>
  </conditionalFormatting>
  <conditionalFormatting sqref="D654:N654 D651:N651 D648:N649 D632:N634">
    <cfRule type="expression" dxfId="3171" priority="434">
      <formula>D632/C632&gt;1</formula>
    </cfRule>
    <cfRule type="expression" dxfId="3170" priority="435">
      <formula>D632/C632&lt;1</formula>
    </cfRule>
  </conditionalFormatting>
  <conditionalFormatting sqref="C507:C510">
    <cfRule type="cellIs" dxfId="3169" priority="460" operator="lessThan">
      <formula>0</formula>
    </cfRule>
  </conditionalFormatting>
  <conditionalFormatting sqref="C507:C510">
    <cfRule type="expression" dxfId="3168" priority="458">
      <formula>C507/B507&gt;1</formula>
    </cfRule>
    <cfRule type="expression" dxfId="3167" priority="459">
      <formula>C507/B507&lt;1</formula>
    </cfRule>
  </conditionalFormatting>
  <conditionalFormatting sqref="D507:N510">
    <cfRule type="cellIs" dxfId="3166" priority="457" operator="lessThan">
      <formula>0</formula>
    </cfRule>
  </conditionalFormatting>
  <conditionalFormatting sqref="D507:N510">
    <cfRule type="expression" dxfId="3165" priority="455">
      <formula>D507/C507&gt;1</formula>
    </cfRule>
    <cfRule type="expression" dxfId="3164" priority="456">
      <formula>D507/C507&lt;1</formula>
    </cfRule>
  </conditionalFormatting>
  <conditionalFormatting sqref="B507:B510">
    <cfRule type="cellIs" dxfId="3163" priority="454" operator="lessThan">
      <formula>0</formula>
    </cfRule>
  </conditionalFormatting>
  <conditionalFormatting sqref="B507:B510">
    <cfRule type="expression" dxfId="3162" priority="452">
      <formula>B507/#REF!&gt;1</formula>
    </cfRule>
    <cfRule type="expression" dxfId="3161" priority="453">
      <formula>B507/#REF!&lt;1</formula>
    </cfRule>
  </conditionalFormatting>
  <conditionalFormatting sqref="J588:N588 J574:N574 J559:N559 J551:N551">
    <cfRule type="cellIs" dxfId="3160" priority="451" operator="lessThan">
      <formula>0</formula>
    </cfRule>
  </conditionalFormatting>
  <conditionalFormatting sqref="C588:I588 C584:C587 C574:I574 C570:C573 C559:I559 C555:C558 C551:I551 C547:C550">
    <cfRule type="cellIs" dxfId="3159" priority="450" operator="lessThan">
      <formula>0</formula>
    </cfRule>
  </conditionalFormatting>
  <conditionalFormatting sqref="C588:M588 C574:M574 C559:M559 C551:M551">
    <cfRule type="cellIs" dxfId="3158" priority="449" operator="lessThan">
      <formula>0</formula>
    </cfRule>
  </conditionalFormatting>
  <conditionalFormatting sqref="C584:C587 C570:C573 C555:C558 C547:C550">
    <cfRule type="expression" dxfId="3157" priority="447">
      <formula>C547/B547&gt;1</formula>
    </cfRule>
    <cfRule type="expression" dxfId="3156" priority="448">
      <formula>C547/B547&lt;1</formula>
    </cfRule>
  </conditionalFormatting>
  <conditionalFormatting sqref="D584:N587 D570:N573 D555:N558 D547:N550">
    <cfRule type="cellIs" dxfId="3155" priority="446" operator="lessThan">
      <formula>0</formula>
    </cfRule>
  </conditionalFormatting>
  <conditionalFormatting sqref="D584:N587 D570:N573 D555:N558 D547:N550">
    <cfRule type="expression" dxfId="3154" priority="444">
      <formula>D547/C547&gt;1</formula>
    </cfRule>
    <cfRule type="expression" dxfId="3153" priority="445">
      <formula>D547/C547&lt;1</formula>
    </cfRule>
  </conditionalFormatting>
  <conditionalFormatting sqref="C588:N588 C574:N574 C559:N559 C551:N551">
    <cfRule type="cellIs" dxfId="3152" priority="443" operator="lessThan">
      <formula>0</formula>
    </cfRule>
  </conditionalFormatting>
  <conditionalFormatting sqref="C588:N588 C574:N574 C559:N559 C551:N551">
    <cfRule type="expression" dxfId="3151" priority="441">
      <formula>C551/B551&gt;1</formula>
    </cfRule>
    <cfRule type="expression" dxfId="3150" priority="442">
      <formula>C551/B551&lt;1</formula>
    </cfRule>
  </conditionalFormatting>
  <conditionalFormatting sqref="B654 B651 B648:B649 B632:B634 B641:B645">
    <cfRule type="cellIs" dxfId="3149" priority="440" operator="lessThan">
      <formula>0</formula>
    </cfRule>
  </conditionalFormatting>
  <conditionalFormatting sqref="C654 C651 C648:C649 C632:C634">
    <cfRule type="cellIs" dxfId="3148" priority="439" operator="lessThan">
      <formula>0</formula>
    </cfRule>
  </conditionalFormatting>
  <conditionalFormatting sqref="C654 C651 C648:C649 C632:C634">
    <cfRule type="expression" dxfId="3147" priority="437">
      <formula>C632/B632&gt;1</formula>
    </cfRule>
    <cfRule type="expression" dxfId="3146" priority="438">
      <formula>C632/B632&lt;1</formula>
    </cfRule>
  </conditionalFormatting>
  <conditionalFormatting sqref="D654:N654 D651:N651 D648:N649 D632:N634">
    <cfRule type="cellIs" dxfId="3145" priority="436" operator="lessThan">
      <formula>0</formula>
    </cfRule>
  </conditionalFormatting>
  <conditionalFormatting sqref="B504:N504 B537 B568 B597">
    <cfRule type="expression" dxfId="3144" priority="1206">
      <formula>B504/#REF!&gt;1</formula>
    </cfRule>
    <cfRule type="expression" dxfId="3143" priority="1207">
      <formula>B504/#REF!&lt;1</formula>
    </cfRule>
  </conditionalFormatting>
  <conditionalFormatting sqref="C465">
    <cfRule type="cellIs" dxfId="3142" priority="433" operator="lessThan">
      <formula>0</formula>
    </cfRule>
  </conditionalFormatting>
  <conditionalFormatting sqref="C465">
    <cfRule type="expression" dxfId="3141" priority="431">
      <formula>C465/B465&gt;1</formula>
    </cfRule>
    <cfRule type="expression" dxfId="3140" priority="432">
      <formula>C465/B465&lt;1</formula>
    </cfRule>
  </conditionalFormatting>
  <conditionalFormatting sqref="D465:N465">
    <cfRule type="cellIs" dxfId="3139" priority="430" operator="lessThan">
      <formula>0</formula>
    </cfRule>
  </conditionalFormatting>
  <conditionalFormatting sqref="D465:N465">
    <cfRule type="expression" dxfId="3138" priority="428">
      <formula>D465/C465&gt;1</formula>
    </cfRule>
    <cfRule type="expression" dxfId="3137" priority="429">
      <formula>D465/C465&lt;1</formula>
    </cfRule>
  </conditionalFormatting>
  <conditionalFormatting sqref="B465">
    <cfRule type="cellIs" dxfId="3136" priority="427" operator="lessThan">
      <formula>0</formula>
    </cfRule>
  </conditionalFormatting>
  <conditionalFormatting sqref="B465">
    <cfRule type="expression" dxfId="3135" priority="425">
      <formula>B465/#REF!&gt;1</formula>
    </cfRule>
    <cfRule type="expression" dxfId="3134" priority="426">
      <formula>B465/#REF!&lt;1</formula>
    </cfRule>
  </conditionalFormatting>
  <conditionalFormatting sqref="C511">
    <cfRule type="cellIs" dxfId="3133" priority="424" operator="lessThan">
      <formula>0</formula>
    </cfRule>
  </conditionalFormatting>
  <conditionalFormatting sqref="D511:N511">
    <cfRule type="cellIs" dxfId="3132" priority="421" operator="lessThan">
      <formula>0</formula>
    </cfRule>
  </conditionalFormatting>
  <conditionalFormatting sqref="C511">
    <cfRule type="expression" dxfId="3131" priority="422">
      <formula>C511/B511&gt;1</formula>
    </cfRule>
    <cfRule type="expression" dxfId="3130" priority="423">
      <formula>C511/B511&lt;1</formula>
    </cfRule>
  </conditionalFormatting>
  <conditionalFormatting sqref="D511:N511">
    <cfRule type="expression" dxfId="3129" priority="419">
      <formula>D511/C511&gt;1</formula>
    </cfRule>
    <cfRule type="expression" dxfId="3128" priority="420">
      <formula>D511/C511&lt;1</formula>
    </cfRule>
  </conditionalFormatting>
  <conditionalFormatting sqref="B511">
    <cfRule type="cellIs" dxfId="3127" priority="418" operator="lessThan">
      <formula>0</formula>
    </cfRule>
  </conditionalFormatting>
  <conditionalFormatting sqref="B511">
    <cfRule type="expression" dxfId="3126" priority="416">
      <formula>B511/#REF!&gt;1</formula>
    </cfRule>
    <cfRule type="expression" dxfId="3125" priority="417">
      <formula>B511/#REF!&lt;1</formula>
    </cfRule>
  </conditionalFormatting>
  <conditionalFormatting sqref="B529 B521">
    <cfRule type="cellIs" dxfId="3124" priority="415" operator="lessThan">
      <formula>0</formula>
    </cfRule>
  </conditionalFormatting>
  <conditionalFormatting sqref="B529 B521">
    <cfRule type="expression" dxfId="3123" priority="413">
      <formula>B521/#REF!&gt;1</formula>
    </cfRule>
    <cfRule type="expression" dxfId="3122" priority="414">
      <formula>B521/#REF!&lt;1</formula>
    </cfRule>
  </conditionalFormatting>
  <conditionalFormatting sqref="C521">
    <cfRule type="cellIs" dxfId="3121" priority="412" operator="lessThan">
      <formula>0</formula>
    </cfRule>
  </conditionalFormatting>
  <conditionalFormatting sqref="C521 B636:O637">
    <cfRule type="expression" dxfId="3120" priority="410">
      <formula>B521/A521&gt;1</formula>
    </cfRule>
    <cfRule type="expression" dxfId="3119" priority="411">
      <formula>B521/A521&lt;1</formula>
    </cfRule>
  </conditionalFormatting>
  <conditionalFormatting sqref="C603:N603">
    <cfRule type="expression" dxfId="3118" priority="371">
      <formula>C603/B603&gt;1</formula>
    </cfRule>
    <cfRule type="expression" dxfId="3117" priority="372">
      <formula>C603/B603&lt;1</formula>
    </cfRule>
  </conditionalFormatting>
  <conditionalFormatting sqref="I552:N552">
    <cfRule type="expression" dxfId="3116" priority="395">
      <formula>I552/H552&gt;1</formula>
    </cfRule>
    <cfRule type="expression" dxfId="3115" priority="396">
      <formula>I552/H552&lt;1</formula>
    </cfRule>
  </conditionalFormatting>
  <conditionalFormatting sqref="I560:N560">
    <cfRule type="expression" dxfId="3114" priority="392">
      <formula>I560/H560&gt;1</formula>
    </cfRule>
    <cfRule type="expression" dxfId="3113" priority="393">
      <formula>I560/H560&lt;1</formula>
    </cfRule>
  </conditionalFormatting>
  <conditionalFormatting sqref="B575:N575">
    <cfRule type="cellIs" dxfId="3112" priority="391" operator="lessThan">
      <formula>0</formula>
    </cfRule>
  </conditionalFormatting>
  <conditionalFormatting sqref="B575:N575">
    <cfRule type="expression" dxfId="3111" priority="389">
      <formula>B575/A575&gt;1</formula>
    </cfRule>
    <cfRule type="expression" dxfId="3110" priority="390">
      <formula>B575/A575&lt;1</formula>
    </cfRule>
  </conditionalFormatting>
  <conditionalFormatting sqref="B589:N589">
    <cfRule type="cellIs" dxfId="3109" priority="388" operator="lessThan">
      <formula>0</formula>
    </cfRule>
  </conditionalFormatting>
  <conditionalFormatting sqref="B589:N589">
    <cfRule type="expression" dxfId="3108" priority="386">
      <formula>B589/A589&gt;1</formula>
    </cfRule>
    <cfRule type="expression" dxfId="3107" priority="387">
      <formula>B589/A589&lt;1</formula>
    </cfRule>
  </conditionalFormatting>
  <conditionalFormatting sqref="N608">
    <cfRule type="cellIs" dxfId="3106" priority="364" operator="lessThan">
      <formula>0</formula>
    </cfRule>
  </conditionalFormatting>
  <conditionalFormatting sqref="D521:N521">
    <cfRule type="cellIs" dxfId="3105" priority="409" operator="lessThan">
      <formula>0</formula>
    </cfRule>
  </conditionalFormatting>
  <conditionalFormatting sqref="D521:N521">
    <cfRule type="expression" dxfId="3104" priority="407">
      <formula>D521/C521&gt;1</formula>
    </cfRule>
    <cfRule type="expression" dxfId="3103" priority="408">
      <formula>D521/C521&lt;1</formula>
    </cfRule>
  </conditionalFormatting>
  <conditionalFormatting sqref="C529:N529">
    <cfRule type="cellIs" dxfId="3102" priority="406" operator="lessThan">
      <formula>0</formula>
    </cfRule>
  </conditionalFormatting>
  <conditionalFormatting sqref="C529:N529">
    <cfRule type="expression" dxfId="3101" priority="404">
      <formula>C529/B529&gt;1</formula>
    </cfRule>
    <cfRule type="expression" dxfId="3100" priority="405">
      <formula>C529/B529&lt;1</formula>
    </cfRule>
  </conditionalFormatting>
  <conditionalFormatting sqref="C582:N582">
    <cfRule type="expression" dxfId="3099" priority="380">
      <formula>C582/B582&gt;1</formula>
    </cfRule>
    <cfRule type="expression" dxfId="3098" priority="381">
      <formula>C582/B582&lt;1</formula>
    </cfRule>
  </conditionalFormatting>
  <conditionalFormatting sqref="C537:N537">
    <cfRule type="expression" dxfId="3097" priority="401">
      <formula>C537/B537&gt;1</formula>
    </cfRule>
    <cfRule type="expression" dxfId="3096" priority="402">
      <formula>C537/B537&lt;1</formula>
    </cfRule>
  </conditionalFormatting>
  <conditionalFormatting sqref="C568:N568">
    <cfRule type="expression" dxfId="3095" priority="398">
      <formula>C568/B568&gt;1</formula>
    </cfRule>
    <cfRule type="expression" dxfId="3094" priority="399">
      <formula>C568/B568&lt;1</formula>
    </cfRule>
  </conditionalFormatting>
  <conditionalFormatting sqref="C608:M608">
    <cfRule type="expression" dxfId="3093" priority="366">
      <formula>C608/B608&gt;1</formula>
    </cfRule>
    <cfRule type="expression" dxfId="3092" priority="367">
      <formula>C608/B608&lt;1</formula>
    </cfRule>
  </conditionalFormatting>
  <conditionalFormatting sqref="N608">
    <cfRule type="expression" dxfId="3091" priority="361">
      <formula>N608/M608&gt;1</formula>
    </cfRule>
    <cfRule type="expression" dxfId="3090" priority="362">
      <formula>N608/M608&lt;1</formula>
    </cfRule>
  </conditionalFormatting>
  <conditionalFormatting sqref="C608:M608">
    <cfRule type="cellIs" dxfId="3089" priority="370" operator="lessThan">
      <formula>0</formula>
    </cfRule>
  </conditionalFormatting>
  <conditionalFormatting sqref="C608:M608">
    <cfRule type="cellIs" dxfId="3088" priority="369" operator="lessThan">
      <formula>0</formula>
    </cfRule>
  </conditionalFormatting>
  <conditionalFormatting sqref="B582">
    <cfRule type="cellIs" dxfId="3087" priority="383" operator="lessThan">
      <formula>0</formula>
    </cfRule>
  </conditionalFormatting>
  <conditionalFormatting sqref="B582">
    <cfRule type="expression" dxfId="3086" priority="384">
      <formula>B582/#REF!&gt;1</formula>
    </cfRule>
    <cfRule type="expression" dxfId="3085" priority="385">
      <formula>B582/#REF!&lt;1</formula>
    </cfRule>
  </conditionalFormatting>
  <conditionalFormatting sqref="C582:N582">
    <cfRule type="cellIs" dxfId="3084" priority="382" operator="lessThan">
      <formula>0</formula>
    </cfRule>
  </conditionalFormatting>
  <conditionalFormatting sqref="C597:N597">
    <cfRule type="expression" dxfId="3083" priority="376">
      <formula>C597/B597&gt;1</formula>
    </cfRule>
    <cfRule type="expression" dxfId="3082" priority="377">
      <formula>C597/B597&lt;1</formula>
    </cfRule>
  </conditionalFormatting>
  <conditionalFormatting sqref="N608">
    <cfRule type="cellIs" dxfId="3081" priority="365" operator="lessThan">
      <formula>0</formula>
    </cfRule>
  </conditionalFormatting>
  <conditionalFormatting sqref="C608:M608">
    <cfRule type="cellIs" dxfId="3080" priority="368" operator="lessThan">
      <formula>0</formula>
    </cfRule>
  </conditionalFormatting>
  <conditionalFormatting sqref="N608">
    <cfRule type="cellIs" dxfId="3079" priority="363" operator="lessThan">
      <formula>0</formula>
    </cfRule>
  </conditionalFormatting>
  <conditionalFormatting sqref="B676:N679">
    <cfRule type="cellIs" dxfId="3078" priority="360" operator="lessThan">
      <formula>0</formula>
    </cfRule>
  </conditionalFormatting>
  <conditionalFormatting sqref="I678:N678 P676:Q679">
    <cfRule type="cellIs" dxfId="3077" priority="359" operator="lessThan">
      <formula>0</formula>
    </cfRule>
  </conditionalFormatting>
  <conditionalFormatting sqref="B680:N683">
    <cfRule type="cellIs" dxfId="3076" priority="358" operator="lessThan">
      <formula>0</formula>
    </cfRule>
  </conditionalFormatting>
  <conditionalFormatting sqref="I682:N682 P680:Q683">
    <cfRule type="cellIs" dxfId="3075" priority="357" operator="lessThan">
      <formula>0</formula>
    </cfRule>
  </conditionalFormatting>
  <conditionalFormatting sqref="B684:N687">
    <cfRule type="cellIs" dxfId="3074" priority="356" operator="lessThan">
      <formula>0</formula>
    </cfRule>
  </conditionalFormatting>
  <conditionalFormatting sqref="I686:N686 P684:Q687">
    <cfRule type="cellIs" dxfId="3073" priority="355" operator="lessThan">
      <formula>0</formula>
    </cfRule>
  </conditionalFormatting>
  <conditionalFormatting sqref="B688:N691">
    <cfRule type="cellIs" dxfId="3072" priority="354" operator="lessThan">
      <formula>0</formula>
    </cfRule>
  </conditionalFormatting>
  <conditionalFormatting sqref="I690:N690 P688:Q691">
    <cfRule type="cellIs" dxfId="3071" priority="353" operator="lessThan">
      <formula>0</formula>
    </cfRule>
  </conditionalFormatting>
  <conditionalFormatting sqref="B692:N695 O694">
    <cfRule type="cellIs" dxfId="3070" priority="352" operator="lessThan">
      <formula>0</formula>
    </cfRule>
  </conditionalFormatting>
  <conditionalFormatting sqref="P692:Q695 I694:O694">
    <cfRule type="cellIs" dxfId="3069" priority="351" operator="lessThan">
      <formula>0</formula>
    </cfRule>
  </conditionalFormatting>
  <conditionalFormatting sqref="B696:N699">
    <cfRule type="cellIs" dxfId="3068" priority="350" operator="lessThan">
      <formula>0</formula>
    </cfRule>
  </conditionalFormatting>
  <conditionalFormatting sqref="I698:N698 P696:Q699">
    <cfRule type="cellIs" dxfId="3067" priority="349" operator="lessThan">
      <formula>0</formula>
    </cfRule>
  </conditionalFormatting>
  <conditionalFormatting sqref="B700:N703">
    <cfRule type="cellIs" dxfId="3066" priority="348" operator="lessThan">
      <formula>0</formula>
    </cfRule>
  </conditionalFormatting>
  <conditionalFormatting sqref="I702:N702 P700:Q703">
    <cfRule type="cellIs" dxfId="3065" priority="347" operator="lessThan">
      <formula>0</formula>
    </cfRule>
  </conditionalFormatting>
  <conditionalFormatting sqref="B704:N707">
    <cfRule type="cellIs" dxfId="3064" priority="346" operator="lessThan">
      <formula>0</formula>
    </cfRule>
  </conditionalFormatting>
  <conditionalFormatting sqref="I706:N706 P704:Q707">
    <cfRule type="cellIs" dxfId="3063" priority="345" operator="lessThan">
      <formula>0</formula>
    </cfRule>
  </conditionalFormatting>
  <conditionalFormatting sqref="B712:N715">
    <cfRule type="cellIs" dxfId="3062" priority="344" operator="lessThan">
      <formula>0</formula>
    </cfRule>
  </conditionalFormatting>
  <conditionalFormatting sqref="I714:N714 P712:Q715">
    <cfRule type="cellIs" dxfId="3061" priority="343" operator="lessThan">
      <formula>0</formula>
    </cfRule>
  </conditionalFormatting>
  <conditionalFormatting sqref="B716:N719">
    <cfRule type="cellIs" dxfId="3060" priority="342" operator="lessThan">
      <formula>0</formula>
    </cfRule>
  </conditionalFormatting>
  <conditionalFormatting sqref="I718:N718 P716:Q719">
    <cfRule type="cellIs" dxfId="3059" priority="341" operator="lessThan">
      <formula>0</formula>
    </cfRule>
  </conditionalFormatting>
  <conditionalFormatting sqref="P654">
    <cfRule type="cellIs" dxfId="3058" priority="340" operator="lessThan">
      <formula>0</formula>
    </cfRule>
  </conditionalFormatting>
  <conditionalFormatting sqref="Q466">
    <cfRule type="cellIs" dxfId="3057" priority="339" operator="lessThan">
      <formula>0</formula>
    </cfRule>
  </conditionalFormatting>
  <conditionalFormatting sqref="P466">
    <cfRule type="cellIs" dxfId="3056" priority="338" operator="lessThan">
      <formula>0</formula>
    </cfRule>
  </conditionalFormatting>
  <conditionalFormatting sqref="B466:N466">
    <cfRule type="cellIs" dxfId="3055" priority="337" operator="lessThan">
      <formula>0</formula>
    </cfRule>
  </conditionalFormatting>
  <conditionalFormatting sqref="B505:N505">
    <cfRule type="cellIs" dxfId="3054" priority="334" operator="lessThan">
      <formula>0</formula>
    </cfRule>
  </conditionalFormatting>
  <conditionalFormatting sqref="B513:N513">
    <cfRule type="cellIs" dxfId="3053" priority="331" operator="lessThan">
      <formula>0</formula>
    </cfRule>
  </conditionalFormatting>
  <conditionalFormatting sqref="B522:N522">
    <cfRule type="cellIs" dxfId="3052" priority="328" operator="lessThan">
      <formula>0</formula>
    </cfRule>
  </conditionalFormatting>
  <conditionalFormatting sqref="B530:N530">
    <cfRule type="cellIs" dxfId="3051" priority="325" operator="lessThan">
      <formula>0</formula>
    </cfRule>
  </conditionalFormatting>
  <conditionalFormatting sqref="B538:N538">
    <cfRule type="cellIs" dxfId="3050" priority="322" operator="lessThan">
      <formula>0</formula>
    </cfRule>
  </conditionalFormatting>
  <conditionalFormatting sqref="B553:N553">
    <cfRule type="cellIs" dxfId="3049" priority="319" operator="lessThan">
      <formula>0</formula>
    </cfRule>
  </conditionalFormatting>
  <conditionalFormatting sqref="B561:N561">
    <cfRule type="cellIs" dxfId="3048" priority="316" operator="lessThan">
      <formula>0</formula>
    </cfRule>
  </conditionalFormatting>
  <conditionalFormatting sqref="B590:N590">
    <cfRule type="cellIs" dxfId="3047" priority="313" operator="lessThan">
      <formula>0</formula>
    </cfRule>
  </conditionalFormatting>
  <conditionalFormatting sqref="O608">
    <cfRule type="cellIs" dxfId="3046" priority="51" operator="lessThan">
      <formula>0</formula>
    </cfRule>
  </conditionalFormatting>
  <conditionalFormatting sqref="O608">
    <cfRule type="cellIs" dxfId="3045" priority="52" operator="lessThan">
      <formula>0</formula>
    </cfRule>
  </conditionalFormatting>
  <conditionalFormatting sqref="O603">
    <cfRule type="cellIs" dxfId="3044" priority="55" operator="lessThan">
      <formula>0</formula>
    </cfRule>
  </conditionalFormatting>
  <conditionalFormatting sqref="O603">
    <cfRule type="cellIs" dxfId="3043" priority="56" operator="lessThan">
      <formula>0</formula>
    </cfRule>
  </conditionalFormatting>
  <conditionalFormatting sqref="O603">
    <cfRule type="cellIs" dxfId="3042" priority="57" operator="lessThan">
      <formula>0</formula>
    </cfRule>
  </conditionalFormatting>
  <conditionalFormatting sqref="O608">
    <cfRule type="cellIs" dxfId="3041" priority="50" operator="lessThan">
      <formula>0</formula>
    </cfRule>
  </conditionalFormatting>
  <conditionalFormatting sqref="P491:Q491">
    <cfRule type="cellIs" dxfId="3040" priority="312" operator="lessThan">
      <formula>0</formula>
    </cfRule>
  </conditionalFormatting>
  <conditionalFormatting sqref="Q492:Q496">
    <cfRule type="cellIs" dxfId="3039" priority="311" operator="lessThan">
      <formula>0</formula>
    </cfRule>
  </conditionalFormatting>
  <conditionalFormatting sqref="P492:P495">
    <cfRule type="cellIs" dxfId="3038" priority="310" operator="lessThan">
      <formula>0</formula>
    </cfRule>
  </conditionalFormatting>
  <conditionalFormatting sqref="P496">
    <cfRule type="cellIs" dxfId="3037" priority="309" operator="lessThan">
      <formula>0</formula>
    </cfRule>
  </conditionalFormatting>
  <conditionalFormatting sqref="P473:Q473 B473">
    <cfRule type="cellIs" dxfId="3036" priority="308" operator="lessThan">
      <formula>0</formula>
    </cfRule>
  </conditionalFormatting>
  <conditionalFormatting sqref="Q474:Q478">
    <cfRule type="cellIs" dxfId="3035" priority="307" operator="lessThan">
      <formula>0</formula>
    </cfRule>
  </conditionalFormatting>
  <conditionalFormatting sqref="P474:P477">
    <cfRule type="cellIs" dxfId="3034" priority="306" operator="lessThan">
      <formula>0</formula>
    </cfRule>
  </conditionalFormatting>
  <conditionalFormatting sqref="P478">
    <cfRule type="cellIs" dxfId="3033" priority="305" operator="lessThan">
      <formula>0</formula>
    </cfRule>
  </conditionalFormatting>
  <conditionalFormatting sqref="P479:Q479 B479">
    <cfRule type="cellIs" dxfId="3032" priority="304" operator="lessThan">
      <formula>0</formula>
    </cfRule>
  </conditionalFormatting>
  <conditionalFormatting sqref="Q480:Q484">
    <cfRule type="cellIs" dxfId="3031" priority="303" operator="lessThan">
      <formula>0</formula>
    </cfRule>
  </conditionalFormatting>
  <conditionalFormatting sqref="P480:P483">
    <cfRule type="cellIs" dxfId="3030" priority="302" operator="lessThan">
      <formula>0</formula>
    </cfRule>
  </conditionalFormatting>
  <conditionalFormatting sqref="P484">
    <cfRule type="cellIs" dxfId="3029" priority="301" operator="lessThan">
      <formula>0</formula>
    </cfRule>
  </conditionalFormatting>
  <conditionalFormatting sqref="P485:Q485 B485">
    <cfRule type="cellIs" dxfId="3028" priority="300" operator="lessThan">
      <formula>0</formula>
    </cfRule>
  </conditionalFormatting>
  <conditionalFormatting sqref="Q486:Q490">
    <cfRule type="cellIs" dxfId="3027" priority="299" operator="lessThan">
      <formula>0</formula>
    </cfRule>
  </conditionalFormatting>
  <conditionalFormatting sqref="P486:P489">
    <cfRule type="cellIs" dxfId="3026" priority="298" operator="lessThan">
      <formula>0</formula>
    </cfRule>
  </conditionalFormatting>
  <conditionalFormatting sqref="P490">
    <cfRule type="cellIs" dxfId="3025"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024" priority="294" operator="lessThan">
      <formula>0</formula>
    </cfRule>
  </conditionalFormatting>
  <conditionalFormatting sqref="O348">
    <cfRule type="cellIs" dxfId="3023" priority="293" operator="lessThan">
      <formula>0</formula>
    </cfRule>
  </conditionalFormatting>
  <conditionalFormatting sqref="O348">
    <cfRule type="cellIs" dxfId="3022" priority="292" operator="lessThan">
      <formula>0</formula>
    </cfRule>
  </conditionalFormatting>
  <conditionalFormatting sqref="O351:O354">
    <cfRule type="cellIs" dxfId="3021" priority="291" operator="lessThan">
      <formula>0</formula>
    </cfRule>
  </conditionalFormatting>
  <conditionalFormatting sqref="O363:O364">
    <cfRule type="cellIs" dxfId="3019" priority="289" operator="lessThan">
      <formula>0</formula>
    </cfRule>
  </conditionalFormatting>
  <conditionalFormatting sqref="O369:O370">
    <cfRule type="cellIs" dxfId="3018" priority="288" operator="lessThan">
      <formula>0</formula>
    </cfRule>
  </conditionalFormatting>
  <conditionalFormatting sqref="O375:O376">
    <cfRule type="cellIs" dxfId="3017" priority="287" operator="lessThan">
      <formula>0</formula>
    </cfRule>
  </conditionalFormatting>
  <conditionalFormatting sqref="O381:O383">
    <cfRule type="cellIs" dxfId="3016" priority="286" operator="lessThan">
      <formula>0</formula>
    </cfRule>
  </conditionalFormatting>
  <conditionalFormatting sqref="O355">
    <cfRule type="cellIs" dxfId="3015" priority="285" operator="lessThan">
      <formula>0</formula>
    </cfRule>
  </conditionalFormatting>
  <conditionalFormatting sqref="O593:O595">
    <cfRule type="cellIs" dxfId="3014" priority="283" operator="lessThan">
      <formula>0</formula>
    </cfRule>
  </conditionalFormatting>
  <conditionalFormatting sqref="O593:O595">
    <cfRule type="cellIs" dxfId="3013" priority="284" operator="lessThan">
      <formula>0</formula>
    </cfRule>
  </conditionalFormatting>
  <conditionalFormatting sqref="O601:O602 O599">
    <cfRule type="cellIs" dxfId="3012" priority="282" operator="lessThan">
      <formula>0</formula>
    </cfRule>
  </conditionalFormatting>
  <conditionalFormatting sqref="O621:O624">
    <cfRule type="cellIs" dxfId="3011" priority="277" operator="lessThan">
      <formula>0</formula>
    </cfRule>
  </conditionalFormatting>
  <conditionalFormatting sqref="O621:O624">
    <cfRule type="cellIs" dxfId="3010" priority="278" operator="lessThan">
      <formula>0</formula>
    </cfRule>
  </conditionalFormatting>
  <conditionalFormatting sqref="O626:O629">
    <cfRule type="cellIs" dxfId="3009" priority="276" operator="lessThan">
      <formula>0</formula>
    </cfRule>
  </conditionalFormatting>
  <conditionalFormatting sqref="O611:O614">
    <cfRule type="cellIs" dxfId="3008" priority="271" operator="lessThan">
      <formula>0</formula>
    </cfRule>
  </conditionalFormatting>
  <conditionalFormatting sqref="O611:O614">
    <cfRule type="cellIs" dxfId="3007" priority="272" operator="lessThan">
      <formula>0</formula>
    </cfRule>
  </conditionalFormatting>
  <conditionalFormatting sqref="O650 O663 O655:O661 O642:O645 O652:O653 O672:O675 O708:O711 O665:O670">
    <cfRule type="cellIs" dxfId="3006" priority="270" operator="lessThan">
      <formula>0</formula>
    </cfRule>
  </conditionalFormatting>
  <conditionalFormatting sqref="O674">
    <cfRule type="cellIs" dxfId="3005" priority="269" operator="lessThan">
      <formula>0</formula>
    </cfRule>
  </conditionalFormatting>
  <conditionalFormatting sqref="O647">
    <cfRule type="cellIs" dxfId="3004" priority="268" operator="lessThan">
      <formula>0</formula>
    </cfRule>
  </conditionalFormatting>
  <conditionalFormatting sqref="O393">
    <cfRule type="cellIs" dxfId="3003" priority="245" operator="lessThan">
      <formula>0</formula>
    </cfRule>
  </conditionalFormatting>
  <conditionalFormatting sqref="O390">
    <cfRule type="cellIs" dxfId="3002" priority="250" operator="lessThan">
      <formula>0</formula>
    </cfRule>
  </conditionalFormatting>
  <conditionalFormatting sqref="O393">
    <cfRule type="cellIs" dxfId="3001" priority="248" operator="lessThan">
      <formula>0</formula>
    </cfRule>
  </conditionalFormatting>
  <conditionalFormatting sqref="O378">
    <cfRule type="cellIs" dxfId="3000" priority="260" operator="lessThan">
      <formula>0</formula>
    </cfRule>
  </conditionalFormatting>
  <conditionalFormatting sqref="O372">
    <cfRule type="cellIs" dxfId="2999" priority="261" operator="lessThan">
      <formula>0</formula>
    </cfRule>
  </conditionalFormatting>
  <conditionalFormatting sqref="O384">
    <cfRule type="cellIs" dxfId="2998" priority="259" operator="lessThan">
      <formula>0</formula>
    </cfRule>
  </conditionalFormatting>
  <conditionalFormatting sqref="O387">
    <cfRule type="cellIs" dxfId="2997" priority="254" operator="lessThan">
      <formula>0</formula>
    </cfRule>
  </conditionalFormatting>
  <conditionalFormatting sqref="O387">
    <cfRule type="cellIs" dxfId="2996" priority="253" operator="lessThan">
      <formula>0</formula>
    </cfRule>
  </conditionalFormatting>
  <conditionalFormatting sqref="O387">
    <cfRule type="cellIs" dxfId="2995" priority="252" operator="lessThan">
      <formula>0</formula>
    </cfRule>
  </conditionalFormatting>
  <conditionalFormatting sqref="O387">
    <cfRule type="cellIs" dxfId="2994" priority="251" operator="lessThan">
      <formula>0</formula>
    </cfRule>
  </conditionalFormatting>
  <conditionalFormatting sqref="O393">
    <cfRule type="cellIs" dxfId="2993" priority="246" operator="lessThan">
      <formula>0</formula>
    </cfRule>
  </conditionalFormatting>
  <conditionalFormatting sqref="O393">
    <cfRule type="cellIs" dxfId="2992" priority="249" operator="lessThan">
      <formula>0</formula>
    </cfRule>
  </conditionalFormatting>
  <conditionalFormatting sqref="O393">
    <cfRule type="cellIs" dxfId="2991" priority="244" operator="lessThan">
      <formula>0</formula>
    </cfRule>
  </conditionalFormatting>
  <conditionalFormatting sqref="O393">
    <cfRule type="cellIs" dxfId="2990" priority="247" operator="lessThan">
      <formula>0</formula>
    </cfRule>
  </conditionalFormatting>
  <conditionalFormatting sqref="O393">
    <cfRule type="cellIs" dxfId="2989" priority="242" operator="lessThan">
      <formula>0</formula>
    </cfRule>
  </conditionalFormatting>
  <conditionalFormatting sqref="O393">
    <cfRule type="cellIs" dxfId="2988" priority="243" operator="lessThan">
      <formula>0</formula>
    </cfRule>
  </conditionalFormatting>
  <conditionalFormatting sqref="O399">
    <cfRule type="cellIs" dxfId="2987" priority="240" operator="lessThan">
      <formula>0</formula>
    </cfRule>
  </conditionalFormatting>
  <conditionalFormatting sqref="O396">
    <cfRule type="cellIs" dxfId="2986" priority="241" operator="lessThan">
      <formula>0</formula>
    </cfRule>
  </conditionalFormatting>
  <conditionalFormatting sqref="O399">
    <cfRule type="cellIs" dxfId="2985" priority="239" operator="lessThan">
      <formula>0</formula>
    </cfRule>
  </conditionalFormatting>
  <conditionalFormatting sqref="O399">
    <cfRule type="cellIs" dxfId="2984" priority="238" operator="lessThan">
      <formula>0</formula>
    </cfRule>
  </conditionalFormatting>
  <conditionalFormatting sqref="O399">
    <cfRule type="cellIs" dxfId="2983" priority="237" operator="lessThan">
      <formula>0</formula>
    </cfRule>
  </conditionalFormatting>
  <conditionalFormatting sqref="O399">
    <cfRule type="cellIs" dxfId="2982" priority="236" operator="lessThan">
      <formula>0</formula>
    </cfRule>
  </conditionalFormatting>
  <conditionalFormatting sqref="O399">
    <cfRule type="cellIs" dxfId="2981" priority="235" operator="lessThan">
      <formula>0</formula>
    </cfRule>
  </conditionalFormatting>
  <conditionalFormatting sqref="O399">
    <cfRule type="cellIs" dxfId="2980" priority="234" operator="lessThan">
      <formula>0</formula>
    </cfRule>
  </conditionalFormatting>
  <conditionalFormatting sqref="O399">
    <cfRule type="cellIs" dxfId="2979" priority="233" operator="lessThan">
      <formula>0</formula>
    </cfRule>
  </conditionalFormatting>
  <conditionalFormatting sqref="O402">
    <cfRule type="cellIs" dxfId="2978" priority="232" operator="lessThan">
      <formula>0</formula>
    </cfRule>
  </conditionalFormatting>
  <conditionalFormatting sqref="O355">
    <cfRule type="cellIs" dxfId="2977" priority="231" operator="lessThan">
      <formula>0</formula>
    </cfRule>
  </conditionalFormatting>
  <conditionalFormatting sqref="O361">
    <cfRule type="cellIs" dxfId="2976" priority="230" operator="lessThan">
      <formula>0</formula>
    </cfRule>
  </conditionalFormatting>
  <conditionalFormatting sqref="O361">
    <cfRule type="cellIs" dxfId="2975" priority="229" operator="lessThan">
      <formula>0</formula>
    </cfRule>
  </conditionalFormatting>
  <conditionalFormatting sqref="O367">
    <cfRule type="cellIs" dxfId="2974" priority="228" operator="lessThan">
      <formula>0</formula>
    </cfRule>
  </conditionalFormatting>
  <conditionalFormatting sqref="O367">
    <cfRule type="cellIs" dxfId="2973" priority="227" operator="lessThan">
      <formula>0</formula>
    </cfRule>
  </conditionalFormatting>
  <conditionalFormatting sqref="O373">
    <cfRule type="cellIs" dxfId="2972" priority="226" operator="lessThan">
      <formula>0</formula>
    </cfRule>
  </conditionalFormatting>
  <conditionalFormatting sqref="O373">
    <cfRule type="cellIs" dxfId="2971" priority="225" operator="lessThan">
      <formula>0</formula>
    </cfRule>
  </conditionalFormatting>
  <conditionalFormatting sqref="O379">
    <cfRule type="cellIs" dxfId="2970" priority="224" operator="lessThan">
      <formula>0</formula>
    </cfRule>
  </conditionalFormatting>
  <conditionalFormatting sqref="O379">
    <cfRule type="cellIs" dxfId="2969" priority="223" operator="lessThan">
      <formula>0</formula>
    </cfRule>
  </conditionalFormatting>
  <conditionalFormatting sqref="O385">
    <cfRule type="cellIs" dxfId="2968" priority="222" operator="lessThan">
      <formula>0</formula>
    </cfRule>
  </conditionalFormatting>
  <conditionalFormatting sqref="O385">
    <cfRule type="cellIs" dxfId="2967" priority="221" operator="lessThan">
      <formula>0</formula>
    </cfRule>
  </conditionalFormatting>
  <conditionalFormatting sqref="O391">
    <cfRule type="cellIs" dxfId="2966" priority="220" operator="lessThan">
      <formula>0</formula>
    </cfRule>
  </conditionalFormatting>
  <conditionalFormatting sqref="O391">
    <cfRule type="cellIs" dxfId="2965" priority="219" operator="lessThan">
      <formula>0</formula>
    </cfRule>
  </conditionalFormatting>
  <conditionalFormatting sqref="O397">
    <cfRule type="cellIs" dxfId="2964" priority="218" operator="lessThan">
      <formula>0</formula>
    </cfRule>
  </conditionalFormatting>
  <conditionalFormatting sqref="O397">
    <cfRule type="cellIs" dxfId="2963" priority="217" operator="lessThan">
      <formula>0</formula>
    </cfRule>
  </conditionalFormatting>
  <conditionalFormatting sqref="O405">
    <cfRule type="cellIs" dxfId="2962" priority="216" operator="lessThan">
      <formula>0</formula>
    </cfRule>
  </conditionalFormatting>
  <conditionalFormatting sqref="O405">
    <cfRule type="cellIs" dxfId="2961" priority="214" operator="lessThan">
      <formula>0</formula>
    </cfRule>
  </conditionalFormatting>
  <conditionalFormatting sqref="O405">
    <cfRule type="cellIs" dxfId="2960" priority="213" operator="lessThan">
      <formula>0</formula>
    </cfRule>
  </conditionalFormatting>
  <conditionalFormatting sqref="O405">
    <cfRule type="cellIs" dxfId="2959" priority="212" operator="lessThan">
      <formula>0</formula>
    </cfRule>
  </conditionalFormatting>
  <conditionalFormatting sqref="O405">
    <cfRule type="cellIs" dxfId="2958" priority="211" operator="lessThan">
      <formula>0</formula>
    </cfRule>
  </conditionalFormatting>
  <conditionalFormatting sqref="O405">
    <cfRule type="cellIs" dxfId="2957" priority="210" operator="lessThan">
      <formula>0</formula>
    </cfRule>
  </conditionalFormatting>
  <conditionalFormatting sqref="O405">
    <cfRule type="cellIs" dxfId="2956" priority="209" operator="lessThan">
      <formula>0</formula>
    </cfRule>
  </conditionalFormatting>
  <conditionalFormatting sqref="O408">
    <cfRule type="cellIs" dxfId="2955" priority="208" operator="lessThan">
      <formula>0</formula>
    </cfRule>
  </conditionalFormatting>
  <conditionalFormatting sqref="O409">
    <cfRule type="cellIs" dxfId="2954" priority="207" operator="lessThan">
      <formula>0</formula>
    </cfRule>
  </conditionalFormatting>
  <conditionalFormatting sqref="O409">
    <cfRule type="cellIs" dxfId="2953" priority="206" operator="lessThan">
      <formula>0</formula>
    </cfRule>
  </conditionalFormatting>
  <conditionalFormatting sqref="O411">
    <cfRule type="cellIs" dxfId="2952" priority="205" operator="lessThan">
      <formula>0</formula>
    </cfRule>
  </conditionalFormatting>
  <conditionalFormatting sqref="O411">
    <cfRule type="cellIs" dxfId="2951" priority="204" operator="lessThan">
      <formula>0</formula>
    </cfRule>
  </conditionalFormatting>
  <conditionalFormatting sqref="O411">
    <cfRule type="cellIs" dxfId="2950" priority="203" operator="lessThan">
      <formula>0</formula>
    </cfRule>
  </conditionalFormatting>
  <conditionalFormatting sqref="O411">
    <cfRule type="cellIs" dxfId="2949" priority="202" operator="lessThan">
      <formula>0</formula>
    </cfRule>
  </conditionalFormatting>
  <conditionalFormatting sqref="O411">
    <cfRule type="cellIs" dxfId="2948" priority="201" operator="lessThan">
      <formula>0</formula>
    </cfRule>
  </conditionalFormatting>
  <conditionalFormatting sqref="O411">
    <cfRule type="cellIs" dxfId="2947" priority="200" operator="lessThan">
      <formula>0</formula>
    </cfRule>
  </conditionalFormatting>
  <conditionalFormatting sqref="O411">
    <cfRule type="cellIs" dxfId="2946" priority="199" operator="lessThan">
      <formula>0</formula>
    </cfRule>
  </conditionalFormatting>
  <conditionalFormatting sqref="O411">
    <cfRule type="cellIs" dxfId="2945" priority="198" operator="lessThan">
      <formula>0</formula>
    </cfRule>
  </conditionalFormatting>
  <conditionalFormatting sqref="O414">
    <cfRule type="cellIs" dxfId="2944" priority="197" operator="lessThan">
      <formula>0</formula>
    </cfRule>
  </conditionalFormatting>
  <conditionalFormatting sqref="O415">
    <cfRule type="cellIs" dxfId="2943" priority="196" operator="lessThan">
      <formula>0</formula>
    </cfRule>
  </conditionalFormatting>
  <conditionalFormatting sqref="O415">
    <cfRule type="cellIs" dxfId="2942" priority="195" operator="lessThan">
      <formula>0</formula>
    </cfRule>
  </conditionalFormatting>
  <conditionalFormatting sqref="O417">
    <cfRule type="cellIs" dxfId="2941" priority="194" operator="lessThan">
      <formula>0</formula>
    </cfRule>
  </conditionalFormatting>
  <conditionalFormatting sqref="O417">
    <cfRule type="cellIs" dxfId="2940" priority="193" operator="lessThan">
      <formula>0</formula>
    </cfRule>
  </conditionalFormatting>
  <conditionalFormatting sqref="O417">
    <cfRule type="cellIs" dxfId="2939" priority="192" operator="lessThan">
      <formula>0</formula>
    </cfRule>
  </conditionalFormatting>
  <conditionalFormatting sqref="O417">
    <cfRule type="cellIs" dxfId="2938" priority="191" operator="lessThan">
      <formula>0</formula>
    </cfRule>
  </conditionalFormatting>
  <conditionalFormatting sqref="O417">
    <cfRule type="cellIs" dxfId="2937" priority="190" operator="lessThan">
      <formula>0</formula>
    </cfRule>
  </conditionalFormatting>
  <conditionalFormatting sqref="O417">
    <cfRule type="cellIs" dxfId="2936" priority="189" operator="lessThan">
      <formula>0</formula>
    </cfRule>
  </conditionalFormatting>
  <conditionalFormatting sqref="O417">
    <cfRule type="cellIs" dxfId="2935" priority="188" operator="lessThan">
      <formula>0</formula>
    </cfRule>
  </conditionalFormatting>
  <conditionalFormatting sqref="O417">
    <cfRule type="cellIs" dxfId="2934" priority="187" operator="lessThan">
      <formula>0</formula>
    </cfRule>
  </conditionalFormatting>
  <conditionalFormatting sqref="O420">
    <cfRule type="cellIs" dxfId="2933" priority="186" operator="lessThan">
      <formula>0</formula>
    </cfRule>
  </conditionalFormatting>
  <conditionalFormatting sqref="O421">
    <cfRule type="cellIs" dxfId="2932" priority="185" operator="lessThan">
      <formula>0</formula>
    </cfRule>
  </conditionalFormatting>
  <conditionalFormatting sqref="O421">
    <cfRule type="cellIs" dxfId="2931" priority="184" operator="lessThan">
      <formula>0</formula>
    </cfRule>
  </conditionalFormatting>
  <conditionalFormatting sqref="O423">
    <cfRule type="cellIs" dxfId="2930" priority="183" operator="lessThan">
      <formula>0</formula>
    </cfRule>
  </conditionalFormatting>
  <conditionalFormatting sqref="O423">
    <cfRule type="cellIs" dxfId="2929" priority="182" operator="lessThan">
      <formula>0</formula>
    </cfRule>
  </conditionalFormatting>
  <conditionalFormatting sqref="O423">
    <cfRule type="cellIs" dxfId="2928" priority="181" operator="lessThan">
      <formula>0</formula>
    </cfRule>
  </conditionalFormatting>
  <conditionalFormatting sqref="O423">
    <cfRule type="cellIs" dxfId="2927" priority="180" operator="lessThan">
      <formula>0</formula>
    </cfRule>
  </conditionalFormatting>
  <conditionalFormatting sqref="O423">
    <cfRule type="cellIs" dxfId="2926" priority="179" operator="lessThan">
      <formula>0</formula>
    </cfRule>
  </conditionalFormatting>
  <conditionalFormatting sqref="O423">
    <cfRule type="cellIs" dxfId="2925" priority="178" operator="lessThan">
      <formula>0</formula>
    </cfRule>
  </conditionalFormatting>
  <conditionalFormatting sqref="O423">
    <cfRule type="cellIs" dxfId="2924" priority="177" operator="lessThan">
      <formula>0</formula>
    </cfRule>
  </conditionalFormatting>
  <conditionalFormatting sqref="O423">
    <cfRule type="cellIs" dxfId="2923" priority="176" operator="lessThan">
      <formula>0</formula>
    </cfRule>
  </conditionalFormatting>
  <conditionalFormatting sqref="O426">
    <cfRule type="cellIs" dxfId="2922" priority="175" operator="lessThan">
      <formula>0</formula>
    </cfRule>
  </conditionalFormatting>
  <conditionalFormatting sqref="O427">
    <cfRule type="cellIs" dxfId="2921" priority="174" operator="lessThan">
      <formula>0</formula>
    </cfRule>
  </conditionalFormatting>
  <conditionalFormatting sqref="O427">
    <cfRule type="cellIs" dxfId="2920" priority="173" operator="lessThan">
      <formula>0</formula>
    </cfRule>
  </conditionalFormatting>
  <conditionalFormatting sqref="O429">
    <cfRule type="cellIs" dxfId="2919" priority="172" operator="lessThan">
      <formula>0</formula>
    </cfRule>
  </conditionalFormatting>
  <conditionalFormatting sqref="O429">
    <cfRule type="cellIs" dxfId="2918" priority="171" operator="lessThan">
      <formula>0</formula>
    </cfRule>
  </conditionalFormatting>
  <conditionalFormatting sqref="O429">
    <cfRule type="cellIs" dxfId="2917" priority="170" operator="lessThan">
      <formula>0</formula>
    </cfRule>
  </conditionalFormatting>
  <conditionalFormatting sqref="O429">
    <cfRule type="cellIs" dxfId="2916" priority="169" operator="lessThan">
      <formula>0</formula>
    </cfRule>
  </conditionalFormatting>
  <conditionalFormatting sqref="O429">
    <cfRule type="cellIs" dxfId="2915" priority="168" operator="lessThan">
      <formula>0</formula>
    </cfRule>
  </conditionalFormatting>
  <conditionalFormatting sqref="O429">
    <cfRule type="cellIs" dxfId="2914" priority="167" operator="lessThan">
      <formula>0</formula>
    </cfRule>
  </conditionalFormatting>
  <conditionalFormatting sqref="O429">
    <cfRule type="cellIs" dxfId="2913" priority="166" operator="lessThan">
      <formula>0</formula>
    </cfRule>
  </conditionalFormatting>
  <conditionalFormatting sqref="O429">
    <cfRule type="cellIs" dxfId="2912" priority="165" operator="lessThan">
      <formula>0</formula>
    </cfRule>
  </conditionalFormatting>
  <conditionalFormatting sqref="O432">
    <cfRule type="cellIs" dxfId="2911" priority="164" operator="lessThan">
      <formula>0</formula>
    </cfRule>
  </conditionalFormatting>
  <conditionalFormatting sqref="O435">
    <cfRule type="cellIs" dxfId="2910" priority="163" operator="lessThan">
      <formula>0</formula>
    </cfRule>
  </conditionalFormatting>
  <conditionalFormatting sqref="O435">
    <cfRule type="cellIs" dxfId="2909" priority="162" operator="lessThan">
      <formula>0</formula>
    </cfRule>
  </conditionalFormatting>
  <conditionalFormatting sqref="O435">
    <cfRule type="cellIs" dxfId="2908" priority="161" operator="lessThan">
      <formula>0</formula>
    </cfRule>
  </conditionalFormatting>
  <conditionalFormatting sqref="O435">
    <cfRule type="cellIs" dxfId="2907" priority="160" operator="lessThan">
      <formula>0</formula>
    </cfRule>
  </conditionalFormatting>
  <conditionalFormatting sqref="O435">
    <cfRule type="cellIs" dxfId="2906" priority="159" operator="lessThan">
      <formula>0</formula>
    </cfRule>
  </conditionalFormatting>
  <conditionalFormatting sqref="O435">
    <cfRule type="cellIs" dxfId="2905" priority="158" operator="lessThan">
      <formula>0</formula>
    </cfRule>
  </conditionalFormatting>
  <conditionalFormatting sqref="O435">
    <cfRule type="cellIs" dxfId="2904" priority="157" operator="lessThan">
      <formula>0</formula>
    </cfRule>
  </conditionalFormatting>
  <conditionalFormatting sqref="O435">
    <cfRule type="cellIs" dxfId="2903" priority="156" operator="lessThan">
      <formula>0</formula>
    </cfRule>
  </conditionalFormatting>
  <conditionalFormatting sqref="O438">
    <cfRule type="cellIs" dxfId="2902" priority="155" operator="lessThan">
      <formula>0</formula>
    </cfRule>
  </conditionalFormatting>
  <conditionalFormatting sqref="O439">
    <cfRule type="cellIs" dxfId="2901" priority="154" operator="lessThan">
      <formula>0</formula>
    </cfRule>
  </conditionalFormatting>
  <conditionalFormatting sqref="O439">
    <cfRule type="cellIs" dxfId="2900" priority="153" operator="lessThan">
      <formula>0</formula>
    </cfRule>
  </conditionalFormatting>
  <conditionalFormatting sqref="O441">
    <cfRule type="cellIs" dxfId="2899" priority="152" operator="lessThan">
      <formula>0</formula>
    </cfRule>
  </conditionalFormatting>
  <conditionalFormatting sqref="O441">
    <cfRule type="cellIs" dxfId="2898" priority="151" operator="lessThan">
      <formula>0</formula>
    </cfRule>
  </conditionalFormatting>
  <conditionalFormatting sqref="O441">
    <cfRule type="cellIs" dxfId="2897" priority="150" operator="lessThan">
      <formula>0</formula>
    </cfRule>
  </conditionalFormatting>
  <conditionalFormatting sqref="O441">
    <cfRule type="cellIs" dxfId="2896" priority="149" operator="lessThan">
      <formula>0</formula>
    </cfRule>
  </conditionalFormatting>
  <conditionalFormatting sqref="O441">
    <cfRule type="cellIs" dxfId="2895" priority="148" operator="lessThan">
      <formula>0</formula>
    </cfRule>
  </conditionalFormatting>
  <conditionalFormatting sqref="O441">
    <cfRule type="cellIs" dxfId="2894" priority="147" operator="lessThan">
      <formula>0</formula>
    </cfRule>
  </conditionalFormatting>
  <conditionalFormatting sqref="O441">
    <cfRule type="cellIs" dxfId="2893" priority="146" operator="lessThan">
      <formula>0</formula>
    </cfRule>
  </conditionalFormatting>
  <conditionalFormatting sqref="O441">
    <cfRule type="cellIs" dxfId="2892" priority="145" operator="lessThan">
      <formula>0</formula>
    </cfRule>
  </conditionalFormatting>
  <conditionalFormatting sqref="O444">
    <cfRule type="cellIs" dxfId="2891" priority="144" operator="lessThan">
      <formula>0</formula>
    </cfRule>
  </conditionalFormatting>
  <conditionalFormatting sqref="O445">
    <cfRule type="cellIs" dxfId="2890" priority="143" operator="lessThan">
      <formula>0</formula>
    </cfRule>
  </conditionalFormatting>
  <conditionalFormatting sqref="O445">
    <cfRule type="cellIs" dxfId="2889" priority="142" operator="lessThan">
      <formula>0</formula>
    </cfRule>
  </conditionalFormatting>
  <conditionalFormatting sqref="O448">
    <cfRule type="cellIs" dxfId="2888" priority="141" operator="lessThan">
      <formula>0</formula>
    </cfRule>
  </conditionalFormatting>
  <conditionalFormatting sqref="O448">
    <cfRule type="cellIs" dxfId="2887" priority="140" operator="lessThan">
      <formula>0</formula>
    </cfRule>
  </conditionalFormatting>
  <conditionalFormatting sqref="O448">
    <cfRule type="cellIs" dxfId="2886" priority="139" operator="lessThan">
      <formula>0</formula>
    </cfRule>
  </conditionalFormatting>
  <conditionalFormatting sqref="O448">
    <cfRule type="cellIs" dxfId="2885" priority="138" operator="lessThan">
      <formula>0</formula>
    </cfRule>
  </conditionalFormatting>
  <conditionalFormatting sqref="O448">
    <cfRule type="cellIs" dxfId="2884" priority="137" operator="lessThan">
      <formula>0</formula>
    </cfRule>
  </conditionalFormatting>
  <conditionalFormatting sqref="O448">
    <cfRule type="cellIs" dxfId="2883" priority="136" operator="lessThan">
      <formula>0</formula>
    </cfRule>
  </conditionalFormatting>
  <conditionalFormatting sqref="O448">
    <cfRule type="cellIs" dxfId="2882" priority="135" operator="lessThan">
      <formula>0</formula>
    </cfRule>
  </conditionalFormatting>
  <conditionalFormatting sqref="O448">
    <cfRule type="cellIs" dxfId="2881" priority="134" operator="lessThan">
      <formula>0</formula>
    </cfRule>
  </conditionalFormatting>
  <conditionalFormatting sqref="O451">
    <cfRule type="cellIs" dxfId="2880" priority="133" operator="lessThan">
      <formula>0</formula>
    </cfRule>
  </conditionalFormatting>
  <conditionalFormatting sqref="O452">
    <cfRule type="cellIs" dxfId="2879" priority="132" operator="lessThan">
      <formula>0</formula>
    </cfRule>
  </conditionalFormatting>
  <conditionalFormatting sqref="O452">
    <cfRule type="cellIs" dxfId="2878" priority="131" operator="lessThan">
      <formula>0</formula>
    </cfRule>
  </conditionalFormatting>
  <conditionalFormatting sqref="O454">
    <cfRule type="cellIs" dxfId="2877" priority="130" operator="lessThan">
      <formula>0</formula>
    </cfRule>
  </conditionalFormatting>
  <conditionalFormatting sqref="O454">
    <cfRule type="cellIs" dxfId="2876" priority="129" operator="lessThan">
      <formula>0</formula>
    </cfRule>
  </conditionalFormatting>
  <conditionalFormatting sqref="O454">
    <cfRule type="cellIs" dxfId="2875" priority="128" operator="lessThan">
      <formula>0</formula>
    </cfRule>
  </conditionalFormatting>
  <conditionalFormatting sqref="O454">
    <cfRule type="cellIs" dxfId="2874" priority="127" operator="lessThan">
      <formula>0</formula>
    </cfRule>
  </conditionalFormatting>
  <conditionalFormatting sqref="O454">
    <cfRule type="cellIs" dxfId="2873" priority="126" operator="lessThan">
      <formula>0</formula>
    </cfRule>
  </conditionalFormatting>
  <conditionalFormatting sqref="O454">
    <cfRule type="cellIs" dxfId="2872" priority="125" operator="lessThan">
      <formula>0</formula>
    </cfRule>
  </conditionalFormatting>
  <conditionalFormatting sqref="O454">
    <cfRule type="cellIs" dxfId="2871" priority="124" operator="lessThan">
      <formula>0</formula>
    </cfRule>
  </conditionalFormatting>
  <conditionalFormatting sqref="O454">
    <cfRule type="cellIs" dxfId="2870" priority="123" operator="lessThan">
      <formula>0</formula>
    </cfRule>
  </conditionalFormatting>
  <conditionalFormatting sqref="O457">
    <cfRule type="cellIs" dxfId="2869" priority="122" operator="lessThan">
      <formula>0</formula>
    </cfRule>
  </conditionalFormatting>
  <conditionalFormatting sqref="O458">
    <cfRule type="cellIs" dxfId="2868" priority="121" operator="lessThan">
      <formula>0</formula>
    </cfRule>
  </conditionalFormatting>
  <conditionalFormatting sqref="O458">
    <cfRule type="cellIs" dxfId="2867" priority="120" operator="lessThan">
      <formula>0</formula>
    </cfRule>
  </conditionalFormatting>
  <conditionalFormatting sqref="O461:O464">
    <cfRule type="cellIs" dxfId="2866" priority="119" operator="lessThan">
      <formula>0</formula>
    </cfRule>
  </conditionalFormatting>
  <conditionalFormatting sqref="O461:O464">
    <cfRule type="expression" dxfId="2865" priority="117">
      <formula>O461/N461&gt;1</formula>
    </cfRule>
    <cfRule type="expression" dxfId="2864" priority="118">
      <formula>O461/N461&lt;1</formula>
    </cfRule>
  </conditionalFormatting>
  <conditionalFormatting sqref="O552 O560 O575 O589">
    <cfRule type="expression" dxfId="2863" priority="115">
      <formula>O552/#REF!&gt;1</formula>
    </cfRule>
    <cfRule type="expression" dxfId="2862" priority="116">
      <formula>O552/#REF!&lt;1</formula>
    </cfRule>
  </conditionalFormatting>
  <conditionalFormatting sqref="O512">
    <cfRule type="cellIs" dxfId="2861" priority="114" operator="lessThan">
      <formula>0</formula>
    </cfRule>
  </conditionalFormatting>
  <conditionalFormatting sqref="O512">
    <cfRule type="expression" dxfId="2860" priority="112">
      <formula>O512/N512&gt;1</formula>
    </cfRule>
    <cfRule type="expression" dxfId="2859" priority="113">
      <formula>O512/N512&lt;1</formula>
    </cfRule>
  </conditionalFormatting>
  <conditionalFormatting sqref="O596">
    <cfRule type="cellIs" dxfId="2858" priority="111" operator="lessThan">
      <formula>0</formula>
    </cfRule>
  </conditionalFormatting>
  <conditionalFormatting sqref="O600">
    <cfRule type="cellIs" dxfId="2857" priority="110" operator="lessThan">
      <formula>0</formula>
    </cfRule>
  </conditionalFormatting>
  <conditionalFormatting sqref="O600">
    <cfRule type="cellIs" dxfId="2856" priority="109" operator="lessThan">
      <formula>0</formula>
    </cfRule>
  </conditionalFormatting>
  <conditionalFormatting sqref="O710">
    <cfRule type="cellIs" dxfId="2855" priority="108" operator="lessThan">
      <formula>0</formula>
    </cfRule>
  </conditionalFormatting>
  <conditionalFormatting sqref="O654 O651 O648:O649 O632:O634">
    <cfRule type="expression" dxfId="2854" priority="95">
      <formula>O632/N632&gt;1</formula>
    </cfRule>
    <cfRule type="expression" dxfId="2853" priority="96">
      <formula>O632/N632&lt;1</formula>
    </cfRule>
  </conditionalFormatting>
  <conditionalFormatting sqref="O507:O510">
    <cfRule type="cellIs" dxfId="2852" priority="107" operator="lessThan">
      <formula>0</formula>
    </cfRule>
  </conditionalFormatting>
  <conditionalFormatting sqref="O507:O510">
    <cfRule type="expression" dxfId="2851" priority="105">
      <formula>O507/N507&gt;1</formula>
    </cfRule>
    <cfRule type="expression" dxfId="2850" priority="106">
      <formula>O507/N507&lt;1</formula>
    </cfRule>
  </conditionalFormatting>
  <conditionalFormatting sqref="O588 O574 O559 O551">
    <cfRule type="cellIs" dxfId="2849" priority="104" operator="lessThan">
      <formula>0</formula>
    </cfRule>
  </conditionalFormatting>
  <conditionalFormatting sqref="O584:O587 O570:O573 O555:O558 O547:O550">
    <cfRule type="cellIs" dxfId="2848" priority="103" operator="lessThan">
      <formula>0</formula>
    </cfRule>
  </conditionalFormatting>
  <conditionalFormatting sqref="O584:O587 O570:O573 O555:O558 O547:O550">
    <cfRule type="expression" dxfId="2847" priority="101">
      <formula>O547/N547&gt;1</formula>
    </cfRule>
    <cfRule type="expression" dxfId="2846" priority="102">
      <formula>O547/N547&lt;1</formula>
    </cfRule>
  </conditionalFormatting>
  <conditionalFormatting sqref="O588 O574 O559 O551">
    <cfRule type="cellIs" dxfId="2845" priority="100" operator="lessThan">
      <formula>0</formula>
    </cfRule>
  </conditionalFormatting>
  <conditionalFormatting sqref="O588 O574 O559 O551">
    <cfRule type="expression" dxfId="2844" priority="98">
      <formula>O551/N551&gt;1</formula>
    </cfRule>
    <cfRule type="expression" dxfId="2843" priority="99">
      <formula>O551/N551&lt;1</formula>
    </cfRule>
  </conditionalFormatting>
  <conditionalFormatting sqref="O654 O651 O648:O649 O632:O634">
    <cfRule type="cellIs" dxfId="2842" priority="97" operator="lessThan">
      <formula>0</formula>
    </cfRule>
  </conditionalFormatting>
  <conditionalFormatting sqref="O504">
    <cfRule type="expression" dxfId="2841" priority="295">
      <formula>O504/#REF!&gt;1</formula>
    </cfRule>
    <cfRule type="expression" dxfId="2840" priority="296">
      <formula>O504/#REF!&lt;1</formula>
    </cfRule>
  </conditionalFormatting>
  <conditionalFormatting sqref="O465">
    <cfRule type="cellIs" dxfId="2839" priority="94" operator="lessThan">
      <formula>0</formula>
    </cfRule>
  </conditionalFormatting>
  <conditionalFormatting sqref="O465">
    <cfRule type="expression" dxfId="2838" priority="92">
      <formula>O465/N465&gt;1</formula>
    </cfRule>
    <cfRule type="expression" dxfId="2837" priority="93">
      <formula>O465/N465&lt;1</formula>
    </cfRule>
  </conditionalFormatting>
  <conditionalFormatting sqref="O511">
    <cfRule type="cellIs" dxfId="2836" priority="91" operator="lessThan">
      <formula>0</formula>
    </cfRule>
  </conditionalFormatting>
  <conditionalFormatting sqref="O511">
    <cfRule type="expression" dxfId="2835" priority="89">
      <formula>O511/N511&gt;1</formula>
    </cfRule>
    <cfRule type="expression" dxfId="2834" priority="90">
      <formula>O511/N511&lt;1</formula>
    </cfRule>
  </conditionalFormatting>
  <conditionalFormatting sqref="O568">
    <cfRule type="cellIs" dxfId="2833" priority="79" operator="lessThan">
      <formula>0</formula>
    </cfRule>
  </conditionalFormatting>
  <conditionalFormatting sqref="O603">
    <cfRule type="expression" dxfId="2832" priority="53">
      <formula>O603/N603&gt;1</formula>
    </cfRule>
    <cfRule type="expression" dxfId="2831" priority="54">
      <formula>O603/N603&lt;1</formula>
    </cfRule>
  </conditionalFormatting>
  <conditionalFormatting sqref="O552">
    <cfRule type="cellIs" dxfId="2830" priority="76" operator="lessThan">
      <formula>0</formula>
    </cfRule>
  </conditionalFormatting>
  <conditionalFormatting sqref="O552">
    <cfRule type="expression" dxfId="2829" priority="74">
      <formula>O552/N552&gt;1</formula>
    </cfRule>
    <cfRule type="expression" dxfId="2828" priority="75">
      <formula>O552/N552&lt;1</formula>
    </cfRule>
  </conditionalFormatting>
  <conditionalFormatting sqref="O560">
    <cfRule type="cellIs" dxfId="2827" priority="73" operator="lessThan">
      <formula>0</formula>
    </cfRule>
  </conditionalFormatting>
  <conditionalFormatting sqref="O560">
    <cfRule type="expression" dxfId="2826" priority="71">
      <formula>O560/N560&gt;1</formula>
    </cfRule>
    <cfRule type="expression" dxfId="2825" priority="72">
      <formula>O560/N560&lt;1</formula>
    </cfRule>
  </conditionalFormatting>
  <conditionalFormatting sqref="O575">
    <cfRule type="cellIs" dxfId="2824" priority="70" operator="lessThan">
      <formula>0</formula>
    </cfRule>
  </conditionalFormatting>
  <conditionalFormatting sqref="O575">
    <cfRule type="expression" dxfId="2823" priority="68">
      <formula>O575/N575&gt;1</formula>
    </cfRule>
    <cfRule type="expression" dxfId="2822" priority="69">
      <formula>O575/N575&lt;1</formula>
    </cfRule>
  </conditionalFormatting>
  <conditionalFormatting sqref="O589">
    <cfRule type="cellIs" dxfId="2821" priority="67" operator="lessThan">
      <formula>0</formula>
    </cfRule>
  </conditionalFormatting>
  <conditionalFormatting sqref="O589">
    <cfRule type="expression" dxfId="2820" priority="65">
      <formula>O589/N589&gt;1</formula>
    </cfRule>
    <cfRule type="expression" dxfId="2819" priority="66">
      <formula>O589/N589&lt;1</formula>
    </cfRule>
  </conditionalFormatting>
  <conditionalFormatting sqref="O521">
    <cfRule type="cellIs" dxfId="2818" priority="88" operator="lessThan">
      <formula>0</formula>
    </cfRule>
  </conditionalFormatting>
  <conditionalFormatting sqref="O521">
    <cfRule type="expression" dxfId="2817" priority="86">
      <formula>O521/N521&gt;1</formula>
    </cfRule>
    <cfRule type="expression" dxfId="2816" priority="87">
      <formula>O521/N521&lt;1</formula>
    </cfRule>
  </conditionalFormatting>
  <conditionalFormatting sqref="O529">
    <cfRule type="cellIs" dxfId="2815" priority="85" operator="lessThan">
      <formula>0</formula>
    </cfRule>
  </conditionalFormatting>
  <conditionalFormatting sqref="O529">
    <cfRule type="expression" dxfId="2814" priority="83">
      <formula>O529/N529&gt;1</formula>
    </cfRule>
    <cfRule type="expression" dxfId="2813" priority="84">
      <formula>O529/N529&lt;1</formula>
    </cfRule>
  </conditionalFormatting>
  <conditionalFormatting sqref="O582">
    <cfRule type="expression" dxfId="2812" priority="62">
      <formula>O582/N582&gt;1</formula>
    </cfRule>
    <cfRule type="expression" dxfId="2811" priority="63">
      <formula>O582/N582&lt;1</formula>
    </cfRule>
  </conditionalFormatting>
  <conditionalFormatting sqref="O537">
    <cfRule type="cellIs" dxfId="2810" priority="82" operator="lessThan">
      <formula>0</formula>
    </cfRule>
  </conditionalFormatting>
  <conditionalFormatting sqref="O537">
    <cfRule type="expression" dxfId="2809" priority="80">
      <formula>O537/N537&gt;1</formula>
    </cfRule>
    <cfRule type="expression" dxfId="2808" priority="81">
      <formula>O537/N537&lt;1</formula>
    </cfRule>
  </conditionalFormatting>
  <conditionalFormatting sqref="O641:O645 B636:O637">
    <cfRule type="cellIs" dxfId="2807" priority="61" operator="lessThan">
      <formula>0</formula>
    </cfRule>
  </conditionalFormatting>
  <conditionalFormatting sqref="O568">
    <cfRule type="expression" dxfId="2806" priority="77">
      <formula>O568/N568&gt;1</formula>
    </cfRule>
    <cfRule type="expression" dxfId="2805" priority="78">
      <formula>O568/N568&lt;1</formula>
    </cfRule>
  </conditionalFormatting>
  <conditionalFormatting sqref="O597">
    <cfRule type="cellIs" dxfId="2804" priority="60" operator="lessThan">
      <formula>0</formula>
    </cfRule>
  </conditionalFormatting>
  <conditionalFormatting sqref="O608">
    <cfRule type="expression" dxfId="2803" priority="48">
      <formula>O608/N608&gt;1</formula>
    </cfRule>
    <cfRule type="expression" dxfId="2802" priority="49">
      <formula>O608/N608&lt;1</formula>
    </cfRule>
  </conditionalFormatting>
  <conditionalFormatting sqref="O582">
    <cfRule type="cellIs" dxfId="2801" priority="64" operator="lessThan">
      <formula>0</formula>
    </cfRule>
  </conditionalFormatting>
  <conditionalFormatting sqref="O597">
    <cfRule type="expression" dxfId="2800" priority="58">
      <formula>O597/N597&gt;1</formula>
    </cfRule>
    <cfRule type="expression" dxfId="2799" priority="59">
      <formula>O597/N597&lt;1</formula>
    </cfRule>
  </conditionalFormatting>
  <conditionalFormatting sqref="O676:O679">
    <cfRule type="cellIs" dxfId="2798" priority="47" operator="lessThan">
      <formula>0</formula>
    </cfRule>
  </conditionalFormatting>
  <conditionalFormatting sqref="O678">
    <cfRule type="cellIs" dxfId="2797" priority="46" operator="lessThan">
      <formula>0</formula>
    </cfRule>
  </conditionalFormatting>
  <conditionalFormatting sqref="O680:O683">
    <cfRule type="cellIs" dxfId="2796" priority="45" operator="lessThan">
      <formula>0</formula>
    </cfRule>
  </conditionalFormatting>
  <conditionalFormatting sqref="O682">
    <cfRule type="cellIs" dxfId="2795" priority="44" operator="lessThan">
      <formula>0</formula>
    </cfRule>
  </conditionalFormatting>
  <conditionalFormatting sqref="O684:O687">
    <cfRule type="cellIs" dxfId="2794" priority="43" operator="lessThan">
      <formula>0</formula>
    </cfRule>
  </conditionalFormatting>
  <conditionalFormatting sqref="O686">
    <cfRule type="cellIs" dxfId="2793" priority="42" operator="lessThan">
      <formula>0</formula>
    </cfRule>
  </conditionalFormatting>
  <conditionalFormatting sqref="O688:O691">
    <cfRule type="cellIs" dxfId="2792" priority="41" operator="lessThan">
      <formula>0</formula>
    </cfRule>
  </conditionalFormatting>
  <conditionalFormatting sqref="O690">
    <cfRule type="cellIs" dxfId="2791" priority="40" operator="lessThan">
      <formula>0</formula>
    </cfRule>
  </conditionalFormatting>
  <conditionalFormatting sqref="O692:O693 O695">
    <cfRule type="cellIs" dxfId="2790" priority="39" operator="lessThan">
      <formula>0</formula>
    </cfRule>
  </conditionalFormatting>
  <conditionalFormatting sqref="O696:O699">
    <cfRule type="cellIs" dxfId="2789" priority="38" operator="lessThan">
      <formula>0</formula>
    </cfRule>
  </conditionalFormatting>
  <conditionalFormatting sqref="O698">
    <cfRule type="cellIs" dxfId="2788" priority="37" operator="lessThan">
      <formula>0</formula>
    </cfRule>
  </conditionalFormatting>
  <conditionalFormatting sqref="O700:O703">
    <cfRule type="cellIs" dxfId="2787" priority="36" operator="lessThan">
      <formula>0</formula>
    </cfRule>
  </conditionalFormatting>
  <conditionalFormatting sqref="O702">
    <cfRule type="cellIs" dxfId="2786" priority="35" operator="lessThan">
      <formula>0</formula>
    </cfRule>
  </conditionalFormatting>
  <conditionalFormatting sqref="O704:O707">
    <cfRule type="cellIs" dxfId="2785" priority="34" operator="lessThan">
      <formula>0</formula>
    </cfRule>
  </conditionalFormatting>
  <conditionalFormatting sqref="O706">
    <cfRule type="cellIs" dxfId="2784" priority="33" operator="lessThan">
      <formula>0</formula>
    </cfRule>
  </conditionalFormatting>
  <conditionalFormatting sqref="O712:O715">
    <cfRule type="cellIs" dxfId="2783" priority="32" operator="lessThan">
      <formula>0</formula>
    </cfRule>
  </conditionalFormatting>
  <conditionalFormatting sqref="O714">
    <cfRule type="cellIs" dxfId="2782" priority="31" operator="lessThan">
      <formula>0</formula>
    </cfRule>
  </conditionalFormatting>
  <conditionalFormatting sqref="O716:O719">
    <cfRule type="cellIs" dxfId="2781" priority="30" operator="lessThan">
      <formula>0</formula>
    </cfRule>
  </conditionalFormatting>
  <conditionalFormatting sqref="O718">
    <cfRule type="cellIs" dxfId="2780" priority="29" operator="lessThan">
      <formula>0</formula>
    </cfRule>
  </conditionalFormatting>
  <conditionalFormatting sqref="O466">
    <cfRule type="cellIs" dxfId="2779" priority="28" operator="lessThan">
      <formula>0</formula>
    </cfRule>
  </conditionalFormatting>
  <conditionalFormatting sqref="O505">
    <cfRule type="cellIs" dxfId="2778" priority="27" operator="lessThan">
      <formula>0</formula>
    </cfRule>
  </conditionalFormatting>
  <conditionalFormatting sqref="O513">
    <cfRule type="cellIs" dxfId="2777" priority="26" operator="lessThan">
      <formula>0</formula>
    </cfRule>
  </conditionalFormatting>
  <conditionalFormatting sqref="O522">
    <cfRule type="cellIs" dxfId="2776" priority="25" operator="lessThan">
      <formula>0</formula>
    </cfRule>
  </conditionalFormatting>
  <conditionalFormatting sqref="O530">
    <cfRule type="cellIs" dxfId="2775" priority="24" operator="lessThan">
      <formula>0</formula>
    </cfRule>
  </conditionalFormatting>
  <conditionalFormatting sqref="O538">
    <cfRule type="cellIs" dxfId="2774" priority="23" operator="lessThan">
      <formula>0</formula>
    </cfRule>
  </conditionalFormatting>
  <conditionalFormatting sqref="O553">
    <cfRule type="cellIs" dxfId="2773" priority="22" operator="lessThan">
      <formula>0</formula>
    </cfRule>
  </conditionalFormatting>
  <conditionalFormatting sqref="O561">
    <cfRule type="cellIs" dxfId="2772" priority="21" operator="lessThan">
      <formula>0</formula>
    </cfRule>
  </conditionalFormatting>
  <conditionalFormatting sqref="O590">
    <cfRule type="cellIs" dxfId="2771" priority="20" operator="lessThan">
      <formula>0</formula>
    </cfRule>
  </conditionalFormatting>
  <conditionalFormatting sqref="B720:N723">
    <cfRule type="cellIs" dxfId="2770" priority="19" operator="lessThan">
      <formula>0</formula>
    </cfRule>
  </conditionalFormatting>
  <conditionalFormatting sqref="I722:N722 P720:Q723">
    <cfRule type="cellIs" dxfId="2769" priority="18" operator="lessThan">
      <formula>0</formula>
    </cfRule>
  </conditionalFormatting>
  <conditionalFormatting sqref="O720:O723">
    <cfRule type="cellIs" dxfId="2768" priority="17" operator="lessThan">
      <formula>0</formula>
    </cfRule>
  </conditionalFormatting>
  <conditionalFormatting sqref="O722">
    <cfRule type="cellIs" dxfId="2767" priority="16" operator="lessThan">
      <formula>0</formula>
    </cfRule>
  </conditionalFormatting>
  <conditionalFormatting sqref="P655:P658">
    <cfRule type="cellIs" dxfId="2766" priority="15" operator="lessThan">
      <formula>0</formula>
    </cfRule>
  </conditionalFormatting>
  <conditionalFormatting sqref="P638:Q638 Q639:Q640">
    <cfRule type="cellIs" dxfId="2765" priority="14" operator="lessThan">
      <formula>0</formula>
    </cfRule>
  </conditionalFormatting>
  <conditionalFormatting sqref="B638">
    <cfRule type="cellIs" dxfId="2764" priority="13" operator="lessThan">
      <formula>0</formula>
    </cfRule>
  </conditionalFormatting>
  <conditionalFormatting sqref="P639:P640">
    <cfRule type="cellIs" dxfId="2763" priority="12" operator="lessThan">
      <formula>0</formula>
    </cfRule>
  </conditionalFormatting>
  <conditionalFormatting sqref="B639:O640">
    <cfRule type="expression" dxfId="2762" priority="10">
      <formula>B639/A639&gt;1</formula>
    </cfRule>
    <cfRule type="expression" dxfId="2761" priority="11">
      <formula>B639/A639&lt;1</formula>
    </cfRule>
  </conditionalFormatting>
  <conditionalFormatting sqref="B639:O640">
    <cfRule type="cellIs" dxfId="2760" priority="9" operator="lessThan">
      <formula>0</formula>
    </cfRule>
  </conditionalFormatting>
  <conditionalFormatting sqref="B491">
    <cfRule type="cellIs" dxfId="2759" priority="8" operator="lessThan">
      <formula>0</formula>
    </cfRule>
  </conditionalFormatting>
  <conditionalFormatting sqref="B492:N496">
    <cfRule type="cellIs" dxfId="2758" priority="7" operator="lessThan">
      <formula>0</formula>
    </cfRule>
  </conditionalFormatting>
  <conditionalFormatting sqref="B492:N496">
    <cfRule type="expression" dxfId="2757" priority="5">
      <formula>B492/A492&gt;1</formula>
    </cfRule>
    <cfRule type="expression" dxfId="2756" priority="6">
      <formula>B492/A492&lt;1</formula>
    </cfRule>
  </conditionalFormatting>
  <conditionalFormatting sqref="O492:O496">
    <cfRule type="cellIs" dxfId="2755" priority="4" operator="lessThan">
      <formula>0</formula>
    </cfRule>
  </conditionalFormatting>
  <conditionalFormatting sqref="O492:O496">
    <cfRule type="expression" dxfId="2754" priority="2">
      <formula>O492/N492&gt;1</formula>
    </cfRule>
    <cfRule type="expression" dxfId="2753" priority="3">
      <formula>O492/N492&lt;1</formula>
    </cfRule>
  </conditionalFormatting>
  <conditionalFormatting sqref="O357:O360">
    <cfRule type="cellIs" dxfId="271" priority="1" operator="lessThan">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5391-A342-4AEF-B58A-6F28239C9AB1}">
  <sheetPr>
    <tabColor rgb="FFFF0000"/>
    <outlinePr summaryBelow="0" summaryRight="0"/>
  </sheetPr>
  <dimension ref="A1:DN723"/>
  <sheetViews>
    <sheetView topLeftCell="E566" zoomScale="70" zoomScaleNormal="70" workbookViewId="0">
      <selection activeCell="O585" sqref="O58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68749</v>
      </c>
      <c r="C5">
        <v>69832.33</v>
      </c>
      <c r="D5">
        <v>150350</v>
      </c>
      <c r="E5">
        <v>129847</v>
      </c>
      <c r="F5">
        <v>112993</v>
      </c>
      <c r="G5">
        <v>88222.720000000001</v>
      </c>
      <c r="H5">
        <v>58507</v>
      </c>
      <c r="I5">
        <v>51833</v>
      </c>
      <c r="J5">
        <v>81608</v>
      </c>
      <c r="K5">
        <v>68291.86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797</v>
      </c>
      <c r="B6">
        <v>0</v>
      </c>
      <c r="C6">
        <v>0</v>
      </c>
      <c r="D6">
        <v>0</v>
      </c>
      <c r="E6">
        <v>0</v>
      </c>
      <c r="F6">
        <v>0</v>
      </c>
      <c r="G6">
        <v>124532.65</v>
      </c>
      <c r="H6">
        <v>108135</v>
      </c>
      <c r="I6">
        <v>297480</v>
      </c>
      <c r="J6">
        <v>308</v>
      </c>
      <c r="K6">
        <v>306.57</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798</v>
      </c>
      <c r="B7">
        <v>25334</v>
      </c>
      <c r="C7">
        <v>32556.17</v>
      </c>
      <c r="D7">
        <v>47019</v>
      </c>
      <c r="E7">
        <v>46966</v>
      </c>
      <c r="F7">
        <v>40237</v>
      </c>
      <c r="G7">
        <v>55060.4</v>
      </c>
      <c r="H7">
        <v>48490</v>
      </c>
      <c r="I7">
        <v>47234</v>
      </c>
      <c r="J7">
        <v>53026</v>
      </c>
      <c r="K7">
        <v>54490.38</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2612</v>
      </c>
      <c r="B8">
        <v>0</v>
      </c>
      <c r="C8">
        <v>32556.17</v>
      </c>
      <c r="D8">
        <v>47019</v>
      </c>
      <c r="E8">
        <v>46966</v>
      </c>
      <c r="F8">
        <v>40237</v>
      </c>
      <c r="G8">
        <v>55060.4</v>
      </c>
      <c r="H8">
        <v>48490</v>
      </c>
      <c r="I8">
        <v>47234</v>
      </c>
      <c r="J8">
        <v>53026</v>
      </c>
      <c r="K8">
        <v>54490.38</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799</v>
      </c>
      <c r="B9">
        <v>910700</v>
      </c>
      <c r="C9">
        <v>1075112.74</v>
      </c>
      <c r="D9">
        <v>1171223</v>
      </c>
      <c r="E9">
        <v>1374277</v>
      </c>
      <c r="F9">
        <v>1662878</v>
      </c>
      <c r="G9">
        <v>1559092.73</v>
      </c>
      <c r="H9">
        <v>1381389</v>
      </c>
      <c r="I9">
        <v>1286878</v>
      </c>
      <c r="J9">
        <v>1194995</v>
      </c>
      <c r="K9">
        <v>1115044.6499999999</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3001</v>
      </c>
      <c r="B10">
        <v>889855</v>
      </c>
      <c r="C10">
        <v>0</v>
      </c>
      <c r="D10">
        <v>0</v>
      </c>
      <c r="E10">
        <v>0</v>
      </c>
      <c r="F10">
        <v>0</v>
      </c>
      <c r="G10">
        <v>0</v>
      </c>
      <c r="H10">
        <v>0</v>
      </c>
      <c r="I10">
        <v>0</v>
      </c>
      <c r="J10">
        <v>0</v>
      </c>
      <c r="K10">
        <v>0</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2859</v>
      </c>
      <c r="B11">
        <v>5633</v>
      </c>
      <c r="C11">
        <v>64751.46</v>
      </c>
      <c r="D11">
        <v>84409</v>
      </c>
      <c r="E11">
        <v>63973</v>
      </c>
      <c r="F11">
        <v>60415</v>
      </c>
      <c r="G11">
        <v>0</v>
      </c>
      <c r="H11">
        <v>0</v>
      </c>
      <c r="I11">
        <v>0</v>
      </c>
      <c r="J11">
        <v>0</v>
      </c>
      <c r="K11">
        <v>0</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2860</v>
      </c>
      <c r="B12">
        <v>5633</v>
      </c>
      <c r="C12">
        <v>64751.46</v>
      </c>
      <c r="D12">
        <v>84409</v>
      </c>
      <c r="E12">
        <v>63973</v>
      </c>
      <c r="F12">
        <v>60415</v>
      </c>
      <c r="G12">
        <v>0</v>
      </c>
      <c r="H12">
        <v>0</v>
      </c>
      <c r="I12">
        <v>0</v>
      </c>
      <c r="J12">
        <v>0</v>
      </c>
      <c r="K12">
        <v>0</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2616</v>
      </c>
      <c r="B13">
        <v>40346</v>
      </c>
      <c r="C13">
        <v>48077.53</v>
      </c>
      <c r="D13">
        <v>67340</v>
      </c>
      <c r="E13">
        <v>75425</v>
      </c>
      <c r="F13">
        <v>79509</v>
      </c>
      <c r="G13">
        <v>133933</v>
      </c>
      <c r="H13">
        <v>161652</v>
      </c>
      <c r="I13">
        <v>176601</v>
      </c>
      <c r="J13">
        <v>179473</v>
      </c>
      <c r="K13">
        <v>161580.32999999999</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2963</v>
      </c>
      <c r="B14">
        <v>250</v>
      </c>
      <c r="C14">
        <v>43.73</v>
      </c>
      <c r="D14">
        <v>65</v>
      </c>
      <c r="E14">
        <v>343</v>
      </c>
      <c r="F14">
        <v>4057</v>
      </c>
      <c r="G14">
        <v>57981.85</v>
      </c>
      <c r="H14">
        <v>81788</v>
      </c>
      <c r="I14">
        <v>94775</v>
      </c>
      <c r="J14">
        <v>101397</v>
      </c>
      <c r="K14">
        <v>106939.63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2617</v>
      </c>
      <c r="B15">
        <v>40096</v>
      </c>
      <c r="C15">
        <v>48033.8</v>
      </c>
      <c r="D15">
        <v>67275</v>
      </c>
      <c r="E15">
        <v>75082</v>
      </c>
      <c r="F15">
        <v>75452</v>
      </c>
      <c r="G15">
        <v>75951.149999999994</v>
      </c>
      <c r="H15">
        <v>79864</v>
      </c>
      <c r="I15">
        <v>81826</v>
      </c>
      <c r="J15">
        <v>78076</v>
      </c>
      <c r="K15">
        <v>54640.7</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800</v>
      </c>
      <c r="B16">
        <v>1050762</v>
      </c>
      <c r="C16">
        <v>1290330.23</v>
      </c>
      <c r="D16">
        <v>1520341</v>
      </c>
      <c r="E16">
        <v>1690488</v>
      </c>
      <c r="F16">
        <v>1956032</v>
      </c>
      <c r="G16">
        <v>1960841.49</v>
      </c>
      <c r="H16">
        <v>1758173</v>
      </c>
      <c r="I16">
        <v>1860026</v>
      </c>
      <c r="J16">
        <v>1509410</v>
      </c>
      <c r="K16">
        <v>1399713.79</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2618</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2878</v>
      </c>
      <c r="B18">
        <v>260</v>
      </c>
      <c r="C18">
        <v>262.29000000000002</v>
      </c>
      <c r="D18">
        <v>262</v>
      </c>
      <c r="E18">
        <v>262</v>
      </c>
      <c r="F18">
        <v>262</v>
      </c>
      <c r="G18">
        <v>263.18</v>
      </c>
      <c r="H18">
        <v>62</v>
      </c>
      <c r="I18">
        <v>62</v>
      </c>
      <c r="J18">
        <v>62</v>
      </c>
      <c r="K18">
        <v>61.74</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2628</v>
      </c>
      <c r="B19">
        <v>4354</v>
      </c>
      <c r="C19">
        <v>4838.5200000000004</v>
      </c>
      <c r="D19">
        <v>4426</v>
      </c>
      <c r="E19">
        <v>4220</v>
      </c>
      <c r="F19">
        <v>4221</v>
      </c>
      <c r="G19">
        <v>0</v>
      </c>
      <c r="H19">
        <v>0</v>
      </c>
      <c r="I19">
        <v>0</v>
      </c>
      <c r="J19">
        <v>0</v>
      </c>
      <c r="K19">
        <v>0</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2629</v>
      </c>
      <c r="B20">
        <v>4354</v>
      </c>
      <c r="C20">
        <v>0</v>
      </c>
      <c r="D20">
        <v>0</v>
      </c>
      <c r="E20">
        <v>0</v>
      </c>
      <c r="F20">
        <v>0</v>
      </c>
      <c r="G20">
        <v>0</v>
      </c>
      <c r="H20">
        <v>0</v>
      </c>
      <c r="I20">
        <v>0</v>
      </c>
      <c r="J20">
        <v>0</v>
      </c>
      <c r="K20">
        <v>0</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2966</v>
      </c>
      <c r="B21">
        <v>0</v>
      </c>
      <c r="C21">
        <v>4838.5200000000004</v>
      </c>
      <c r="D21">
        <v>4426</v>
      </c>
      <c r="E21">
        <v>4220</v>
      </c>
      <c r="F21">
        <v>4221</v>
      </c>
      <c r="G21">
        <v>0</v>
      </c>
      <c r="H21">
        <v>0</v>
      </c>
      <c r="I21">
        <v>0</v>
      </c>
      <c r="J21">
        <v>0</v>
      </c>
      <c r="K21">
        <v>0</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2630</v>
      </c>
      <c r="B22">
        <v>12500</v>
      </c>
      <c r="C22">
        <v>12500</v>
      </c>
      <c r="D22">
        <v>12500</v>
      </c>
      <c r="E22">
        <v>12500</v>
      </c>
      <c r="F22">
        <v>12500</v>
      </c>
      <c r="G22">
        <v>12500</v>
      </c>
      <c r="H22">
        <v>12500</v>
      </c>
      <c r="I22">
        <v>12500</v>
      </c>
      <c r="J22">
        <v>12500</v>
      </c>
      <c r="K22">
        <v>12500</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801</v>
      </c>
      <c r="B23">
        <v>3594711</v>
      </c>
      <c r="C23">
        <v>3630384.27</v>
      </c>
      <c r="D23">
        <v>3175292</v>
      </c>
      <c r="E23">
        <v>3183521</v>
      </c>
      <c r="F23">
        <v>3165371</v>
      </c>
      <c r="G23">
        <v>3267083.61</v>
      </c>
      <c r="H23">
        <v>3229982</v>
      </c>
      <c r="I23">
        <v>3244297</v>
      </c>
      <c r="J23">
        <v>3265513</v>
      </c>
      <c r="K23">
        <v>3278915.21</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2631</v>
      </c>
      <c r="B24">
        <v>212730</v>
      </c>
      <c r="C24">
        <v>0</v>
      </c>
      <c r="D24">
        <v>0</v>
      </c>
      <c r="E24">
        <v>0</v>
      </c>
      <c r="F24">
        <v>0</v>
      </c>
      <c r="G24">
        <v>0</v>
      </c>
      <c r="H24">
        <v>0</v>
      </c>
      <c r="I24">
        <v>0</v>
      </c>
      <c r="J24">
        <v>0</v>
      </c>
      <c r="K24">
        <v>0</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802</v>
      </c>
      <c r="B25">
        <v>93147</v>
      </c>
      <c r="C25">
        <v>95263.38</v>
      </c>
      <c r="D25">
        <v>32683</v>
      </c>
      <c r="E25">
        <v>33723</v>
      </c>
      <c r="F25">
        <v>34940</v>
      </c>
      <c r="G25">
        <v>36150.47</v>
      </c>
      <c r="H25">
        <v>19635</v>
      </c>
      <c r="I25">
        <v>20383</v>
      </c>
      <c r="J25">
        <v>19357</v>
      </c>
      <c r="K25">
        <v>19383.62</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2632</v>
      </c>
      <c r="B26">
        <v>93147</v>
      </c>
      <c r="C26">
        <v>95263.38</v>
      </c>
      <c r="D26">
        <v>32683</v>
      </c>
      <c r="E26">
        <v>33723</v>
      </c>
      <c r="F26">
        <v>34940</v>
      </c>
      <c r="G26">
        <v>36150.47</v>
      </c>
      <c r="H26">
        <v>19635</v>
      </c>
      <c r="I26">
        <v>20383</v>
      </c>
      <c r="J26">
        <v>19357</v>
      </c>
      <c r="K26">
        <v>19383.62</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2633</v>
      </c>
      <c r="B27">
        <v>50069</v>
      </c>
      <c r="C27">
        <v>50069.48</v>
      </c>
      <c r="D27">
        <v>31450</v>
      </c>
      <c r="E27">
        <v>31450</v>
      </c>
      <c r="F27">
        <v>31450</v>
      </c>
      <c r="G27">
        <v>31449.74</v>
      </c>
      <c r="H27">
        <v>31450</v>
      </c>
      <c r="I27">
        <v>31450</v>
      </c>
      <c r="J27">
        <v>31450</v>
      </c>
      <c r="K27">
        <v>31449.74</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2634</v>
      </c>
      <c r="B28">
        <v>50838</v>
      </c>
      <c r="C28">
        <v>39180.76</v>
      </c>
      <c r="D28">
        <v>40610</v>
      </c>
      <c r="E28">
        <v>33624</v>
      </c>
      <c r="F28">
        <v>36430</v>
      </c>
      <c r="G28">
        <v>41735.629999999997</v>
      </c>
      <c r="H28">
        <v>34042</v>
      </c>
      <c r="I28">
        <v>31178</v>
      </c>
      <c r="J28">
        <v>23176</v>
      </c>
      <c r="K28">
        <v>37178.15</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2635</v>
      </c>
      <c r="B29">
        <v>12560</v>
      </c>
      <c r="C29">
        <v>230914.98</v>
      </c>
      <c r="D29">
        <v>426123</v>
      </c>
      <c r="E29">
        <v>412960</v>
      </c>
      <c r="F29">
        <v>381520</v>
      </c>
      <c r="G29">
        <v>103590.91</v>
      </c>
      <c r="H29">
        <v>41320</v>
      </c>
      <c r="I29">
        <v>19070</v>
      </c>
      <c r="J29">
        <v>19327</v>
      </c>
      <c r="K29">
        <v>2170.54</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2636</v>
      </c>
      <c r="B30">
        <v>12560</v>
      </c>
      <c r="C30">
        <v>230914.98</v>
      </c>
      <c r="D30">
        <v>426123</v>
      </c>
      <c r="E30">
        <v>412960</v>
      </c>
      <c r="F30">
        <v>381520</v>
      </c>
      <c r="G30">
        <v>103590.91</v>
      </c>
      <c r="H30">
        <v>41320</v>
      </c>
      <c r="I30">
        <v>19070</v>
      </c>
      <c r="J30">
        <v>19327</v>
      </c>
      <c r="K30">
        <v>2170.54</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803</v>
      </c>
      <c r="B31">
        <v>4031169</v>
      </c>
      <c r="C31">
        <v>4063413.68</v>
      </c>
      <c r="D31">
        <v>3723346</v>
      </c>
      <c r="E31">
        <v>3712260</v>
      </c>
      <c r="F31">
        <v>3666694</v>
      </c>
      <c r="G31">
        <v>3492773.54</v>
      </c>
      <c r="H31">
        <v>3368991</v>
      </c>
      <c r="I31">
        <v>3358940</v>
      </c>
      <c r="J31">
        <v>3371385</v>
      </c>
      <c r="K31">
        <v>3381658.98</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804</v>
      </c>
      <c r="B32">
        <v>5081931</v>
      </c>
      <c r="C32">
        <v>5353743.91</v>
      </c>
      <c r="D32">
        <v>5243687</v>
      </c>
      <c r="E32">
        <v>5402748</v>
      </c>
      <c r="F32">
        <v>5622726</v>
      </c>
      <c r="G32">
        <v>5453615.0300000003</v>
      </c>
      <c r="H32">
        <v>5127164</v>
      </c>
      <c r="I32">
        <v>5218966</v>
      </c>
      <c r="J32">
        <v>4880795</v>
      </c>
      <c r="K32">
        <v>4781372.7699999996</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2637</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2638</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805</v>
      </c>
      <c r="B35">
        <v>524085</v>
      </c>
      <c r="C35">
        <v>489724.48</v>
      </c>
      <c r="D35">
        <v>174149</v>
      </c>
      <c r="E35">
        <v>173069</v>
      </c>
      <c r="F35">
        <v>138531</v>
      </c>
      <c r="G35">
        <v>324.39999999999998</v>
      </c>
      <c r="H35">
        <v>4996</v>
      </c>
      <c r="I35">
        <v>8965</v>
      </c>
      <c r="J35">
        <v>82877</v>
      </c>
      <c r="K35">
        <v>76525.149999999994</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806</v>
      </c>
      <c r="B36">
        <v>180669</v>
      </c>
      <c r="C36">
        <v>260916.27</v>
      </c>
      <c r="D36">
        <v>259284</v>
      </c>
      <c r="E36">
        <v>303551</v>
      </c>
      <c r="F36">
        <v>329438</v>
      </c>
      <c r="G36">
        <v>369320.42</v>
      </c>
      <c r="H36">
        <v>310720</v>
      </c>
      <c r="I36">
        <v>380351</v>
      </c>
      <c r="J36">
        <v>450457</v>
      </c>
      <c r="K36">
        <v>380500.29</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2612</v>
      </c>
      <c r="B37">
        <v>0</v>
      </c>
      <c r="C37">
        <v>260916.27</v>
      </c>
      <c r="D37">
        <v>259284</v>
      </c>
      <c r="E37">
        <v>303551</v>
      </c>
      <c r="F37">
        <v>329438</v>
      </c>
      <c r="G37">
        <v>369320.42</v>
      </c>
      <c r="H37">
        <v>310720</v>
      </c>
      <c r="I37">
        <v>380351</v>
      </c>
      <c r="J37">
        <v>450457</v>
      </c>
      <c r="K37">
        <v>380500.29</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808</v>
      </c>
      <c r="B38">
        <v>363491</v>
      </c>
      <c r="C38">
        <v>606894.56999999995</v>
      </c>
      <c r="D38">
        <v>709528</v>
      </c>
      <c r="E38">
        <v>841848</v>
      </c>
      <c r="F38">
        <v>795778</v>
      </c>
      <c r="G38">
        <v>1112952.6100000001</v>
      </c>
      <c r="H38">
        <v>808302</v>
      </c>
      <c r="I38">
        <v>771705</v>
      </c>
      <c r="J38">
        <v>265806</v>
      </c>
      <c r="K38">
        <v>261296.38</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2641</v>
      </c>
      <c r="B39">
        <v>363491</v>
      </c>
      <c r="C39">
        <v>606894.56999999995</v>
      </c>
      <c r="D39">
        <v>709528</v>
      </c>
      <c r="E39">
        <v>841848</v>
      </c>
      <c r="F39">
        <v>795778</v>
      </c>
      <c r="G39">
        <v>1112952.6100000001</v>
      </c>
      <c r="H39">
        <v>808302</v>
      </c>
      <c r="I39">
        <v>771705</v>
      </c>
      <c r="J39">
        <v>265806</v>
      </c>
      <c r="K39">
        <v>261296.38</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2645</v>
      </c>
      <c r="B40">
        <v>291897</v>
      </c>
      <c r="C40">
        <v>349611.5</v>
      </c>
      <c r="D40">
        <v>418772</v>
      </c>
      <c r="E40">
        <v>480735</v>
      </c>
      <c r="F40">
        <v>564707</v>
      </c>
      <c r="G40">
        <v>609540.6</v>
      </c>
      <c r="H40">
        <v>587883</v>
      </c>
      <c r="I40">
        <v>548331</v>
      </c>
      <c r="J40">
        <v>513657</v>
      </c>
      <c r="K40">
        <v>494078.18</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3003</v>
      </c>
      <c r="B41">
        <v>6229</v>
      </c>
      <c r="C41">
        <v>0</v>
      </c>
      <c r="D41">
        <v>0</v>
      </c>
      <c r="E41">
        <v>0</v>
      </c>
      <c r="F41">
        <v>0</v>
      </c>
      <c r="G41">
        <v>0</v>
      </c>
      <c r="H41">
        <v>0</v>
      </c>
      <c r="I41">
        <v>0</v>
      </c>
      <c r="J41">
        <v>0</v>
      </c>
      <c r="K41">
        <v>0</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2971</v>
      </c>
      <c r="B42">
        <v>285668</v>
      </c>
      <c r="C42">
        <v>7805.32</v>
      </c>
      <c r="D42">
        <v>7805</v>
      </c>
      <c r="E42">
        <v>7805</v>
      </c>
      <c r="F42">
        <v>7805</v>
      </c>
      <c r="G42">
        <v>7805.32</v>
      </c>
      <c r="H42">
        <v>7805</v>
      </c>
      <c r="I42">
        <v>7805</v>
      </c>
      <c r="J42">
        <v>7805</v>
      </c>
      <c r="K42">
        <v>7805.32</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2646</v>
      </c>
      <c r="B43">
        <v>0</v>
      </c>
      <c r="C43">
        <v>341806.18</v>
      </c>
      <c r="D43">
        <v>410967</v>
      </c>
      <c r="E43">
        <v>472930</v>
      </c>
      <c r="F43">
        <v>556902</v>
      </c>
      <c r="G43">
        <v>601735.28</v>
      </c>
      <c r="H43">
        <v>580078</v>
      </c>
      <c r="I43">
        <v>540526</v>
      </c>
      <c r="J43">
        <v>505852</v>
      </c>
      <c r="K43">
        <v>486272.86</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2647</v>
      </c>
      <c r="B44">
        <v>21714</v>
      </c>
      <c r="C44">
        <v>22351.03</v>
      </c>
      <c r="D44">
        <v>22410</v>
      </c>
      <c r="E44">
        <v>22960</v>
      </c>
      <c r="F44">
        <v>21618</v>
      </c>
      <c r="G44">
        <v>1988.77</v>
      </c>
      <c r="H44">
        <v>1742</v>
      </c>
      <c r="I44">
        <v>1810</v>
      </c>
      <c r="J44">
        <v>1683</v>
      </c>
      <c r="K44">
        <v>1707.29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2648</v>
      </c>
      <c r="B45">
        <v>0</v>
      </c>
      <c r="C45">
        <v>2068.33</v>
      </c>
      <c r="D45">
        <v>0</v>
      </c>
      <c r="E45">
        <v>2400</v>
      </c>
      <c r="F45">
        <v>3077</v>
      </c>
      <c r="G45">
        <v>2399.88</v>
      </c>
      <c r="H45">
        <v>3599</v>
      </c>
      <c r="I45">
        <v>6738</v>
      </c>
      <c r="J45">
        <v>9894</v>
      </c>
      <c r="K45">
        <v>8448.51</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2973</v>
      </c>
      <c r="B46">
        <v>4755</v>
      </c>
      <c r="C46">
        <v>0</v>
      </c>
      <c r="D46">
        <v>0</v>
      </c>
      <c r="E46">
        <v>0</v>
      </c>
      <c r="F46">
        <v>0</v>
      </c>
      <c r="G46">
        <v>0</v>
      </c>
      <c r="H46">
        <v>0</v>
      </c>
      <c r="I46">
        <v>0</v>
      </c>
      <c r="J46">
        <v>0</v>
      </c>
      <c r="K46">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2974</v>
      </c>
      <c r="B47">
        <v>4755</v>
      </c>
      <c r="C47">
        <v>0</v>
      </c>
      <c r="D47">
        <v>0</v>
      </c>
      <c r="E47">
        <v>0</v>
      </c>
      <c r="F47">
        <v>0</v>
      </c>
      <c r="G47">
        <v>0</v>
      </c>
      <c r="H47">
        <v>0</v>
      </c>
      <c r="I47">
        <v>0</v>
      </c>
      <c r="J47">
        <v>0</v>
      </c>
      <c r="K47">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2649</v>
      </c>
      <c r="B48">
        <v>7728</v>
      </c>
      <c r="C48">
        <v>6063.33</v>
      </c>
      <c r="D48">
        <v>4620</v>
      </c>
      <c r="E48">
        <v>15135</v>
      </c>
      <c r="F48">
        <v>16444</v>
      </c>
      <c r="G48">
        <v>41067.86</v>
      </c>
      <c r="H48">
        <v>37035</v>
      </c>
      <c r="I48">
        <v>35048</v>
      </c>
      <c r="J48">
        <v>29070</v>
      </c>
      <c r="K48">
        <v>14494.36</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809</v>
      </c>
      <c r="B49">
        <v>1394339</v>
      </c>
      <c r="C49">
        <v>1737629.5</v>
      </c>
      <c r="D49">
        <v>1588763</v>
      </c>
      <c r="E49">
        <v>1839698</v>
      </c>
      <c r="F49">
        <v>1869593</v>
      </c>
      <c r="G49">
        <v>2137594.5299999998</v>
      </c>
      <c r="H49">
        <v>1754277</v>
      </c>
      <c r="I49">
        <v>1752948</v>
      </c>
      <c r="J49">
        <v>1353444</v>
      </c>
      <c r="K49">
        <v>1237050.1599999999</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2650</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810</v>
      </c>
      <c r="B51">
        <v>1420124</v>
      </c>
      <c r="C51">
        <v>1308534.8799999999</v>
      </c>
      <c r="D51">
        <v>1350374</v>
      </c>
      <c r="E51">
        <v>1244407</v>
      </c>
      <c r="F51">
        <v>1412977</v>
      </c>
      <c r="G51">
        <v>1104003.74</v>
      </c>
      <c r="H51">
        <v>1177580</v>
      </c>
      <c r="I51">
        <v>1279613</v>
      </c>
      <c r="J51">
        <v>2049967</v>
      </c>
      <c r="K51">
        <v>2076557.83</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2641</v>
      </c>
      <c r="B52">
        <v>1420124</v>
      </c>
      <c r="C52">
        <v>1308534.8799999999</v>
      </c>
      <c r="D52">
        <v>1350374</v>
      </c>
      <c r="E52">
        <v>1244407</v>
      </c>
      <c r="F52">
        <v>1412977</v>
      </c>
      <c r="G52">
        <v>1104003.74</v>
      </c>
      <c r="H52">
        <v>1177580</v>
      </c>
      <c r="I52">
        <v>1279613</v>
      </c>
      <c r="J52">
        <v>2049967</v>
      </c>
      <c r="K52">
        <v>2076557.83</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2652</v>
      </c>
      <c r="B53">
        <v>136549</v>
      </c>
      <c r="C53">
        <v>139714.56</v>
      </c>
      <c r="D53">
        <v>141290</v>
      </c>
      <c r="E53">
        <v>145367</v>
      </c>
      <c r="F53">
        <v>137667</v>
      </c>
      <c r="G53">
        <v>1801.92</v>
      </c>
      <c r="H53">
        <v>1683</v>
      </c>
      <c r="I53">
        <v>2078</v>
      </c>
      <c r="J53">
        <v>1756</v>
      </c>
      <c r="K53">
        <v>2150.83</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2653</v>
      </c>
      <c r="B54">
        <v>3626</v>
      </c>
      <c r="C54">
        <v>3615.87</v>
      </c>
      <c r="D54">
        <v>3607</v>
      </c>
      <c r="E54">
        <v>3598</v>
      </c>
      <c r="F54">
        <v>3591</v>
      </c>
      <c r="G54">
        <v>3669</v>
      </c>
      <c r="H54">
        <v>3669</v>
      </c>
      <c r="I54">
        <v>3669</v>
      </c>
      <c r="J54">
        <v>3669</v>
      </c>
      <c r="K54">
        <v>3669</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2629</v>
      </c>
      <c r="B55">
        <v>0</v>
      </c>
      <c r="C55">
        <v>0</v>
      </c>
      <c r="D55">
        <v>0</v>
      </c>
      <c r="E55">
        <v>0</v>
      </c>
      <c r="F55">
        <v>0</v>
      </c>
      <c r="G55">
        <v>3669</v>
      </c>
      <c r="H55">
        <v>3669</v>
      </c>
      <c r="I55">
        <v>3669</v>
      </c>
      <c r="J55">
        <v>0</v>
      </c>
      <c r="K55">
        <v>3669</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2969</v>
      </c>
      <c r="B56">
        <v>0</v>
      </c>
      <c r="C56">
        <v>0</v>
      </c>
      <c r="D56">
        <v>0</v>
      </c>
      <c r="E56">
        <v>0</v>
      </c>
      <c r="F56">
        <v>0</v>
      </c>
      <c r="G56">
        <v>0</v>
      </c>
      <c r="H56">
        <v>0</v>
      </c>
      <c r="I56">
        <v>0</v>
      </c>
      <c r="J56">
        <v>3669</v>
      </c>
      <c r="K56">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2654</v>
      </c>
      <c r="B57">
        <v>3626</v>
      </c>
      <c r="C57">
        <v>3615.87</v>
      </c>
      <c r="D57">
        <v>3607</v>
      </c>
      <c r="E57">
        <v>3598</v>
      </c>
      <c r="F57">
        <v>3591</v>
      </c>
      <c r="G57">
        <v>0</v>
      </c>
      <c r="H57">
        <v>0</v>
      </c>
      <c r="I57">
        <v>0</v>
      </c>
      <c r="J57">
        <v>0</v>
      </c>
      <c r="K57">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2976</v>
      </c>
      <c r="B58">
        <v>125</v>
      </c>
      <c r="C58">
        <v>500</v>
      </c>
      <c r="D58">
        <v>2451</v>
      </c>
      <c r="E58">
        <v>4402</v>
      </c>
      <c r="F58">
        <v>6354</v>
      </c>
      <c r="G58">
        <v>8305.32</v>
      </c>
      <c r="H58">
        <v>10257</v>
      </c>
      <c r="I58">
        <v>12208</v>
      </c>
      <c r="J58">
        <v>14159</v>
      </c>
      <c r="K58">
        <v>16110.64</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3003</v>
      </c>
      <c r="B59">
        <v>125</v>
      </c>
      <c r="C59">
        <v>0</v>
      </c>
      <c r="D59">
        <v>0</v>
      </c>
      <c r="E59">
        <v>0</v>
      </c>
      <c r="F59">
        <v>0</v>
      </c>
      <c r="G59">
        <v>0</v>
      </c>
      <c r="H59">
        <v>0</v>
      </c>
      <c r="I59">
        <v>0</v>
      </c>
      <c r="J59">
        <v>0</v>
      </c>
      <c r="K59">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2971</v>
      </c>
      <c r="B60">
        <v>0</v>
      </c>
      <c r="C60">
        <v>500</v>
      </c>
      <c r="D60">
        <v>2451</v>
      </c>
      <c r="E60">
        <v>4402</v>
      </c>
      <c r="F60">
        <v>6354</v>
      </c>
      <c r="G60">
        <v>8305.32</v>
      </c>
      <c r="H60">
        <v>10257</v>
      </c>
      <c r="I60">
        <v>12208</v>
      </c>
      <c r="J60">
        <v>14159</v>
      </c>
      <c r="K60">
        <v>16110.64</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2866</v>
      </c>
      <c r="B61">
        <v>4905</v>
      </c>
      <c r="C61">
        <v>4904.75</v>
      </c>
      <c r="D61">
        <v>4905</v>
      </c>
      <c r="E61">
        <v>0</v>
      </c>
      <c r="F61">
        <v>0</v>
      </c>
      <c r="G61">
        <v>0</v>
      </c>
      <c r="H61">
        <v>0</v>
      </c>
      <c r="I61">
        <v>0</v>
      </c>
      <c r="J61">
        <v>0</v>
      </c>
      <c r="K61">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2655</v>
      </c>
      <c r="B62">
        <v>17881</v>
      </c>
      <c r="C62">
        <v>17224.03</v>
      </c>
      <c r="D62">
        <v>18938</v>
      </c>
      <c r="E62">
        <v>18339</v>
      </c>
      <c r="F62">
        <v>17585</v>
      </c>
      <c r="G62">
        <v>17900.95</v>
      </c>
      <c r="H62">
        <v>14903</v>
      </c>
      <c r="I62">
        <v>14316</v>
      </c>
      <c r="J62">
        <v>12493</v>
      </c>
      <c r="K62">
        <v>11953.4</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2656</v>
      </c>
      <c r="B63">
        <v>55892</v>
      </c>
      <c r="C63">
        <v>57737.8</v>
      </c>
      <c r="D63">
        <v>53859</v>
      </c>
      <c r="E63">
        <v>55213</v>
      </c>
      <c r="F63">
        <v>56171</v>
      </c>
      <c r="G63">
        <v>56266.49</v>
      </c>
      <c r="H63">
        <v>56405</v>
      </c>
      <c r="I63">
        <v>56502</v>
      </c>
      <c r="J63">
        <v>56621</v>
      </c>
      <c r="K63">
        <v>56717.42</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2657</v>
      </c>
      <c r="B64">
        <v>13917</v>
      </c>
      <c r="C64">
        <v>14636.69</v>
      </c>
      <c r="D64">
        <v>18986</v>
      </c>
      <c r="E64">
        <v>22648</v>
      </c>
      <c r="F64">
        <v>19127</v>
      </c>
      <c r="G64">
        <v>35334.959999999999</v>
      </c>
      <c r="H64">
        <v>22830</v>
      </c>
      <c r="I64">
        <v>22368</v>
      </c>
      <c r="J64">
        <v>22989</v>
      </c>
      <c r="K64">
        <v>36562.03</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811</v>
      </c>
      <c r="B65">
        <v>1653019</v>
      </c>
      <c r="C65">
        <v>1546868.58</v>
      </c>
      <c r="D65">
        <v>1594410</v>
      </c>
      <c r="E65">
        <v>1493974</v>
      </c>
      <c r="F65">
        <v>1653472</v>
      </c>
      <c r="G65">
        <v>1227282.3700000001</v>
      </c>
      <c r="H65">
        <v>1287327</v>
      </c>
      <c r="I65">
        <v>1390754</v>
      </c>
      <c r="J65">
        <v>2161654</v>
      </c>
      <c r="K65">
        <v>2203721.15</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812</v>
      </c>
      <c r="B66">
        <v>3047358</v>
      </c>
      <c r="C66">
        <v>3284498.08</v>
      </c>
      <c r="D66">
        <v>3183173</v>
      </c>
      <c r="E66">
        <v>3333672</v>
      </c>
      <c r="F66">
        <v>3523065</v>
      </c>
      <c r="G66">
        <v>3364876.9</v>
      </c>
      <c r="H66">
        <v>3041604</v>
      </c>
      <c r="I66">
        <v>3143702</v>
      </c>
      <c r="J66">
        <v>3515098</v>
      </c>
      <c r="K66">
        <v>3440771.31</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2658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2659</v>
      </c>
      <c r="B68">
        <v>1750000</v>
      </c>
      <c r="C68">
        <v>1750000</v>
      </c>
      <c r="D68">
        <v>1750000</v>
      </c>
      <c r="E68">
        <v>1750000</v>
      </c>
      <c r="F68">
        <v>1750000</v>
      </c>
      <c r="G68">
        <v>1750000</v>
      </c>
      <c r="H68">
        <v>1750000</v>
      </c>
      <c r="I68">
        <v>1750000</v>
      </c>
      <c r="J68">
        <v>1750000</v>
      </c>
      <c r="K68">
        <v>1750000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2660</v>
      </c>
      <c r="B69">
        <v>1750000</v>
      </c>
      <c r="C69">
        <v>1750000</v>
      </c>
      <c r="D69">
        <v>1750000</v>
      </c>
      <c r="E69">
        <v>1750000</v>
      </c>
      <c r="F69">
        <v>1750000</v>
      </c>
      <c r="G69">
        <v>1750000</v>
      </c>
      <c r="H69">
        <v>1750000</v>
      </c>
      <c r="I69">
        <v>1750000</v>
      </c>
      <c r="J69">
        <v>1750000</v>
      </c>
      <c r="K69">
        <v>1750000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2661</v>
      </c>
      <c r="B70">
        <v>1598408</v>
      </c>
      <c r="C70">
        <v>1598408.36</v>
      </c>
      <c r="D70">
        <v>1598408</v>
      </c>
      <c r="E70">
        <v>1598408</v>
      </c>
      <c r="F70">
        <v>1598408</v>
      </c>
      <c r="G70">
        <v>1598408.36</v>
      </c>
      <c r="H70">
        <v>1598408</v>
      </c>
      <c r="I70">
        <v>1598408</v>
      </c>
      <c r="J70">
        <v>1223408</v>
      </c>
      <c r="K70">
        <v>1223408.3600000001</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2662</v>
      </c>
      <c r="B71">
        <v>1598408</v>
      </c>
      <c r="C71">
        <v>1598408.36</v>
      </c>
      <c r="D71">
        <v>1598408</v>
      </c>
      <c r="E71">
        <v>1598408</v>
      </c>
      <c r="F71">
        <v>1598408</v>
      </c>
      <c r="G71">
        <v>1598408.36</v>
      </c>
      <c r="H71">
        <v>1598408</v>
      </c>
      <c r="I71">
        <v>1598408</v>
      </c>
      <c r="J71">
        <v>1223408</v>
      </c>
      <c r="K71">
        <v>1223408.3600000001</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2663</v>
      </c>
      <c r="B72">
        <v>819969</v>
      </c>
      <c r="C72">
        <v>819968.3</v>
      </c>
      <c r="D72">
        <v>819969</v>
      </c>
      <c r="E72">
        <v>819969</v>
      </c>
      <c r="F72">
        <v>819969</v>
      </c>
      <c r="G72">
        <v>819968.3</v>
      </c>
      <c r="H72">
        <v>819969</v>
      </c>
      <c r="I72">
        <v>819969</v>
      </c>
      <c r="J72">
        <v>464905</v>
      </c>
      <c r="K72">
        <v>464904.63</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2664</v>
      </c>
      <c r="B73">
        <v>819969</v>
      </c>
      <c r="C73">
        <v>819968.3</v>
      </c>
      <c r="D73">
        <v>819969</v>
      </c>
      <c r="E73">
        <v>819969</v>
      </c>
      <c r="F73">
        <v>819969</v>
      </c>
      <c r="G73">
        <v>819968.3</v>
      </c>
      <c r="H73">
        <v>819969</v>
      </c>
      <c r="I73">
        <v>819969</v>
      </c>
      <c r="J73">
        <v>464905</v>
      </c>
      <c r="K73">
        <v>464904.63</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2666</v>
      </c>
      <c r="B74">
        <v>208294</v>
      </c>
      <c r="C74">
        <v>242966.83</v>
      </c>
      <c r="D74">
        <v>234235</v>
      </c>
      <c r="E74">
        <v>242797</v>
      </c>
      <c r="F74">
        <v>273382</v>
      </c>
      <c r="G74">
        <v>262452.62</v>
      </c>
      <c r="H74">
        <v>259275</v>
      </c>
      <c r="I74">
        <v>248972</v>
      </c>
      <c r="J74">
        <v>269470</v>
      </c>
      <c r="K74">
        <v>244375.07</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2667</v>
      </c>
      <c r="B75">
        <v>20380</v>
      </c>
      <c r="C75">
        <v>20380</v>
      </c>
      <c r="D75">
        <v>11905</v>
      </c>
      <c r="E75">
        <v>11905</v>
      </c>
      <c r="F75">
        <v>11905</v>
      </c>
      <c r="G75">
        <v>11905</v>
      </c>
      <c r="H75">
        <v>6572</v>
      </c>
      <c r="I75">
        <v>6572</v>
      </c>
      <c r="J75">
        <v>6572</v>
      </c>
      <c r="K75">
        <v>6571.69</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2668</v>
      </c>
      <c r="B76">
        <v>20380</v>
      </c>
      <c r="C76">
        <v>20380</v>
      </c>
      <c r="D76">
        <v>11905</v>
      </c>
      <c r="E76">
        <v>11905</v>
      </c>
      <c r="F76">
        <v>11905</v>
      </c>
      <c r="G76">
        <v>11905</v>
      </c>
      <c r="H76">
        <v>6572</v>
      </c>
      <c r="I76">
        <v>6572</v>
      </c>
      <c r="J76">
        <v>6572</v>
      </c>
      <c r="K76">
        <v>6571.69</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813</v>
      </c>
      <c r="B77">
        <v>187914</v>
      </c>
      <c r="C77">
        <v>222586.83</v>
      </c>
      <c r="D77">
        <v>222330</v>
      </c>
      <c r="E77">
        <v>230892</v>
      </c>
      <c r="F77">
        <v>261477</v>
      </c>
      <c r="G77">
        <v>250547.62</v>
      </c>
      <c r="H77">
        <v>252703</v>
      </c>
      <c r="I77">
        <v>242400</v>
      </c>
      <c r="J77">
        <v>262898</v>
      </c>
      <c r="K77">
        <v>237803.38</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2669</v>
      </c>
      <c r="B78">
        <v>-592098</v>
      </c>
      <c r="C78">
        <v>-592097.67000000004</v>
      </c>
      <c r="D78">
        <v>-592098</v>
      </c>
      <c r="E78">
        <v>-592098</v>
      </c>
      <c r="F78">
        <v>-592098</v>
      </c>
      <c r="G78">
        <v>-592091.15</v>
      </c>
      <c r="H78">
        <v>-592092</v>
      </c>
      <c r="I78">
        <v>-592085</v>
      </c>
      <c r="J78">
        <v>-592086</v>
      </c>
      <c r="K78">
        <v>-592086.59</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2670</v>
      </c>
      <c r="B79">
        <v>-592098</v>
      </c>
      <c r="C79">
        <v>-592097.67000000004</v>
      </c>
      <c r="D79">
        <v>-592098</v>
      </c>
      <c r="E79">
        <v>-592098</v>
      </c>
      <c r="F79">
        <v>-592098</v>
      </c>
      <c r="G79">
        <v>-592097.67000000004</v>
      </c>
      <c r="H79">
        <v>-592098</v>
      </c>
      <c r="I79">
        <v>-592098</v>
      </c>
      <c r="J79">
        <v>-592098</v>
      </c>
      <c r="K79">
        <v>-592097.67000000004</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2671</v>
      </c>
      <c r="B80">
        <v>-120630</v>
      </c>
      <c r="C80">
        <v>-120630</v>
      </c>
      <c r="D80">
        <v>-120630</v>
      </c>
      <c r="E80">
        <v>-120630</v>
      </c>
      <c r="F80">
        <v>-120630</v>
      </c>
      <c r="G80">
        <v>-120630</v>
      </c>
      <c r="H80">
        <v>-120630</v>
      </c>
      <c r="I80">
        <v>-120630</v>
      </c>
      <c r="J80">
        <v>-120630</v>
      </c>
      <c r="K80">
        <v>-120630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2672</v>
      </c>
      <c r="B81">
        <v>-471468</v>
      </c>
      <c r="C81">
        <v>0</v>
      </c>
      <c r="D81">
        <v>0</v>
      </c>
      <c r="E81">
        <v>0</v>
      </c>
      <c r="F81">
        <v>0</v>
      </c>
      <c r="G81">
        <v>0</v>
      </c>
      <c r="H81">
        <v>0</v>
      </c>
      <c r="I81">
        <v>0</v>
      </c>
      <c r="J81">
        <v>0</v>
      </c>
      <c r="K81">
        <v>0</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t="s">
        <v>2673</v>
      </c>
      <c r="B82">
        <v>0</v>
      </c>
      <c r="C82">
        <v>-471467.67</v>
      </c>
      <c r="D82">
        <v>-471468</v>
      </c>
      <c r="E82">
        <v>-471468</v>
      </c>
      <c r="F82">
        <v>-471468</v>
      </c>
      <c r="G82">
        <v>-471467.67</v>
      </c>
      <c r="H82">
        <v>-471468</v>
      </c>
      <c r="I82">
        <v>-471468</v>
      </c>
      <c r="J82">
        <v>-471468</v>
      </c>
      <c r="K82">
        <v>-471467.67</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t="s">
        <v>2675</v>
      </c>
      <c r="B83">
        <v>0</v>
      </c>
      <c r="C83">
        <v>0</v>
      </c>
      <c r="D83">
        <v>0</v>
      </c>
      <c r="E83">
        <v>0</v>
      </c>
      <c r="F83">
        <v>0</v>
      </c>
      <c r="G83">
        <v>6.51</v>
      </c>
      <c r="H83">
        <v>6</v>
      </c>
      <c r="I83">
        <v>13</v>
      </c>
      <c r="J83">
        <v>12</v>
      </c>
      <c r="K83">
        <v>11.08</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t="s">
        <v>814</v>
      </c>
      <c r="B84">
        <v>2034573</v>
      </c>
      <c r="C84">
        <v>2069245.83</v>
      </c>
      <c r="D84">
        <v>2060514</v>
      </c>
      <c r="E84">
        <v>2069076</v>
      </c>
      <c r="F84">
        <v>2099661</v>
      </c>
      <c r="G84">
        <v>2088738.13</v>
      </c>
      <c r="H84">
        <v>2085560</v>
      </c>
      <c r="I84">
        <v>2075264</v>
      </c>
      <c r="J84">
        <v>1365697</v>
      </c>
      <c r="K84">
        <v>1340601.46</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t="s">
        <v>2677</v>
      </c>
      <c r="B85">
        <v>2034573</v>
      </c>
      <c r="C85">
        <v>2069245.83</v>
      </c>
      <c r="D85">
        <v>2060514</v>
      </c>
      <c r="E85">
        <v>2069076</v>
      </c>
      <c r="F85">
        <v>2099661</v>
      </c>
      <c r="G85">
        <v>2088738.13</v>
      </c>
      <c r="H85">
        <v>2085560</v>
      </c>
      <c r="I85">
        <v>2075264</v>
      </c>
      <c r="J85">
        <v>1365697</v>
      </c>
      <c r="K85">
        <v>1340601.46</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t="s">
        <v>2678</v>
      </c>
      <c r="B86">
        <v>5081931</v>
      </c>
      <c r="C86">
        <v>5353743.91</v>
      </c>
      <c r="D86">
        <v>5243687</v>
      </c>
      <c r="E86">
        <v>5402748</v>
      </c>
      <c r="F86">
        <v>5622726</v>
      </c>
      <c r="G86">
        <v>5453615.0300000003</v>
      </c>
      <c r="H86">
        <v>5127164</v>
      </c>
      <c r="I86">
        <v>5218966</v>
      </c>
      <c r="J86">
        <v>4880795</v>
      </c>
      <c r="K86">
        <v>4781372.7699999996</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t="s">
        <v>2797</v>
      </c>
      <c r="B87" t="s">
        <v>2798</v>
      </c>
      <c r="C87" t="s">
        <v>2799</v>
      </c>
      <c r="D87" t="s">
        <v>2800</v>
      </c>
      <c r="E87" t="s">
        <v>2801</v>
      </c>
      <c r="F87" t="s">
        <v>2802</v>
      </c>
      <c r="G87" t="s">
        <v>2803</v>
      </c>
      <c r="H87" t="s">
        <v>2804</v>
      </c>
      <c r="I87" t="s">
        <v>2805</v>
      </c>
      <c r="J87" t="s">
        <v>2806</v>
      </c>
      <c r="K87" t="s">
        <v>2807</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t="s">
        <v>2851</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t="s">
        <v>2852</v>
      </c>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2853</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524085</v>
      </c>
      <c r="C119" s="132">
        <f>INDEX(C$3:C$117,MATCH($A$119,$A3:$A117,0),1)</f>
        <v>489724.48</v>
      </c>
      <c r="D119" s="132">
        <f t="shared" ref="D119:BK119" si="0">INDEX(D$3:D$117,MATCH($A$119,$A3:$A117,0),1)</f>
        <v>174149</v>
      </c>
      <c r="E119" s="132">
        <f t="shared" si="0"/>
        <v>173069</v>
      </c>
      <c r="F119" s="132">
        <f t="shared" si="0"/>
        <v>138531</v>
      </c>
      <c r="G119" s="132">
        <f t="shared" si="0"/>
        <v>324.39999999999998</v>
      </c>
      <c r="H119" s="132">
        <f t="shared" si="0"/>
        <v>4996</v>
      </c>
      <c r="I119" s="132">
        <f t="shared" si="0"/>
        <v>8965</v>
      </c>
      <c r="J119" s="132">
        <f t="shared" si="0"/>
        <v>82877</v>
      </c>
      <c r="K119" s="132">
        <f t="shared" si="0"/>
        <v>76525.149999999994</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808</v>
      </c>
      <c r="B121" s="132">
        <f>INDEX(B$3:B$117,MATCH($A$121,$A$3:$A$117,0),1)</f>
        <v>363491</v>
      </c>
      <c r="C121" s="132">
        <f t="shared" ref="C121:BK121" si="2">INDEX(C$3:C$117,MATCH($A$121,$A3:$A117,0),1)</f>
        <v>606894.56999999995</v>
      </c>
      <c r="D121" s="132">
        <f t="shared" si="2"/>
        <v>709528</v>
      </c>
      <c r="E121" s="132">
        <f t="shared" si="2"/>
        <v>841848</v>
      </c>
      <c r="F121" s="132">
        <f t="shared" si="2"/>
        <v>795778</v>
      </c>
      <c r="G121" s="132">
        <f t="shared" si="2"/>
        <v>1112952.6100000001</v>
      </c>
      <c r="H121" s="132">
        <f t="shared" si="2"/>
        <v>808302</v>
      </c>
      <c r="I121" s="132">
        <f t="shared" si="2"/>
        <v>771705</v>
      </c>
      <c r="J121" s="132">
        <f t="shared" si="2"/>
        <v>265806</v>
      </c>
      <c r="K121" s="132">
        <f t="shared" si="2"/>
        <v>261296.38</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1420124</v>
      </c>
      <c r="C122" s="132">
        <f>INDEX(C$3:C$117,MATCH($A$122,$A3:$A$117,0),1)</f>
        <v>1308534.8799999999</v>
      </c>
      <c r="D122" s="132">
        <f>INDEX(D$3:D$117,MATCH($A$122,$A3:$A$117,0),1)</f>
        <v>1350374</v>
      </c>
      <c r="E122" s="132">
        <f>INDEX(E$3:E$117,MATCH($A$122,$A3:$A$117,0),1)</f>
        <v>1244407</v>
      </c>
      <c r="F122" s="132">
        <f>INDEX(F$3:F$117,MATCH($A$122,$A3:$A$117,0),1)</f>
        <v>1412977</v>
      </c>
      <c r="G122" s="132">
        <f>INDEX(G$3:G$117,MATCH($A$122,$A3:$A$117,0),1)</f>
        <v>1104003.74</v>
      </c>
      <c r="H122" s="132">
        <f>INDEX(H$3:H$117,MATCH($A$122,$A3:$A$117,0),1)</f>
        <v>1177580</v>
      </c>
      <c r="I122" s="132">
        <f>INDEX(I$3:I$117,MATCH($A$122,$A3:$A$117,0),1)</f>
        <v>1279613</v>
      </c>
      <c r="J122" s="132">
        <f>INDEX(J$3:J$117,MATCH($A$122,$A3:$A$117,0),1)</f>
        <v>2049967</v>
      </c>
      <c r="K122" s="132">
        <f>INDEX(K$3:K$117,MATCH($A$122,$A3:$A$117,0),1)</f>
        <v>2076557.83</v>
      </c>
      <c r="L122" s="132">
        <f>INDEX(L$3:L$117,MATCH($A$122,$A3:$A$117,0),1)</f>
        <v>0</v>
      </c>
      <c r="M122" s="132">
        <f>INDEX(M$3:M$117,MATCH($A$122,$A3:$A$117,0),1)</f>
        <v>0</v>
      </c>
      <c r="N122" s="132">
        <f>INDEX(N$3:N$117,MATCH($A$122,$A3:$A$117,0),1)</f>
        <v>0</v>
      </c>
      <c r="O122" s="132">
        <f>INDEX(O$3:O$117,MATCH($A$122,$A3:$A$117,0),1)</f>
        <v>0</v>
      </c>
      <c r="P122" s="132">
        <f>INDEX(P$3:P$117,MATCH($A$122,$A3:$A$117,0),1)</f>
        <v>0</v>
      </c>
      <c r="Q122" s="132">
        <f>INDEX(Q$3:Q$117,MATCH($A$122,$A3:$A$117,0),1)</f>
        <v>0</v>
      </c>
      <c r="R122" s="132">
        <f>INDEX(R$3:R$117,MATCH($A$122,$A3:$A$117,0),1)</f>
        <v>0</v>
      </c>
      <c r="S122" s="132">
        <f>INDEX(S$3:S$117,MATCH($A$122,$A3:$A$117,0),1)</f>
        <v>0</v>
      </c>
      <c r="T122" s="132">
        <f>INDEX(T$3:T$117,MATCH($A$122,$A3:$A$117,0),1)</f>
        <v>0</v>
      </c>
      <c r="U122" s="132">
        <f>INDEX(U$3:U$117,MATCH($A$122,$A3:$A$117,0),1)</f>
        <v>0</v>
      </c>
      <c r="V122" s="132">
        <f>INDEX(V$3:V$117,MATCH($A$122,$A3:$A$117,0),1)</f>
        <v>0</v>
      </c>
      <c r="W122" s="132">
        <f>INDEX(W$3:W$117,MATCH($A$122,$A3:$A$117,0),1)</f>
        <v>0</v>
      </c>
      <c r="X122" s="132">
        <f>INDEX(X$3:X$117,MATCH($A$122,$A3:$A$117,0),1)</f>
        <v>0</v>
      </c>
      <c r="Y122" s="132">
        <f>INDEX(Y$3:Y$117,MATCH($A$122,$A3:$A$117,0),1)</f>
        <v>0</v>
      </c>
      <c r="Z122" s="132">
        <f>INDEX(Z$3:Z$117,MATCH($A$122,$A3:$A$117,0),1)</f>
        <v>0</v>
      </c>
      <c r="AA122" s="132">
        <f>INDEX(AA$3:AA$117,MATCH($A$122,$A3:$A$117,0),1)</f>
        <v>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1420124</v>
      </c>
      <c r="C124" s="80">
        <f t="shared" ref="C124:BK124" si="5">C122</f>
        <v>1308534.8799999999</v>
      </c>
      <c r="D124" s="80">
        <f t="shared" si="5"/>
        <v>1350374</v>
      </c>
      <c r="E124" s="80">
        <f t="shared" si="5"/>
        <v>1244407</v>
      </c>
      <c r="F124" s="80">
        <f t="shared" si="5"/>
        <v>1412977</v>
      </c>
      <c r="G124" s="80">
        <f t="shared" si="5"/>
        <v>1104003.74</v>
      </c>
      <c r="H124" s="80">
        <f t="shared" si="5"/>
        <v>1177580</v>
      </c>
      <c r="I124" s="80">
        <f t="shared" si="5"/>
        <v>1279613</v>
      </c>
      <c r="J124" s="80">
        <f t="shared" si="5"/>
        <v>2049967</v>
      </c>
      <c r="K124" s="80">
        <f t="shared" si="5"/>
        <v>2076557.83</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338804</v>
      </c>
      <c r="C131">
        <v>492075.05</v>
      </c>
      <c r="D131">
        <v>458665</v>
      </c>
      <c r="E131">
        <v>516753</v>
      </c>
      <c r="F131">
        <v>505960</v>
      </c>
      <c r="G131">
        <v>406982.06</v>
      </c>
      <c r="H131">
        <v>409553</v>
      </c>
      <c r="I131">
        <v>384475</v>
      </c>
      <c r="J131">
        <v>495337</v>
      </c>
      <c r="K131">
        <v>601642.1</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2694</v>
      </c>
      <c r="B132">
        <v>78382</v>
      </c>
      <c r="C132">
        <v>0</v>
      </c>
      <c r="D132">
        <v>0</v>
      </c>
      <c r="E132">
        <v>0</v>
      </c>
      <c r="F132">
        <v>0</v>
      </c>
      <c r="G132">
        <v>0</v>
      </c>
      <c r="H132">
        <v>0</v>
      </c>
      <c r="I132">
        <v>0</v>
      </c>
      <c r="J132">
        <v>0</v>
      </c>
      <c r="K132">
        <v>0</v>
      </c>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2867</v>
      </c>
      <c r="B133">
        <v>257631</v>
      </c>
      <c r="C133">
        <v>314230.21000000002</v>
      </c>
      <c r="D133">
        <v>330444</v>
      </c>
      <c r="E133">
        <v>480585</v>
      </c>
      <c r="F133">
        <v>268611</v>
      </c>
      <c r="G133">
        <v>86049.86</v>
      </c>
      <c r="H133">
        <v>110578</v>
      </c>
      <c r="I133">
        <v>98082</v>
      </c>
      <c r="J133">
        <v>5708</v>
      </c>
      <c r="K133">
        <v>268430.96999999997</v>
      </c>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2868</v>
      </c>
      <c r="B134">
        <v>2791</v>
      </c>
      <c r="C134">
        <v>177844.85</v>
      </c>
      <c r="D134">
        <v>128221</v>
      </c>
      <c r="E134">
        <v>36168</v>
      </c>
      <c r="F134">
        <v>237349</v>
      </c>
      <c r="G134">
        <v>320932.2</v>
      </c>
      <c r="H134">
        <v>298975</v>
      </c>
      <c r="I134">
        <v>286393</v>
      </c>
      <c r="J134">
        <v>489629</v>
      </c>
      <c r="K134">
        <v>333211.13</v>
      </c>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878</v>
      </c>
      <c r="B135">
        <v>51</v>
      </c>
      <c r="C135">
        <v>253.48</v>
      </c>
      <c r="D135">
        <v>54</v>
      </c>
      <c r="E135">
        <v>251</v>
      </c>
      <c r="F135">
        <v>43</v>
      </c>
      <c r="G135">
        <v>192.32</v>
      </c>
      <c r="H135">
        <v>59</v>
      </c>
      <c r="I135">
        <v>177</v>
      </c>
      <c r="J135">
        <v>0</v>
      </c>
      <c r="K135">
        <v>40.54</v>
      </c>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879</v>
      </c>
      <c r="B136">
        <v>51</v>
      </c>
      <c r="C136">
        <v>253.48</v>
      </c>
      <c r="D136">
        <v>54</v>
      </c>
      <c r="E136">
        <v>251</v>
      </c>
      <c r="F136">
        <v>43</v>
      </c>
      <c r="G136">
        <v>192.32</v>
      </c>
      <c r="H136">
        <v>59</v>
      </c>
      <c r="I136">
        <v>177</v>
      </c>
      <c r="J136">
        <v>0</v>
      </c>
      <c r="K136">
        <v>40.54</v>
      </c>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795</v>
      </c>
      <c r="B137">
        <v>17274</v>
      </c>
      <c r="C137">
        <v>8724.8700000000008</v>
      </c>
      <c r="D137">
        <v>6641</v>
      </c>
      <c r="E137">
        <v>7527</v>
      </c>
      <c r="F137">
        <v>5984</v>
      </c>
      <c r="G137">
        <v>8273.77</v>
      </c>
      <c r="H137">
        <v>14263</v>
      </c>
      <c r="I137">
        <v>22589</v>
      </c>
      <c r="J137">
        <v>5997</v>
      </c>
      <c r="K137">
        <v>6142.77</v>
      </c>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880</v>
      </c>
      <c r="B138">
        <v>356129</v>
      </c>
      <c r="C138">
        <v>501053.4</v>
      </c>
      <c r="D138">
        <v>465360</v>
      </c>
      <c r="E138">
        <v>524531</v>
      </c>
      <c r="F138">
        <v>511987</v>
      </c>
      <c r="G138">
        <v>415448.14</v>
      </c>
      <c r="H138">
        <v>423816</v>
      </c>
      <c r="I138">
        <v>407241</v>
      </c>
      <c r="J138">
        <v>501334</v>
      </c>
      <c r="K138">
        <v>607825.41</v>
      </c>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2696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881</v>
      </c>
      <c r="B140">
        <v>301701</v>
      </c>
      <c r="C140">
        <v>373073.14</v>
      </c>
      <c r="D140">
        <v>368137</v>
      </c>
      <c r="E140">
        <v>411237</v>
      </c>
      <c r="F140">
        <v>347387</v>
      </c>
      <c r="G140">
        <v>270967.09000000003</v>
      </c>
      <c r="H140">
        <v>289904</v>
      </c>
      <c r="I140">
        <v>274517</v>
      </c>
      <c r="J140">
        <v>288841</v>
      </c>
      <c r="K140">
        <v>388770.37</v>
      </c>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2869</v>
      </c>
      <c r="B141">
        <v>166834</v>
      </c>
      <c r="C141">
        <v>223051.59</v>
      </c>
      <c r="D141">
        <v>242537</v>
      </c>
      <c r="E141">
        <v>330904</v>
      </c>
      <c r="F141">
        <v>174167</v>
      </c>
      <c r="G141">
        <v>68140.679999999993</v>
      </c>
      <c r="H141">
        <v>87360</v>
      </c>
      <c r="I141">
        <v>74317</v>
      </c>
      <c r="J141">
        <v>3715</v>
      </c>
      <c r="K141">
        <v>180087.88</v>
      </c>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2982</v>
      </c>
      <c r="B142">
        <v>1735</v>
      </c>
      <c r="C142">
        <v>150021.54999999999</v>
      </c>
      <c r="D142">
        <v>125600</v>
      </c>
      <c r="E142">
        <v>80333</v>
      </c>
      <c r="F142">
        <v>173220</v>
      </c>
      <c r="G142">
        <v>202826.41</v>
      </c>
      <c r="H142">
        <v>202544</v>
      </c>
      <c r="I142">
        <v>200200</v>
      </c>
      <c r="J142">
        <v>285126</v>
      </c>
      <c r="K142">
        <v>208682.49</v>
      </c>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882</v>
      </c>
      <c r="B143">
        <v>76906</v>
      </c>
      <c r="C143">
        <v>97605.68</v>
      </c>
      <c r="D143">
        <v>88973</v>
      </c>
      <c r="E143">
        <v>89300</v>
      </c>
      <c r="F143">
        <v>121050</v>
      </c>
      <c r="G143">
        <v>118538.81</v>
      </c>
      <c r="H143">
        <v>106499</v>
      </c>
      <c r="I143">
        <v>107028</v>
      </c>
      <c r="J143">
        <v>125482</v>
      </c>
      <c r="K143">
        <v>119617.42</v>
      </c>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883</v>
      </c>
      <c r="B144">
        <v>37482</v>
      </c>
      <c r="C144">
        <v>47961.79</v>
      </c>
      <c r="D144">
        <v>42780</v>
      </c>
      <c r="E144">
        <v>49979</v>
      </c>
      <c r="F144">
        <v>56379</v>
      </c>
      <c r="G144">
        <v>48865.11</v>
      </c>
      <c r="H144">
        <v>48334</v>
      </c>
      <c r="I144">
        <v>48713</v>
      </c>
      <c r="J144">
        <v>54954</v>
      </c>
      <c r="K144">
        <v>52531.98</v>
      </c>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884</v>
      </c>
      <c r="B145">
        <v>39424</v>
      </c>
      <c r="C145">
        <v>49643.89</v>
      </c>
      <c r="D145">
        <v>46193</v>
      </c>
      <c r="E145">
        <v>39321</v>
      </c>
      <c r="F145">
        <v>64671</v>
      </c>
      <c r="G145">
        <v>69673.7</v>
      </c>
      <c r="H145">
        <v>58165</v>
      </c>
      <c r="I145">
        <v>58315</v>
      </c>
      <c r="J145">
        <v>70528</v>
      </c>
      <c r="K145">
        <v>67085.440000000002</v>
      </c>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2697</v>
      </c>
      <c r="B146">
        <v>378607</v>
      </c>
      <c r="C146">
        <v>470678.82</v>
      </c>
      <c r="D146">
        <v>457110</v>
      </c>
      <c r="E146">
        <v>500537</v>
      </c>
      <c r="F146">
        <v>468437</v>
      </c>
      <c r="G146">
        <v>389505.89</v>
      </c>
      <c r="H146">
        <v>396403</v>
      </c>
      <c r="I146">
        <v>381545</v>
      </c>
      <c r="J146">
        <v>414323</v>
      </c>
      <c r="K146">
        <v>508387.79</v>
      </c>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2700</v>
      </c>
      <c r="B147">
        <v>-22478</v>
      </c>
      <c r="C147">
        <v>30374.58</v>
      </c>
      <c r="D147">
        <v>8250</v>
      </c>
      <c r="E147">
        <v>23994</v>
      </c>
      <c r="F147">
        <v>43550</v>
      </c>
      <c r="G147">
        <v>25942.25</v>
      </c>
      <c r="H147">
        <v>27413</v>
      </c>
      <c r="I147">
        <v>25696</v>
      </c>
      <c r="J147">
        <v>87011</v>
      </c>
      <c r="K147">
        <v>99437.62</v>
      </c>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888</v>
      </c>
      <c r="B148">
        <v>20371</v>
      </c>
      <c r="C148">
        <v>20772.53</v>
      </c>
      <c r="D148">
        <v>21446</v>
      </c>
      <c r="E148">
        <v>21439</v>
      </c>
      <c r="F148">
        <v>16945</v>
      </c>
      <c r="G148">
        <v>14986.94</v>
      </c>
      <c r="H148">
        <v>16093</v>
      </c>
      <c r="I148">
        <v>17485</v>
      </c>
      <c r="J148">
        <v>21144</v>
      </c>
      <c r="K148">
        <v>27716.05</v>
      </c>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889</v>
      </c>
      <c r="B149">
        <v>-8176</v>
      </c>
      <c r="C149">
        <v>2512.12</v>
      </c>
      <c r="D149">
        <v>-4634</v>
      </c>
      <c r="E149">
        <v>1172</v>
      </c>
      <c r="F149">
        <v>7843</v>
      </c>
      <c r="G149">
        <v>6266.85</v>
      </c>
      <c r="H149">
        <v>1017</v>
      </c>
      <c r="I149">
        <v>-1877</v>
      </c>
      <c r="J149">
        <v>7754</v>
      </c>
      <c r="K149">
        <v>12777.81</v>
      </c>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2701</v>
      </c>
      <c r="B150">
        <v>-34673</v>
      </c>
      <c r="C150">
        <v>7089.93</v>
      </c>
      <c r="D150">
        <v>-8562</v>
      </c>
      <c r="E150">
        <v>1383</v>
      </c>
      <c r="F150">
        <v>18762</v>
      </c>
      <c r="G150">
        <v>4688.47</v>
      </c>
      <c r="H150">
        <v>10303</v>
      </c>
      <c r="I150">
        <v>10088</v>
      </c>
      <c r="J150">
        <v>58113</v>
      </c>
      <c r="K150">
        <v>58943.77</v>
      </c>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2702</v>
      </c>
      <c r="B151">
        <v>-34673</v>
      </c>
      <c r="C151">
        <v>7089.93</v>
      </c>
      <c r="D151">
        <v>-8562</v>
      </c>
      <c r="E151">
        <v>1383</v>
      </c>
      <c r="F151">
        <v>18762</v>
      </c>
      <c r="G151">
        <v>4688.47</v>
      </c>
      <c r="H151">
        <v>10303</v>
      </c>
      <c r="I151">
        <v>10088</v>
      </c>
      <c r="J151">
        <v>58113</v>
      </c>
      <c r="K151">
        <v>58943.77</v>
      </c>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2703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2704</v>
      </c>
      <c r="B153">
        <v>-34673</v>
      </c>
      <c r="C153">
        <v>7089.93</v>
      </c>
      <c r="D153">
        <v>-8562</v>
      </c>
      <c r="E153">
        <v>1383</v>
      </c>
      <c r="F153">
        <v>18762</v>
      </c>
      <c r="G153">
        <v>4688.47</v>
      </c>
      <c r="H153">
        <v>10303</v>
      </c>
      <c r="I153">
        <v>10088</v>
      </c>
      <c r="J153">
        <v>58113</v>
      </c>
      <c r="K153">
        <v>58943.77</v>
      </c>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2705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2985</v>
      </c>
      <c r="B155">
        <v>0</v>
      </c>
      <c r="C155">
        <v>0</v>
      </c>
      <c r="D155">
        <v>0</v>
      </c>
      <c r="E155">
        <v>0</v>
      </c>
      <c r="F155">
        <v>0</v>
      </c>
      <c r="G155">
        <v>0.44</v>
      </c>
      <c r="H155">
        <v>-7</v>
      </c>
      <c r="I155">
        <v>2</v>
      </c>
      <c r="J155">
        <v>1</v>
      </c>
      <c r="K155">
        <v>0.63</v>
      </c>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2710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2712</v>
      </c>
      <c r="B157">
        <v>0</v>
      </c>
      <c r="C157">
        <v>410.49</v>
      </c>
      <c r="D157">
        <v>0</v>
      </c>
      <c r="E157">
        <v>0</v>
      </c>
      <c r="F157">
        <v>0</v>
      </c>
      <c r="G157">
        <v>-377.82</v>
      </c>
      <c r="H157">
        <v>0</v>
      </c>
      <c r="I157">
        <v>0</v>
      </c>
      <c r="J157">
        <v>0</v>
      </c>
      <c r="K157">
        <v>0</v>
      </c>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2713</v>
      </c>
      <c r="B158">
        <v>0</v>
      </c>
      <c r="C158">
        <v>410.49</v>
      </c>
      <c r="D158">
        <v>0</v>
      </c>
      <c r="E158">
        <v>0</v>
      </c>
      <c r="F158">
        <v>0</v>
      </c>
      <c r="G158">
        <v>-1510.83</v>
      </c>
      <c r="H158">
        <v>-7</v>
      </c>
      <c r="I158">
        <v>2</v>
      </c>
      <c r="J158">
        <v>1</v>
      </c>
      <c r="K158">
        <v>0.63</v>
      </c>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2714</v>
      </c>
      <c r="B159">
        <v>-34673</v>
      </c>
      <c r="C159">
        <v>8731.9</v>
      </c>
      <c r="D159">
        <v>-8562</v>
      </c>
      <c r="E159">
        <v>1383</v>
      </c>
      <c r="F159">
        <v>18762</v>
      </c>
      <c r="G159">
        <v>3177.64</v>
      </c>
      <c r="H159">
        <v>10296</v>
      </c>
      <c r="I159">
        <v>10090</v>
      </c>
      <c r="J159">
        <v>58114</v>
      </c>
      <c r="K159">
        <v>58944.39</v>
      </c>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2715</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3173</v>
      </c>
      <c r="B161">
        <v>-34673</v>
      </c>
      <c r="C161">
        <v>7089.93</v>
      </c>
      <c r="D161">
        <v>-8562</v>
      </c>
      <c r="E161">
        <v>1383</v>
      </c>
      <c r="F161">
        <v>18762</v>
      </c>
      <c r="G161">
        <v>4688.47</v>
      </c>
      <c r="H161">
        <v>10303</v>
      </c>
      <c r="I161">
        <v>10088</v>
      </c>
      <c r="J161">
        <v>58113</v>
      </c>
      <c r="K161">
        <v>58943.77</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2717</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3175</v>
      </c>
      <c r="B163">
        <v>-34673</v>
      </c>
      <c r="C163">
        <v>8731.9</v>
      </c>
      <c r="D163">
        <v>-8562</v>
      </c>
      <c r="E163">
        <v>1383</v>
      </c>
      <c r="F163">
        <v>18762</v>
      </c>
      <c r="G163">
        <v>3177.64</v>
      </c>
      <c r="H163">
        <v>10296</v>
      </c>
      <c r="I163">
        <v>10090</v>
      </c>
      <c r="J163">
        <v>58114</v>
      </c>
      <c r="K163">
        <v>58944.39</v>
      </c>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2720</v>
      </c>
      <c r="B164">
        <v>-0.10846</v>
      </c>
      <c r="C164">
        <v>2.3769999999999999E-2</v>
      </c>
      <c r="D164">
        <v>-2.6780000000000002E-2</v>
      </c>
      <c r="E164">
        <v>4.3299999999999996E-3</v>
      </c>
      <c r="F164">
        <v>5.8689999999999999E-2</v>
      </c>
      <c r="G164">
        <v>8.3099999999999997E-3</v>
      </c>
      <c r="H164">
        <v>3.2230000000000002E-2</v>
      </c>
      <c r="I164">
        <v>3.4009999999999999E-2</v>
      </c>
      <c r="J164">
        <v>0.23652000000000001</v>
      </c>
      <c r="K164">
        <v>0.2409</v>
      </c>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2797</v>
      </c>
      <c r="B165" t="s">
        <v>2798</v>
      </c>
      <c r="C165" t="s">
        <v>2799</v>
      </c>
      <c r="D165" t="s">
        <v>2800</v>
      </c>
      <c r="E165" t="s">
        <v>2801</v>
      </c>
      <c r="F165" t="s">
        <v>2802</v>
      </c>
      <c r="G165" t="s">
        <v>2803</v>
      </c>
      <c r="H165" t="s">
        <v>2804</v>
      </c>
      <c r="I165" t="s">
        <v>2805</v>
      </c>
      <c r="J165" t="s">
        <v>2806</v>
      </c>
      <c r="K165" t="s">
        <v>2807</v>
      </c>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2851</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2852</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2853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-34673</v>
      </c>
      <c r="C221">
        <v>0</v>
      </c>
      <c r="D221">
        <v>0</v>
      </c>
      <c r="E221">
        <v>0</v>
      </c>
      <c r="F221">
        <v>0</v>
      </c>
      <c r="G221">
        <v>0</v>
      </c>
      <c r="H221">
        <v>0</v>
      </c>
      <c r="I221">
        <v>0</v>
      </c>
      <c r="J221">
        <v>0</v>
      </c>
      <c r="K221">
        <v>0</v>
      </c>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2872</v>
      </c>
      <c r="B222">
        <v>0</v>
      </c>
      <c r="C222">
        <v>25566.05</v>
      </c>
      <c r="D222">
        <v>15964</v>
      </c>
      <c r="E222">
        <v>29160</v>
      </c>
      <c r="F222">
        <v>26605</v>
      </c>
      <c r="G222">
        <v>96353.32</v>
      </c>
      <c r="H222">
        <v>85398</v>
      </c>
      <c r="I222">
        <v>74078</v>
      </c>
      <c r="J222">
        <v>65867</v>
      </c>
      <c r="K222">
        <v>286886.3</v>
      </c>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891</v>
      </c>
      <c r="B223">
        <v>62711</v>
      </c>
      <c r="C223">
        <v>245990.79</v>
      </c>
      <c r="D223">
        <v>180143</v>
      </c>
      <c r="E223">
        <v>119480</v>
      </c>
      <c r="F223">
        <v>61898</v>
      </c>
      <c r="G223">
        <v>217651.34</v>
      </c>
      <c r="H223">
        <v>161683</v>
      </c>
      <c r="I223">
        <v>106447</v>
      </c>
      <c r="J223">
        <v>52594</v>
      </c>
      <c r="K223">
        <v>209964.72</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892</v>
      </c>
      <c r="B224">
        <v>-31</v>
      </c>
      <c r="C224">
        <v>1405.28</v>
      </c>
      <c r="D224">
        <v>996</v>
      </c>
      <c r="E224">
        <v>52</v>
      </c>
      <c r="F224">
        <v>-20</v>
      </c>
      <c r="G224">
        <v>299.64999999999998</v>
      </c>
      <c r="H224">
        <v>-85</v>
      </c>
      <c r="I224">
        <v>179</v>
      </c>
      <c r="J224">
        <v>158</v>
      </c>
      <c r="K224">
        <v>-91.88</v>
      </c>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2726</v>
      </c>
      <c r="B225">
        <v>-1898</v>
      </c>
      <c r="C225">
        <v>1716.72</v>
      </c>
      <c r="D225">
        <v>-18</v>
      </c>
      <c r="E225">
        <v>-18</v>
      </c>
      <c r="F225">
        <v>-18</v>
      </c>
      <c r="G225">
        <v>-2271.46</v>
      </c>
      <c r="H225">
        <v>-2069</v>
      </c>
      <c r="I225">
        <v>-2069</v>
      </c>
      <c r="J225">
        <v>0</v>
      </c>
      <c r="K225">
        <v>0</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2728</v>
      </c>
      <c r="B226">
        <v>0</v>
      </c>
      <c r="C226">
        <v>0</v>
      </c>
      <c r="D226">
        <v>0</v>
      </c>
      <c r="E226">
        <v>0</v>
      </c>
      <c r="F226">
        <v>0</v>
      </c>
      <c r="G226">
        <v>0</v>
      </c>
      <c r="H226">
        <v>0</v>
      </c>
      <c r="I226">
        <v>0</v>
      </c>
      <c r="J226">
        <v>0</v>
      </c>
      <c r="K226">
        <v>-1.35</v>
      </c>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2988</v>
      </c>
      <c r="B227">
        <v>0</v>
      </c>
      <c r="C227">
        <v>793.38</v>
      </c>
      <c r="D227">
        <v>808</v>
      </c>
      <c r="E227">
        <v>815</v>
      </c>
      <c r="F227">
        <v>815</v>
      </c>
      <c r="G227">
        <v>-2376.0500000000002</v>
      </c>
      <c r="H227">
        <v>-1867</v>
      </c>
      <c r="I227">
        <v>0</v>
      </c>
      <c r="J227">
        <v>0</v>
      </c>
      <c r="K227">
        <v>0</v>
      </c>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3007</v>
      </c>
      <c r="B228">
        <v>0</v>
      </c>
      <c r="C228">
        <v>0</v>
      </c>
      <c r="D228">
        <v>0</v>
      </c>
      <c r="E228">
        <v>0</v>
      </c>
      <c r="F228">
        <v>0</v>
      </c>
      <c r="G228">
        <v>0</v>
      </c>
      <c r="H228">
        <v>0</v>
      </c>
      <c r="I228">
        <v>0</v>
      </c>
      <c r="J228">
        <v>-2069</v>
      </c>
      <c r="K228">
        <v>0</v>
      </c>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2730</v>
      </c>
      <c r="B229">
        <v>-80</v>
      </c>
      <c r="C229">
        <v>1321.93</v>
      </c>
      <c r="D229">
        <v>1251</v>
      </c>
      <c r="E229">
        <v>1294</v>
      </c>
      <c r="F229">
        <v>1302</v>
      </c>
      <c r="G229">
        <v>-423.77</v>
      </c>
      <c r="H229">
        <v>-536</v>
      </c>
      <c r="I229">
        <v>-7</v>
      </c>
      <c r="J229">
        <v>0</v>
      </c>
      <c r="K229">
        <v>0</v>
      </c>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2731</v>
      </c>
      <c r="B230">
        <v>10</v>
      </c>
      <c r="C230">
        <v>0</v>
      </c>
      <c r="D230">
        <v>0</v>
      </c>
      <c r="E230">
        <v>0</v>
      </c>
      <c r="F230">
        <v>0</v>
      </c>
      <c r="G230">
        <v>0</v>
      </c>
      <c r="H230">
        <v>0</v>
      </c>
      <c r="I230">
        <v>0</v>
      </c>
      <c r="J230">
        <v>0</v>
      </c>
      <c r="K230">
        <v>2947.01</v>
      </c>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2732</v>
      </c>
      <c r="B231">
        <v>0</v>
      </c>
      <c r="C231">
        <v>0</v>
      </c>
      <c r="D231">
        <v>0</v>
      </c>
      <c r="E231">
        <v>0</v>
      </c>
      <c r="F231">
        <v>0</v>
      </c>
      <c r="G231">
        <v>0</v>
      </c>
      <c r="H231">
        <v>0</v>
      </c>
      <c r="I231">
        <v>0</v>
      </c>
      <c r="J231">
        <v>0</v>
      </c>
      <c r="K231">
        <v>2947.01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2733</v>
      </c>
      <c r="B232">
        <v>10</v>
      </c>
      <c r="C232">
        <v>0</v>
      </c>
      <c r="D232">
        <v>0</v>
      </c>
      <c r="E232">
        <v>0</v>
      </c>
      <c r="F232">
        <v>0</v>
      </c>
      <c r="G232">
        <v>0</v>
      </c>
      <c r="H232">
        <v>0</v>
      </c>
      <c r="I232">
        <v>0</v>
      </c>
      <c r="J232">
        <v>0</v>
      </c>
      <c r="K232">
        <v>0</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2734</v>
      </c>
      <c r="B233">
        <v>-6</v>
      </c>
      <c r="C233">
        <v>2562.33</v>
      </c>
      <c r="D233">
        <v>2134</v>
      </c>
      <c r="E233">
        <v>2066</v>
      </c>
      <c r="F233">
        <v>1649</v>
      </c>
      <c r="G233">
        <v>1113.69</v>
      </c>
      <c r="H233">
        <v>173</v>
      </c>
      <c r="I233">
        <v>476</v>
      </c>
      <c r="J233">
        <v>650</v>
      </c>
      <c r="K233">
        <v>0</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2735</v>
      </c>
      <c r="B234">
        <v>-12</v>
      </c>
      <c r="C234">
        <v>17.95</v>
      </c>
      <c r="D234">
        <v>-111</v>
      </c>
      <c r="E234">
        <v>-101</v>
      </c>
      <c r="F234">
        <v>52</v>
      </c>
      <c r="G234">
        <v>-771.64</v>
      </c>
      <c r="H234">
        <v>-779</v>
      </c>
      <c r="I234">
        <v>-350</v>
      </c>
      <c r="J234">
        <v>-36</v>
      </c>
      <c r="K234">
        <v>0</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2873</v>
      </c>
      <c r="B235">
        <v>6</v>
      </c>
      <c r="C235">
        <v>2544.37</v>
      </c>
      <c r="D235">
        <v>2245</v>
      </c>
      <c r="E235">
        <v>2167</v>
      </c>
      <c r="F235">
        <v>1597</v>
      </c>
      <c r="G235">
        <v>1885.33</v>
      </c>
      <c r="H235">
        <v>952</v>
      </c>
      <c r="I235">
        <v>826</v>
      </c>
      <c r="J235">
        <v>686</v>
      </c>
      <c r="K235">
        <v>0</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2738</v>
      </c>
      <c r="B236">
        <v>0</v>
      </c>
      <c r="C236">
        <v>0</v>
      </c>
      <c r="D236">
        <v>0</v>
      </c>
      <c r="E236">
        <v>0</v>
      </c>
      <c r="F236">
        <v>0</v>
      </c>
      <c r="G236">
        <v>0</v>
      </c>
      <c r="H236">
        <v>0</v>
      </c>
      <c r="I236">
        <v>0</v>
      </c>
      <c r="J236">
        <v>0</v>
      </c>
      <c r="K236">
        <v>2390</v>
      </c>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2739</v>
      </c>
      <c r="B237">
        <v>-51</v>
      </c>
      <c r="C237">
        <v>0</v>
      </c>
      <c r="D237">
        <v>0</v>
      </c>
      <c r="E237">
        <v>0</v>
      </c>
      <c r="F237">
        <v>0</v>
      </c>
      <c r="G237">
        <v>0</v>
      </c>
      <c r="H237">
        <v>0</v>
      </c>
      <c r="I237">
        <v>0</v>
      </c>
      <c r="J237">
        <v>0</v>
      </c>
      <c r="K237">
        <v>0</v>
      </c>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879</v>
      </c>
      <c r="B238">
        <v>-51</v>
      </c>
      <c r="C238">
        <v>0</v>
      </c>
      <c r="D238">
        <v>0</v>
      </c>
      <c r="E238">
        <v>0</v>
      </c>
      <c r="F238">
        <v>0</v>
      </c>
      <c r="G238">
        <v>0</v>
      </c>
      <c r="H238">
        <v>0</v>
      </c>
      <c r="I238">
        <v>0</v>
      </c>
      <c r="J238">
        <v>0</v>
      </c>
      <c r="K238">
        <v>0</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888</v>
      </c>
      <c r="B239">
        <v>20371</v>
      </c>
      <c r="C239">
        <v>80602.53</v>
      </c>
      <c r="D239">
        <v>59830</v>
      </c>
      <c r="E239">
        <v>38384</v>
      </c>
      <c r="F239">
        <v>16945</v>
      </c>
      <c r="G239">
        <v>69708.94</v>
      </c>
      <c r="H239">
        <v>54722</v>
      </c>
      <c r="I239">
        <v>38629</v>
      </c>
      <c r="J239">
        <v>21144</v>
      </c>
      <c r="K239">
        <v>110864.18</v>
      </c>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889</v>
      </c>
      <c r="B240">
        <v>-8176</v>
      </c>
      <c r="C240">
        <v>0</v>
      </c>
      <c r="D240">
        <v>0</v>
      </c>
      <c r="E240">
        <v>0</v>
      </c>
      <c r="F240">
        <v>0</v>
      </c>
      <c r="G240">
        <v>0</v>
      </c>
      <c r="H240">
        <v>0</v>
      </c>
      <c r="I240">
        <v>0</v>
      </c>
      <c r="J240">
        <v>0</v>
      </c>
      <c r="K240">
        <v>0</v>
      </c>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3560</v>
      </c>
      <c r="B241">
        <v>656</v>
      </c>
      <c r="C241">
        <v>0</v>
      </c>
      <c r="D241">
        <v>0</v>
      </c>
      <c r="E241">
        <v>0</v>
      </c>
      <c r="F241">
        <v>0</v>
      </c>
      <c r="G241">
        <v>0</v>
      </c>
      <c r="H241">
        <v>0</v>
      </c>
      <c r="I241">
        <v>0</v>
      </c>
      <c r="J241">
        <v>0</v>
      </c>
      <c r="K241">
        <v>0</v>
      </c>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2741</v>
      </c>
      <c r="B242">
        <v>-2001</v>
      </c>
      <c r="C242">
        <v>867764.15</v>
      </c>
      <c r="D242">
        <v>674845</v>
      </c>
      <c r="E242">
        <v>463198</v>
      </c>
      <c r="F242">
        <v>149583</v>
      </c>
      <c r="G242">
        <v>273088.63</v>
      </c>
      <c r="H242">
        <v>224480</v>
      </c>
      <c r="I242">
        <v>145887</v>
      </c>
      <c r="J242">
        <v>76616</v>
      </c>
      <c r="K242">
        <v>701080.22</v>
      </c>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2742</v>
      </c>
      <c r="B243">
        <v>36832</v>
      </c>
      <c r="C243">
        <v>1227723.1399999999</v>
      </c>
      <c r="D243">
        <v>935953</v>
      </c>
      <c r="E243">
        <v>654431</v>
      </c>
      <c r="F243">
        <v>258759</v>
      </c>
      <c r="G243">
        <v>653144.27</v>
      </c>
      <c r="H243">
        <v>521899</v>
      </c>
      <c r="I243">
        <v>363620</v>
      </c>
      <c r="J243">
        <v>214960</v>
      </c>
      <c r="K243">
        <v>1314039.2</v>
      </c>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2743</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2744</v>
      </c>
      <c r="B245">
        <v>7253</v>
      </c>
      <c r="C245">
        <v>21098.959999999999</v>
      </c>
      <c r="D245">
        <v>7045</v>
      </c>
      <c r="E245">
        <v>8042</v>
      </c>
      <c r="F245">
        <v>14843</v>
      </c>
      <c r="G245">
        <v>6302.15</v>
      </c>
      <c r="H245">
        <v>6085</v>
      </c>
      <c r="I245">
        <v>6967</v>
      </c>
      <c r="J245">
        <v>1251</v>
      </c>
      <c r="K245">
        <v>11758.17</v>
      </c>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2745</v>
      </c>
      <c r="B246">
        <v>166926</v>
      </c>
      <c r="C246">
        <v>-393280.73</v>
      </c>
      <c r="D246">
        <v>-293298</v>
      </c>
      <c r="E246">
        <v>-283684</v>
      </c>
      <c r="F246">
        <v>-242398</v>
      </c>
      <c r="G246">
        <v>-693887.47</v>
      </c>
      <c r="H246">
        <v>-474700</v>
      </c>
      <c r="I246">
        <v>-303676</v>
      </c>
      <c r="J246">
        <v>-150804</v>
      </c>
      <c r="K246">
        <v>-130449.62</v>
      </c>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2746</v>
      </c>
      <c r="B247">
        <v>6506</v>
      </c>
      <c r="C247">
        <v>89556.45</v>
      </c>
      <c r="D247">
        <v>70721</v>
      </c>
      <c r="E247">
        <v>64757</v>
      </c>
      <c r="F247">
        <v>51584</v>
      </c>
      <c r="G247">
        <v>53490.239999999998</v>
      </c>
      <c r="H247">
        <v>15691</v>
      </c>
      <c r="I247">
        <v>11592</v>
      </c>
      <c r="J247">
        <v>8616</v>
      </c>
      <c r="K247">
        <v>-68672.740000000005</v>
      </c>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2747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2748</v>
      </c>
      <c r="B249">
        <v>-62170</v>
      </c>
      <c r="C249">
        <v>-119664.47</v>
      </c>
      <c r="D249">
        <v>-115239</v>
      </c>
      <c r="E249">
        <v>-82746</v>
      </c>
      <c r="F249">
        <v>-55415</v>
      </c>
      <c r="G249">
        <v>-50469.67</v>
      </c>
      <c r="H249">
        <v>-77692</v>
      </c>
      <c r="I249">
        <v>-5772</v>
      </c>
      <c r="J249">
        <v>-9999</v>
      </c>
      <c r="K249">
        <v>-116055.79</v>
      </c>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2750</v>
      </c>
      <c r="B250">
        <v>-55234</v>
      </c>
      <c r="C250">
        <v>-294756.53000000003</v>
      </c>
      <c r="D250">
        <v>-225163</v>
      </c>
      <c r="E250">
        <v>-155576</v>
      </c>
      <c r="F250">
        <v>-68742</v>
      </c>
      <c r="G250">
        <v>126080.37</v>
      </c>
      <c r="H250">
        <v>104246</v>
      </c>
      <c r="I250">
        <v>63448</v>
      </c>
      <c r="J250">
        <v>24047</v>
      </c>
      <c r="K250">
        <v>-20745.87</v>
      </c>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2751</v>
      </c>
      <c r="B251">
        <v>100113</v>
      </c>
      <c r="C251">
        <v>530676.81999999995</v>
      </c>
      <c r="D251">
        <v>380019</v>
      </c>
      <c r="E251">
        <v>205224</v>
      </c>
      <c r="F251">
        <v>-41369</v>
      </c>
      <c r="G251">
        <v>94659.89</v>
      </c>
      <c r="H251">
        <v>95529</v>
      </c>
      <c r="I251">
        <v>136179</v>
      </c>
      <c r="J251">
        <v>88071</v>
      </c>
      <c r="K251">
        <v>989873.35</v>
      </c>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2790</v>
      </c>
      <c r="B252">
        <v>-19183</v>
      </c>
      <c r="C252">
        <v>-96867.839999999997</v>
      </c>
      <c r="D252">
        <v>-72481</v>
      </c>
      <c r="E252">
        <v>-50078</v>
      </c>
      <c r="F252">
        <v>-26238</v>
      </c>
      <c r="G252">
        <v>-100734.03</v>
      </c>
      <c r="H252">
        <v>-77739</v>
      </c>
      <c r="I252">
        <v>-54282</v>
      </c>
      <c r="J252">
        <v>-28497</v>
      </c>
      <c r="K252">
        <v>-136413.43</v>
      </c>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2752</v>
      </c>
      <c r="B253">
        <v>-2083</v>
      </c>
      <c r="C253">
        <v>-14650.32</v>
      </c>
      <c r="D253">
        <v>-11179</v>
      </c>
      <c r="E253">
        <v>-7241</v>
      </c>
      <c r="F253">
        <v>-2695</v>
      </c>
      <c r="G253">
        <v>-25309.9</v>
      </c>
      <c r="H253">
        <v>-19668</v>
      </c>
      <c r="I253">
        <v>-12037</v>
      </c>
      <c r="J253">
        <v>-1823</v>
      </c>
      <c r="K253">
        <v>-22736.98</v>
      </c>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893</v>
      </c>
      <c r="B254">
        <v>78847</v>
      </c>
      <c r="C254">
        <v>419158.66</v>
      </c>
      <c r="D254">
        <v>296359</v>
      </c>
      <c r="E254">
        <v>147905</v>
      </c>
      <c r="F254">
        <v>-70302</v>
      </c>
      <c r="G254">
        <v>-31384.04</v>
      </c>
      <c r="H254">
        <v>-1878</v>
      </c>
      <c r="I254">
        <v>69860</v>
      </c>
      <c r="J254">
        <v>57751</v>
      </c>
      <c r="K254">
        <v>830722.94</v>
      </c>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2753</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2754</v>
      </c>
      <c r="B256">
        <v>0</v>
      </c>
      <c r="C256">
        <v>0</v>
      </c>
      <c r="D256">
        <v>0</v>
      </c>
      <c r="E256">
        <v>0</v>
      </c>
      <c r="F256">
        <v>0</v>
      </c>
      <c r="G256">
        <v>-121430.82</v>
      </c>
      <c r="H256">
        <v>-105430</v>
      </c>
      <c r="I256">
        <v>-297164</v>
      </c>
      <c r="J256">
        <v>0</v>
      </c>
      <c r="K256">
        <v>0</v>
      </c>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2755</v>
      </c>
      <c r="B257">
        <v>60056</v>
      </c>
      <c r="C257">
        <v>388665.89</v>
      </c>
      <c r="D257">
        <v>309065</v>
      </c>
      <c r="E257">
        <v>253451</v>
      </c>
      <c r="F257">
        <v>227001</v>
      </c>
      <c r="G257">
        <v>0</v>
      </c>
      <c r="H257">
        <v>0</v>
      </c>
      <c r="I257">
        <v>0</v>
      </c>
      <c r="J257">
        <v>0</v>
      </c>
      <c r="K257">
        <v>0</v>
      </c>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2756</v>
      </c>
      <c r="B258">
        <v>60056</v>
      </c>
      <c r="C258">
        <v>0</v>
      </c>
      <c r="D258">
        <v>0</v>
      </c>
      <c r="E258">
        <v>0</v>
      </c>
      <c r="F258">
        <v>0</v>
      </c>
      <c r="G258">
        <v>0</v>
      </c>
      <c r="H258">
        <v>0</v>
      </c>
      <c r="I258">
        <v>0</v>
      </c>
      <c r="J258">
        <v>0</v>
      </c>
      <c r="K258">
        <v>0</v>
      </c>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2757</v>
      </c>
      <c r="B259">
        <v>0</v>
      </c>
      <c r="C259">
        <v>-331000</v>
      </c>
      <c r="D259">
        <v>-271000</v>
      </c>
      <c r="E259">
        <v>-195000</v>
      </c>
      <c r="F259">
        <v>-165000</v>
      </c>
      <c r="G259">
        <v>0</v>
      </c>
      <c r="H259">
        <v>0</v>
      </c>
      <c r="I259">
        <v>0</v>
      </c>
      <c r="J259">
        <v>0</v>
      </c>
      <c r="K259">
        <v>0</v>
      </c>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2759</v>
      </c>
      <c r="B260">
        <v>0</v>
      </c>
      <c r="C260">
        <v>0</v>
      </c>
      <c r="D260">
        <v>0</v>
      </c>
      <c r="E260">
        <v>0</v>
      </c>
      <c r="F260">
        <v>0</v>
      </c>
      <c r="G260">
        <v>-17700.150000000001</v>
      </c>
      <c r="H260">
        <v>0</v>
      </c>
      <c r="I260">
        <v>0</v>
      </c>
      <c r="J260">
        <v>0</v>
      </c>
      <c r="K260">
        <v>0</v>
      </c>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2760</v>
      </c>
      <c r="B261">
        <v>4</v>
      </c>
      <c r="C261">
        <v>55.4</v>
      </c>
      <c r="D261">
        <v>137</v>
      </c>
      <c r="E261">
        <v>125</v>
      </c>
      <c r="F261">
        <v>30</v>
      </c>
      <c r="G261">
        <v>832.56</v>
      </c>
      <c r="H261">
        <v>824</v>
      </c>
      <c r="I261">
        <v>379</v>
      </c>
      <c r="J261">
        <v>36</v>
      </c>
      <c r="K261">
        <v>2029.68</v>
      </c>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2761</v>
      </c>
      <c r="B262">
        <v>4</v>
      </c>
      <c r="C262">
        <v>55.4</v>
      </c>
      <c r="D262">
        <v>137</v>
      </c>
      <c r="E262">
        <v>125</v>
      </c>
      <c r="F262">
        <v>30</v>
      </c>
      <c r="G262">
        <v>832.56</v>
      </c>
      <c r="H262">
        <v>824</v>
      </c>
      <c r="I262">
        <v>379</v>
      </c>
      <c r="J262">
        <v>36</v>
      </c>
      <c r="K262">
        <v>1987.68</v>
      </c>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2762</v>
      </c>
      <c r="B263">
        <v>0</v>
      </c>
      <c r="C263">
        <v>0</v>
      </c>
      <c r="D263">
        <v>0</v>
      </c>
      <c r="E263">
        <v>0</v>
      </c>
      <c r="F263">
        <v>0</v>
      </c>
      <c r="G263">
        <v>0</v>
      </c>
      <c r="H263">
        <v>0</v>
      </c>
      <c r="I263">
        <v>0</v>
      </c>
      <c r="J263">
        <v>0</v>
      </c>
      <c r="K263">
        <v>42</v>
      </c>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894</v>
      </c>
      <c r="B264">
        <v>-35971</v>
      </c>
      <c r="C264">
        <v>-631959.59</v>
      </c>
      <c r="D264">
        <v>-133897</v>
      </c>
      <c r="E264">
        <v>-75935</v>
      </c>
      <c r="F264">
        <v>-31047</v>
      </c>
      <c r="G264">
        <v>-157536.64000000001</v>
      </c>
      <c r="H264">
        <v>-95732</v>
      </c>
      <c r="I264">
        <v>-63007</v>
      </c>
      <c r="J264">
        <v>-28036</v>
      </c>
      <c r="K264">
        <v>-59140.14</v>
      </c>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2761</v>
      </c>
      <c r="B265">
        <v>-35931</v>
      </c>
      <c r="C265">
        <v>-630541.11</v>
      </c>
      <c r="D265">
        <v>-133413</v>
      </c>
      <c r="E265">
        <v>-75744</v>
      </c>
      <c r="F265">
        <v>-30998</v>
      </c>
      <c r="G265">
        <v>-154384.95000000001</v>
      </c>
      <c r="H265">
        <v>-92998</v>
      </c>
      <c r="I265">
        <v>-60426</v>
      </c>
      <c r="J265">
        <v>-27308</v>
      </c>
      <c r="K265">
        <v>-58169.82</v>
      </c>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2762</v>
      </c>
      <c r="B266">
        <v>-40</v>
      </c>
      <c r="C266">
        <v>-1418.48</v>
      </c>
      <c r="D266">
        <v>-484</v>
      </c>
      <c r="E266">
        <v>-191</v>
      </c>
      <c r="F266">
        <v>-49</v>
      </c>
      <c r="G266">
        <v>-3151.69</v>
      </c>
      <c r="H266">
        <v>-2734</v>
      </c>
      <c r="I266">
        <v>-2581</v>
      </c>
      <c r="J266">
        <v>-728</v>
      </c>
      <c r="K266">
        <v>-970.32</v>
      </c>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2888</v>
      </c>
      <c r="B267">
        <v>0</v>
      </c>
      <c r="C267">
        <v>0</v>
      </c>
      <c r="D267">
        <v>0</v>
      </c>
      <c r="E267">
        <v>0</v>
      </c>
      <c r="F267">
        <v>0</v>
      </c>
      <c r="G267">
        <v>-1.44</v>
      </c>
      <c r="H267">
        <v>0</v>
      </c>
      <c r="I267">
        <v>0</v>
      </c>
      <c r="J267">
        <v>0</v>
      </c>
      <c r="K267">
        <v>-0.55000000000000004</v>
      </c>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2766</v>
      </c>
      <c r="B268">
        <v>0</v>
      </c>
      <c r="C268">
        <v>421.85</v>
      </c>
      <c r="D268">
        <v>217</v>
      </c>
      <c r="E268">
        <v>208</v>
      </c>
      <c r="F268">
        <v>0</v>
      </c>
      <c r="G268">
        <v>369.32</v>
      </c>
      <c r="H268">
        <v>177</v>
      </c>
      <c r="I268">
        <v>177</v>
      </c>
      <c r="J268">
        <v>0</v>
      </c>
      <c r="K268">
        <v>162.13999999999999</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2767</v>
      </c>
      <c r="B269">
        <v>0</v>
      </c>
      <c r="C269">
        <v>-360</v>
      </c>
      <c r="D269">
        <v>-110360</v>
      </c>
      <c r="E269">
        <v>-90360</v>
      </c>
      <c r="F269">
        <v>-60360</v>
      </c>
      <c r="G269">
        <v>0</v>
      </c>
      <c r="H269">
        <v>-11000</v>
      </c>
      <c r="I269">
        <v>0</v>
      </c>
      <c r="J269">
        <v>-158</v>
      </c>
      <c r="K269">
        <v>-1810.8</v>
      </c>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895</v>
      </c>
      <c r="B270">
        <v>24089</v>
      </c>
      <c r="C270">
        <v>-574176.46</v>
      </c>
      <c r="D270">
        <v>-205838</v>
      </c>
      <c r="E270">
        <v>-107511</v>
      </c>
      <c r="F270">
        <v>-29376</v>
      </c>
      <c r="G270">
        <v>-295467.17</v>
      </c>
      <c r="H270">
        <v>-211161</v>
      </c>
      <c r="I270">
        <v>-359615</v>
      </c>
      <c r="J270">
        <v>-28158</v>
      </c>
      <c r="K270">
        <v>-58759.67</v>
      </c>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2768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2769</v>
      </c>
      <c r="B272">
        <v>33935</v>
      </c>
      <c r="C272">
        <v>488880.19</v>
      </c>
      <c r="D272">
        <v>173825</v>
      </c>
      <c r="E272">
        <v>172745</v>
      </c>
      <c r="F272">
        <v>138207</v>
      </c>
      <c r="G272">
        <v>-76200.759999999995</v>
      </c>
      <c r="H272">
        <v>-71529</v>
      </c>
      <c r="I272">
        <v>-67560</v>
      </c>
      <c r="J272">
        <v>6352</v>
      </c>
      <c r="K272">
        <v>-104866.62</v>
      </c>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2770</v>
      </c>
      <c r="B273">
        <v>0</v>
      </c>
      <c r="C273">
        <v>0</v>
      </c>
      <c r="D273">
        <v>0</v>
      </c>
      <c r="E273">
        <v>0</v>
      </c>
      <c r="F273">
        <v>0</v>
      </c>
      <c r="G273">
        <v>-10000</v>
      </c>
      <c r="H273">
        <v>0</v>
      </c>
      <c r="I273">
        <v>0</v>
      </c>
      <c r="J273">
        <v>0</v>
      </c>
      <c r="K273">
        <v>0</v>
      </c>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2771</v>
      </c>
      <c r="B274">
        <v>0</v>
      </c>
      <c r="C274">
        <v>0</v>
      </c>
      <c r="D274">
        <v>0</v>
      </c>
      <c r="E274">
        <v>0</v>
      </c>
      <c r="F274">
        <v>0</v>
      </c>
      <c r="G274">
        <v>-10000</v>
      </c>
      <c r="H274">
        <v>0</v>
      </c>
      <c r="I274">
        <v>0</v>
      </c>
      <c r="J274">
        <v>0</v>
      </c>
      <c r="K274">
        <v>0</v>
      </c>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2772</v>
      </c>
      <c r="B275">
        <v>27600</v>
      </c>
      <c r="C275">
        <v>399166.44</v>
      </c>
      <c r="D275">
        <v>343785</v>
      </c>
      <c r="E275">
        <v>265955</v>
      </c>
      <c r="F275">
        <v>163885</v>
      </c>
      <c r="G275">
        <v>370000</v>
      </c>
      <c r="H275">
        <v>73500</v>
      </c>
      <c r="I275">
        <v>73500</v>
      </c>
      <c r="J275">
        <v>42500</v>
      </c>
      <c r="K275">
        <v>134485</v>
      </c>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2775</v>
      </c>
      <c r="B276">
        <v>27600</v>
      </c>
      <c r="C276">
        <v>399166.44</v>
      </c>
      <c r="D276">
        <v>343785</v>
      </c>
      <c r="E276">
        <v>265955</v>
      </c>
      <c r="F276">
        <v>163885</v>
      </c>
      <c r="G276">
        <v>370000</v>
      </c>
      <c r="H276">
        <v>73500</v>
      </c>
      <c r="I276">
        <v>73500</v>
      </c>
      <c r="J276">
        <v>42500</v>
      </c>
      <c r="K276">
        <v>134485</v>
      </c>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2776</v>
      </c>
      <c r="B277">
        <v>27600</v>
      </c>
      <c r="C277">
        <v>399166.44</v>
      </c>
      <c r="D277">
        <v>343785</v>
      </c>
      <c r="E277">
        <v>265955</v>
      </c>
      <c r="F277">
        <v>163885</v>
      </c>
      <c r="G277">
        <v>370000</v>
      </c>
      <c r="H277">
        <v>73500</v>
      </c>
      <c r="I277">
        <v>73500</v>
      </c>
      <c r="J277">
        <v>42500</v>
      </c>
      <c r="K277">
        <v>134485</v>
      </c>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2779</v>
      </c>
      <c r="B278">
        <v>-159617</v>
      </c>
      <c r="C278">
        <v>-701521.27</v>
      </c>
      <c r="D278">
        <v>-501607</v>
      </c>
      <c r="E278">
        <v>-397128</v>
      </c>
      <c r="F278">
        <v>-172357</v>
      </c>
      <c r="G278">
        <v>-563771.59</v>
      </c>
      <c r="H278">
        <v>-425930</v>
      </c>
      <c r="I278">
        <v>-360320</v>
      </c>
      <c r="J278">
        <v>-64710</v>
      </c>
      <c r="K278">
        <v>-741410.88</v>
      </c>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2782</v>
      </c>
      <c r="B279">
        <v>-159617</v>
      </c>
      <c r="C279">
        <v>-701521.27</v>
      </c>
      <c r="D279">
        <v>-501607</v>
      </c>
      <c r="E279">
        <v>-397128</v>
      </c>
      <c r="F279">
        <v>-172357</v>
      </c>
      <c r="G279">
        <v>-563771.59</v>
      </c>
      <c r="H279">
        <v>-425930</v>
      </c>
      <c r="I279">
        <v>-360320</v>
      </c>
      <c r="J279">
        <v>-64710</v>
      </c>
      <c r="K279">
        <v>-741410.88</v>
      </c>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2783</v>
      </c>
      <c r="B280">
        <v>-159617</v>
      </c>
      <c r="C280">
        <v>-701521.27</v>
      </c>
      <c r="D280">
        <v>-501607</v>
      </c>
      <c r="E280">
        <v>-397128</v>
      </c>
      <c r="F280">
        <v>-172357</v>
      </c>
      <c r="G280">
        <v>-491540</v>
      </c>
      <c r="H280">
        <v>-425930</v>
      </c>
      <c r="I280">
        <v>-360320</v>
      </c>
      <c r="J280">
        <v>-64710</v>
      </c>
      <c r="K280">
        <v>-741410.88</v>
      </c>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2875</v>
      </c>
      <c r="B281">
        <v>0</v>
      </c>
      <c r="C281">
        <v>0</v>
      </c>
      <c r="D281">
        <v>0</v>
      </c>
      <c r="E281">
        <v>0</v>
      </c>
      <c r="F281">
        <v>0</v>
      </c>
      <c r="G281">
        <v>-72231.59</v>
      </c>
      <c r="H281">
        <v>0</v>
      </c>
      <c r="I281">
        <v>0</v>
      </c>
      <c r="J281">
        <v>0</v>
      </c>
      <c r="K281">
        <v>0</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2785</v>
      </c>
      <c r="B282">
        <v>-5937</v>
      </c>
      <c r="C282">
        <v>-17659.78</v>
      </c>
      <c r="D282">
        <v>-12359</v>
      </c>
      <c r="E282">
        <v>-8306</v>
      </c>
      <c r="F282">
        <v>-5287</v>
      </c>
      <c r="G282">
        <v>-1766.36</v>
      </c>
      <c r="H282">
        <v>-1308</v>
      </c>
      <c r="I282">
        <v>-845</v>
      </c>
      <c r="J282">
        <v>-419</v>
      </c>
      <c r="K282">
        <v>-1736.81</v>
      </c>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2788</v>
      </c>
      <c r="B283">
        <v>0</v>
      </c>
      <c r="C283">
        <v>0</v>
      </c>
      <c r="D283">
        <v>0</v>
      </c>
      <c r="E283">
        <v>0</v>
      </c>
      <c r="F283">
        <v>0</v>
      </c>
      <c r="G283">
        <v>750000</v>
      </c>
      <c r="H283">
        <v>750000</v>
      </c>
      <c r="I283">
        <v>750000</v>
      </c>
      <c r="J283">
        <v>0</v>
      </c>
      <c r="K283">
        <v>0</v>
      </c>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2789</v>
      </c>
      <c r="B284">
        <v>0</v>
      </c>
      <c r="C284">
        <v>-31968.17</v>
      </c>
      <c r="D284">
        <v>-31968</v>
      </c>
      <c r="E284">
        <v>-31966</v>
      </c>
      <c r="F284">
        <v>0</v>
      </c>
      <c r="G284">
        <v>-101542.89</v>
      </c>
      <c r="H284">
        <v>-101543</v>
      </c>
      <c r="I284">
        <v>-101543</v>
      </c>
      <c r="J284">
        <v>0</v>
      </c>
      <c r="K284">
        <v>-51383.15</v>
      </c>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2791</v>
      </c>
      <c r="B285">
        <v>0</v>
      </c>
      <c r="C285">
        <v>-270</v>
      </c>
      <c r="D285">
        <v>-70</v>
      </c>
      <c r="E285">
        <v>-70</v>
      </c>
      <c r="F285">
        <v>0</v>
      </c>
      <c r="G285">
        <v>-19936.330000000002</v>
      </c>
      <c r="H285">
        <v>-19936</v>
      </c>
      <c r="I285">
        <v>-19936</v>
      </c>
      <c r="J285">
        <v>0</v>
      </c>
      <c r="K285">
        <v>-1792</v>
      </c>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896</v>
      </c>
      <c r="B286">
        <v>-104019</v>
      </c>
      <c r="C286">
        <v>136627.41</v>
      </c>
      <c r="D286">
        <v>-28394</v>
      </c>
      <c r="E286">
        <v>1230</v>
      </c>
      <c r="F286">
        <v>124448</v>
      </c>
      <c r="G286">
        <v>346782.07</v>
      </c>
      <c r="H286">
        <v>203254</v>
      </c>
      <c r="I286">
        <v>273296</v>
      </c>
      <c r="J286">
        <v>-16277</v>
      </c>
      <c r="K286">
        <v>-766704.46</v>
      </c>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t="s">
        <v>897</v>
      </c>
      <c r="B287">
        <v>-1083</v>
      </c>
      <c r="C287">
        <v>-18390.39</v>
      </c>
      <c r="D287">
        <v>62127</v>
      </c>
      <c r="E287">
        <v>41624</v>
      </c>
      <c r="F287">
        <v>24770</v>
      </c>
      <c r="G287">
        <v>19930.86</v>
      </c>
      <c r="H287">
        <v>-9785</v>
      </c>
      <c r="I287">
        <v>-16459</v>
      </c>
      <c r="J287">
        <v>13316</v>
      </c>
      <c r="K287">
        <v>5258.81</v>
      </c>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t="s">
        <v>2795</v>
      </c>
      <c r="B288">
        <v>69832</v>
      </c>
      <c r="C288">
        <v>88222.720000000001</v>
      </c>
      <c r="D288">
        <v>88223</v>
      </c>
      <c r="E288">
        <v>88223</v>
      </c>
      <c r="F288">
        <v>88223</v>
      </c>
      <c r="G288">
        <v>68291.86</v>
      </c>
      <c r="H288">
        <v>68292</v>
      </c>
      <c r="I288">
        <v>68292</v>
      </c>
      <c r="J288">
        <v>68292</v>
      </c>
      <c r="K288">
        <v>63033.05</v>
      </c>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t="s">
        <v>2796</v>
      </c>
      <c r="B289">
        <v>68749</v>
      </c>
      <c r="C289">
        <v>69832.33</v>
      </c>
      <c r="D289">
        <v>150350</v>
      </c>
      <c r="E289">
        <v>129847</v>
      </c>
      <c r="F289">
        <v>112993</v>
      </c>
      <c r="G289">
        <v>88222.720000000001</v>
      </c>
      <c r="H289">
        <v>58507</v>
      </c>
      <c r="I289">
        <v>51833</v>
      </c>
      <c r="J289">
        <v>81608</v>
      </c>
      <c r="K289">
        <v>68291.86</v>
      </c>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t="s">
        <v>2797</v>
      </c>
      <c r="B290" t="s">
        <v>2798</v>
      </c>
      <c r="C290" t="s">
        <v>2799</v>
      </c>
      <c r="D290" t="s">
        <v>2800</v>
      </c>
      <c r="E290" t="s">
        <v>2801</v>
      </c>
      <c r="F290" t="s">
        <v>2802</v>
      </c>
      <c r="G290" t="s">
        <v>2803</v>
      </c>
      <c r="H290" t="s">
        <v>2804</v>
      </c>
      <c r="I290" t="s">
        <v>2805</v>
      </c>
      <c r="J290" t="s">
        <v>2806</v>
      </c>
      <c r="K290" t="s">
        <v>2807</v>
      </c>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t="s">
        <v>2851</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t="s">
        <v>2852</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t="s">
        <v>2853</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2</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f t="shared" si="9"/>
        <v>81608</v>
      </c>
      <c r="N351" s="8">
        <f t="shared" si="9"/>
        <v>112993</v>
      </c>
      <c r="O351" s="8">
        <f t="shared" si="9"/>
        <v>68749</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51833</v>
      </c>
      <c r="N352" s="8">
        <f t="shared" si="9"/>
        <v>129847</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58507</v>
      </c>
      <c r="N353" s="8">
        <f t="shared" si="9"/>
        <v>150350</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68291.86</v>
      </c>
      <c r="M354" s="7">
        <f t="shared" si="9"/>
        <v>88222.720000000001</v>
      </c>
      <c r="N354" s="8">
        <f>IFERROR(VLOOKUP($B$350,$4:$126,MATCH($Q354&amp;"/"&amp;N$348,$2:$2,0),FALSE),IFERROR(VLOOKUP($B$350,$4:$126,MATCH($Q353&amp;"/"&amp;N$348,$2:$2,0),FALSE),IFERROR(VLOOKUP($B$350,$4:$126,MATCH($Q352&amp;"/"&amp;N$348,$2:$2,0),FALSE),IFERROR(VLOOKUP($B$350,$4:$126,MATCH($Q351&amp;"/"&amp;N$348,$2:$2,0),FALSE),""))))</f>
        <v>69832.33</v>
      </c>
      <c r="O354" s="8">
        <f>IFERROR(VLOOKUP($B$350,$4:$126,MATCH($Q354&amp;"/"&amp;O$348,$2:$2,0),FALSE),IFERROR(VLOOKUP($B$350,$4:$126,MATCH($Q353&amp;"/"&amp;O$348,$2:$2,0),FALSE),IFERROR(VLOOKUP($B$350,$4:$126,MATCH($Q352&amp;"/"&amp;O$348,$2:$2,0),FALSE),IFERROR(VLOOKUP($B$350,$4:$126,MATCH($Q351&amp;"/"&amp;O$348,$2:$2,0),FALSE),""))))</f>
        <v>68749</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1.4282898089119291E-2</v>
      </c>
      <c r="M355" s="12">
        <f t="shared" si="10"/>
        <v>1.6176924758108568E-2</v>
      </c>
      <c r="N355" s="12">
        <f t="shared" si="10"/>
        <v>1.3043644069258441E-2</v>
      </c>
      <c r="O355" s="12">
        <f t="shared" si="10"/>
        <v>1.3528125431061539E-2</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t="str">
        <f t="shared" ref="B357:O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t="str">
        <f t="shared" si="11"/>
        <v>0</v>
      </c>
      <c r="L357" s="8">
        <f t="shared" si="11"/>
        <v>306.57</v>
      </c>
      <c r="M357" s="8">
        <f t="shared" si="11"/>
        <v>308</v>
      </c>
      <c r="N357" s="8">
        <f t="shared" si="11"/>
        <v>0</v>
      </c>
      <c r="O357" s="8">
        <f>IFERROR(VLOOKUP($B$356,$4:$126,MATCH($Q357&amp;"/"&amp;O$348,$2:$2,0),FALSE),"")</f>
        <v>0</v>
      </c>
      <c r="P357" s="6"/>
      <c r="Q357" s="9" t="s">
        <v>12</v>
      </c>
    </row>
    <row r="358" spans="2:17"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t="str">
        <f t="shared" si="11"/>
        <v>0</v>
      </c>
      <c r="M358" s="8">
        <f t="shared" si="11"/>
        <v>297480</v>
      </c>
      <c r="N358" s="8">
        <f t="shared" si="11"/>
        <v>0</v>
      </c>
      <c r="O358" s="8" t="str">
        <f>IFERROR(VLOOKUP($B$356,$4:$126,MATCH($Q358&amp;"/"&amp;O$348,$2:$2,0),FALSE),"")</f>
        <v/>
      </c>
      <c r="P358" s="6"/>
      <c r="Q358" s="9" t="s">
        <v>13</v>
      </c>
    </row>
    <row r="359" spans="2:17"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t="str">
        <f t="shared" si="11"/>
        <v>0</v>
      </c>
      <c r="M359" s="8">
        <f t="shared" si="11"/>
        <v>108135</v>
      </c>
      <c r="N359" s="8">
        <f t="shared" si="11"/>
        <v>0</v>
      </c>
      <c r="O359" s="8" t="str">
        <f>IFERROR(VLOOKUP($B$356,$4:$126,MATCH($Q359&amp;"/"&amp;O$348,$2:$2,0),FALSE),"")</f>
        <v/>
      </c>
      <c r="P359" s="6"/>
      <c r="Q359" s="9" t="s">
        <v>14</v>
      </c>
    </row>
    <row r="360" spans="2:17"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t="str">
        <f t="shared" si="11"/>
        <v>0</v>
      </c>
      <c r="L360" s="8">
        <f t="shared" si="11"/>
        <v>306.57</v>
      </c>
      <c r="M360" s="8">
        <f t="shared" si="11"/>
        <v>124532.65</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t="e">
        <f t="shared" si="12"/>
        <v>#VALUE!</v>
      </c>
      <c r="L361" s="12">
        <f t="shared" si="12"/>
        <v>6.4117569314722138E-5</v>
      </c>
      <c r="M361" s="12">
        <f t="shared" si="12"/>
        <v>2.2834880957851546E-2</v>
      </c>
      <c r="N361" s="12">
        <f t="shared" si="12"/>
        <v>0</v>
      </c>
      <c r="O361" s="12">
        <f t="shared" si="12"/>
        <v>0</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t="str">
        <f t="shared" si="13"/>
        <v/>
      </c>
      <c r="M363" s="8">
        <f t="shared" si="13"/>
        <v>53026</v>
      </c>
      <c r="N363" s="8">
        <f t="shared" si="13"/>
        <v>40237</v>
      </c>
      <c r="O363" s="8">
        <f t="shared" si="13"/>
        <v>25334</v>
      </c>
      <c r="P363" s="6"/>
      <c r="Q363" s="9" t="s">
        <v>12</v>
      </c>
    </row>
    <row r="364" spans="2:17"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t="str">
        <f t="shared" si="13"/>
        <v/>
      </c>
      <c r="M364" s="8">
        <f t="shared" si="13"/>
        <v>47234</v>
      </c>
      <c r="N364" s="8">
        <f t="shared" si="13"/>
        <v>46966</v>
      </c>
      <c r="O364" s="8" t="str">
        <f t="shared" si="13"/>
        <v/>
      </c>
      <c r="P364" s="6"/>
      <c r="Q364" s="9" t="s">
        <v>13</v>
      </c>
    </row>
    <row r="365" spans="2:17"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t="str">
        <f t="shared" si="13"/>
        <v/>
      </c>
      <c r="M365" s="8">
        <f t="shared" si="13"/>
        <v>48490</v>
      </c>
      <c r="N365" s="8">
        <f t="shared" si="13"/>
        <v>47019</v>
      </c>
      <c r="O365" s="8" t="str">
        <f t="shared" si="13"/>
        <v/>
      </c>
      <c r="P365" s="6"/>
      <c r="Q365" s="9" t="s">
        <v>14</v>
      </c>
    </row>
    <row r="366" spans="2:17"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t="str">
        <f t="shared" si="13"/>
        <v/>
      </c>
      <c r="L366" s="8">
        <f t="shared" si="13"/>
        <v>54490.38</v>
      </c>
      <c r="M366" s="8">
        <f t="shared" si="13"/>
        <v>55060.4</v>
      </c>
      <c r="N366" s="8">
        <f>IFERROR(VLOOKUP($B$362,$4:$126,MATCH($Q366&amp;"/"&amp;N$348,$2:$2,0),FALSE),IFERROR(VLOOKUP($B$362,$4:$126,MATCH($Q365&amp;"/"&amp;N$348,$2:$2,0),FALSE),IFERROR(VLOOKUP($B$362,$4:$126,MATCH($Q364&amp;"/"&amp;N$348,$2:$2,0),FALSE),IFERROR(VLOOKUP($B$362,$4:$126,MATCH($Q363&amp;"/"&amp;N$348,$2:$2,0),FALSE),""))))</f>
        <v>32556.17</v>
      </c>
      <c r="O366" s="8">
        <f>IFERROR(VLOOKUP($B$362,$4:$126,MATCH($Q366&amp;"/"&amp;O$348,$2:$2,0),FALSE),IFERROR(VLOOKUP($B$362,$4:$126,MATCH($Q365&amp;"/"&amp;O$348,$2:$2,0),FALSE),IFERROR(VLOOKUP($B$362,$4:$126,MATCH($Q364&amp;"/"&amp;O$348,$2:$2,0),FALSE),IFERROR(VLOOKUP($B$362,$4:$126,MATCH($Q363&amp;"/"&amp;O$348,$2:$2,0),FALSE),""))))</f>
        <v>25334</v>
      </c>
      <c r="P366" s="6"/>
      <c r="Q366" s="9" t="s">
        <v>15</v>
      </c>
    </row>
    <row r="367" spans="2:17"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t="e">
        <f t="shared" si="14"/>
        <v>#VALUE!</v>
      </c>
      <c r="L367" s="12">
        <f t="shared" si="14"/>
        <v>1.1396388154860389E-2</v>
      </c>
      <c r="M367" s="12">
        <f t="shared" si="14"/>
        <v>1.0096128842449665E-2</v>
      </c>
      <c r="N367" s="12">
        <f t="shared" si="14"/>
        <v>6.0810099525287148E-3</v>
      </c>
      <c r="O367" s="12">
        <f t="shared" si="14"/>
        <v>4.9851129423048052E-3</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t="str">
        <f t="shared" si="15"/>
        <v/>
      </c>
      <c r="M369" s="8">
        <f t="shared" si="15"/>
        <v>1194995</v>
      </c>
      <c r="N369" s="8">
        <f t="shared" si="15"/>
        <v>1662878</v>
      </c>
      <c r="O369" s="8">
        <f t="shared" si="15"/>
        <v>910700</v>
      </c>
      <c r="P369" s="6"/>
      <c r="Q369" s="9" t="s">
        <v>12</v>
      </c>
    </row>
    <row r="370" spans="1:17"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t="str">
        <f t="shared" si="15"/>
        <v/>
      </c>
      <c r="M370" s="8">
        <f t="shared" si="15"/>
        <v>1286878</v>
      </c>
      <c r="N370" s="8">
        <f t="shared" si="15"/>
        <v>1374277</v>
      </c>
      <c r="O370" s="8" t="str">
        <f t="shared" si="15"/>
        <v/>
      </c>
      <c r="P370" s="6"/>
      <c r="Q370" s="9" t="s">
        <v>13</v>
      </c>
    </row>
    <row r="371" spans="1:17"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t="str">
        <f t="shared" si="15"/>
        <v/>
      </c>
      <c r="M371" s="8">
        <f t="shared" si="15"/>
        <v>1381389</v>
      </c>
      <c r="N371" s="8">
        <f t="shared" si="15"/>
        <v>1171223</v>
      </c>
      <c r="O371" s="8" t="str">
        <f t="shared" si="15"/>
        <v/>
      </c>
      <c r="P371" s="6"/>
      <c r="Q371" s="9" t="s">
        <v>14</v>
      </c>
    </row>
    <row r="372" spans="1:17"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t="str">
        <f t="shared" si="15"/>
        <v/>
      </c>
      <c r="L372" s="8">
        <f t="shared" si="15"/>
        <v>1115044.6499999999</v>
      </c>
      <c r="M372" s="8">
        <f t="shared" si="15"/>
        <v>1559092.73</v>
      </c>
      <c r="N372" s="8">
        <f>IFERROR(VLOOKUP($B$368,$4:$126,MATCH($Q372&amp;"/"&amp;N$348,$2:$2,0),FALSE),IFERROR(VLOOKUP($B$368,$4:$126,MATCH($Q371&amp;"/"&amp;N$348,$2:$2,0),FALSE),IFERROR(VLOOKUP($B$368,$4:$126,MATCH($Q370&amp;"/"&amp;N$348,$2:$2,0),FALSE),IFERROR(VLOOKUP($B$368,$4:$126,MATCH($Q369&amp;"/"&amp;N$348,$2:$2,0),FALSE),""))))</f>
        <v>1075112.74</v>
      </c>
      <c r="O372" s="8">
        <f>IFERROR(VLOOKUP($B$368,$4:$126,MATCH($Q372&amp;"/"&amp;O$348,$2:$2,0),FALSE),IFERROR(VLOOKUP($B$368,$4:$126,MATCH($Q371&amp;"/"&amp;O$348,$2:$2,0),FALSE),IFERROR(VLOOKUP($B$368,$4:$126,MATCH($Q370&amp;"/"&amp;O$348,$2:$2,0),FALSE),IFERROR(VLOOKUP($B$368,$4:$126,MATCH($Q369&amp;"/"&amp;O$348,$2:$2,0),FALSE),""))))</f>
        <v>910700</v>
      </c>
      <c r="P372" s="6"/>
      <c r="Q372" s="9" t="s">
        <v>15</v>
      </c>
    </row>
    <row r="373" spans="1:17"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t="e">
        <f t="shared" si="16"/>
        <v>#VALUE!</v>
      </c>
      <c r="L373" s="12">
        <f t="shared" si="16"/>
        <v>0.23320596482168865</v>
      </c>
      <c r="M373" s="12">
        <f t="shared" si="16"/>
        <v>0.28588243237256883</v>
      </c>
      <c r="N373" s="12">
        <f t="shared" si="16"/>
        <v>0.20081512266431883</v>
      </c>
      <c r="O373" s="12">
        <f t="shared" si="16"/>
        <v>0.17920353503422223</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t="str">
        <f t="shared" si="17"/>
        <v/>
      </c>
      <c r="M375" s="8">
        <f t="shared" si="17"/>
        <v>1509410</v>
      </c>
      <c r="N375" s="8">
        <f t="shared" si="17"/>
        <v>1956032</v>
      </c>
      <c r="O375" s="8">
        <f t="shared" si="17"/>
        <v>1050762</v>
      </c>
      <c r="P375" s="6"/>
      <c r="Q375" s="9" t="s">
        <v>12</v>
      </c>
    </row>
    <row r="376" spans="1:17"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t="str">
        <f t="shared" si="17"/>
        <v/>
      </c>
      <c r="M376" s="8">
        <f t="shared" si="17"/>
        <v>1860026</v>
      </c>
      <c r="N376" s="8">
        <f t="shared" si="17"/>
        <v>1690488</v>
      </c>
      <c r="O376" s="8" t="str">
        <f t="shared" si="17"/>
        <v/>
      </c>
      <c r="P376" s="6"/>
      <c r="Q376" s="9" t="s">
        <v>13</v>
      </c>
    </row>
    <row r="377" spans="1:17"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t="str">
        <f t="shared" si="17"/>
        <v/>
      </c>
      <c r="M377" s="8">
        <f t="shared" si="17"/>
        <v>1758173</v>
      </c>
      <c r="N377" s="8">
        <f t="shared" si="17"/>
        <v>1520341</v>
      </c>
      <c r="O377" s="8" t="str">
        <f t="shared" si="17"/>
        <v/>
      </c>
      <c r="P377" s="6"/>
      <c r="Q377" s="9" t="s">
        <v>14</v>
      </c>
    </row>
    <row r="378" spans="1:17"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t="str">
        <f t="shared" si="17"/>
        <v/>
      </c>
      <c r="L378" s="8">
        <f t="shared" si="17"/>
        <v>1399713.79</v>
      </c>
      <c r="M378" s="8">
        <f t="shared" si="17"/>
        <v>1960841.49</v>
      </c>
      <c r="N378" s="8">
        <f>IFERROR(VLOOKUP($B$374,$4:$126,MATCH($Q378&amp;"/"&amp;N$348,$2:$2,0),FALSE),IFERROR(VLOOKUP($B$374,$4:$126,MATCH($Q377&amp;"/"&amp;N$348,$2:$2,0),FALSE),IFERROR(VLOOKUP($B$374,$4:$126,MATCH($Q376&amp;"/"&amp;N$348,$2:$2,0),FALSE),IFERROR(VLOOKUP($B$374,$4:$126,MATCH($Q375&amp;"/"&amp;N$348,$2:$2,0),FALSE),""))))</f>
        <v>1290330.23</v>
      </c>
      <c r="O378" s="8">
        <f>IFERROR(VLOOKUP($B$374,$4:$126,MATCH($Q378&amp;"/"&amp;O$348,$2:$2,0),FALSE),IFERROR(VLOOKUP($B$374,$4:$126,MATCH($Q377&amp;"/"&amp;O$348,$2:$2,0),FALSE),IFERROR(VLOOKUP($B$374,$4:$126,MATCH($Q376&amp;"/"&amp;O$348,$2:$2,0),FALSE),IFERROR(VLOOKUP($B$374,$4:$126,MATCH($Q375&amp;"/"&amp;O$348,$2:$2,0),FALSE),""))))</f>
        <v>1050762</v>
      </c>
      <c r="P378" s="6"/>
      <c r="Q378" s="9" t="s">
        <v>15</v>
      </c>
    </row>
    <row r="379" spans="1:17"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t="e">
        <f t="shared" si="18"/>
        <v>#VALUE!</v>
      </c>
      <c r="L379" s="12">
        <f t="shared" si="18"/>
        <v>0.29274307972436131</v>
      </c>
      <c r="M379" s="12">
        <f t="shared" si="18"/>
        <v>0.35954893757874945</v>
      </c>
      <c r="N379" s="12">
        <f t="shared" si="18"/>
        <v>0.24101455947301745</v>
      </c>
      <c r="O379" s="12">
        <f t="shared" si="18"/>
        <v>0.20676431852380522</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t="str">
        <f t="shared" si="19"/>
        <v/>
      </c>
      <c r="M381" s="8">
        <f t="shared" si="19"/>
        <v>3265513</v>
      </c>
      <c r="N381" s="8">
        <f t="shared" si="19"/>
        <v>3165371</v>
      </c>
      <c r="O381" s="8">
        <f t="shared" si="19"/>
        <v>3594711</v>
      </c>
      <c r="P381" s="6"/>
      <c r="Q381" s="9" t="s">
        <v>12</v>
      </c>
    </row>
    <row r="382" spans="1:17"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t="str">
        <f t="shared" si="19"/>
        <v/>
      </c>
      <c r="M382" s="8">
        <f t="shared" si="19"/>
        <v>3244297</v>
      </c>
      <c r="N382" s="8">
        <f t="shared" si="19"/>
        <v>3183521</v>
      </c>
      <c r="O382" s="8" t="str">
        <f t="shared" si="19"/>
        <v/>
      </c>
      <c r="P382" s="6"/>
      <c r="Q382" s="9" t="s">
        <v>13</v>
      </c>
    </row>
    <row r="383" spans="1:17"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t="str">
        <f t="shared" si="19"/>
        <v/>
      </c>
      <c r="M383" s="8">
        <f t="shared" si="19"/>
        <v>3229982</v>
      </c>
      <c r="N383" s="8">
        <f t="shared" si="19"/>
        <v>3175292</v>
      </c>
      <c r="O383" s="8" t="str">
        <f t="shared" si="19"/>
        <v/>
      </c>
      <c r="P383" s="6"/>
      <c r="Q383" s="9" t="s">
        <v>14</v>
      </c>
    </row>
    <row r="384" spans="1:17"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t="str">
        <f t="shared" si="19"/>
        <v/>
      </c>
      <c r="L384" s="8">
        <f t="shared" si="19"/>
        <v>3278915.21</v>
      </c>
      <c r="M384" s="8">
        <f t="shared" si="19"/>
        <v>3267083.61</v>
      </c>
      <c r="N384" s="8">
        <f>IFERROR(VLOOKUP($B$380,$4:$126,MATCH($Q384&amp;"/"&amp;N$348,$2:$2,0),FALSE),IFERROR(VLOOKUP($B$380,$4:$126,MATCH($Q383&amp;"/"&amp;N$348,$2:$2,0),FALSE),IFERROR(VLOOKUP($B$380,$4:$126,MATCH($Q382&amp;"/"&amp;N$348,$2:$2,0),FALSE),IFERROR(VLOOKUP($B$380,$4:$126,MATCH($Q381&amp;"/"&amp;N$348,$2:$2,0),FALSE),""))))</f>
        <v>3630384.27</v>
      </c>
      <c r="O384" s="8">
        <f>IFERROR(VLOOKUP($B$380,$4:$126,MATCH($Q384&amp;"/"&amp;O$348,$2:$2,0),FALSE),IFERROR(VLOOKUP($B$380,$4:$126,MATCH($Q383&amp;"/"&amp;O$348,$2:$2,0),FALSE),IFERROR(VLOOKUP($B$380,$4:$126,MATCH($Q382&amp;"/"&amp;O$348,$2:$2,0),FALSE),IFERROR(VLOOKUP($B$380,$4:$126,MATCH($Q381&amp;"/"&amp;O$348,$2:$2,0),FALSE),""))))</f>
        <v>3594711</v>
      </c>
      <c r="P384" s="6"/>
      <c r="Q384" s="9" t="s">
        <v>15</v>
      </c>
    </row>
    <row r="385" spans="1:17"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t="e">
        <f t="shared" si="20"/>
        <v>#VALUE!</v>
      </c>
      <c r="L385" s="12">
        <f t="shared" si="20"/>
        <v>0.68576857896816945</v>
      </c>
      <c r="M385" s="12">
        <f t="shared" si="20"/>
        <v>0.59906751613892328</v>
      </c>
      <c r="N385" s="12">
        <f t="shared" si="20"/>
        <v>0.67810196584468307</v>
      </c>
      <c r="O385" s="12">
        <f t="shared" si="20"/>
        <v>0.70735139851367523</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t="str">
        <f t="shared" si="21"/>
        <v/>
      </c>
      <c r="M387" s="8">
        <f t="shared" si="21"/>
        <v>19357</v>
      </c>
      <c r="N387" s="8">
        <f t="shared" si="21"/>
        <v>34940</v>
      </c>
      <c r="O387" s="8">
        <f t="shared" si="21"/>
        <v>93147</v>
      </c>
      <c r="P387" s="6"/>
      <c r="Q387" s="9" t="s">
        <v>12</v>
      </c>
    </row>
    <row r="388" spans="1:17"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t="str">
        <f t="shared" si="21"/>
        <v/>
      </c>
      <c r="M388" s="8">
        <f t="shared" si="21"/>
        <v>20383</v>
      </c>
      <c r="N388" s="8">
        <f t="shared" si="21"/>
        <v>33723</v>
      </c>
      <c r="O388" s="8" t="str">
        <f t="shared" si="21"/>
        <v/>
      </c>
      <c r="P388" s="6"/>
      <c r="Q388" s="9" t="s">
        <v>13</v>
      </c>
    </row>
    <row r="389" spans="1:17"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t="str">
        <f t="shared" si="21"/>
        <v/>
      </c>
      <c r="M389" s="8">
        <f t="shared" si="21"/>
        <v>19635</v>
      </c>
      <c r="N389" s="8">
        <f t="shared" si="21"/>
        <v>32683</v>
      </c>
      <c r="O389" s="8" t="str">
        <f t="shared" si="21"/>
        <v/>
      </c>
      <c r="P389" s="6"/>
      <c r="Q389" s="9" t="s">
        <v>14</v>
      </c>
    </row>
    <row r="390" spans="1:17"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t="str">
        <f t="shared" si="21"/>
        <v/>
      </c>
      <c r="L390" s="8">
        <f t="shared" si="21"/>
        <v>19383.62</v>
      </c>
      <c r="M390" s="8">
        <f t="shared" si="21"/>
        <v>36150.47</v>
      </c>
      <c r="N390" s="8">
        <f>IFERROR(VLOOKUP($B$386,$4:$126,MATCH($Q390&amp;"/"&amp;N$348,$2:$2,0),FALSE),IFERROR(VLOOKUP($B$386,$4:$126,MATCH($Q389&amp;"/"&amp;N$348,$2:$2,0),FALSE),IFERROR(VLOOKUP($B$386,$4:$126,MATCH($Q388&amp;"/"&amp;N$348,$2:$2,0),FALSE),IFERROR(VLOOKUP($B$386,$4:$126,MATCH($Q387&amp;"/"&amp;N$348,$2:$2,0),FALSE),""))))</f>
        <v>95263.38</v>
      </c>
      <c r="O390" s="8">
        <f>IFERROR(VLOOKUP($B$386,$4:$126,MATCH($Q390&amp;"/"&amp;O$348,$2:$2,0),FALSE),IFERROR(VLOOKUP($B$386,$4:$126,MATCH($Q389&amp;"/"&amp;O$348,$2:$2,0),FALSE),IFERROR(VLOOKUP($B$386,$4:$126,MATCH($Q388&amp;"/"&amp;O$348,$2:$2,0),FALSE),IFERROR(VLOOKUP($B$386,$4:$126,MATCH($Q387&amp;"/"&amp;O$348,$2:$2,0),FALSE),""))))</f>
        <v>93147</v>
      </c>
      <c r="P390" s="6"/>
      <c r="Q390" s="9" t="s">
        <v>15</v>
      </c>
    </row>
    <row r="391" spans="1:17"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t="e">
        <f t="shared" si="22"/>
        <v>#VALUE!</v>
      </c>
      <c r="L391" s="12">
        <f t="shared" si="22"/>
        <v>4.0539863617452274E-3</v>
      </c>
      <c r="M391" s="12">
        <f t="shared" si="22"/>
        <v>6.6287168788296373E-3</v>
      </c>
      <c r="N391" s="12">
        <f t="shared" si="22"/>
        <v>1.7793787226554138E-2</v>
      </c>
      <c r="O391" s="12">
        <f t="shared" si="22"/>
        <v>1.8329056415760072E-2</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t="str">
        <f t="shared" si="23"/>
        <v/>
      </c>
      <c r="M393" s="8">
        <f t="shared" si="23"/>
        <v>3371385</v>
      </c>
      <c r="N393" s="8">
        <f t="shared" si="23"/>
        <v>3666694</v>
      </c>
      <c r="O393" s="8">
        <f t="shared" si="23"/>
        <v>4031169</v>
      </c>
      <c r="P393" s="6"/>
      <c r="Q393" s="9" t="s">
        <v>12</v>
      </c>
    </row>
    <row r="394" spans="1:17"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t="str">
        <f t="shared" si="23"/>
        <v/>
      </c>
      <c r="M394" s="8">
        <f t="shared" si="23"/>
        <v>3358940</v>
      </c>
      <c r="N394" s="8">
        <f t="shared" si="23"/>
        <v>3712260</v>
      </c>
      <c r="O394" s="8" t="str">
        <f t="shared" si="23"/>
        <v/>
      </c>
      <c r="P394" s="6"/>
      <c r="Q394" s="9" t="s">
        <v>13</v>
      </c>
    </row>
    <row r="395" spans="1:17"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t="str">
        <f t="shared" si="23"/>
        <v/>
      </c>
      <c r="M395" s="8">
        <f t="shared" si="23"/>
        <v>3368991</v>
      </c>
      <c r="N395" s="8">
        <f t="shared" si="23"/>
        <v>3723346</v>
      </c>
      <c r="O395" s="8" t="str">
        <f t="shared" si="23"/>
        <v/>
      </c>
      <c r="P395" s="6"/>
      <c r="Q395" s="9" t="s">
        <v>14</v>
      </c>
    </row>
    <row r="396" spans="1:17"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t="str">
        <f t="shared" si="23"/>
        <v/>
      </c>
      <c r="L396" s="8">
        <f t="shared" si="23"/>
        <v>3381658.98</v>
      </c>
      <c r="M396" s="8">
        <f t="shared" si="23"/>
        <v>3492773.54</v>
      </c>
      <c r="N396" s="8">
        <f>IFERROR(VLOOKUP($B$392,$4:$126,MATCH($Q396&amp;"/"&amp;N$348,$2:$2,0),FALSE),IFERROR(VLOOKUP($B$392,$4:$126,MATCH($Q395&amp;"/"&amp;N$348,$2:$2,0),FALSE),IFERROR(VLOOKUP($B$392,$4:$126,MATCH($Q394&amp;"/"&amp;N$348,$2:$2,0),FALSE),IFERROR(VLOOKUP($B$392,$4:$126,MATCH($Q393&amp;"/"&amp;N$348,$2:$2,0),FALSE),""))))</f>
        <v>4063413.68</v>
      </c>
      <c r="O396" s="8">
        <f>IFERROR(VLOOKUP($B$392,$4:$126,MATCH($Q396&amp;"/"&amp;O$348,$2:$2,0),FALSE),IFERROR(VLOOKUP($B$392,$4:$126,MATCH($Q395&amp;"/"&amp;O$348,$2:$2,0),FALSE),IFERROR(VLOOKUP($B$392,$4:$126,MATCH($Q394&amp;"/"&amp;O$348,$2:$2,0),FALSE),IFERROR(VLOOKUP($B$392,$4:$126,MATCH($Q393&amp;"/"&amp;O$348,$2:$2,0),FALSE),""))))</f>
        <v>4031169</v>
      </c>
      <c r="P396" s="6"/>
      <c r="Q396" s="9" t="s">
        <v>15</v>
      </c>
    </row>
    <row r="397" spans="1:17"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t="e">
        <f t="shared" si="24"/>
        <v>#VALUE!</v>
      </c>
      <c r="L397" s="12">
        <f t="shared" si="24"/>
        <v>0.7072569202756388</v>
      </c>
      <c r="M397" s="12">
        <f t="shared" si="24"/>
        <v>0.64045106242125049</v>
      </c>
      <c r="N397" s="12">
        <f>+N396/N$402</f>
        <v>0.75898544052698258</v>
      </c>
      <c r="O397" s="12">
        <f>+O396/O$402</f>
        <v>0.79323568147619483</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t="str">
        <f t="shared" si="25"/>
        <v/>
      </c>
      <c r="M399" s="8">
        <f t="shared" si="25"/>
        <v>4880795</v>
      </c>
      <c r="N399" s="8">
        <f t="shared" si="25"/>
        <v>5622726</v>
      </c>
      <c r="O399" s="8">
        <f t="shared" si="25"/>
        <v>5081931</v>
      </c>
      <c r="P399" s="6"/>
      <c r="Q399" s="9" t="s">
        <v>12</v>
      </c>
    </row>
    <row r="400" spans="1:17"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t="str">
        <f t="shared" si="25"/>
        <v/>
      </c>
      <c r="M400" s="8">
        <f t="shared" si="25"/>
        <v>5218966</v>
      </c>
      <c r="N400" s="8">
        <f t="shared" si="25"/>
        <v>5402748</v>
      </c>
      <c r="O400" s="8" t="str">
        <f t="shared" si="25"/>
        <v/>
      </c>
      <c r="P400" s="6"/>
      <c r="Q400" s="9" t="s">
        <v>13</v>
      </c>
    </row>
    <row r="401" spans="1:17"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t="str">
        <f t="shared" si="25"/>
        <v/>
      </c>
      <c r="M401" s="8">
        <f t="shared" si="25"/>
        <v>5127164</v>
      </c>
      <c r="N401" s="8">
        <f t="shared" si="25"/>
        <v>5243687</v>
      </c>
      <c r="O401" s="8" t="str">
        <f t="shared" si="25"/>
        <v/>
      </c>
      <c r="P401" s="6"/>
      <c r="Q401" s="9" t="s">
        <v>14</v>
      </c>
    </row>
    <row r="402" spans="1:17"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t="str">
        <f t="shared" si="25"/>
        <v/>
      </c>
      <c r="L402" s="8">
        <f t="shared" si="25"/>
        <v>4781372.7699999996</v>
      </c>
      <c r="M402" s="8">
        <f t="shared" si="25"/>
        <v>5453615.0300000003</v>
      </c>
      <c r="N402" s="8">
        <f>IFERROR(VLOOKUP($B$398,$4:$126,MATCH($Q402&amp;"/"&amp;N$348,$2:$2,0),FALSE),IFERROR(VLOOKUP($B$398,$4:$126,MATCH($Q401&amp;"/"&amp;N$348,$2:$2,0),FALSE),IFERROR(VLOOKUP($B$398,$4:$126,MATCH($Q400&amp;"/"&amp;N$348,$2:$2,0),FALSE),IFERROR(VLOOKUP($B$398,$4:$126,MATCH($Q399&amp;"/"&amp;N$348,$2:$2,0),FALSE),""))))</f>
        <v>5353743.91</v>
      </c>
      <c r="O402" s="8">
        <f>IFERROR(VLOOKUP($B$398,$4:$126,MATCH($Q402&amp;"/"&amp;O$348,$2:$2,0),FALSE),IFERROR(VLOOKUP($B$398,$4:$126,MATCH($Q401&amp;"/"&amp;O$348,$2:$2,0),FALSE),IFERROR(VLOOKUP($B$398,$4:$126,MATCH($Q400&amp;"/"&amp;O$348,$2:$2,0),FALSE),IFERROR(VLOOKUP($B$398,$4:$126,MATCH($Q399&amp;"/"&amp;O$348,$2:$2,0),FALSE),""))))</f>
        <v>5081931</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t="str">
        <f t="shared" si="26"/>
        <v/>
      </c>
      <c r="M405" s="8">
        <f t="shared" si="26"/>
        <v>450457</v>
      </c>
      <c r="N405" s="8">
        <f t="shared" si="26"/>
        <v>329438</v>
      </c>
      <c r="O405" s="8">
        <f t="shared" si="26"/>
        <v>180669</v>
      </c>
      <c r="P405" s="6"/>
      <c r="Q405" s="9" t="s">
        <v>12</v>
      </c>
    </row>
    <row r="406" spans="1:17"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t="str">
        <f t="shared" si="26"/>
        <v/>
      </c>
      <c r="M406" s="8">
        <f t="shared" si="26"/>
        <v>380351</v>
      </c>
      <c r="N406" s="8">
        <f t="shared" si="26"/>
        <v>303551</v>
      </c>
      <c r="O406" s="8" t="str">
        <f t="shared" si="26"/>
        <v/>
      </c>
      <c r="P406" s="6"/>
      <c r="Q406" s="9" t="s">
        <v>13</v>
      </c>
    </row>
    <row r="407" spans="1:17"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t="str">
        <f t="shared" si="26"/>
        <v/>
      </c>
      <c r="M407" s="8">
        <f t="shared" si="26"/>
        <v>310720</v>
      </c>
      <c r="N407" s="8">
        <f t="shared" si="26"/>
        <v>259284</v>
      </c>
      <c r="O407" s="8" t="str">
        <f t="shared" si="26"/>
        <v/>
      </c>
      <c r="P407" s="6"/>
      <c r="Q407" s="9" t="s">
        <v>14</v>
      </c>
    </row>
    <row r="408" spans="1:17"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t="str">
        <f t="shared" si="26"/>
        <v/>
      </c>
      <c r="L408" s="8">
        <f t="shared" si="26"/>
        <v>380500.29</v>
      </c>
      <c r="M408" s="8">
        <f t="shared" si="26"/>
        <v>369320.42</v>
      </c>
      <c r="N408" s="8">
        <f>IFERROR(VLOOKUP($B$404,$4:$126,MATCH($Q408&amp;"/"&amp;N$348,$2:$2,0),FALSE),IFERROR(VLOOKUP($B$404,$4:$126,MATCH($Q407&amp;"/"&amp;N$348,$2:$2,0),FALSE),IFERROR(VLOOKUP($B$404,$4:$126,MATCH($Q406&amp;"/"&amp;N$348,$2:$2,0),FALSE),IFERROR(VLOOKUP($B$404,$4:$126,MATCH($Q405&amp;"/"&amp;N$348,$2:$2,0),FALSE),""))))</f>
        <v>260916.27</v>
      </c>
      <c r="O408" s="8">
        <f>IFERROR(VLOOKUP($B$404,$4:$126,MATCH($Q408&amp;"/"&amp;O$348,$2:$2,0),FALSE),IFERROR(VLOOKUP($B$404,$4:$126,MATCH($Q407&amp;"/"&amp;O$348,$2:$2,0),FALSE),IFERROR(VLOOKUP($B$404,$4:$126,MATCH($Q406&amp;"/"&amp;O$348,$2:$2,0),FALSE),IFERROR(VLOOKUP($B$404,$4:$126,MATCH($Q405&amp;"/"&amp;O$348,$2:$2,0),FALSE),""))))</f>
        <v>180669</v>
      </c>
      <c r="P408" s="6"/>
      <c r="Q408" s="9" t="s">
        <v>15</v>
      </c>
    </row>
    <row r="409" spans="1:17"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t="e">
        <f t="shared" si="27"/>
        <v>#VALUE!</v>
      </c>
      <c r="L409" s="12">
        <f t="shared" si="27"/>
        <v>7.9579716600929232E-2</v>
      </c>
      <c r="M409" s="12">
        <f t="shared" si="27"/>
        <v>6.772029524790274E-2</v>
      </c>
      <c r="N409" s="12">
        <f>+N408/N$402</f>
        <v>4.8735291486887725E-2</v>
      </c>
      <c r="O409" s="12">
        <f>+O408/O$402</f>
        <v>3.5551250105520911E-2</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t="str">
        <f t="shared" si="28"/>
        <v/>
      </c>
      <c r="M411" s="8">
        <f t="shared" si="28"/>
        <v>1353444</v>
      </c>
      <c r="N411" s="8">
        <f t="shared" si="28"/>
        <v>1869593</v>
      </c>
      <c r="O411" s="8">
        <f t="shared" si="28"/>
        <v>1394339</v>
      </c>
      <c r="P411" s="6"/>
      <c r="Q411" s="9" t="s">
        <v>12</v>
      </c>
    </row>
    <row r="412" spans="1:17"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t="str">
        <f t="shared" si="28"/>
        <v/>
      </c>
      <c r="M412" s="8">
        <f t="shared" si="28"/>
        <v>1752948</v>
      </c>
      <c r="N412" s="8">
        <f t="shared" si="28"/>
        <v>1839698</v>
      </c>
      <c r="O412" s="8" t="str">
        <f t="shared" si="28"/>
        <v/>
      </c>
      <c r="P412" s="6"/>
      <c r="Q412" s="9" t="s">
        <v>13</v>
      </c>
    </row>
    <row r="413" spans="1:17"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t="str">
        <f t="shared" si="28"/>
        <v/>
      </c>
      <c r="M413" s="8">
        <f t="shared" si="28"/>
        <v>1754277</v>
      </c>
      <c r="N413" s="8">
        <f t="shared" si="28"/>
        <v>1588763</v>
      </c>
      <c r="O413" s="8" t="str">
        <f t="shared" si="28"/>
        <v/>
      </c>
      <c r="P413" s="6"/>
      <c r="Q413" s="9" t="s">
        <v>14</v>
      </c>
    </row>
    <row r="414" spans="1:17"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t="str">
        <f t="shared" si="28"/>
        <v/>
      </c>
      <c r="L414" s="8">
        <f t="shared" si="28"/>
        <v>1237050.1599999999</v>
      </c>
      <c r="M414" s="8">
        <f t="shared" si="28"/>
        <v>2137594.5299999998</v>
      </c>
      <c r="N414" s="8">
        <f>IFERROR(VLOOKUP($B$410,$4:$126,MATCH($Q414&amp;"/"&amp;N$348,$2:$2,0),FALSE),IFERROR(VLOOKUP($B$410,$4:$126,MATCH($Q413&amp;"/"&amp;N$348,$2:$2,0),FALSE),IFERROR(VLOOKUP($B$410,$4:$126,MATCH($Q412&amp;"/"&amp;N$348,$2:$2,0),FALSE),IFERROR(VLOOKUP($B$410,$4:$126,MATCH($Q411&amp;"/"&amp;N$348,$2:$2,0),FALSE),""))))</f>
        <v>1737629.5</v>
      </c>
      <c r="O414" s="8">
        <f>IFERROR(VLOOKUP($B$410,$4:$126,MATCH($Q414&amp;"/"&amp;O$348,$2:$2,0),FALSE),IFERROR(VLOOKUP($B$410,$4:$126,MATCH($Q413&amp;"/"&amp;O$348,$2:$2,0),FALSE),IFERROR(VLOOKUP($B$410,$4:$126,MATCH($Q412&amp;"/"&amp;O$348,$2:$2,0),FALSE),IFERROR(VLOOKUP($B$410,$4:$126,MATCH($Q411&amp;"/"&amp;O$348,$2:$2,0),FALSE),""))))</f>
        <v>1394339</v>
      </c>
      <c r="P414" s="6"/>
      <c r="Q414" s="9" t="s">
        <v>15</v>
      </c>
    </row>
    <row r="415" spans="1:17"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f t="shared" si="29"/>
        <v>0.25872280190360475</v>
      </c>
      <c r="M415" s="12">
        <f t="shared" si="29"/>
        <v>0.39195919004939367</v>
      </c>
      <c r="N415" s="12">
        <f>+N414/N$402</f>
        <v>0.3245634324709416</v>
      </c>
      <c r="O415" s="12">
        <f>+O414/O$402</f>
        <v>0.27437188737902973</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t="str">
        <f t="shared" si="32"/>
        <v/>
      </c>
      <c r="M423" s="8">
        <f t="shared" si="32"/>
        <v>2049967</v>
      </c>
      <c r="N423" s="8">
        <f t="shared" si="32"/>
        <v>1412977</v>
      </c>
      <c r="O423" s="8">
        <f t="shared" si="32"/>
        <v>1420124</v>
      </c>
      <c r="P423" s="6"/>
      <c r="Q423" s="9" t="s">
        <v>12</v>
      </c>
    </row>
    <row r="424" spans="2:17"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t="str">
        <f t="shared" si="32"/>
        <v/>
      </c>
      <c r="M424" s="8">
        <f t="shared" si="32"/>
        <v>1279613</v>
      </c>
      <c r="N424" s="8">
        <f t="shared" si="32"/>
        <v>1244407</v>
      </c>
      <c r="O424" s="8" t="str">
        <f t="shared" si="32"/>
        <v/>
      </c>
      <c r="P424" s="6"/>
      <c r="Q424" s="9" t="s">
        <v>13</v>
      </c>
    </row>
    <row r="425" spans="2:17"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t="str">
        <f t="shared" si="32"/>
        <v/>
      </c>
      <c r="M425" s="8">
        <f t="shared" si="32"/>
        <v>1177580</v>
      </c>
      <c r="N425" s="8">
        <f t="shared" si="32"/>
        <v>1350374</v>
      </c>
      <c r="O425" s="8" t="str">
        <f t="shared" si="32"/>
        <v/>
      </c>
      <c r="P425" s="6"/>
      <c r="Q425" s="9" t="s">
        <v>14</v>
      </c>
    </row>
    <row r="426" spans="2:17"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t="str">
        <f t="shared" si="32"/>
        <v/>
      </c>
      <c r="L426" s="8">
        <f t="shared" si="32"/>
        <v>2076557.83</v>
      </c>
      <c r="M426" s="8">
        <f t="shared" si="32"/>
        <v>1104003.74</v>
      </c>
      <c r="N426" s="8">
        <f>IFERROR(VLOOKUP($B$422,$4:$126,MATCH($Q426&amp;"/"&amp;N$348,$2:$2,0),FALSE),IFERROR(VLOOKUP($B$422,$4:$126,MATCH($Q425&amp;"/"&amp;N$348,$2:$2,0),FALSE),IFERROR(VLOOKUP($B$422,$4:$126,MATCH($Q424&amp;"/"&amp;N$348,$2:$2,0),FALSE),IFERROR(VLOOKUP($B$422,$4:$126,MATCH($Q423&amp;"/"&amp;N$348,$2:$2,0),FALSE),""))))</f>
        <v>1308534.8799999999</v>
      </c>
      <c r="O426" s="8">
        <f>IFERROR(VLOOKUP($B$422,$4:$126,MATCH($Q426&amp;"/"&amp;O$348,$2:$2,0),FALSE),IFERROR(VLOOKUP($B$422,$4:$126,MATCH($Q425&amp;"/"&amp;O$348,$2:$2,0),FALSE),IFERROR(VLOOKUP($B$422,$4:$126,MATCH($Q424&amp;"/"&amp;O$348,$2:$2,0),FALSE),IFERROR(VLOOKUP($B$422,$4:$126,MATCH($Q423&amp;"/"&amp;O$348,$2:$2,0),FALSE),""))))</f>
        <v>1420124</v>
      </c>
      <c r="P426" s="6"/>
      <c r="Q426" s="9" t="s">
        <v>15</v>
      </c>
    </row>
    <row r="427" spans="2:17"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t="e">
        <f t="shared" si="33"/>
        <v>#VALUE!</v>
      </c>
      <c r="L427" s="12">
        <f t="shared" si="33"/>
        <v>0.43430159702858728</v>
      </c>
      <c r="M427" s="12">
        <f t="shared" si="33"/>
        <v>0.20243521662730932</v>
      </c>
      <c r="N427" s="12">
        <f>+N426/N$402</f>
        <v>0.24441491823242623</v>
      </c>
      <c r="O427" s="12">
        <f>+O426/O$402</f>
        <v>0.27944574611501022</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t="str">
        <f t="shared" si="36"/>
        <v/>
      </c>
      <c r="M435" s="8">
        <f t="shared" si="36"/>
        <v>2161654</v>
      </c>
      <c r="N435" s="8">
        <f t="shared" si="36"/>
        <v>1653472</v>
      </c>
      <c r="O435" s="8">
        <f t="shared" si="36"/>
        <v>1653019</v>
      </c>
      <c r="P435" s="6"/>
      <c r="Q435" s="9" t="s">
        <v>12</v>
      </c>
    </row>
    <row r="436" spans="1:17"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t="str">
        <f t="shared" si="36"/>
        <v/>
      </c>
      <c r="M436" s="8">
        <f t="shared" si="36"/>
        <v>1390754</v>
      </c>
      <c r="N436" s="8">
        <f t="shared" si="36"/>
        <v>1493974</v>
      </c>
      <c r="O436" s="8" t="str">
        <f t="shared" si="36"/>
        <v/>
      </c>
      <c r="P436" s="6"/>
      <c r="Q436" s="9" t="s">
        <v>13</v>
      </c>
    </row>
    <row r="437" spans="1:17"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t="str">
        <f t="shared" si="36"/>
        <v/>
      </c>
      <c r="M437" s="8">
        <f t="shared" si="36"/>
        <v>1287327</v>
      </c>
      <c r="N437" s="8">
        <f t="shared" si="36"/>
        <v>1594410</v>
      </c>
      <c r="O437" s="8" t="str">
        <f t="shared" si="36"/>
        <v/>
      </c>
      <c r="P437" s="6"/>
      <c r="Q437" s="9" t="s">
        <v>14</v>
      </c>
    </row>
    <row r="438" spans="1:17"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t="str">
        <f t="shared" si="36"/>
        <v/>
      </c>
      <c r="L438" s="8">
        <f t="shared" si="36"/>
        <v>2203721.15</v>
      </c>
      <c r="M438" s="8">
        <f t="shared" si="36"/>
        <v>1227282.3700000001</v>
      </c>
      <c r="N438" s="8">
        <f>IFERROR(VLOOKUP($B$434,$4:$126,MATCH($Q438&amp;"/"&amp;N$348,$2:$2,0),FALSE),IFERROR(VLOOKUP($B$434,$4:$126,MATCH($Q437&amp;"/"&amp;N$348,$2:$2,0),FALSE),IFERROR(VLOOKUP($B$434,$4:$126,MATCH($Q436&amp;"/"&amp;N$348,$2:$2,0),FALSE),IFERROR(VLOOKUP($B$434,$4:$126,MATCH($Q435&amp;"/"&amp;N$348,$2:$2,0),FALSE),""))))</f>
        <v>1546868.58</v>
      </c>
      <c r="O438" s="8">
        <f>IFERROR(VLOOKUP($B$434,$4:$126,MATCH($Q438&amp;"/"&amp;O$348,$2:$2,0),FALSE),IFERROR(VLOOKUP($B$434,$4:$126,MATCH($Q437&amp;"/"&amp;O$348,$2:$2,0),FALSE),IFERROR(VLOOKUP($B$434,$4:$126,MATCH($Q436&amp;"/"&amp;O$348,$2:$2,0),FALSE),IFERROR(VLOOKUP($B$434,$4:$126,MATCH($Q435&amp;"/"&amp;O$348,$2:$2,0),FALSE),""))))</f>
        <v>1653019</v>
      </c>
      <c r="P438" s="6"/>
      <c r="Q438" s="9" t="s">
        <v>15</v>
      </c>
    </row>
    <row r="439" spans="1:17"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t="e">
        <f t="shared" si="37"/>
        <v>#VALUE!</v>
      </c>
      <c r="L439" s="12">
        <f t="shared" si="37"/>
        <v>0.46089716405859738</v>
      </c>
      <c r="M439" s="12">
        <f t="shared" si="37"/>
        <v>0.22504015469533428</v>
      </c>
      <c r="N439" s="12">
        <f>+N438/N$402</f>
        <v>0.28893212040095506</v>
      </c>
      <c r="O439" s="12">
        <f>+O438/O$402</f>
        <v>0.32527379848329308</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t="str">
        <f t="shared" si="38"/>
        <v/>
      </c>
      <c r="M441" s="8">
        <f t="shared" si="38"/>
        <v>3515098</v>
      </c>
      <c r="N441" s="8">
        <f t="shared" si="38"/>
        <v>3523065</v>
      </c>
      <c r="O441" s="8">
        <f t="shared" si="38"/>
        <v>3047358</v>
      </c>
      <c r="P441" s="6"/>
      <c r="Q441" s="9" t="s">
        <v>12</v>
      </c>
    </row>
    <row r="442" spans="1:17"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t="str">
        <f t="shared" si="38"/>
        <v/>
      </c>
      <c r="M442" s="8">
        <f t="shared" si="38"/>
        <v>3143702</v>
      </c>
      <c r="N442" s="8">
        <f t="shared" si="38"/>
        <v>3333672</v>
      </c>
      <c r="O442" s="8" t="str">
        <f t="shared" si="38"/>
        <v/>
      </c>
      <c r="P442" s="6"/>
      <c r="Q442" s="9" t="s">
        <v>13</v>
      </c>
    </row>
    <row r="443" spans="1:17"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t="str">
        <f t="shared" si="38"/>
        <v/>
      </c>
      <c r="M443" s="8">
        <f t="shared" si="38"/>
        <v>3041604</v>
      </c>
      <c r="N443" s="8">
        <f t="shared" si="38"/>
        <v>3183173</v>
      </c>
      <c r="O443" s="8" t="str">
        <f t="shared" si="38"/>
        <v/>
      </c>
      <c r="P443" s="6"/>
      <c r="Q443" s="9" t="s">
        <v>14</v>
      </c>
    </row>
    <row r="444" spans="1:17"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t="str">
        <f t="shared" si="38"/>
        <v/>
      </c>
      <c r="L444" s="8">
        <f t="shared" si="38"/>
        <v>3440771.31</v>
      </c>
      <c r="M444" s="8">
        <f t="shared" si="38"/>
        <v>3364876.9</v>
      </c>
      <c r="N444" s="8">
        <f>IFERROR(VLOOKUP($B$440,$4:$126,MATCH($Q444&amp;"/"&amp;N$348,$2:$2,0),FALSE),IFERROR(VLOOKUP($B$440,$4:$126,MATCH($Q443&amp;"/"&amp;N$348,$2:$2,0),FALSE),IFERROR(VLOOKUP($B$440,$4:$126,MATCH($Q442&amp;"/"&amp;N$348,$2:$2,0),FALSE),IFERROR(VLOOKUP($B$440,$4:$126,MATCH($Q441&amp;"/"&amp;N$348,$2:$2,0),FALSE),""))))</f>
        <v>3284498.08</v>
      </c>
      <c r="O444" s="8">
        <f>IFERROR(VLOOKUP($B$440,$4:$126,MATCH($Q444&amp;"/"&amp;O$348,$2:$2,0),FALSE),IFERROR(VLOOKUP($B$440,$4:$126,MATCH($Q443&amp;"/"&amp;O$348,$2:$2,0),FALSE),IFERROR(VLOOKUP($B$440,$4:$126,MATCH($Q442&amp;"/"&amp;O$348,$2:$2,0),FALSE),IFERROR(VLOOKUP($B$440,$4:$126,MATCH($Q441&amp;"/"&amp;O$348,$2:$2,0),FALSE),""))))</f>
        <v>3047358</v>
      </c>
      <c r="P444" s="6"/>
      <c r="Q444" s="9" t="s">
        <v>15</v>
      </c>
    </row>
    <row r="445" spans="1:17"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t="e">
        <f t="shared" si="39"/>
        <v>#VALUE!</v>
      </c>
      <c r="L445" s="12">
        <f t="shared" si="39"/>
        <v>0.71961996596220223</v>
      </c>
      <c r="M445" s="12">
        <f t="shared" si="39"/>
        <v>0.61699934474472795</v>
      </c>
      <c r="N445" s="12">
        <f>+N444/N$402</f>
        <v>0.61349555287189672</v>
      </c>
      <c r="O445" s="12">
        <f>+O444/O$402</f>
        <v>0.59964568586232281</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t="str">
        <f t="shared" si="40"/>
        <v/>
      </c>
      <c r="M448" s="8">
        <f t="shared" si="40"/>
        <v>262898</v>
      </c>
      <c r="N448" s="8">
        <f t="shared" si="40"/>
        <v>261477</v>
      </c>
      <c r="O448" s="8">
        <f t="shared" si="40"/>
        <v>187914</v>
      </c>
      <c r="P448" s="6"/>
      <c r="Q448" s="9" t="s">
        <v>12</v>
      </c>
    </row>
    <row r="449" spans="1:18"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t="str">
        <f t="shared" si="40"/>
        <v/>
      </c>
      <c r="M449" s="8">
        <f t="shared" si="40"/>
        <v>242400</v>
      </c>
      <c r="N449" s="8">
        <f t="shared" si="40"/>
        <v>230892</v>
      </c>
      <c r="O449" s="8" t="str">
        <f t="shared" si="40"/>
        <v/>
      </c>
      <c r="P449" s="6"/>
      <c r="Q449" s="9" t="s">
        <v>13</v>
      </c>
    </row>
    <row r="450" spans="1:18"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t="str">
        <f t="shared" si="40"/>
        <v/>
      </c>
      <c r="M450" s="8">
        <f t="shared" si="40"/>
        <v>252703</v>
      </c>
      <c r="N450" s="8">
        <f t="shared" si="40"/>
        <v>222330</v>
      </c>
      <c r="O450" s="8" t="str">
        <f t="shared" si="40"/>
        <v/>
      </c>
      <c r="P450" s="6"/>
      <c r="Q450" s="9" t="s">
        <v>14</v>
      </c>
    </row>
    <row r="451" spans="1:18"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t="str">
        <f t="shared" si="40"/>
        <v/>
      </c>
      <c r="L451" s="8">
        <f t="shared" si="40"/>
        <v>237803.38</v>
      </c>
      <c r="M451" s="8">
        <f t="shared" si="40"/>
        <v>250547.62</v>
      </c>
      <c r="N451" s="8">
        <f>IFERROR(VLOOKUP($B$447,$4:$126,MATCH($Q451&amp;"/"&amp;N$348,$2:$2,0),FALSE),IFERROR(VLOOKUP($B$447,$4:$126,MATCH($Q450&amp;"/"&amp;N$348,$2:$2,0),FALSE),IFERROR(VLOOKUP($B$447,$4:$126,MATCH($Q449&amp;"/"&amp;N$348,$2:$2,0),FALSE),IFERROR(VLOOKUP($B$447,$4:$126,MATCH($Q448&amp;"/"&amp;N$348,$2:$2,0),FALSE),""))))</f>
        <v>222586.83</v>
      </c>
      <c r="O451" s="8">
        <f>IFERROR(VLOOKUP($B$447,$4:$126,MATCH($Q451&amp;"/"&amp;O$348,$2:$2,0),FALSE),IFERROR(VLOOKUP($B$447,$4:$126,MATCH($Q450&amp;"/"&amp;O$348,$2:$2,0),FALSE),IFERROR(VLOOKUP($B$447,$4:$126,MATCH($Q449&amp;"/"&amp;O$348,$2:$2,0),FALSE),IFERROR(VLOOKUP($B$447,$4:$126,MATCH($Q448&amp;"/"&amp;O$348,$2:$2,0),FALSE),""))))</f>
        <v>187914</v>
      </c>
      <c r="P451" s="6"/>
      <c r="Q451" s="9" t="s">
        <v>15</v>
      </c>
    </row>
    <row r="452" spans="1:18"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t="e">
        <f t="shared" si="41"/>
        <v>#VALUE!</v>
      </c>
      <c r="L452" s="12">
        <f t="shared" si="41"/>
        <v>4.9735377566054118E-2</v>
      </c>
      <c r="M452" s="12">
        <f t="shared" si="41"/>
        <v>4.5941566946282965E-2</v>
      </c>
      <c r="N452" s="12">
        <f>+N451/N$402</f>
        <v>4.1575920279683307E-2</v>
      </c>
      <c r="O452" s="12">
        <f>+O451/O$402</f>
        <v>3.6976889296607925E-2</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t="str">
        <f t="shared" si="42"/>
        <v/>
      </c>
      <c r="M454" s="8">
        <f t="shared" si="42"/>
        <v>1365697</v>
      </c>
      <c r="N454" s="8">
        <f t="shared" si="42"/>
        <v>2099661</v>
      </c>
      <c r="O454" s="8">
        <f t="shared" si="42"/>
        <v>2034573</v>
      </c>
      <c r="P454" s="6"/>
      <c r="Q454" s="9" t="s">
        <v>12</v>
      </c>
    </row>
    <row r="455" spans="1:18"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t="str">
        <f t="shared" si="42"/>
        <v/>
      </c>
      <c r="M455" s="8">
        <f t="shared" si="42"/>
        <v>2075264</v>
      </c>
      <c r="N455" s="8">
        <f t="shared" si="42"/>
        <v>2069076</v>
      </c>
      <c r="O455" s="8" t="str">
        <f t="shared" si="42"/>
        <v/>
      </c>
      <c r="P455" s="6"/>
      <c r="Q455" s="9" t="s">
        <v>13</v>
      </c>
    </row>
    <row r="456" spans="1:18"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t="str">
        <f t="shared" si="42"/>
        <v/>
      </c>
      <c r="M456" s="8">
        <f t="shared" si="42"/>
        <v>2085560</v>
      </c>
      <c r="N456" s="8">
        <f t="shared" si="42"/>
        <v>2060514</v>
      </c>
      <c r="O456" s="8" t="str">
        <f t="shared" si="42"/>
        <v/>
      </c>
      <c r="P456" s="6"/>
      <c r="Q456" s="9" t="s">
        <v>14</v>
      </c>
    </row>
    <row r="457" spans="1:18"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t="str">
        <f t="shared" si="42"/>
        <v/>
      </c>
      <c r="L457" s="8">
        <f t="shared" si="42"/>
        <v>1340601.46</v>
      </c>
      <c r="M457" s="8">
        <f t="shared" si="42"/>
        <v>2088738.13</v>
      </c>
      <c r="N457" s="8">
        <f>IFERROR(VLOOKUP($B$453,$4:$126,MATCH($Q457&amp;"/"&amp;N$348,$2:$2,0),FALSE),IFERROR(VLOOKUP($B$453,$4:$126,MATCH($Q456&amp;"/"&amp;N$348,$2:$2,0),FALSE),IFERROR(VLOOKUP($B$453,$4:$126,MATCH($Q455&amp;"/"&amp;N$348,$2:$2,0),FALSE),IFERROR(VLOOKUP($B$453,$4:$126,MATCH($Q454&amp;"/"&amp;N$348,$2:$2,0),FALSE),""))))</f>
        <v>2069245.83</v>
      </c>
      <c r="O457" s="8">
        <f>IFERROR(VLOOKUP($B$453,$4:$126,MATCH($Q457&amp;"/"&amp;O$348,$2:$2,0),FALSE),IFERROR(VLOOKUP($B$453,$4:$126,MATCH($Q456&amp;"/"&amp;O$348,$2:$2,0),FALSE),IFERROR(VLOOKUP($B$453,$4:$126,MATCH($Q455&amp;"/"&amp;O$348,$2:$2,0),FALSE),IFERROR(VLOOKUP($B$453,$4:$126,MATCH($Q454&amp;"/"&amp;O$348,$2:$2,0),FALSE),""))))</f>
        <v>2034573</v>
      </c>
      <c r="P457" s="6"/>
      <c r="Q457" s="9" t="s">
        <v>15</v>
      </c>
    </row>
    <row r="458" spans="1:18"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t="e">
        <f t="shared" si="43"/>
        <v>#VALUE!</v>
      </c>
      <c r="L458" s="12">
        <f t="shared" si="43"/>
        <v>0.28038003403779793</v>
      </c>
      <c r="M458" s="12">
        <f t="shared" si="43"/>
        <v>0.38300065525527199</v>
      </c>
      <c r="N458" s="12">
        <f>+N457/N$402</f>
        <v>0.38650444712810328</v>
      </c>
      <c r="O458" s="12">
        <f>+O457/O$402</f>
        <v>0.40035431413767719</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t="str">
        <f t="shared" si="44"/>
        <v/>
      </c>
      <c r="M461" s="7">
        <f t="shared" si="44"/>
        <v>495337</v>
      </c>
      <c r="N461" s="7">
        <f t="shared" si="44"/>
        <v>505960</v>
      </c>
      <c r="O461" s="7">
        <f t="shared" si="44"/>
        <v>338804</v>
      </c>
      <c r="P461" s="17"/>
      <c r="Q461" s="9" t="s">
        <v>12</v>
      </c>
      <c r="R461" s="88"/>
    </row>
    <row r="462" spans="1:18"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t="str">
        <f t="shared" si="44"/>
        <v/>
      </c>
      <c r="M462" s="7">
        <f t="shared" si="44"/>
        <v>384475</v>
      </c>
      <c r="N462" s="7">
        <f t="shared" si="44"/>
        <v>516753</v>
      </c>
      <c r="O462" s="7" t="str">
        <f t="shared" si="44"/>
        <v/>
      </c>
      <c r="P462" s="17"/>
      <c r="Q462" s="9" t="s">
        <v>13</v>
      </c>
    </row>
    <row r="463" spans="1:18"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t="str">
        <f t="shared" si="44"/>
        <v/>
      </c>
      <c r="M463" s="7">
        <f t="shared" si="44"/>
        <v>409553</v>
      </c>
      <c r="N463" s="7">
        <f t="shared" si="44"/>
        <v>458665</v>
      </c>
      <c r="O463" s="7" t="str">
        <f t="shared" si="44"/>
        <v/>
      </c>
      <c r="P463" s="17"/>
      <c r="Q463" s="9" t="s">
        <v>14</v>
      </c>
    </row>
    <row r="464" spans="1:18"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t="str">
        <f t="shared" si="44"/>
        <v/>
      </c>
      <c r="L464" s="18">
        <f t="shared" si="44"/>
        <v>601642.1</v>
      </c>
      <c r="M464" s="18">
        <f t="shared" si="44"/>
        <v>406982.06</v>
      </c>
      <c r="N464" s="18">
        <f t="shared" si="44"/>
        <v>492075.05</v>
      </c>
      <c r="O464" s="18" t="str">
        <f t="shared" si="44"/>
        <v/>
      </c>
      <c r="P464" s="17"/>
      <c r="Q464" s="9" t="s">
        <v>19</v>
      </c>
    </row>
    <row r="465" spans="1:17"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0</v>
      </c>
      <c r="L465" s="16">
        <f t="shared" si="45"/>
        <v>601642.1</v>
      </c>
      <c r="M465" s="16">
        <f t="shared" si="45"/>
        <v>1696347.06</v>
      </c>
      <c r="N465" s="16">
        <f>IF(N462="",N461*4,IF(N463="",(N462+N461)*2,IF(N464="",((N463+N462+N461)/3)*4,SUM(N461:N464))))</f>
        <v>1973453.05</v>
      </c>
      <c r="O465" s="16">
        <f>IF(O462="",O461*4,IF(O463="",(O462+O461)*2,IF(O464="",((O463+O462+O461)/3)*4,SUM(O461:O464))))</f>
        <v>1355216</v>
      </c>
      <c r="P465" s="6"/>
      <c r="Q465" s="9" t="s">
        <v>15</v>
      </c>
    </row>
    <row r="466" spans="1:17" s="87" customFormat="1"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t="e">
        <f t="shared" si="46"/>
        <v>#DIV/0!</v>
      </c>
      <c r="M466" s="20">
        <f t="shared" si="46"/>
        <v>1.8195285203611915</v>
      </c>
      <c r="N466" s="12">
        <f>N465/M465-1</f>
        <v>0.16335453783850107</v>
      </c>
      <c r="O466" s="12">
        <f>O465/N465-1</f>
        <v>-0.31327679672946873</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t="str">
        <f t="shared" si="47"/>
        <v/>
      </c>
      <c r="M468" s="7">
        <f t="shared" si="47"/>
        <v>5997</v>
      </c>
      <c r="N468" s="7">
        <f t="shared" si="47"/>
        <v>5984</v>
      </c>
      <c r="O468" s="7">
        <f t="shared" si="47"/>
        <v>17274</v>
      </c>
      <c r="P468" s="6"/>
      <c r="Q468" s="9" t="s">
        <v>12</v>
      </c>
    </row>
    <row r="469" spans="1:17"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t="str">
        <f t="shared" si="47"/>
        <v/>
      </c>
      <c r="M469" s="7">
        <f t="shared" si="47"/>
        <v>22589</v>
      </c>
      <c r="N469" s="7">
        <f t="shared" si="47"/>
        <v>7527</v>
      </c>
      <c r="O469" s="7" t="str">
        <f t="shared" si="47"/>
        <v/>
      </c>
      <c r="P469" s="6"/>
      <c r="Q469" s="9" t="s">
        <v>13</v>
      </c>
    </row>
    <row r="470" spans="1:17"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t="str">
        <f t="shared" si="47"/>
        <v/>
      </c>
      <c r="M470" s="7">
        <f t="shared" si="47"/>
        <v>14263</v>
      </c>
      <c r="N470" s="7">
        <f t="shared" si="47"/>
        <v>6641</v>
      </c>
      <c r="O470" s="7" t="str">
        <f t="shared" si="47"/>
        <v/>
      </c>
      <c r="P470" s="6"/>
      <c r="Q470" s="9" t="s">
        <v>14</v>
      </c>
    </row>
    <row r="471" spans="1:17"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t="str">
        <f t="shared" si="47"/>
        <v/>
      </c>
      <c r="L471" s="18">
        <f t="shared" si="47"/>
        <v>6142.77</v>
      </c>
      <c r="M471" s="18">
        <f t="shared" si="47"/>
        <v>8273.77</v>
      </c>
      <c r="N471" s="18">
        <f t="shared" si="47"/>
        <v>8724.8700000000008</v>
      </c>
      <c r="O471" s="18" t="str">
        <f t="shared" si="47"/>
        <v/>
      </c>
      <c r="P471" s="6"/>
      <c r="Q471" s="9" t="s">
        <v>19</v>
      </c>
    </row>
    <row r="472" spans="1:17"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0</v>
      </c>
      <c r="L472" s="112">
        <f t="shared" si="48"/>
        <v>6142.77</v>
      </c>
      <c r="M472" s="112">
        <f t="shared" si="48"/>
        <v>51122.770000000004</v>
      </c>
      <c r="N472" s="112">
        <f>IF(N469="",N468*4,IF(N470="",(N469+N468)*2,IF(N471="",((N470+N469+N468)/3)*4,SUM(N468:N471))))</f>
        <v>28876.870000000003</v>
      </c>
      <c r="O472" s="112">
        <f>IF(O469="",O468*4,IF(O470="",(O469+O468)*2,IF(O471="",((O470+O469+O468)/3)*4,SUM(O468:O471))))</f>
        <v>69096</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t="str">
        <f t="shared" si="49"/>
        <v/>
      </c>
      <c r="M474" s="7">
        <f t="shared" si="49"/>
        <v>0</v>
      </c>
      <c r="N474" s="7">
        <f t="shared" si="49"/>
        <v>43</v>
      </c>
      <c r="O474" s="7">
        <f t="shared" si="49"/>
        <v>51</v>
      </c>
      <c r="P474" s="6"/>
      <c r="Q474" s="9" t="s">
        <v>12</v>
      </c>
    </row>
    <row r="475" spans="1:17"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t="str">
        <f t="shared" si="49"/>
        <v/>
      </c>
      <c r="M475" s="7">
        <f t="shared" si="49"/>
        <v>177</v>
      </c>
      <c r="N475" s="7">
        <f t="shared" si="49"/>
        <v>251</v>
      </c>
      <c r="O475" s="7" t="str">
        <f t="shared" si="49"/>
        <v/>
      </c>
      <c r="P475" s="6"/>
      <c r="Q475" s="9" t="s">
        <v>13</v>
      </c>
    </row>
    <row r="476" spans="1:17"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t="str">
        <f t="shared" si="49"/>
        <v/>
      </c>
      <c r="M476" s="7">
        <f t="shared" si="49"/>
        <v>59</v>
      </c>
      <c r="N476" s="7">
        <f t="shared" si="49"/>
        <v>54</v>
      </c>
      <c r="O476" s="7" t="str">
        <f t="shared" si="49"/>
        <v/>
      </c>
      <c r="P476" s="6"/>
      <c r="Q476" s="9" t="s">
        <v>14</v>
      </c>
    </row>
    <row r="477" spans="1:17"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t="str">
        <f t="shared" si="49"/>
        <v/>
      </c>
      <c r="L477" s="18">
        <f t="shared" si="49"/>
        <v>40.54</v>
      </c>
      <c r="M477" s="18">
        <f t="shared" si="49"/>
        <v>192.32</v>
      </c>
      <c r="N477" s="18">
        <f t="shared" si="49"/>
        <v>253.48</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40.54</v>
      </c>
      <c r="M478" s="112">
        <f t="shared" si="50"/>
        <v>428.32</v>
      </c>
      <c r="N478" s="112">
        <f>IF(N475="",N474*4,IF(N476="",(N475+N474)*2,IF(N477="",((N476+N475+N474)/3)*4,SUM(N474:N477))))</f>
        <v>601.48</v>
      </c>
      <c r="O478" s="112">
        <f>IF(O475="",O474*4,IF(O476="",(O475+O474)*2,IF(O477="",((O476+O475+O474)/3)*4,SUM(O474:O477))))</f>
        <v>204</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t="str">
        <f t="shared" si="55"/>
        <v/>
      </c>
      <c r="M492" s="7">
        <f t="shared" si="55"/>
        <v>501334</v>
      </c>
      <c r="N492" s="7">
        <f t="shared" si="55"/>
        <v>511987</v>
      </c>
      <c r="O492" s="7">
        <f t="shared" si="55"/>
        <v>356129</v>
      </c>
      <c r="P492" s="6"/>
      <c r="Q492" s="9" t="s">
        <v>12</v>
      </c>
    </row>
    <row r="493" spans="2:17" s="2" customFormat="1"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t="str">
        <f t="shared" si="55"/>
        <v/>
      </c>
      <c r="M493" s="7">
        <f t="shared" si="55"/>
        <v>407241</v>
      </c>
      <c r="N493" s="7">
        <f t="shared" si="55"/>
        <v>524531</v>
      </c>
      <c r="O493" s="7" t="str">
        <f t="shared" si="55"/>
        <v/>
      </c>
      <c r="P493" s="6"/>
      <c r="Q493" s="9" t="s">
        <v>13</v>
      </c>
    </row>
    <row r="494" spans="2:17" s="2" customFormat="1"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t="str">
        <f t="shared" si="55"/>
        <v/>
      </c>
      <c r="M494" s="7">
        <f t="shared" si="55"/>
        <v>423816</v>
      </c>
      <c r="N494" s="7">
        <f t="shared" si="55"/>
        <v>465360</v>
      </c>
      <c r="O494" s="7" t="str">
        <f t="shared" si="55"/>
        <v/>
      </c>
      <c r="P494" s="6"/>
      <c r="Q494" s="9" t="s">
        <v>14</v>
      </c>
    </row>
    <row r="495" spans="2:17" s="2" customFormat="1"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t="str">
        <f t="shared" si="55"/>
        <v/>
      </c>
      <c r="L495" s="7">
        <f t="shared" si="55"/>
        <v>607825.41</v>
      </c>
      <c r="M495" s="7">
        <f t="shared" si="55"/>
        <v>415448.14</v>
      </c>
      <c r="N495" s="7">
        <f t="shared" si="55"/>
        <v>501053.4</v>
      </c>
      <c r="O495" s="7" t="str">
        <f t="shared" si="55"/>
        <v/>
      </c>
      <c r="P495" s="6"/>
      <c r="Q495" s="9" t="s">
        <v>19</v>
      </c>
    </row>
    <row r="496" spans="2:17" s="2" customFormat="1"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0</v>
      </c>
      <c r="L496" s="16">
        <f t="shared" si="56"/>
        <v>607825.41</v>
      </c>
      <c r="M496" s="16">
        <f t="shared" si="56"/>
        <v>1747839.1400000001</v>
      </c>
      <c r="N496" s="16">
        <f>IF(N493="",N492*4,IF(N494="",(N493+N492)*2,IF(N495="",((N494+N493+N492)/3)*4,SUM(N492:N495))))</f>
        <v>2002931.4</v>
      </c>
      <c r="O496" s="16">
        <f>IF(O493="",O492*4,IF(O494="",(O493+O492)*2,IF(O495="",((O494+O493+O492)/3)*4,SUM(O492:O495))))</f>
        <v>1424516</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t="str">
        <f t="shared" si="57"/>
        <v/>
      </c>
      <c r="M499" s="7">
        <f t="shared" si="57"/>
        <v>288841</v>
      </c>
      <c r="N499" s="7">
        <f t="shared" si="57"/>
        <v>347387</v>
      </c>
      <c r="O499" s="7">
        <f t="shared" si="57"/>
        <v>301701</v>
      </c>
      <c r="P499" s="6"/>
      <c r="Q499" s="9" t="s">
        <v>12</v>
      </c>
    </row>
    <row r="500" spans="1:17"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t="str">
        <f t="shared" si="57"/>
        <v/>
      </c>
      <c r="M500" s="7">
        <f t="shared" si="57"/>
        <v>274517</v>
      </c>
      <c r="N500" s="7">
        <f t="shared" si="57"/>
        <v>411237</v>
      </c>
      <c r="O500" s="7" t="str">
        <f t="shared" si="57"/>
        <v/>
      </c>
      <c r="P500" s="6"/>
      <c r="Q500" s="9" t="s">
        <v>13</v>
      </c>
    </row>
    <row r="501" spans="1:17"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t="str">
        <f t="shared" si="57"/>
        <v/>
      </c>
      <c r="M501" s="7">
        <f t="shared" si="57"/>
        <v>289904</v>
      </c>
      <c r="N501" s="7">
        <f t="shared" si="57"/>
        <v>368137</v>
      </c>
      <c r="O501" s="7" t="str">
        <f t="shared" si="57"/>
        <v/>
      </c>
      <c r="P501" s="6"/>
      <c r="Q501" s="9" t="s">
        <v>14</v>
      </c>
    </row>
    <row r="502" spans="1:17"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t="str">
        <f t="shared" si="57"/>
        <v/>
      </c>
      <c r="L502" s="18">
        <f t="shared" si="57"/>
        <v>388770.37</v>
      </c>
      <c r="M502" s="18">
        <f t="shared" si="57"/>
        <v>270967.09000000003</v>
      </c>
      <c r="N502" s="18">
        <f t="shared" si="57"/>
        <v>373073.14</v>
      </c>
      <c r="O502" s="18" t="str">
        <f t="shared" si="57"/>
        <v/>
      </c>
      <c r="P502" s="6"/>
      <c r="Q502" s="9" t="s">
        <v>19</v>
      </c>
    </row>
    <row r="503" spans="1:17"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0</v>
      </c>
      <c r="L503" s="18">
        <f t="shared" si="58"/>
        <v>388770.37</v>
      </c>
      <c r="M503" s="18">
        <f t="shared" si="58"/>
        <v>1124229.0900000001</v>
      </c>
      <c r="N503" s="18">
        <f>IF(N500="",N499*4,IF(N501="",(N500+N499)*2,IF(N502="",((N501+N500+N499)/3)*4,SUM(N499:N502))))</f>
        <v>1499834.1400000001</v>
      </c>
      <c r="O503" s="18">
        <f>IF(O500="",O499*4,IF(O501="",(O500+O499)*2,IF(O502="",((O501+O500+O499)/3)*4,SUM(O499:O502))))</f>
        <v>1206804</v>
      </c>
      <c r="P503" s="6"/>
      <c r="Q503" s="9" t="s">
        <v>15</v>
      </c>
    </row>
    <row r="504" spans="1:17"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t="e">
        <f t="shared" si="59"/>
        <v>#DIV/0!</v>
      </c>
      <c r="L504" s="22">
        <f t="shared" si="59"/>
        <v>0.64618212389059881</v>
      </c>
      <c r="M504" s="22">
        <f t="shared" si="59"/>
        <v>0.66273530724308272</v>
      </c>
      <c r="N504" s="23">
        <f t="shared" si="59"/>
        <v>0.76000497706292025</v>
      </c>
      <c r="O504" s="23">
        <f t="shared" si="59"/>
        <v>0.89048830592318862</v>
      </c>
      <c r="P504" s="6"/>
      <c r="Q504" s="11" t="s">
        <v>2552</v>
      </c>
    </row>
    <row r="505" spans="1:17" s="87" customFormat="1" x14ac:dyDescent="0.3">
      <c r="A505" s="86"/>
      <c r="B505" s="19"/>
      <c r="C505" s="10" t="e">
        <f t="shared" ref="C505:M505" si="60">C503/B503-1</f>
        <v>#DIV/0!</v>
      </c>
      <c r="D505" s="10" t="e">
        <f t="shared" si="60"/>
        <v>#DIV/0!</v>
      </c>
      <c r="E505" s="10" t="e">
        <f t="shared" si="60"/>
        <v>#DIV/0!</v>
      </c>
      <c r="F505" s="10" t="e">
        <f t="shared" si="60"/>
        <v>#DIV/0!</v>
      </c>
      <c r="G505" s="10" t="e">
        <f t="shared" si="60"/>
        <v>#DIV/0!</v>
      </c>
      <c r="H505" s="10" t="e">
        <f t="shared" si="60"/>
        <v>#DIV/0!</v>
      </c>
      <c r="I505" s="10" t="e">
        <f t="shared" si="60"/>
        <v>#DIV/0!</v>
      </c>
      <c r="J505" s="10" t="e">
        <f t="shared" si="60"/>
        <v>#DIV/0!</v>
      </c>
      <c r="K505" s="10" t="e">
        <f t="shared" si="60"/>
        <v>#DIV/0!</v>
      </c>
      <c r="L505" s="10" t="e">
        <f t="shared" si="60"/>
        <v>#DIV/0!</v>
      </c>
      <c r="M505" s="10">
        <f t="shared" si="60"/>
        <v>1.8917561027091652</v>
      </c>
      <c r="N505" s="10">
        <f>N503/M503-1</f>
        <v>0.33410009876189917</v>
      </c>
      <c r="O505" s="10">
        <f>O503/N503-1</f>
        <v>-0.1953750299349768</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t="str">
        <f t="shared" ref="B507:O511" si="61">IFERROR(B461-B499,"")</f>
        <v/>
      </c>
      <c r="C507" s="16" t="str">
        <f t="shared" si="61"/>
        <v/>
      </c>
      <c r="D507" s="16" t="str">
        <f t="shared" si="61"/>
        <v/>
      </c>
      <c r="E507" s="16" t="str">
        <f t="shared" si="61"/>
        <v/>
      </c>
      <c r="F507" s="16" t="str">
        <f t="shared" si="61"/>
        <v/>
      </c>
      <c r="G507" s="16" t="str">
        <f t="shared" si="61"/>
        <v/>
      </c>
      <c r="H507" s="16" t="str">
        <f t="shared" si="61"/>
        <v/>
      </c>
      <c r="I507" s="16" t="str">
        <f t="shared" si="61"/>
        <v/>
      </c>
      <c r="J507" s="16" t="str">
        <f t="shared" si="61"/>
        <v/>
      </c>
      <c r="K507" s="16" t="str">
        <f t="shared" si="61"/>
        <v/>
      </c>
      <c r="L507" s="16" t="str">
        <f t="shared" si="61"/>
        <v/>
      </c>
      <c r="M507" s="16">
        <f t="shared" si="61"/>
        <v>206496</v>
      </c>
      <c r="N507" s="16">
        <f t="shared" si="61"/>
        <v>158573</v>
      </c>
      <c r="O507" s="16">
        <f t="shared" si="61"/>
        <v>37103</v>
      </c>
      <c r="P507" s="6"/>
      <c r="Q507" s="9" t="s">
        <v>12</v>
      </c>
    </row>
    <row r="508" spans="1:17"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t="str">
        <f t="shared" si="61"/>
        <v/>
      </c>
      <c r="M508" s="7">
        <f t="shared" si="61"/>
        <v>109958</v>
      </c>
      <c r="N508" s="7">
        <f t="shared" si="61"/>
        <v>105516</v>
      </c>
      <c r="O508" s="7" t="str">
        <f t="shared" si="61"/>
        <v/>
      </c>
      <c r="P508" s="6"/>
      <c r="Q508" s="9" t="s">
        <v>13</v>
      </c>
    </row>
    <row r="509" spans="1:17"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t="str">
        <f t="shared" si="61"/>
        <v/>
      </c>
      <c r="M509" s="7">
        <f t="shared" si="61"/>
        <v>119649</v>
      </c>
      <c r="N509" s="7">
        <f t="shared" si="61"/>
        <v>90528</v>
      </c>
      <c r="O509" s="7" t="str">
        <f t="shared" si="61"/>
        <v/>
      </c>
      <c r="P509" s="6"/>
      <c r="Q509" s="9" t="s">
        <v>14</v>
      </c>
    </row>
    <row r="510" spans="1:17"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t="str">
        <f t="shared" si="61"/>
        <v/>
      </c>
      <c r="L510" s="18">
        <f t="shared" si="61"/>
        <v>212871.72999999998</v>
      </c>
      <c r="M510" s="18">
        <f t="shared" si="61"/>
        <v>136014.96999999997</v>
      </c>
      <c r="N510" s="18">
        <f t="shared" si="61"/>
        <v>119001.90999999997</v>
      </c>
      <c r="O510" s="18" t="str">
        <f t="shared" si="61"/>
        <v/>
      </c>
      <c r="P510" s="6"/>
      <c r="Q510" s="9" t="s">
        <v>19</v>
      </c>
    </row>
    <row r="511" spans="1:17"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0</v>
      </c>
      <c r="L511" s="16">
        <f t="shared" si="61"/>
        <v>212871.72999999998</v>
      </c>
      <c r="M511" s="16">
        <f t="shared" si="61"/>
        <v>572117.97</v>
      </c>
      <c r="N511" s="16">
        <f t="shared" si="61"/>
        <v>473618.90999999992</v>
      </c>
      <c r="O511" s="16">
        <f t="shared" si="61"/>
        <v>148412</v>
      </c>
      <c r="P511" s="6"/>
      <c r="Q511" s="9" t="s">
        <v>15</v>
      </c>
    </row>
    <row r="512" spans="1:17"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t="e">
        <f t="shared" si="62"/>
        <v>#DIV/0!</v>
      </c>
      <c r="L512" s="10">
        <f t="shared" si="62"/>
        <v>0.35381787610940124</v>
      </c>
      <c r="M512" s="10">
        <f t="shared" si="62"/>
        <v>0.33726469275691728</v>
      </c>
      <c r="N512" s="10">
        <f t="shared" si="62"/>
        <v>0.23999502293707969</v>
      </c>
      <c r="O512" s="10">
        <f t="shared" si="62"/>
        <v>0.10951169407681137</v>
      </c>
      <c r="P512" s="6"/>
      <c r="Q512" s="24" t="s">
        <v>23</v>
      </c>
    </row>
    <row r="513" spans="1:17" s="87" customFormat="1" x14ac:dyDescent="0.3">
      <c r="A513" s="86"/>
      <c r="B513" s="19"/>
      <c r="C513" s="10" t="e">
        <f t="shared" ref="C513:M513" si="63">C511/B511-1</f>
        <v>#DIV/0!</v>
      </c>
      <c r="D513" s="10" t="e">
        <f t="shared" si="63"/>
        <v>#DIV/0!</v>
      </c>
      <c r="E513" s="10" t="e">
        <f t="shared" si="63"/>
        <v>#DIV/0!</v>
      </c>
      <c r="F513" s="10" t="e">
        <f t="shared" si="63"/>
        <v>#DIV/0!</v>
      </c>
      <c r="G513" s="10" t="e">
        <f t="shared" si="63"/>
        <v>#DIV/0!</v>
      </c>
      <c r="H513" s="10" t="e">
        <f t="shared" si="63"/>
        <v>#DIV/0!</v>
      </c>
      <c r="I513" s="10" t="e">
        <f t="shared" si="63"/>
        <v>#DIV/0!</v>
      </c>
      <c r="J513" s="10" t="e">
        <f t="shared" si="63"/>
        <v>#DIV/0!</v>
      </c>
      <c r="K513" s="10" t="e">
        <f t="shared" si="63"/>
        <v>#DIV/0!</v>
      </c>
      <c r="L513" s="10" t="e">
        <f t="shared" si="63"/>
        <v>#DIV/0!</v>
      </c>
      <c r="M513" s="10">
        <f t="shared" si="63"/>
        <v>1.6876183605967783</v>
      </c>
      <c r="N513" s="10">
        <f>N511/M511-1</f>
        <v>-0.17216564618657249</v>
      </c>
      <c r="O513" s="10">
        <f>O511/N511-1</f>
        <v>-0.6866425793682942</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f t="shared" si="64"/>
        <v>54954</v>
      </c>
      <c r="N516" s="16">
        <f t="shared" si="64"/>
        <v>56379</v>
      </c>
      <c r="O516" s="16">
        <f t="shared" si="64"/>
        <v>37482</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f t="shared" si="64"/>
        <v>48713</v>
      </c>
      <c r="N517" s="7">
        <f t="shared" si="64"/>
        <v>49979</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f t="shared" si="64"/>
        <v>48334</v>
      </c>
      <c r="N518" s="7">
        <f t="shared" si="64"/>
        <v>42780</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f t="shared" si="64"/>
        <v>52531.98</v>
      </c>
      <c r="M519" s="18">
        <f t="shared" si="64"/>
        <v>48865.11</v>
      </c>
      <c r="N519" s="18">
        <f t="shared" si="64"/>
        <v>47961.79</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52531.98</v>
      </c>
      <c r="M520" s="18">
        <f t="shared" si="65"/>
        <v>200866.11</v>
      </c>
      <c r="N520" s="18">
        <f>IF(N517="",N516*4,IF(N518="",(N517+N516)*2,IF(N519="",((N518+N517+N516)/3)*4,SUM(N516:N519))))</f>
        <v>197099.79</v>
      </c>
      <c r="O520" s="18">
        <f>IF(O517="",O516*4,IF(O518="",(O517+O516)*2,IF(O519="",((O518+O517+O516)/3)*4,SUM(O516:O519))))</f>
        <v>149928</v>
      </c>
      <c r="P520" s="6"/>
      <c r="Q520" s="9" t="s">
        <v>15</v>
      </c>
    </row>
    <row r="521" spans="1:17"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t="e">
        <f t="shared" si="66"/>
        <v>#DIV/0!</v>
      </c>
      <c r="L521" s="10">
        <f t="shared" si="66"/>
        <v>8.6431865274961522E-2</v>
      </c>
      <c r="M521" s="10">
        <f t="shared" si="66"/>
        <v>0.11494682572001828</v>
      </c>
      <c r="N521" s="10">
        <f>+N520/(N$465+N$472)</f>
        <v>9.843522190389084E-2</v>
      </c>
      <c r="O521" s="10">
        <f>+O520/(O$465+O$472)</f>
        <v>0.10526345351299435</v>
      </c>
      <c r="P521" s="6"/>
      <c r="Q521" s="11" t="s">
        <v>2552</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f t="shared" si="67"/>
        <v>2.8236919682067945</v>
      </c>
      <c r="N522" s="10">
        <f>N520/M520-1</f>
        <v>-1.8750400453316773E-2</v>
      </c>
      <c r="O522" s="10">
        <f>O520/N520-1</f>
        <v>-0.23932947873764865</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t="str">
        <f t="shared" ref="B524:O527" si="68">IFERROR(VLOOKUP($B$523,$130:$216,MATCH($Q524&amp;"/"&amp;B$348,$128:$128,0),FALSE),"")</f>
        <v/>
      </c>
      <c r="C524" s="16" t="str">
        <f t="shared" si="68"/>
        <v/>
      </c>
      <c r="D524" s="16" t="str">
        <f t="shared" si="68"/>
        <v/>
      </c>
      <c r="E524" s="16" t="str">
        <f t="shared" si="68"/>
        <v/>
      </c>
      <c r="F524" s="16" t="str">
        <f t="shared" si="68"/>
        <v/>
      </c>
      <c r="G524" s="16" t="str">
        <f t="shared" si="68"/>
        <v/>
      </c>
      <c r="H524" s="16" t="str">
        <f t="shared" si="68"/>
        <v/>
      </c>
      <c r="I524" s="16" t="str">
        <f t="shared" si="68"/>
        <v/>
      </c>
      <c r="J524" s="16" t="str">
        <f t="shared" si="68"/>
        <v/>
      </c>
      <c r="K524" s="16" t="str">
        <f t="shared" si="68"/>
        <v/>
      </c>
      <c r="L524" s="16" t="str">
        <f t="shared" si="68"/>
        <v/>
      </c>
      <c r="M524" s="16">
        <f t="shared" si="68"/>
        <v>70528</v>
      </c>
      <c r="N524" s="16">
        <f t="shared" si="68"/>
        <v>64671</v>
      </c>
      <c r="O524" s="16">
        <f t="shared" si="68"/>
        <v>39424</v>
      </c>
      <c r="P524" s="6"/>
      <c r="Q524" s="9" t="s">
        <v>12</v>
      </c>
    </row>
    <row r="525" spans="1:17"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t="str">
        <f t="shared" si="68"/>
        <v/>
      </c>
      <c r="M525" s="7">
        <f t="shared" si="68"/>
        <v>58315</v>
      </c>
      <c r="N525" s="7">
        <f t="shared" si="68"/>
        <v>39321</v>
      </c>
      <c r="O525" s="7" t="str">
        <f t="shared" si="68"/>
        <v/>
      </c>
      <c r="P525" s="6"/>
      <c r="Q525" s="9" t="s">
        <v>13</v>
      </c>
    </row>
    <row r="526" spans="1:17"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t="str">
        <f t="shared" si="68"/>
        <v/>
      </c>
      <c r="M526" s="7">
        <f t="shared" si="68"/>
        <v>58165</v>
      </c>
      <c r="N526" s="7">
        <f t="shared" si="68"/>
        <v>46193</v>
      </c>
      <c r="O526" s="7" t="str">
        <f t="shared" si="68"/>
        <v/>
      </c>
      <c r="P526" s="6"/>
      <c r="Q526" s="9" t="s">
        <v>14</v>
      </c>
    </row>
    <row r="527" spans="1:17"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t="str">
        <f t="shared" si="68"/>
        <v/>
      </c>
      <c r="L527" s="18">
        <f t="shared" si="68"/>
        <v>67085.440000000002</v>
      </c>
      <c r="M527" s="18">
        <f t="shared" si="68"/>
        <v>69673.7</v>
      </c>
      <c r="N527" s="18">
        <f t="shared" si="68"/>
        <v>49643.89</v>
      </c>
      <c r="O527" s="18" t="str">
        <f t="shared" si="68"/>
        <v/>
      </c>
      <c r="P527" s="6"/>
      <c r="Q527" s="9" t="s">
        <v>19</v>
      </c>
    </row>
    <row r="528" spans="1:17"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0</v>
      </c>
      <c r="L528" s="18">
        <f t="shared" si="69"/>
        <v>67085.440000000002</v>
      </c>
      <c r="M528" s="18">
        <f t="shared" si="69"/>
        <v>256681.7</v>
      </c>
      <c r="N528" s="18">
        <f>IF(N525="",N524*4,IF(N526="",(N525+N524)*2,IF(N527="",((N526+N525+N524)/3)*4,SUM(N524:N527))))</f>
        <v>199828.89</v>
      </c>
      <c r="O528" s="18">
        <f>IF(O525="",O524*4,IF(O526="",(O525+O524)*2,IF(O527="",((O526+O525+O524)/3)*4,SUM(O524:O527))))</f>
        <v>157696</v>
      </c>
      <c r="P528" s="6"/>
      <c r="Q528" s="9" t="s">
        <v>15</v>
      </c>
    </row>
    <row r="529" spans="1:17"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t="e">
        <f t="shared" si="70"/>
        <v>#DIV/0!</v>
      </c>
      <c r="L529" s="10">
        <f t="shared" si="70"/>
        <v>0.11037694965983606</v>
      </c>
      <c r="M529" s="10">
        <f t="shared" si="70"/>
        <v>0.1468876289555168</v>
      </c>
      <c r="N529" s="10">
        <f t="shared" si="70"/>
        <v>9.9798184107442192E-2</v>
      </c>
      <c r="O529" s="10">
        <f t="shared" si="70"/>
        <v>0.11071731474564561</v>
      </c>
      <c r="P529" s="6"/>
      <c r="Q529" s="11" t="s">
        <v>2552</v>
      </c>
    </row>
    <row r="530" spans="1:17" s="87" customFormat="1" x14ac:dyDescent="0.3">
      <c r="A530" s="86"/>
      <c r="B530" s="19"/>
      <c r="C530" s="10" t="e">
        <f t="shared" ref="C530:M530" si="71">C528/B528-1</f>
        <v>#DIV/0!</v>
      </c>
      <c r="D530" s="10" t="e">
        <f t="shared" si="71"/>
        <v>#DIV/0!</v>
      </c>
      <c r="E530" s="10" t="e">
        <f t="shared" si="71"/>
        <v>#DIV/0!</v>
      </c>
      <c r="F530" s="10" t="e">
        <f t="shared" si="71"/>
        <v>#DIV/0!</v>
      </c>
      <c r="G530" s="10" t="e">
        <f t="shared" si="71"/>
        <v>#DIV/0!</v>
      </c>
      <c r="H530" s="10" t="e">
        <f t="shared" si="71"/>
        <v>#DIV/0!</v>
      </c>
      <c r="I530" s="10" t="e">
        <f t="shared" si="71"/>
        <v>#DIV/0!</v>
      </c>
      <c r="J530" s="10" t="e">
        <f t="shared" si="71"/>
        <v>#DIV/0!</v>
      </c>
      <c r="K530" s="10" t="e">
        <f t="shared" si="71"/>
        <v>#DIV/0!</v>
      </c>
      <c r="L530" s="10" t="e">
        <f t="shared" si="71"/>
        <v>#DIV/0!</v>
      </c>
      <c r="M530" s="10">
        <f t="shared" si="71"/>
        <v>2.8261908992472882</v>
      </c>
      <c r="N530" s="10">
        <f>N528/M528-1</f>
        <v>-0.22149148147296827</v>
      </c>
      <c r="O530" s="10">
        <f>O528/N528-1</f>
        <v>-0.21084483830140888</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t="str">
        <f t="shared" ref="B532:O535" si="72">IFERROR(VLOOKUP($B$531,$130:$216,MATCH($Q532&amp;"/"&amp;B$348,$128:$128,0),FALSE),"")</f>
        <v/>
      </c>
      <c r="C532" s="16" t="str">
        <f t="shared" si="72"/>
        <v/>
      </c>
      <c r="D532" s="16" t="str">
        <f t="shared" si="72"/>
        <v/>
      </c>
      <c r="E532" s="16" t="str">
        <f t="shared" si="72"/>
        <v/>
      </c>
      <c r="F532" s="16" t="str">
        <f t="shared" si="72"/>
        <v/>
      </c>
      <c r="G532" s="16" t="str">
        <f t="shared" si="72"/>
        <v/>
      </c>
      <c r="H532" s="16" t="str">
        <f t="shared" si="72"/>
        <v/>
      </c>
      <c r="I532" s="16" t="str">
        <f t="shared" si="72"/>
        <v/>
      </c>
      <c r="J532" s="16" t="str">
        <f t="shared" si="72"/>
        <v/>
      </c>
      <c r="K532" s="16" t="str">
        <f t="shared" si="72"/>
        <v/>
      </c>
      <c r="L532" s="16" t="str">
        <f t="shared" si="72"/>
        <v/>
      </c>
      <c r="M532" s="16">
        <f t="shared" si="72"/>
        <v>125482</v>
      </c>
      <c r="N532" s="16">
        <f t="shared" si="72"/>
        <v>121050</v>
      </c>
      <c r="O532" s="16">
        <f t="shared" si="72"/>
        <v>76906</v>
      </c>
      <c r="P532" s="6"/>
      <c r="Q532" s="9" t="s">
        <v>12</v>
      </c>
    </row>
    <row r="533" spans="1:17"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t="str">
        <f t="shared" si="72"/>
        <v/>
      </c>
      <c r="M533" s="7">
        <f t="shared" si="72"/>
        <v>107028</v>
      </c>
      <c r="N533" s="7">
        <f t="shared" si="72"/>
        <v>89300</v>
      </c>
      <c r="O533" s="7" t="str">
        <f t="shared" si="72"/>
        <v/>
      </c>
      <c r="P533" s="6"/>
      <c r="Q533" s="9" t="s">
        <v>13</v>
      </c>
    </row>
    <row r="534" spans="1:17"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t="str">
        <f t="shared" si="72"/>
        <v/>
      </c>
      <c r="M534" s="7">
        <f t="shared" si="72"/>
        <v>106499</v>
      </c>
      <c r="N534" s="7">
        <f t="shared" si="72"/>
        <v>88973</v>
      </c>
      <c r="O534" s="7" t="str">
        <f t="shared" si="72"/>
        <v/>
      </c>
      <c r="P534" s="6"/>
      <c r="Q534" s="9" t="s">
        <v>14</v>
      </c>
    </row>
    <row r="535" spans="1:17"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t="str">
        <f t="shared" si="72"/>
        <v/>
      </c>
      <c r="L535" s="18">
        <f t="shared" si="72"/>
        <v>119617.42</v>
      </c>
      <c r="M535" s="18">
        <f t="shared" si="72"/>
        <v>118538.81</v>
      </c>
      <c r="N535" s="18">
        <f t="shared" si="72"/>
        <v>97605.68</v>
      </c>
      <c r="O535" s="18" t="str">
        <f t="shared" si="72"/>
        <v/>
      </c>
      <c r="P535" s="6"/>
      <c r="Q535" s="9" t="s">
        <v>19</v>
      </c>
    </row>
    <row r="536" spans="1:17"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0</v>
      </c>
      <c r="L536" s="25">
        <f t="shared" si="73"/>
        <v>119617.42</v>
      </c>
      <c r="M536" s="25">
        <f t="shared" si="73"/>
        <v>457547.81</v>
      </c>
      <c r="N536" s="25">
        <f>IF(N533="",N532*4,IF(N534="",(N533+N532)*2,IF(N535="",((N534+N533+N532)/3)*4,SUM(N532:N535))))</f>
        <v>396928.68</v>
      </c>
      <c r="O536" s="25">
        <f>IF(O533="",O532*4,IF(O534="",(O533+O532)*2,IF(O535="",((O534+O533+O532)/3)*4,SUM(O532:O535))))</f>
        <v>307624</v>
      </c>
      <c r="P536" s="6"/>
      <c r="Q536" s="9" t="s">
        <v>15</v>
      </c>
    </row>
    <row r="537" spans="1:17"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t="e">
        <f t="shared" si="74"/>
        <v>#DIV/0!</v>
      </c>
      <c r="L537" s="10">
        <f t="shared" si="74"/>
        <v>0.19680881493479757</v>
      </c>
      <c r="M537" s="10">
        <f t="shared" si="74"/>
        <v>0.26183445467553507</v>
      </c>
      <c r="N537" s="10">
        <f t="shared" si="74"/>
        <v>0.19823340601133302</v>
      </c>
      <c r="O537" s="10">
        <f t="shared" si="74"/>
        <v>0.21598076825863996</v>
      </c>
      <c r="P537" s="6"/>
      <c r="Q537" s="11" t="s">
        <v>2552</v>
      </c>
    </row>
    <row r="538" spans="1:17" s="87" customFormat="1" x14ac:dyDescent="0.3">
      <c r="A538" s="86"/>
      <c r="B538" s="19"/>
      <c r="C538" s="10" t="e">
        <f t="shared" ref="C538:M538" si="75">C536/B536-1</f>
        <v>#DIV/0!</v>
      </c>
      <c r="D538" s="10" t="e">
        <f t="shared" si="75"/>
        <v>#DIV/0!</v>
      </c>
      <c r="E538" s="10" t="e">
        <f t="shared" si="75"/>
        <v>#DIV/0!</v>
      </c>
      <c r="F538" s="10" t="e">
        <f t="shared" si="75"/>
        <v>#DIV/0!</v>
      </c>
      <c r="G538" s="10" t="e">
        <f t="shared" si="75"/>
        <v>#DIV/0!</v>
      </c>
      <c r="H538" s="10" t="e">
        <f t="shared" si="75"/>
        <v>#DIV/0!</v>
      </c>
      <c r="I538" s="10" t="e">
        <f t="shared" si="75"/>
        <v>#DIV/0!</v>
      </c>
      <c r="J538" s="10" t="e">
        <f t="shared" si="75"/>
        <v>#DIV/0!</v>
      </c>
      <c r="K538" s="10" t="e">
        <f t="shared" si="75"/>
        <v>#DIV/0!</v>
      </c>
      <c r="L538" s="10" t="e">
        <f t="shared" si="75"/>
        <v>#DIV/0!</v>
      </c>
      <c r="M538" s="10">
        <f t="shared" si="75"/>
        <v>2.825093452107561</v>
      </c>
      <c r="N538" s="10">
        <f>N536/M536-1</f>
        <v>-0.13248698534913761</v>
      </c>
      <c r="O538" s="10">
        <f>O536/N536-1</f>
        <v>-0.22498923484188649</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t="str">
        <f t="shared" ref="B540:O543" si="76">IFERROR(VLOOKUP($B$539,$130:$216,MATCH($Q540&amp;"/"&amp;B$348,$128:$128,0),FALSE),"")</f>
        <v/>
      </c>
      <c r="C540" s="16" t="str">
        <f t="shared" si="76"/>
        <v/>
      </c>
      <c r="D540" s="16" t="str">
        <f t="shared" si="76"/>
        <v/>
      </c>
      <c r="E540" s="16" t="str">
        <f t="shared" si="76"/>
        <v/>
      </c>
      <c r="F540" s="16" t="str">
        <f t="shared" si="76"/>
        <v/>
      </c>
      <c r="G540" s="16" t="str">
        <f t="shared" si="76"/>
        <v/>
      </c>
      <c r="H540" s="16" t="str">
        <f t="shared" si="76"/>
        <v/>
      </c>
      <c r="I540" s="16" t="str">
        <f t="shared" si="76"/>
        <v/>
      </c>
      <c r="J540" s="16" t="str">
        <f t="shared" si="76"/>
        <v/>
      </c>
      <c r="K540" s="16" t="str">
        <f t="shared" si="76"/>
        <v/>
      </c>
      <c r="L540" s="16" t="str">
        <f t="shared" si="76"/>
        <v/>
      </c>
      <c r="M540" s="16" t="str">
        <f t="shared" si="76"/>
        <v/>
      </c>
      <c r="N540" s="16" t="str">
        <f t="shared" si="76"/>
        <v/>
      </c>
      <c r="O540" s="16"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t="e">
        <f t="shared" si="78"/>
        <v>#DIV/0!</v>
      </c>
      <c r="L545" s="22">
        <f t="shared" si="78"/>
        <v>0</v>
      </c>
      <c r="M545" s="22">
        <f t="shared" si="78"/>
        <v>0</v>
      </c>
      <c r="N545" s="23" t="e">
        <f t="shared" si="78"/>
        <v>#VALUE!</v>
      </c>
      <c r="O545" s="23" t="e">
        <f t="shared" si="78"/>
        <v>#VALUE!</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t="str">
        <f t="shared" ref="B547:O551" si="79">IFERROR(B507+B468-B532-B540,"")</f>
        <v/>
      </c>
      <c r="C547" s="16" t="str">
        <f t="shared" si="79"/>
        <v/>
      </c>
      <c r="D547" s="16" t="str">
        <f t="shared" si="79"/>
        <v/>
      </c>
      <c r="E547" s="16" t="str">
        <f t="shared" si="79"/>
        <v/>
      </c>
      <c r="F547" s="16" t="str">
        <f t="shared" si="79"/>
        <v/>
      </c>
      <c r="G547" s="16" t="str">
        <f t="shared" si="79"/>
        <v/>
      </c>
      <c r="H547" s="16" t="str">
        <f t="shared" si="79"/>
        <v/>
      </c>
      <c r="I547" s="16" t="str">
        <f t="shared" si="79"/>
        <v/>
      </c>
      <c r="J547" s="16" t="str">
        <f t="shared" si="79"/>
        <v/>
      </c>
      <c r="K547" s="16" t="str">
        <f t="shared" si="79"/>
        <v/>
      </c>
      <c r="L547" s="16" t="str">
        <f t="shared" si="79"/>
        <v/>
      </c>
      <c r="M547" s="16" t="str">
        <f t="shared" si="79"/>
        <v/>
      </c>
      <c r="N547" s="16" t="str">
        <f t="shared" si="79"/>
        <v/>
      </c>
      <c r="O547" s="16"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0</v>
      </c>
      <c r="L551" s="18">
        <f t="shared" si="79"/>
        <v>99397.079999999973</v>
      </c>
      <c r="M551" s="18">
        <f t="shared" si="79"/>
        <v>165692.93</v>
      </c>
      <c r="N551" s="18" t="str">
        <f t="shared" si="79"/>
        <v/>
      </c>
      <c r="O551" s="18" t="str">
        <f t="shared" si="79"/>
        <v/>
      </c>
      <c r="P551" s="6"/>
      <c r="Q551" s="9" t="s">
        <v>15</v>
      </c>
    </row>
    <row r="552" spans="1:17"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t="e">
        <f t="shared" si="80"/>
        <v>#DIV/0!</v>
      </c>
      <c r="L552" s="10">
        <f t="shared" si="80"/>
        <v>0.16353990516414135</v>
      </c>
      <c r="M552" s="10">
        <f t="shared" si="80"/>
        <v>9.4818764338838388E-2</v>
      </c>
      <c r="N552" s="10" t="e">
        <f t="shared" si="80"/>
        <v>#VALUE!</v>
      </c>
      <c r="O552" s="10" t="e">
        <f t="shared" si="80"/>
        <v>#VALUE!</v>
      </c>
      <c r="P552" s="6"/>
      <c r="Q552" s="11" t="s">
        <v>26</v>
      </c>
    </row>
    <row r="553" spans="1:17" s="87" customFormat="1" x14ac:dyDescent="0.3">
      <c r="A553" s="86"/>
      <c r="B553" s="19"/>
      <c r="C553" s="10" t="e">
        <f t="shared" ref="C553:M553" si="81">C551/B551-1</f>
        <v>#DIV/0!</v>
      </c>
      <c r="D553" s="10" t="e">
        <f t="shared" si="81"/>
        <v>#DIV/0!</v>
      </c>
      <c r="E553" s="10" t="e">
        <f t="shared" si="81"/>
        <v>#DIV/0!</v>
      </c>
      <c r="F553" s="10" t="e">
        <f t="shared" si="81"/>
        <v>#DIV/0!</v>
      </c>
      <c r="G553" s="10" t="e">
        <f t="shared" si="81"/>
        <v>#DIV/0!</v>
      </c>
      <c r="H553" s="10" t="e">
        <f t="shared" si="81"/>
        <v>#DIV/0!</v>
      </c>
      <c r="I553" s="10" t="e">
        <f t="shared" si="81"/>
        <v>#DIV/0!</v>
      </c>
      <c r="J553" s="10" t="e">
        <f t="shared" si="81"/>
        <v>#DIV/0!</v>
      </c>
      <c r="K553" s="10" t="e">
        <f t="shared" si="81"/>
        <v>#DIV/0!</v>
      </c>
      <c r="L553" s="10" t="e">
        <f t="shared" si="81"/>
        <v>#DIV/0!</v>
      </c>
      <c r="M553" s="10">
        <f t="shared" si="81"/>
        <v>0.66697985494141321</v>
      </c>
      <c r="N553" s="10" t="e">
        <f>N551/M551-1</f>
        <v>#VALUE!</v>
      </c>
      <c r="O553" s="10" t="e">
        <f>O551/N551-1</f>
        <v>#VALUE!</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t="str">
        <f t="shared" ref="B555:O555" si="82">IFERROR(B547+B593,"")</f>
        <v/>
      </c>
      <c r="C555" s="16" t="str">
        <f t="shared" si="82"/>
        <v/>
      </c>
      <c r="D555" s="16" t="str">
        <f t="shared" si="82"/>
        <v/>
      </c>
      <c r="E555" s="16" t="str">
        <f t="shared" si="82"/>
        <v/>
      </c>
      <c r="F555" s="16" t="str">
        <f t="shared" si="82"/>
        <v/>
      </c>
      <c r="G555" s="16" t="str">
        <f t="shared" si="82"/>
        <v/>
      </c>
      <c r="H555" s="16" t="str">
        <f t="shared" si="82"/>
        <v/>
      </c>
      <c r="I555" s="16" t="str">
        <f t="shared" si="82"/>
        <v/>
      </c>
      <c r="J555" s="16" t="str">
        <f t="shared" si="82"/>
        <v/>
      </c>
      <c r="K555" s="16" t="str">
        <f t="shared" si="82"/>
        <v/>
      </c>
      <c r="L555" s="16" t="str">
        <f t="shared" si="82"/>
        <v/>
      </c>
      <c r="M555" s="16" t="str">
        <f t="shared" si="82"/>
        <v/>
      </c>
      <c r="N555" s="16" t="str">
        <f t="shared" si="82"/>
        <v/>
      </c>
      <c r="O555" s="16"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t="str">
        <f t="shared" si="84"/>
        <v/>
      </c>
      <c r="L559" s="18">
        <f t="shared" si="84"/>
        <v>309361.8</v>
      </c>
      <c r="M559" s="18">
        <f t="shared" si="84"/>
        <v>383344.27</v>
      </c>
      <c r="N559" s="18" t="str">
        <f t="shared" si="84"/>
        <v/>
      </c>
      <c r="O559" s="18" t="str">
        <f t="shared" si="84"/>
        <v/>
      </c>
      <c r="P559" s="6"/>
      <c r="Q559" s="9" t="s">
        <v>15</v>
      </c>
    </row>
    <row r="560" spans="1:17"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t="e">
        <f t="shared" si="85"/>
        <v>#VALUE!</v>
      </c>
      <c r="L560" s="10">
        <f t="shared" si="85"/>
        <v>0.50899885020171687</v>
      </c>
      <c r="M560" s="10">
        <f t="shared" si="85"/>
        <v>0.21937103772486877</v>
      </c>
      <c r="N560" s="10" t="e">
        <f t="shared" si="85"/>
        <v>#VALUE!</v>
      </c>
      <c r="O560" s="10" t="e">
        <f t="shared" si="85"/>
        <v>#VALUE!</v>
      </c>
      <c r="P560" s="6"/>
      <c r="Q560" s="11" t="s">
        <v>28</v>
      </c>
    </row>
    <row r="561" spans="1:17" s="87" customFormat="1" x14ac:dyDescent="0.3">
      <c r="A561" s="86"/>
      <c r="B561" s="19"/>
      <c r="C561" s="10" t="e">
        <f t="shared" ref="C561:M561" si="86">C559/B559-1</f>
        <v>#VALUE!</v>
      </c>
      <c r="D561" s="10" t="e">
        <f t="shared" si="86"/>
        <v>#VALUE!</v>
      </c>
      <c r="E561" s="10" t="e">
        <f t="shared" si="86"/>
        <v>#VALUE!</v>
      </c>
      <c r="F561" s="10" t="e">
        <f t="shared" si="86"/>
        <v>#VALUE!</v>
      </c>
      <c r="G561" s="10" t="e">
        <f t="shared" si="86"/>
        <v>#VALUE!</v>
      </c>
      <c r="H561" s="10" t="e">
        <f t="shared" si="86"/>
        <v>#VALUE!</v>
      </c>
      <c r="I561" s="10" t="e">
        <f t="shared" si="86"/>
        <v>#VALUE!</v>
      </c>
      <c r="J561" s="10" t="e">
        <f t="shared" si="86"/>
        <v>#VALUE!</v>
      </c>
      <c r="K561" s="10" t="e">
        <f t="shared" si="86"/>
        <v>#VALUE!</v>
      </c>
      <c r="L561" s="10" t="e">
        <f t="shared" si="86"/>
        <v>#VALUE!</v>
      </c>
      <c r="M561" s="10">
        <f t="shared" si="86"/>
        <v>0.23914546010528781</v>
      </c>
      <c r="N561" s="10" t="e">
        <f>N559/M559-1</f>
        <v>#VALUE!</v>
      </c>
      <c r="O561" s="10" t="e">
        <f>O559/N559-1</f>
        <v>#VALUE!</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t="str">
        <f t="shared" ref="B563:O566" si="87">IFERROR(VLOOKUP($B$562,$130:$216,MATCH($Q563&amp;"/"&amp;B$348,$128:$128,0),FALSE),"")</f>
        <v/>
      </c>
      <c r="C563" s="16" t="str">
        <f t="shared" si="87"/>
        <v/>
      </c>
      <c r="D563" s="16" t="str">
        <f t="shared" si="87"/>
        <v/>
      </c>
      <c r="E563" s="16" t="str">
        <f t="shared" si="87"/>
        <v/>
      </c>
      <c r="F563" s="16" t="str">
        <f t="shared" si="87"/>
        <v/>
      </c>
      <c r="G563" s="16" t="str">
        <f t="shared" si="87"/>
        <v/>
      </c>
      <c r="H563" s="16" t="str">
        <f t="shared" si="87"/>
        <v/>
      </c>
      <c r="I563" s="16" t="str">
        <f t="shared" si="87"/>
        <v/>
      </c>
      <c r="J563" s="16" t="str">
        <f t="shared" si="87"/>
        <v/>
      </c>
      <c r="K563" s="16" t="str">
        <f t="shared" si="87"/>
        <v/>
      </c>
      <c r="L563" s="16" t="str">
        <f t="shared" si="87"/>
        <v/>
      </c>
      <c r="M563" s="16">
        <f t="shared" si="87"/>
        <v>21144</v>
      </c>
      <c r="N563" s="16">
        <f t="shared" si="87"/>
        <v>16945</v>
      </c>
      <c r="O563" s="16">
        <f t="shared" si="87"/>
        <v>20371</v>
      </c>
      <c r="P563" s="6"/>
      <c r="Q563" s="9" t="s">
        <v>12</v>
      </c>
    </row>
    <row r="564" spans="1:17"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t="str">
        <f t="shared" si="87"/>
        <v/>
      </c>
      <c r="M564" s="7">
        <f t="shared" si="87"/>
        <v>17485</v>
      </c>
      <c r="N564" s="7">
        <f t="shared" si="87"/>
        <v>21439</v>
      </c>
      <c r="O564" s="7" t="str">
        <f t="shared" si="87"/>
        <v/>
      </c>
      <c r="P564" s="6"/>
      <c r="Q564" s="9" t="s">
        <v>13</v>
      </c>
    </row>
    <row r="565" spans="1:17"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t="str">
        <f t="shared" si="87"/>
        <v/>
      </c>
      <c r="M565" s="7">
        <f t="shared" si="87"/>
        <v>16093</v>
      </c>
      <c r="N565" s="7">
        <f t="shared" si="87"/>
        <v>21446</v>
      </c>
      <c r="O565" s="7" t="str">
        <f t="shared" si="87"/>
        <v/>
      </c>
      <c r="P565" s="6"/>
      <c r="Q565" s="9" t="s">
        <v>14</v>
      </c>
    </row>
    <row r="566" spans="1:17"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t="str">
        <f t="shared" si="87"/>
        <v/>
      </c>
      <c r="L566" s="18">
        <f t="shared" si="87"/>
        <v>27716.05</v>
      </c>
      <c r="M566" s="18">
        <f t="shared" si="87"/>
        <v>14986.94</v>
      </c>
      <c r="N566" s="18">
        <f t="shared" si="87"/>
        <v>20772.53</v>
      </c>
      <c r="O566" s="18" t="str">
        <f t="shared" si="87"/>
        <v/>
      </c>
      <c r="P566" s="6"/>
      <c r="Q566" s="9" t="s">
        <v>19</v>
      </c>
    </row>
    <row r="567" spans="1:17"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0</v>
      </c>
      <c r="L567" s="18">
        <f t="shared" si="88"/>
        <v>27716.05</v>
      </c>
      <c r="M567" s="18">
        <f t="shared" si="88"/>
        <v>69708.94</v>
      </c>
      <c r="N567" s="18">
        <f>IF(N564="",N563*4,IF(N565="",(N564+N563)*2,IF(N566="",((N565+N564+N563)/3)*4,SUM(N563:N566))))</f>
        <v>80602.53</v>
      </c>
      <c r="O567" s="18">
        <f>IF(O564="",O563*4,IF(O565="",(O564+O563)*2,IF(O566="",((O565+O564+O563)/3)*4,SUM(O563:O566))))</f>
        <v>81484</v>
      </c>
      <c r="P567" s="6"/>
      <c r="Q567" s="9" t="s">
        <v>15</v>
      </c>
    </row>
    <row r="568" spans="1:17" x14ac:dyDescent="0.3">
      <c r="B568" s="10" t="e">
        <f t="shared" ref="B568:O568" si="89">+B567/(B$465+B$472)</f>
        <v>#DIV/0!</v>
      </c>
      <c r="C568" s="10" t="e">
        <f t="shared" si="89"/>
        <v>#DIV/0!</v>
      </c>
      <c r="D568" s="10" t="e">
        <f t="shared" si="89"/>
        <v>#DIV/0!</v>
      </c>
      <c r="E568" s="10" t="e">
        <f t="shared" si="89"/>
        <v>#DIV/0!</v>
      </c>
      <c r="F568" s="10" t="e">
        <f t="shared" si="89"/>
        <v>#DIV/0!</v>
      </c>
      <c r="G568" s="10" t="e">
        <f t="shared" si="89"/>
        <v>#DIV/0!</v>
      </c>
      <c r="H568" s="10" t="e">
        <f t="shared" si="89"/>
        <v>#DIV/0!</v>
      </c>
      <c r="I568" s="10" t="e">
        <f t="shared" si="89"/>
        <v>#DIV/0!</v>
      </c>
      <c r="J568" s="10" t="e">
        <f t="shared" si="89"/>
        <v>#DIV/0!</v>
      </c>
      <c r="K568" s="10" t="e">
        <f t="shared" si="89"/>
        <v>#DIV/0!</v>
      </c>
      <c r="L568" s="10">
        <f t="shared" si="89"/>
        <v>4.5601743919686584E-2</v>
      </c>
      <c r="M568" s="10">
        <f t="shared" si="89"/>
        <v>3.9891355377506002E-2</v>
      </c>
      <c r="N568" s="10">
        <f t="shared" si="89"/>
        <v>4.0254370268811644E-2</v>
      </c>
      <c r="O568" s="10">
        <f t="shared" si="89"/>
        <v>5.720937547391302E-2</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t="str">
        <f t="shared" ref="B570:O573" si="90">IFERROR(B547-B563,"")</f>
        <v/>
      </c>
      <c r="C570" s="16" t="str">
        <f t="shared" si="90"/>
        <v/>
      </c>
      <c r="D570" s="16" t="str">
        <f t="shared" si="90"/>
        <v/>
      </c>
      <c r="E570" s="16" t="str">
        <f t="shared" si="90"/>
        <v/>
      </c>
      <c r="F570" s="16" t="str">
        <f t="shared" si="90"/>
        <v/>
      </c>
      <c r="G570" s="16" t="str">
        <f t="shared" si="90"/>
        <v/>
      </c>
      <c r="H570" s="16" t="str">
        <f t="shared" si="90"/>
        <v/>
      </c>
      <c r="I570" s="16" t="str">
        <f t="shared" si="90"/>
        <v/>
      </c>
      <c r="J570" s="16" t="str">
        <f t="shared" si="90"/>
        <v/>
      </c>
      <c r="K570" s="16" t="str">
        <f t="shared" si="90"/>
        <v/>
      </c>
      <c r="L570" s="16" t="str">
        <f t="shared" si="90"/>
        <v/>
      </c>
      <c r="M570" s="16" t="str">
        <f t="shared" si="90"/>
        <v/>
      </c>
      <c r="N570" s="16" t="str">
        <f t="shared" si="90"/>
        <v/>
      </c>
      <c r="O570" s="16"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0</v>
      </c>
      <c r="L574" s="18">
        <f t="shared" si="91"/>
        <v>71681.02999999997</v>
      </c>
      <c r="M574" s="18">
        <f t="shared" si="91"/>
        <v>95983.989999999991</v>
      </c>
      <c r="N574" s="18" t="str">
        <f>IFERROR(N551-N567,"")</f>
        <v/>
      </c>
      <c r="O574" s="18" t="str">
        <f>IFERROR(O551-O567,"")</f>
        <v/>
      </c>
      <c r="P574" s="6"/>
      <c r="Q574" s="9" t="s">
        <v>15</v>
      </c>
    </row>
    <row r="575" spans="1:17" x14ac:dyDescent="0.3">
      <c r="B575" s="10" t="e">
        <f t="shared" ref="B575:O575" si="92">+B574/(B$465+B$472)</f>
        <v>#DIV/0!</v>
      </c>
      <c r="C575" s="10" t="e">
        <f t="shared" si="92"/>
        <v>#DIV/0!</v>
      </c>
      <c r="D575" s="10" t="e">
        <f t="shared" si="92"/>
        <v>#DIV/0!</v>
      </c>
      <c r="E575" s="10" t="e">
        <f t="shared" si="92"/>
        <v>#DIV/0!</v>
      </c>
      <c r="F575" s="10" t="e">
        <f t="shared" si="92"/>
        <v>#DIV/0!</v>
      </c>
      <c r="G575" s="10" t="e">
        <f t="shared" si="92"/>
        <v>#DIV/0!</v>
      </c>
      <c r="H575" s="10" t="e">
        <f t="shared" si="92"/>
        <v>#DIV/0!</v>
      </c>
      <c r="I575" s="10" t="e">
        <f t="shared" si="92"/>
        <v>#DIV/0!</v>
      </c>
      <c r="J575" s="10" t="e">
        <f t="shared" si="92"/>
        <v>#DIV/0!</v>
      </c>
      <c r="K575" s="10" t="e">
        <f t="shared" si="92"/>
        <v>#DIV/0!</v>
      </c>
      <c r="L575" s="10">
        <f t="shared" si="92"/>
        <v>0.11793816124445475</v>
      </c>
      <c r="M575" s="10">
        <f t="shared" si="92"/>
        <v>5.4927408961332386E-2</v>
      </c>
      <c r="N575" s="10" t="e">
        <f t="shared" si="92"/>
        <v>#VALUE!</v>
      </c>
      <c r="O575" s="10" t="e">
        <f t="shared" si="92"/>
        <v>#VALUE!</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t="str">
        <f t="shared" ref="B577:O580" si="93">IFERROR(VLOOKUP($B$576,$130:$216,MATCH($Q577&amp;"/"&amp;B$348,$128:$128,0),FALSE),"")</f>
        <v/>
      </c>
      <c r="C577" s="16" t="str">
        <f t="shared" si="93"/>
        <v/>
      </c>
      <c r="D577" s="16" t="str">
        <f t="shared" si="93"/>
        <v/>
      </c>
      <c r="E577" s="16" t="str">
        <f t="shared" si="93"/>
        <v/>
      </c>
      <c r="F577" s="16" t="str">
        <f t="shared" si="93"/>
        <v/>
      </c>
      <c r="G577" s="16" t="str">
        <f t="shared" si="93"/>
        <v/>
      </c>
      <c r="H577" s="16" t="str">
        <f t="shared" si="93"/>
        <v/>
      </c>
      <c r="I577" s="16" t="str">
        <f t="shared" si="93"/>
        <v/>
      </c>
      <c r="J577" s="16" t="str">
        <f t="shared" si="93"/>
        <v/>
      </c>
      <c r="K577" s="16" t="str">
        <f t="shared" si="93"/>
        <v/>
      </c>
      <c r="L577" s="16" t="str">
        <f t="shared" si="93"/>
        <v/>
      </c>
      <c r="M577" s="16">
        <f t="shared" si="93"/>
        <v>7754</v>
      </c>
      <c r="N577" s="16">
        <f t="shared" si="93"/>
        <v>7843</v>
      </c>
      <c r="O577" s="16">
        <f t="shared" si="93"/>
        <v>-8176</v>
      </c>
      <c r="P577" s="6"/>
      <c r="Q577" s="9" t="s">
        <v>12</v>
      </c>
    </row>
    <row r="578" spans="1:17"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t="str">
        <f t="shared" si="93"/>
        <v/>
      </c>
      <c r="M578" s="7">
        <f t="shared" si="93"/>
        <v>-1877</v>
      </c>
      <c r="N578" s="7">
        <f t="shared" si="93"/>
        <v>1172</v>
      </c>
      <c r="O578" s="7" t="str">
        <f t="shared" si="93"/>
        <v/>
      </c>
      <c r="P578" s="6"/>
      <c r="Q578" s="9" t="s">
        <v>13</v>
      </c>
    </row>
    <row r="579" spans="1:17"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t="str">
        <f t="shared" si="93"/>
        <v/>
      </c>
      <c r="M579" s="7">
        <f t="shared" si="93"/>
        <v>1017</v>
      </c>
      <c r="N579" s="7">
        <f t="shared" si="93"/>
        <v>-4634</v>
      </c>
      <c r="O579" s="7" t="str">
        <f t="shared" si="93"/>
        <v/>
      </c>
      <c r="P579" s="6"/>
      <c r="Q579" s="9" t="s">
        <v>14</v>
      </c>
    </row>
    <row r="580" spans="1:17"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t="str">
        <f t="shared" si="93"/>
        <v/>
      </c>
      <c r="L580" s="18">
        <f t="shared" si="93"/>
        <v>12777.81</v>
      </c>
      <c r="M580" s="18">
        <f t="shared" si="93"/>
        <v>6266.85</v>
      </c>
      <c r="N580" s="18">
        <f t="shared" si="93"/>
        <v>2512.12</v>
      </c>
      <c r="O580" s="18" t="str">
        <f t="shared" si="93"/>
        <v/>
      </c>
      <c r="P580" s="6"/>
      <c r="Q580" s="9" t="s">
        <v>19</v>
      </c>
    </row>
    <row r="581" spans="1:17"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0</v>
      </c>
      <c r="L581" s="18">
        <f t="shared" si="94"/>
        <v>12777.81</v>
      </c>
      <c r="M581" s="18">
        <f t="shared" si="94"/>
        <v>13160.85</v>
      </c>
      <c r="N581" s="18">
        <f>IF(N578="",N577*4,IF(N579="",(N578+N577)*2,IF(N580="",((N579+N578+N577)/3)*4,SUM(N577:N580))))</f>
        <v>6893.12</v>
      </c>
      <c r="O581" s="18">
        <f>IF(O578="",O577*4,IF(O579="",(O578+O577)*2,IF(O580="",((O579+O578+O577)/3)*4,SUM(O577:O580))))</f>
        <v>-32704</v>
      </c>
      <c r="P581" s="6"/>
      <c r="Q581" s="9" t="s">
        <v>15</v>
      </c>
    </row>
    <row r="582" spans="1:17" x14ac:dyDescent="0.3">
      <c r="B582" s="10" t="e">
        <f t="shared" ref="B582:M582" si="95">+B581/B$574</f>
        <v>#DIV/0!</v>
      </c>
      <c r="C582" s="10" t="e">
        <f t="shared" si="95"/>
        <v>#DIV/0!</v>
      </c>
      <c r="D582" s="10" t="e">
        <f t="shared" si="95"/>
        <v>#DIV/0!</v>
      </c>
      <c r="E582" s="10" t="e">
        <f t="shared" si="95"/>
        <v>#DIV/0!</v>
      </c>
      <c r="F582" s="10" t="e">
        <f t="shared" si="95"/>
        <v>#DIV/0!</v>
      </c>
      <c r="G582" s="10" t="e">
        <f t="shared" si="95"/>
        <v>#DIV/0!</v>
      </c>
      <c r="H582" s="10" t="e">
        <f t="shared" si="95"/>
        <v>#DIV/0!</v>
      </c>
      <c r="I582" s="10" t="e">
        <f t="shared" si="95"/>
        <v>#DIV/0!</v>
      </c>
      <c r="J582" s="10" t="e">
        <f t="shared" si="95"/>
        <v>#DIV/0!</v>
      </c>
      <c r="K582" s="10" t="e">
        <f t="shared" si="95"/>
        <v>#DIV/0!</v>
      </c>
      <c r="L582" s="10">
        <f t="shared" si="95"/>
        <v>0.17825929677628802</v>
      </c>
      <c r="M582" s="10">
        <f t="shared" si="95"/>
        <v>0.13711505429186682</v>
      </c>
      <c r="N582" s="10" t="e">
        <f>+N581/N$574</f>
        <v>#VALUE!</v>
      </c>
      <c r="O582" s="10" t="e">
        <f>+O581/O$574</f>
        <v>#VALUE!</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t="str">
        <f t="shared" ref="B584:O587" si="96">IFERROR(VLOOKUP($B$583,$130:$216,MATCH($Q584&amp;"/"&amp;B$348,$128:$128,0),FALSE),"")</f>
        <v/>
      </c>
      <c r="C584" s="16" t="str">
        <f t="shared" si="96"/>
        <v/>
      </c>
      <c r="D584" s="16" t="str">
        <f t="shared" si="96"/>
        <v/>
      </c>
      <c r="E584" s="16" t="str">
        <f t="shared" si="96"/>
        <v/>
      </c>
      <c r="F584" s="16" t="str">
        <f t="shared" si="96"/>
        <v/>
      </c>
      <c r="G584" s="16" t="str">
        <f t="shared" si="96"/>
        <v/>
      </c>
      <c r="H584" s="16" t="str">
        <f t="shared" si="96"/>
        <v/>
      </c>
      <c r="I584" s="16" t="str">
        <f t="shared" si="96"/>
        <v/>
      </c>
      <c r="J584" s="16" t="str">
        <f t="shared" si="96"/>
        <v/>
      </c>
      <c r="K584" s="16" t="str">
        <f t="shared" si="96"/>
        <v/>
      </c>
      <c r="L584" s="16" t="str">
        <f t="shared" si="96"/>
        <v/>
      </c>
      <c r="M584" s="16" t="str">
        <f t="shared" si="96"/>
        <v/>
      </c>
      <c r="N584" s="16" t="str">
        <f t="shared" si="96"/>
        <v/>
      </c>
      <c r="O584" s="16" t="str">
        <f t="shared" si="96"/>
        <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t="str">
        <f t="shared" si="96"/>
        <v/>
      </c>
      <c r="M585" s="7" t="str">
        <f t="shared" si="96"/>
        <v/>
      </c>
      <c r="N585" s="7" t="str">
        <f t="shared" si="96"/>
        <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t="str">
        <f t="shared" si="96"/>
        <v/>
      </c>
      <c r="M586" s="7" t="str">
        <f t="shared" si="96"/>
        <v/>
      </c>
      <c r="N586" s="7" t="str">
        <f t="shared" si="96"/>
        <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t="str">
        <f t="shared" si="96"/>
        <v/>
      </c>
      <c r="L587" s="18" t="str">
        <f t="shared" si="96"/>
        <v/>
      </c>
      <c r="M587" s="18" t="str">
        <f t="shared" si="96"/>
        <v/>
      </c>
      <c r="N587" s="18" t="str">
        <f t="shared" si="96"/>
        <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0</v>
      </c>
      <c r="L588" s="18">
        <f t="shared" si="97"/>
        <v>0</v>
      </c>
      <c r="M588" s="18">
        <f t="shared" si="97"/>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t="e">
        <f t="shared" si="98"/>
        <v>#DIV/0!</v>
      </c>
      <c r="L589" s="10">
        <f t="shared" si="98"/>
        <v>0</v>
      </c>
      <c r="M589" s="10">
        <f t="shared" si="98"/>
        <v>0</v>
      </c>
      <c r="N589" s="10" t="e">
        <f t="shared" si="98"/>
        <v>#VALUE!</v>
      </c>
      <c r="O589" s="10" t="e">
        <f t="shared" si="98"/>
        <v>#VALUE!</v>
      </c>
      <c r="P589" s="6"/>
      <c r="Q589" s="11" t="s">
        <v>32</v>
      </c>
    </row>
    <row r="590" spans="1:17" s="87" customFormat="1" x14ac:dyDescent="0.3">
      <c r="A590" s="86"/>
      <c r="B590" s="19"/>
      <c r="C590" s="10" t="e">
        <f t="shared" ref="C590:M590" si="99">C588/B588-1</f>
        <v>#DIV/0!</v>
      </c>
      <c r="D590" s="10" t="e">
        <f t="shared" si="99"/>
        <v>#DIV/0!</v>
      </c>
      <c r="E590" s="10" t="e">
        <f t="shared" si="99"/>
        <v>#DIV/0!</v>
      </c>
      <c r="F590" s="10" t="e">
        <f t="shared" si="99"/>
        <v>#DIV/0!</v>
      </c>
      <c r="G590" s="10" t="e">
        <f t="shared" si="99"/>
        <v>#DIV/0!</v>
      </c>
      <c r="H590" s="10" t="e">
        <f t="shared" si="99"/>
        <v>#DIV/0!</v>
      </c>
      <c r="I590" s="10" t="e">
        <f t="shared" si="99"/>
        <v>#DIV/0!</v>
      </c>
      <c r="J590" s="10" t="e">
        <f t="shared" si="99"/>
        <v>#DIV/0!</v>
      </c>
      <c r="K590" s="10" t="e">
        <f t="shared" si="99"/>
        <v>#DIV/0!</v>
      </c>
      <c r="L590" s="10" t="e">
        <f t="shared" si="99"/>
        <v>#DIV/0!</v>
      </c>
      <c r="M590" s="10" t="e">
        <f t="shared" si="99"/>
        <v>#DIV/0!</v>
      </c>
      <c r="N590" s="10" t="e">
        <f>N588/M588-1</f>
        <v>#VALUE!</v>
      </c>
      <c r="O590" s="10" t="e">
        <f>O588/N588-1</f>
        <v>#VALUE!</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t="str">
        <f t="shared" si="100"/>
        <v/>
      </c>
      <c r="M593" s="7">
        <f t="shared" si="100"/>
        <v>52594</v>
      </c>
      <c r="N593" s="8">
        <f t="shared" si="100"/>
        <v>61898</v>
      </c>
      <c r="O593" s="8">
        <f t="shared" si="100"/>
        <v>62711</v>
      </c>
      <c r="P593" s="6"/>
      <c r="Q593" s="9" t="s">
        <v>12</v>
      </c>
    </row>
    <row r="594" spans="2:17"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t="str">
        <f t="shared" si="100"/>
        <v/>
      </c>
      <c r="M594" s="7">
        <f t="shared" si="100"/>
        <v>106447</v>
      </c>
      <c r="N594" s="8">
        <f t="shared" si="100"/>
        <v>119480</v>
      </c>
      <c r="O594" s="8" t="str">
        <f t="shared" si="100"/>
        <v/>
      </c>
      <c r="P594" s="6"/>
      <c r="Q594" s="9" t="s">
        <v>13</v>
      </c>
    </row>
    <row r="595" spans="2:17"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t="str">
        <f t="shared" si="100"/>
        <v/>
      </c>
      <c r="M595" s="7">
        <f t="shared" si="100"/>
        <v>161683</v>
      </c>
      <c r="N595" s="8">
        <f t="shared" si="100"/>
        <v>180143</v>
      </c>
      <c r="O595" s="8" t="str">
        <f t="shared" si="100"/>
        <v/>
      </c>
      <c r="P595" s="6"/>
      <c r="Q595" s="9" t="s">
        <v>14</v>
      </c>
    </row>
    <row r="596" spans="2:17"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t="str">
        <f t="shared" si="100"/>
        <v/>
      </c>
      <c r="L596" s="7">
        <f t="shared" si="100"/>
        <v>209964.72</v>
      </c>
      <c r="M596" s="7">
        <f t="shared" si="100"/>
        <v>217651.34</v>
      </c>
      <c r="N596" s="8">
        <f>IFERROR(VLOOKUP($B$592,$221:$343,MATCH($Q596&amp;"/"&amp;N$348,$219:$219,0),FALSE),IFERROR((VLOOKUP($B$592,$221:$343,MATCH($Q595&amp;"/"&amp;N$348,$219:$219,0),FALSE)/3)*4,IFERROR(VLOOKUP($B$592,$221:$343,MATCH($Q594&amp;"/"&amp;N$348,$219:$219,0),FALSE)*2,IFERROR(VLOOKUP($B$592,$221:$343,MATCH($Q593&amp;"/"&amp;N$348,$219:$219,0),FALSE)*4,""))))</f>
        <v>245990.79</v>
      </c>
      <c r="O596" s="8">
        <f>IFERROR(VLOOKUP($B$592,$221:$343,MATCH($Q596&amp;"/"&amp;O$348,$219:$219,0),FALSE),IFERROR((VLOOKUP($B$592,$221:$343,MATCH($Q595&amp;"/"&amp;O$348,$219:$219,0),FALSE)/3)*4,IFERROR(VLOOKUP($B$592,$221:$343,MATCH($Q594&amp;"/"&amp;O$348,$219:$219,0),FALSE)*2,IFERROR(VLOOKUP($B$592,$221:$343,MATCH($Q593&amp;"/"&amp;O$348,$219:$219,0),FALSE)*4,""))))</f>
        <v>250844</v>
      </c>
      <c r="P596" s="6"/>
      <c r="Q596" s="9" t="s">
        <v>15</v>
      </c>
    </row>
    <row r="597" spans="2:17" x14ac:dyDescent="0.3">
      <c r="B597" s="10" t="e">
        <f t="shared" ref="B597:O597" si="101">B596/(B$465+B472)</f>
        <v>#VALUE!</v>
      </c>
      <c r="C597" s="10" t="e">
        <f t="shared" si="101"/>
        <v>#VALUE!</v>
      </c>
      <c r="D597" s="10" t="e">
        <f t="shared" si="101"/>
        <v>#VALUE!</v>
      </c>
      <c r="E597" s="10" t="e">
        <f t="shared" si="101"/>
        <v>#VALUE!</v>
      </c>
      <c r="F597" s="10" t="e">
        <f t="shared" si="101"/>
        <v>#VALUE!</v>
      </c>
      <c r="G597" s="10" t="e">
        <f t="shared" si="101"/>
        <v>#VALUE!</v>
      </c>
      <c r="H597" s="10" t="e">
        <f t="shared" si="101"/>
        <v>#VALUE!</v>
      </c>
      <c r="I597" s="10" t="e">
        <f t="shared" si="101"/>
        <v>#VALUE!</v>
      </c>
      <c r="J597" s="10" t="e">
        <f t="shared" si="101"/>
        <v>#VALUE!</v>
      </c>
      <c r="K597" s="10" t="e">
        <f t="shared" si="101"/>
        <v>#VALUE!</v>
      </c>
      <c r="L597" s="10">
        <f t="shared" si="101"/>
        <v>0.34545894503757557</v>
      </c>
      <c r="M597" s="10">
        <f t="shared" si="101"/>
        <v>0.12455227338603035</v>
      </c>
      <c r="N597" s="10">
        <f t="shared" si="101"/>
        <v>0.12285227701137283</v>
      </c>
      <c r="O597" s="10">
        <f t="shared" si="101"/>
        <v>0.17611590718887435</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t="str">
        <f t="shared" si="102"/>
        <v/>
      </c>
      <c r="M599" s="7">
        <f t="shared" si="102"/>
        <v>57751</v>
      </c>
      <c r="N599" s="8">
        <f t="shared" si="102"/>
        <v>-70302</v>
      </c>
      <c r="O599" s="8">
        <f t="shared" si="102"/>
        <v>78847</v>
      </c>
      <c r="P599" s="6"/>
      <c r="Q599" s="9" t="s">
        <v>12</v>
      </c>
    </row>
    <row r="600" spans="2:17"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t="str">
        <f t="shared" si="102"/>
        <v/>
      </c>
      <c r="M600" s="7">
        <f t="shared" si="102"/>
        <v>69860</v>
      </c>
      <c r="N600" s="8">
        <f t="shared" si="102"/>
        <v>147905</v>
      </c>
      <c r="O600" s="8" t="str">
        <f t="shared" si="102"/>
        <v/>
      </c>
      <c r="P600" s="6"/>
      <c r="Q600" s="9" t="s">
        <v>13</v>
      </c>
    </row>
    <row r="601" spans="2:17"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t="str">
        <f t="shared" si="102"/>
        <v/>
      </c>
      <c r="M601" s="7">
        <f t="shared" si="102"/>
        <v>-1878</v>
      </c>
      <c r="N601" s="8">
        <f t="shared" si="102"/>
        <v>296359</v>
      </c>
      <c r="O601" s="8" t="str">
        <f t="shared" si="102"/>
        <v/>
      </c>
      <c r="P601" s="6"/>
      <c r="Q601" s="9" t="s">
        <v>14</v>
      </c>
    </row>
    <row r="602" spans="2:17"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t="str">
        <f t="shared" si="102"/>
        <v/>
      </c>
      <c r="L602" s="7">
        <f t="shared" si="102"/>
        <v>830722.94</v>
      </c>
      <c r="M602" s="7">
        <f t="shared" si="102"/>
        <v>-31384.04</v>
      </c>
      <c r="N602" s="8">
        <f t="shared" si="102"/>
        <v>419158.66</v>
      </c>
      <c r="O602" s="8" t="str">
        <f t="shared" si="102"/>
        <v/>
      </c>
      <c r="P602" s="6"/>
      <c r="Q602" s="9" t="s">
        <v>15</v>
      </c>
    </row>
    <row r="603" spans="2:17" x14ac:dyDescent="0.3">
      <c r="B603" s="111" t="e">
        <f t="shared" ref="B603:M603" si="103">B602/B$588</f>
        <v>#VALUE!</v>
      </c>
      <c r="C603" s="111" t="e">
        <f t="shared" si="103"/>
        <v>#VALUE!</v>
      </c>
      <c r="D603" s="111" t="e">
        <f t="shared" si="103"/>
        <v>#VALUE!</v>
      </c>
      <c r="E603" s="111" t="e">
        <f t="shared" si="103"/>
        <v>#VALUE!</v>
      </c>
      <c r="F603" s="111" t="e">
        <f t="shared" si="103"/>
        <v>#VALUE!</v>
      </c>
      <c r="G603" s="111" t="e">
        <f t="shared" si="103"/>
        <v>#VALUE!</v>
      </c>
      <c r="H603" s="111" t="e">
        <f t="shared" si="103"/>
        <v>#VALUE!</v>
      </c>
      <c r="I603" s="111" t="e">
        <f t="shared" si="103"/>
        <v>#VALUE!</v>
      </c>
      <c r="J603" s="111" t="e">
        <f t="shared" si="103"/>
        <v>#VALUE!</v>
      </c>
      <c r="K603" s="111" t="e">
        <f t="shared" si="103"/>
        <v>#VALUE!</v>
      </c>
      <c r="L603" s="111" t="e">
        <f t="shared" si="103"/>
        <v>#DIV/0!</v>
      </c>
      <c r="M603" s="111" t="e">
        <f t="shared" si="103"/>
        <v>#DIV/0!</v>
      </c>
      <c r="N603" s="111" t="e">
        <f>IFERROR(N602/N$588,IFERROR(N601/N$588,IFERROR(N600/N$588,N599/N$588)))</f>
        <v>#VALUE!</v>
      </c>
      <c r="O603" s="111" t="e">
        <f>IFERROR(O602/O$588,IFERROR(O601/O$588,IFERROR(O600/O$588,O599/O$588)))</f>
        <v>#VALUE!</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t="str">
        <f>IFERROR(B599+B611,"")</f>
        <v/>
      </c>
      <c r="C605" s="7" t="str">
        <f t="shared" ref="C605:O608" si="104">IFERROR(C599+C611,"")</f>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t="str">
        <f t="shared" si="104"/>
        <v/>
      </c>
      <c r="M605" s="7">
        <f t="shared" si="104"/>
        <v>29715</v>
      </c>
      <c r="N605" s="8">
        <f t="shared" si="104"/>
        <v>-101349</v>
      </c>
      <c r="O605" s="8">
        <f t="shared" si="104"/>
        <v>42876</v>
      </c>
      <c r="P605" s="6"/>
      <c r="Q605" s="9" t="s">
        <v>12</v>
      </c>
    </row>
    <row r="606" spans="2:17"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t="str">
        <f t="shared" si="105"/>
        <v/>
      </c>
      <c r="M606" s="7">
        <f t="shared" si="105"/>
        <v>6853</v>
      </c>
      <c r="N606" s="8">
        <f t="shared" si="105"/>
        <v>71970</v>
      </c>
      <c r="O606" s="8" t="str">
        <f t="shared" si="104"/>
        <v/>
      </c>
      <c r="P606" s="6"/>
      <c r="Q606" s="9" t="s">
        <v>13</v>
      </c>
    </row>
    <row r="607" spans="2:17"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t="str">
        <f t="shared" si="105"/>
        <v/>
      </c>
      <c r="M607" s="7">
        <f t="shared" si="105"/>
        <v>-97610</v>
      </c>
      <c r="N607" s="8">
        <f t="shared" si="105"/>
        <v>162462</v>
      </c>
      <c r="O607" s="8" t="str">
        <f t="shared" si="104"/>
        <v/>
      </c>
      <c r="P607" s="6"/>
      <c r="Q607" s="9" t="s">
        <v>14</v>
      </c>
    </row>
    <row r="608" spans="2:17" x14ac:dyDescent="0.3">
      <c r="B608" s="7" t="str">
        <f t="shared" si="105"/>
        <v/>
      </c>
      <c r="C608" s="18" t="str">
        <f t="shared" si="105"/>
        <v/>
      </c>
      <c r="D608" s="18" t="str">
        <f t="shared" si="105"/>
        <v/>
      </c>
      <c r="E608" s="18" t="str">
        <f t="shared" si="105"/>
        <v/>
      </c>
      <c r="F608" s="18" t="str">
        <f t="shared" si="105"/>
        <v/>
      </c>
      <c r="G608" s="18" t="str">
        <f t="shared" si="105"/>
        <v/>
      </c>
      <c r="H608" s="18" t="str">
        <f t="shared" si="105"/>
        <v/>
      </c>
      <c r="I608" s="18" t="str">
        <f t="shared" si="105"/>
        <v/>
      </c>
      <c r="J608" s="18" t="str">
        <f t="shared" si="105"/>
        <v/>
      </c>
      <c r="K608" s="18" t="str">
        <f t="shared" si="105"/>
        <v/>
      </c>
      <c r="L608" s="18">
        <f t="shared" si="105"/>
        <v>771582.79999999993</v>
      </c>
      <c r="M608" s="18">
        <f t="shared" si="105"/>
        <v>-188920.68000000002</v>
      </c>
      <c r="N608" s="18">
        <f t="shared" si="105"/>
        <v>-212800.93</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t="str">
        <f t="shared" si="106"/>
        <v/>
      </c>
      <c r="M611" s="7">
        <f t="shared" si="106"/>
        <v>-28036</v>
      </c>
      <c r="N611" s="8">
        <f t="shared" si="106"/>
        <v>-31047</v>
      </c>
      <c r="O611" s="8">
        <f t="shared" si="106"/>
        <v>-35971</v>
      </c>
      <c r="P611" s="6"/>
      <c r="Q611" s="9" t="s">
        <v>12</v>
      </c>
    </row>
    <row r="612" spans="2:17"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t="str">
        <f t="shared" si="106"/>
        <v/>
      </c>
      <c r="M612" s="7">
        <f t="shared" si="106"/>
        <v>-63007</v>
      </c>
      <c r="N612" s="8">
        <f t="shared" si="106"/>
        <v>-75935</v>
      </c>
      <c r="O612" s="8" t="str">
        <f t="shared" si="106"/>
        <v/>
      </c>
      <c r="P612" s="6"/>
      <c r="Q612" s="9" t="s">
        <v>13</v>
      </c>
    </row>
    <row r="613" spans="2:17"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t="str">
        <f t="shared" si="106"/>
        <v/>
      </c>
      <c r="M613" s="7">
        <f t="shared" si="106"/>
        <v>-95732</v>
      </c>
      <c r="N613" s="8">
        <f t="shared" si="106"/>
        <v>-133897</v>
      </c>
      <c r="O613" s="8" t="str">
        <f t="shared" si="106"/>
        <v/>
      </c>
      <c r="P613" s="6"/>
      <c r="Q613" s="9" t="s">
        <v>14</v>
      </c>
    </row>
    <row r="614" spans="2:17"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t="str">
        <f t="shared" si="106"/>
        <v/>
      </c>
      <c r="L614" s="7">
        <f t="shared" si="106"/>
        <v>-59140.14</v>
      </c>
      <c r="M614" s="7">
        <f t="shared" si="106"/>
        <v>-157536.64000000001</v>
      </c>
      <c r="N614" s="8">
        <f t="shared" si="106"/>
        <v>-631959.59</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t="str">
        <f t="shared" si="107"/>
        <v/>
      </c>
      <c r="M616" s="7">
        <f t="shared" si="107"/>
        <v>-28158</v>
      </c>
      <c r="N616" s="8">
        <f t="shared" si="107"/>
        <v>-29376</v>
      </c>
      <c r="O616" s="8">
        <f t="shared" si="107"/>
        <v>24089</v>
      </c>
      <c r="P616" s="6"/>
      <c r="Q616" s="9" t="s">
        <v>12</v>
      </c>
    </row>
    <row r="617" spans="2:17"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t="str">
        <f t="shared" si="107"/>
        <v/>
      </c>
      <c r="M617" s="7">
        <f t="shared" si="107"/>
        <v>-359615</v>
      </c>
      <c r="N617" s="8">
        <f t="shared" si="107"/>
        <v>-107511</v>
      </c>
      <c r="O617" s="8" t="str">
        <f t="shared" si="107"/>
        <v/>
      </c>
      <c r="P617" s="6"/>
      <c r="Q617" s="9" t="s">
        <v>13</v>
      </c>
    </row>
    <row r="618" spans="2:17"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t="str">
        <f t="shared" si="107"/>
        <v/>
      </c>
      <c r="M618" s="7">
        <f t="shared" si="107"/>
        <v>-211161</v>
      </c>
      <c r="N618" s="8">
        <f t="shared" si="107"/>
        <v>-205838</v>
      </c>
      <c r="O618" s="8" t="str">
        <f t="shared" si="107"/>
        <v/>
      </c>
      <c r="P618" s="6"/>
      <c r="Q618" s="9" t="s">
        <v>14</v>
      </c>
    </row>
    <row r="619" spans="2:17"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t="str">
        <f t="shared" si="107"/>
        <v/>
      </c>
      <c r="L619" s="7">
        <f t="shared" si="107"/>
        <v>-58759.67</v>
      </c>
      <c r="M619" s="7">
        <f t="shared" si="107"/>
        <v>-295467.17</v>
      </c>
      <c r="N619" s="8">
        <f t="shared" si="107"/>
        <v>-574176.46</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t="str">
        <f t="shared" si="108"/>
        <v/>
      </c>
      <c r="M621" s="7">
        <f t="shared" si="108"/>
        <v>-16277</v>
      </c>
      <c r="N621" s="7">
        <f t="shared" si="108"/>
        <v>124448</v>
      </c>
      <c r="O621" s="7">
        <f t="shared" si="108"/>
        <v>-104019</v>
      </c>
      <c r="P621" s="6"/>
      <c r="Q621" s="9" t="s">
        <v>12</v>
      </c>
    </row>
    <row r="622" spans="2:17"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t="str">
        <f t="shared" si="108"/>
        <v/>
      </c>
      <c r="M622" s="7">
        <f t="shared" si="108"/>
        <v>273296</v>
      </c>
      <c r="N622" s="7">
        <f t="shared" si="108"/>
        <v>1230</v>
      </c>
      <c r="O622" s="7" t="str">
        <f t="shared" si="108"/>
        <v/>
      </c>
      <c r="P622" s="6"/>
      <c r="Q622" s="9" t="s">
        <v>13</v>
      </c>
    </row>
    <row r="623" spans="2:17"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t="str">
        <f t="shared" si="108"/>
        <v/>
      </c>
      <c r="M623" s="7">
        <f t="shared" si="108"/>
        <v>203254</v>
      </c>
      <c r="N623" s="7">
        <f t="shared" si="108"/>
        <v>-28394</v>
      </c>
      <c r="O623" s="7" t="str">
        <f t="shared" si="108"/>
        <v/>
      </c>
      <c r="P623" s="6"/>
      <c r="Q623" s="9" t="s">
        <v>14</v>
      </c>
    </row>
    <row r="624" spans="2:17"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t="str">
        <f t="shared" si="108"/>
        <v/>
      </c>
      <c r="L624" s="7">
        <f t="shared" si="108"/>
        <v>-766704.46</v>
      </c>
      <c r="M624" s="7">
        <f t="shared" si="108"/>
        <v>346782.07</v>
      </c>
      <c r="N624" s="7">
        <f t="shared" si="108"/>
        <v>136627.41</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72"/>
    </row>
    <row r="626" spans="2:17"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t="str">
        <f t="shared" si="109"/>
        <v/>
      </c>
      <c r="M626" s="7">
        <f t="shared" si="109"/>
        <v>13316</v>
      </c>
      <c r="N626" s="8">
        <f t="shared" si="109"/>
        <v>24770</v>
      </c>
      <c r="O626" s="8">
        <f t="shared" si="109"/>
        <v>-1083</v>
      </c>
      <c r="P626" s="6"/>
      <c r="Q626" s="9" t="s">
        <v>12</v>
      </c>
    </row>
    <row r="627" spans="2:17"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t="str">
        <f t="shared" si="109"/>
        <v/>
      </c>
      <c r="M627" s="7">
        <f t="shared" si="109"/>
        <v>-16459</v>
      </c>
      <c r="N627" s="8">
        <f t="shared" si="109"/>
        <v>41624</v>
      </c>
      <c r="O627" s="8" t="str">
        <f t="shared" si="109"/>
        <v/>
      </c>
      <c r="P627" s="6"/>
      <c r="Q627" s="9" t="s">
        <v>13</v>
      </c>
    </row>
    <row r="628" spans="2:17"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t="str">
        <f t="shared" si="109"/>
        <v/>
      </c>
      <c r="M628" s="7">
        <f t="shared" si="109"/>
        <v>-9785</v>
      </c>
      <c r="N628" s="8">
        <f t="shared" si="109"/>
        <v>62127</v>
      </c>
      <c r="O628" s="8" t="str">
        <f t="shared" si="109"/>
        <v/>
      </c>
      <c r="P628" s="6"/>
      <c r="Q628" s="9" t="s">
        <v>14</v>
      </c>
    </row>
    <row r="629" spans="2:17"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t="str">
        <f t="shared" si="109"/>
        <v/>
      </c>
      <c r="L629" s="7">
        <f t="shared" si="109"/>
        <v>5258.81</v>
      </c>
      <c r="M629" s="7">
        <f t="shared" si="109"/>
        <v>19930.86</v>
      </c>
      <c r="N629" s="8">
        <f t="shared" si="109"/>
        <v>-18390.39</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t="e">
        <f t="shared" ref="B632:O632" si="110">B588/B402</f>
        <v>#VALUE!</v>
      </c>
      <c r="C632" s="29" t="e">
        <f t="shared" si="110"/>
        <v>#VALUE!</v>
      </c>
      <c r="D632" s="29" t="e">
        <f t="shared" si="110"/>
        <v>#VALUE!</v>
      </c>
      <c r="E632" s="29" t="e">
        <f t="shared" si="110"/>
        <v>#VALUE!</v>
      </c>
      <c r="F632" s="29" t="e">
        <f t="shared" si="110"/>
        <v>#VALUE!</v>
      </c>
      <c r="G632" s="29" t="e">
        <f t="shared" si="110"/>
        <v>#VALUE!</v>
      </c>
      <c r="H632" s="29" t="e">
        <f t="shared" si="110"/>
        <v>#VALUE!</v>
      </c>
      <c r="I632" s="29" t="e">
        <f t="shared" si="110"/>
        <v>#VALUE!</v>
      </c>
      <c r="J632" s="29" t="e">
        <f t="shared" si="110"/>
        <v>#VALUE!</v>
      </c>
      <c r="K632" s="29" t="e">
        <f t="shared" si="110"/>
        <v>#VALUE!</v>
      </c>
      <c r="L632" s="29">
        <f t="shared" si="110"/>
        <v>0</v>
      </c>
      <c r="M632" s="29">
        <f t="shared" si="110"/>
        <v>0</v>
      </c>
      <c r="N632" s="29" t="e">
        <f t="shared" si="110"/>
        <v>#VALUE!</v>
      </c>
      <c r="O632" s="29" t="e">
        <f t="shared" si="110"/>
        <v>#VALUE!</v>
      </c>
      <c r="P632" s="6"/>
      <c r="Q632" s="89" t="s">
        <v>37</v>
      </c>
    </row>
    <row r="633" spans="2:17"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#DIV/0!</v>
      </c>
      <c r="L633" s="29" t="e">
        <f t="shared" si="111"/>
        <v>#VALUE!</v>
      </c>
      <c r="M633" s="29" t="e">
        <f t="shared" si="111"/>
        <v>#VALUE!</v>
      </c>
      <c r="N633" s="29" t="e">
        <f t="shared" si="111"/>
        <v>#VALUE!</v>
      </c>
      <c r="O633" s="29" t="e">
        <f t="shared" si="111"/>
        <v>#VALUE!</v>
      </c>
      <c r="P633" s="6"/>
      <c r="Q633" s="89" t="s">
        <v>38</v>
      </c>
    </row>
    <row r="634" spans="2:17"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t="e">
        <f t="shared" si="112"/>
        <v>#VALUE!</v>
      </c>
      <c r="L634" s="29">
        <f t="shared" si="112"/>
        <v>0</v>
      </c>
      <c r="M634" s="29">
        <f t="shared" si="112"/>
        <v>0</v>
      </c>
      <c r="N634" s="29" t="e">
        <f t="shared" si="112"/>
        <v>#VALUE!</v>
      </c>
      <c r="O634" s="29" t="e">
        <f t="shared" si="112"/>
        <v>#VALUE!</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t="e">
        <f t="shared" ref="B636:N636" si="113">B378/B414</f>
        <v>#VALUE!</v>
      </c>
      <c r="C636" s="27" t="e">
        <f t="shared" si="113"/>
        <v>#VALUE!</v>
      </c>
      <c r="D636" s="27" t="e">
        <f t="shared" si="113"/>
        <v>#VALUE!</v>
      </c>
      <c r="E636" s="27" t="e">
        <f t="shared" si="113"/>
        <v>#VALUE!</v>
      </c>
      <c r="F636" s="27" t="e">
        <f t="shared" si="113"/>
        <v>#VALUE!</v>
      </c>
      <c r="G636" s="27" t="e">
        <f t="shared" si="113"/>
        <v>#VALUE!</v>
      </c>
      <c r="H636" s="27" t="e">
        <f t="shared" si="113"/>
        <v>#VALUE!</v>
      </c>
      <c r="I636" s="27" t="e">
        <f t="shared" si="113"/>
        <v>#VALUE!</v>
      </c>
      <c r="J636" s="27" t="e">
        <f t="shared" si="113"/>
        <v>#VALUE!</v>
      </c>
      <c r="K636" s="27" t="e">
        <f t="shared" si="113"/>
        <v>#VALUE!</v>
      </c>
      <c r="L636" s="27">
        <f t="shared" si="113"/>
        <v>1.1314931562678106</v>
      </c>
      <c r="M636" s="27">
        <f t="shared" si="113"/>
        <v>0.9173121761309897</v>
      </c>
      <c r="N636" s="27">
        <f t="shared" si="113"/>
        <v>0.74258075729031991</v>
      </c>
      <c r="O636" s="27">
        <f>O378/O414</f>
        <v>0.7535914867187965</v>
      </c>
      <c r="P636" s="6"/>
      <c r="Q636" s="89" t="s">
        <v>2554</v>
      </c>
    </row>
    <row r="637" spans="2:17" x14ac:dyDescent="0.3">
      <c r="B637" s="27" t="e">
        <f t="shared" ref="B637:N637" si="114">(B378-B372)/B414</f>
        <v>#VALUE!</v>
      </c>
      <c r="C637" s="27" t="e">
        <f t="shared" si="114"/>
        <v>#VALUE!</v>
      </c>
      <c r="D637" s="27" t="e">
        <f t="shared" si="114"/>
        <v>#VALUE!</v>
      </c>
      <c r="E637" s="27" t="e">
        <f t="shared" si="114"/>
        <v>#VALUE!</v>
      </c>
      <c r="F637" s="27" t="e">
        <f t="shared" si="114"/>
        <v>#VALUE!</v>
      </c>
      <c r="G637" s="27" t="e">
        <f t="shared" si="114"/>
        <v>#VALUE!</v>
      </c>
      <c r="H637" s="27" t="e">
        <f t="shared" si="114"/>
        <v>#VALUE!</v>
      </c>
      <c r="I637" s="27" t="e">
        <f t="shared" si="114"/>
        <v>#VALUE!</v>
      </c>
      <c r="J637" s="27" t="e">
        <f t="shared" si="114"/>
        <v>#VALUE!</v>
      </c>
      <c r="K637" s="27" t="e">
        <f t="shared" si="114"/>
        <v>#VALUE!</v>
      </c>
      <c r="L637" s="27">
        <f t="shared" si="114"/>
        <v>0.23011931868631758</v>
      </c>
      <c r="M637" s="27">
        <f t="shared" si="114"/>
        <v>0.18794432450199058</v>
      </c>
      <c r="N637" s="27">
        <f t="shared" si="114"/>
        <v>0.12385694994243594</v>
      </c>
      <c r="O637" s="27">
        <f>(O378-O372)/O414</f>
        <v>0.1004504643418853</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t="e">
        <f t="shared" si="117"/>
        <v>#VALUE!</v>
      </c>
      <c r="M642" s="43">
        <f t="shared" si="117"/>
        <v>11.785923895785807</v>
      </c>
      <c r="N642" s="44">
        <f t="shared" si="117"/>
        <v>8.1025611554326069</v>
      </c>
      <c r="O642" s="44">
        <f t="shared" si="117"/>
        <v>7.7957727956281513</v>
      </c>
      <c r="P642" s="40"/>
      <c r="Q642" s="41" t="s">
        <v>60</v>
      </c>
    </row>
    <row r="643" spans="2:17"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t="e">
        <f t="shared" si="118"/>
        <v>#VALUE!</v>
      </c>
      <c r="M643" s="43">
        <f t="shared" si="118"/>
        <v>434.10197813863715</v>
      </c>
      <c r="N643" s="44">
        <f t="shared" si="118"/>
        <v>320.53044096929273</v>
      </c>
      <c r="O643" s="44">
        <f t="shared" si="118"/>
        <v>300.30628424334026</v>
      </c>
      <c r="P643" s="40"/>
      <c r="Q643" s="41" t="s">
        <v>61</v>
      </c>
    </row>
    <row r="644" spans="2:17"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t="e">
        <f t="shared" si="119"/>
        <v>#VALUE!</v>
      </c>
      <c r="M644" s="43">
        <f t="shared" si="119"/>
        <v>121.7209915596473</v>
      </c>
      <c r="N644" s="44">
        <f t="shared" si="119"/>
        <v>76.687276851159012</v>
      </c>
      <c r="O644" s="44">
        <f t="shared" si="119"/>
        <v>66.779122189684486</v>
      </c>
      <c r="P644" s="40"/>
      <c r="Q644" s="41" t="s">
        <v>62</v>
      </c>
    </row>
    <row r="645" spans="2:17" x14ac:dyDescent="0.3">
      <c r="B645" s="45"/>
      <c r="C645" s="46" t="e">
        <f t="shared" ref="C645:M645" si="120">C643+C642-C644</f>
        <v>#VALUE!</v>
      </c>
      <c r="D645" s="46" t="e">
        <f t="shared" si="120"/>
        <v>#VALUE!</v>
      </c>
      <c r="E645" s="46" t="e">
        <f t="shared" si="120"/>
        <v>#VALUE!</v>
      </c>
      <c r="F645" s="46" t="e">
        <f t="shared" si="120"/>
        <v>#VALUE!</v>
      </c>
      <c r="G645" s="46" t="e">
        <f t="shared" si="120"/>
        <v>#VALUE!</v>
      </c>
      <c r="H645" s="46" t="e">
        <f t="shared" si="120"/>
        <v>#VALUE!</v>
      </c>
      <c r="I645" s="46" t="e">
        <f t="shared" si="120"/>
        <v>#VALUE!</v>
      </c>
      <c r="J645" s="46" t="e">
        <f t="shared" si="120"/>
        <v>#VALUE!</v>
      </c>
      <c r="K645" s="46" t="e">
        <f t="shared" si="120"/>
        <v>#VALUE!</v>
      </c>
      <c r="L645" s="46" t="e">
        <f t="shared" si="120"/>
        <v>#VALUE!</v>
      </c>
      <c r="M645" s="46">
        <f t="shared" si="120"/>
        <v>324.16691047477565</v>
      </c>
      <c r="N645" s="47">
        <f>N643+N642-N644</f>
        <v>251.94572527356632</v>
      </c>
      <c r="O645" s="47">
        <f>O643+O642-O644</f>
        <v>241.32293484928391</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c r="C647" s="142"/>
      <c r="D647" s="142"/>
      <c r="E647" s="142"/>
      <c r="F647" s="142"/>
      <c r="G647" s="142"/>
      <c r="H647" s="142"/>
      <c r="I647" s="142"/>
      <c r="J647" s="142"/>
      <c r="K647" s="142"/>
      <c r="L647" s="142"/>
      <c r="M647" s="142">
        <v>319681.67200000002</v>
      </c>
      <c r="N647" s="143">
        <v>319681.67200000002</v>
      </c>
      <c r="O647" s="143">
        <v>319681.67200000002</v>
      </c>
      <c r="P647" s="30"/>
      <c r="Q647" s="90" t="s">
        <v>43</v>
      </c>
    </row>
    <row r="648" spans="2:17"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#VALUE!</v>
      </c>
      <c r="L648" s="13" t="e">
        <f t="shared" si="121"/>
        <v>#DIV/0!</v>
      </c>
      <c r="M648" s="13">
        <f t="shared" si="121"/>
        <v>6.5338063234353942</v>
      </c>
      <c r="N648" s="13">
        <f t="shared" si="121"/>
        <v>6.4728322304320276</v>
      </c>
      <c r="O648" s="13">
        <f t="shared" si="121"/>
        <v>6.3643717429005431</v>
      </c>
      <c r="P648" s="6"/>
      <c r="Q648" s="90" t="s">
        <v>44</v>
      </c>
    </row>
    <row r="649" spans="2:17" x14ac:dyDescent="0.3">
      <c r="B649" s="13" t="e">
        <f t="shared" ref="B649:O649" si="122">B588/B647</f>
        <v>#DIV/0!</v>
      </c>
      <c r="C649" s="13" t="e">
        <f t="shared" si="122"/>
        <v>#DIV/0!</v>
      </c>
      <c r="D649" s="13" t="e">
        <f t="shared" si="122"/>
        <v>#DIV/0!</v>
      </c>
      <c r="E649" s="13" t="e">
        <f t="shared" si="122"/>
        <v>#DIV/0!</v>
      </c>
      <c r="F649" s="13" t="e">
        <f t="shared" si="122"/>
        <v>#DIV/0!</v>
      </c>
      <c r="G649" s="13" t="e">
        <f t="shared" si="122"/>
        <v>#DIV/0!</v>
      </c>
      <c r="H649" s="13" t="e">
        <f t="shared" si="122"/>
        <v>#DIV/0!</v>
      </c>
      <c r="I649" s="13" t="e">
        <f t="shared" si="122"/>
        <v>#DIV/0!</v>
      </c>
      <c r="J649" s="13" t="e">
        <f t="shared" si="122"/>
        <v>#DIV/0!</v>
      </c>
      <c r="K649" s="13" t="e">
        <f t="shared" si="122"/>
        <v>#DIV/0!</v>
      </c>
      <c r="L649" s="13" t="e">
        <f t="shared" si="122"/>
        <v>#DIV/0!</v>
      </c>
      <c r="M649" s="13">
        <f t="shared" si="122"/>
        <v>0</v>
      </c>
      <c r="N649" s="13" t="e">
        <f t="shared" si="122"/>
        <v>#VALUE!</v>
      </c>
      <c r="O649" s="13" t="e">
        <f t="shared" si="122"/>
        <v>#VALUE!</v>
      </c>
      <c r="P649" s="6"/>
      <c r="Q649" s="89" t="s">
        <v>45</v>
      </c>
    </row>
    <row r="650" spans="2:17" x14ac:dyDescent="0.3">
      <c r="B650" s="91"/>
      <c r="C650" s="91" t="e">
        <f t="shared" ref="C650:M650" si="123">+C649/B649-1</f>
        <v>#DIV/0!</v>
      </c>
      <c r="D650" s="92" t="e">
        <f t="shared" si="123"/>
        <v>#DIV/0!</v>
      </c>
      <c r="E650" s="91" t="e">
        <f t="shared" si="123"/>
        <v>#DIV/0!</v>
      </c>
      <c r="F650" s="92" t="e">
        <f t="shared" si="123"/>
        <v>#DIV/0!</v>
      </c>
      <c r="G650" s="91" t="e">
        <f t="shared" si="123"/>
        <v>#DIV/0!</v>
      </c>
      <c r="H650" s="92" t="e">
        <f t="shared" si="123"/>
        <v>#DIV/0!</v>
      </c>
      <c r="I650" s="91" t="e">
        <f t="shared" si="123"/>
        <v>#DIV/0!</v>
      </c>
      <c r="J650" s="92" t="e">
        <f t="shared" si="123"/>
        <v>#DIV/0!</v>
      </c>
      <c r="K650" s="91" t="e">
        <f t="shared" si="123"/>
        <v>#DIV/0!</v>
      </c>
      <c r="L650" s="92" t="e">
        <f t="shared" si="123"/>
        <v>#DIV/0!</v>
      </c>
      <c r="M650" s="91" t="e">
        <f t="shared" si="123"/>
        <v>#DIV/0!</v>
      </c>
      <c r="N650" s="93" t="e">
        <f>+N649/M649-1</f>
        <v>#VALUE!</v>
      </c>
      <c r="O650" s="93" t="e">
        <f>+O649/N649-1</f>
        <v>#VALUE!</v>
      </c>
      <c r="P650" s="31"/>
      <c r="Q650" s="94" t="s">
        <v>46</v>
      </c>
    </row>
    <row r="651" spans="2:17" x14ac:dyDescent="0.3">
      <c r="B651" s="141">
        <v>0</v>
      </c>
      <c r="C651" s="141">
        <v>0</v>
      </c>
      <c r="D651" s="141">
        <v>0</v>
      </c>
      <c r="E651" s="141">
        <v>0</v>
      </c>
      <c r="F651" s="141">
        <v>0</v>
      </c>
      <c r="G651" s="141">
        <v>0</v>
      </c>
      <c r="H651" s="141">
        <v>0</v>
      </c>
      <c r="I651" s="141">
        <v>0</v>
      </c>
      <c r="J651" s="141">
        <v>0</v>
      </c>
      <c r="K651" s="141">
        <v>0</v>
      </c>
      <c r="L651" s="141">
        <v>0</v>
      </c>
      <c r="M651" s="141">
        <v>0.1</v>
      </c>
      <c r="N651" s="141">
        <v>0.1</v>
      </c>
      <c r="O651" s="141">
        <v>0</v>
      </c>
      <c r="P651" s="6"/>
      <c r="Q651" s="90" t="s">
        <v>47</v>
      </c>
    </row>
    <row r="652" spans="2:17" x14ac:dyDescent="0.3">
      <c r="B652" s="91" t="e">
        <f t="shared" ref="B652:O652" si="124">+B651/B661</f>
        <v>#DIV/0!</v>
      </c>
      <c r="C652" s="91" t="e">
        <f t="shared" si="124"/>
        <v>#DIV/0!</v>
      </c>
      <c r="D652" s="92" t="e">
        <f t="shared" si="124"/>
        <v>#DIV/0!</v>
      </c>
      <c r="E652" s="91" t="e">
        <f t="shared" si="124"/>
        <v>#DIV/0!</v>
      </c>
      <c r="F652" s="92" t="e">
        <f t="shared" si="124"/>
        <v>#DIV/0!</v>
      </c>
      <c r="G652" s="91" t="e">
        <f t="shared" si="124"/>
        <v>#DIV/0!</v>
      </c>
      <c r="H652" s="92" t="e">
        <f t="shared" si="124"/>
        <v>#DIV/0!</v>
      </c>
      <c r="I652" s="91" t="e">
        <f t="shared" si="124"/>
        <v>#DIV/0!</v>
      </c>
      <c r="J652" s="92" t="e">
        <f t="shared" si="124"/>
        <v>#DIV/0!</v>
      </c>
      <c r="K652" s="91" t="e">
        <f t="shared" si="124"/>
        <v>#DIV/0!</v>
      </c>
      <c r="L652" s="92" t="e">
        <f t="shared" si="124"/>
        <v>#DIV/0!</v>
      </c>
      <c r="M652" s="91">
        <f t="shared" si="124"/>
        <v>9.7451671875437417E-3</v>
      </c>
      <c r="N652" s="93">
        <f t="shared" si="124"/>
        <v>1.7259569712744782E-2</v>
      </c>
      <c r="O652" s="93">
        <f t="shared" si="124"/>
        <v>0</v>
      </c>
      <c r="P652" s="6"/>
      <c r="Q652" s="94" t="s">
        <v>48</v>
      </c>
    </row>
    <row r="653" spans="2:17" x14ac:dyDescent="0.3">
      <c r="B653" s="95" t="e">
        <f t="shared" ref="B653:M653" si="125">+B651/B649</f>
        <v>#DIV/0!</v>
      </c>
      <c r="C653" s="95" t="e">
        <f t="shared" si="125"/>
        <v>#DIV/0!</v>
      </c>
      <c r="D653" s="96" t="e">
        <f t="shared" si="125"/>
        <v>#DIV/0!</v>
      </c>
      <c r="E653" s="95" t="e">
        <f t="shared" si="125"/>
        <v>#DIV/0!</v>
      </c>
      <c r="F653" s="96" t="e">
        <f t="shared" si="125"/>
        <v>#DIV/0!</v>
      </c>
      <c r="G653" s="95" t="e">
        <f t="shared" si="125"/>
        <v>#DIV/0!</v>
      </c>
      <c r="H653" s="96" t="e">
        <f t="shared" si="125"/>
        <v>#DIV/0!</v>
      </c>
      <c r="I653" s="95" t="e">
        <f t="shared" si="125"/>
        <v>#DIV/0!</v>
      </c>
      <c r="J653" s="96" t="e">
        <f t="shared" si="125"/>
        <v>#DIV/0!</v>
      </c>
      <c r="K653" s="95" t="e">
        <f t="shared" si="125"/>
        <v>#DIV/0!</v>
      </c>
      <c r="L653" s="96" t="e">
        <f t="shared" si="125"/>
        <v>#DIV/0!</v>
      </c>
      <c r="M653" s="95" t="e">
        <f t="shared" si="125"/>
        <v>#DIV/0!</v>
      </c>
      <c r="N653" s="97" t="e">
        <f>+N651/N649</f>
        <v>#VALUE!</v>
      </c>
      <c r="O653" s="97" t="e">
        <f>+O651/O649</f>
        <v>#VALUE!</v>
      </c>
      <c r="P653" s="28"/>
      <c r="Q653" s="98" t="s">
        <v>49</v>
      </c>
    </row>
    <row r="654" spans="2:17" x14ac:dyDescent="0.3">
      <c r="B654" s="16">
        <f t="shared" ref="B654:M654" si="126">+B661*B647</f>
        <v>0</v>
      </c>
      <c r="C654" s="16">
        <f t="shared" si="126"/>
        <v>0</v>
      </c>
      <c r="D654" s="16">
        <f t="shared" si="126"/>
        <v>0</v>
      </c>
      <c r="E654" s="16">
        <f t="shared" si="126"/>
        <v>0</v>
      </c>
      <c r="F654" s="16">
        <f t="shared" si="126"/>
        <v>0</v>
      </c>
      <c r="G654" s="16">
        <f t="shared" si="126"/>
        <v>0</v>
      </c>
      <c r="H654" s="16">
        <f t="shared" si="126"/>
        <v>0</v>
      </c>
      <c r="I654" s="16">
        <f t="shared" si="126"/>
        <v>0</v>
      </c>
      <c r="J654" s="16">
        <f t="shared" si="126"/>
        <v>0</v>
      </c>
      <c r="K654" s="16">
        <f t="shared" si="126"/>
        <v>0</v>
      </c>
      <c r="L654" s="16">
        <f t="shared" si="126"/>
        <v>0</v>
      </c>
      <c r="M654" s="16">
        <f t="shared" si="126"/>
        <v>3280412.3915761719</v>
      </c>
      <c r="N654" s="16">
        <f>+N661*N647</f>
        <v>1852199.5468052789</v>
      </c>
      <c r="O654" s="16">
        <f>+O661*O647</f>
        <v>1902105.9484000001</v>
      </c>
      <c r="P654" s="6"/>
      <c r="Q654" s="89" t="s">
        <v>50</v>
      </c>
    </row>
    <row r="655" spans="2:17" x14ac:dyDescent="0.3">
      <c r="B655" s="32" t="e">
        <f t="shared" ref="B655:M655" si="127">+B661/B$648</f>
        <v>#VALUE!</v>
      </c>
      <c r="C655" s="32" t="e">
        <f t="shared" si="127"/>
        <v>#VALUE!</v>
      </c>
      <c r="D655" s="33" t="e">
        <f t="shared" si="127"/>
        <v>#VALUE!</v>
      </c>
      <c r="E655" s="32" t="e">
        <f t="shared" si="127"/>
        <v>#VALUE!</v>
      </c>
      <c r="F655" s="33" t="e">
        <f t="shared" si="127"/>
        <v>#VALUE!</v>
      </c>
      <c r="G655" s="32" t="e">
        <f t="shared" si="127"/>
        <v>#VALUE!</v>
      </c>
      <c r="H655" s="33" t="e">
        <f t="shared" si="127"/>
        <v>#VALUE!</v>
      </c>
      <c r="I655" s="32" t="e">
        <f t="shared" si="127"/>
        <v>#VALUE!</v>
      </c>
      <c r="J655" s="33" t="e">
        <f t="shared" si="127"/>
        <v>#VALUE!</v>
      </c>
      <c r="K655" s="32" t="e">
        <f t="shared" si="127"/>
        <v>#VALUE!</v>
      </c>
      <c r="L655" s="33" t="e">
        <f t="shared" si="127"/>
        <v>#DIV/0!</v>
      </c>
      <c r="M655" s="32">
        <f t="shared" si="127"/>
        <v>1.5705235349805062</v>
      </c>
      <c r="N655" s="34">
        <f>+N661/N$648</f>
        <v>0.89510850762728322</v>
      </c>
      <c r="O655" s="34">
        <f>+O661/O$648</f>
        <v>0.93489196425982268</v>
      </c>
      <c r="P655" s="175">
        <f>(SUM(INDEX($B655:$O655,,$Q$348-$B$348-$P$348+1):INDEX($B655:$O655,$Q$348-$B$348+1))-MAX(INDEX($B655:$O655,,$Q$348-$B$348-$P$348+1):INDEX($B655:$O655,$Q$348-$B$348+1))-MIN(INDEX($B655:$O655,,$Q$348-$B$348-$P$348+1):INDEX($B655:$O655,$Q$348-$B$348+1)))/(COUNT(INDEX($B655:$O655,,$Q$348-$B$348-$P$348+1):INDEX($B655:$O655,$Q$348-$B$348+1))-2)</f>
        <v>0.93489196425982268</v>
      </c>
      <c r="Q655" s="36" t="s">
        <v>51</v>
      </c>
    </row>
    <row r="656" spans="2:17" x14ac:dyDescent="0.3">
      <c r="B656" s="32" t="e">
        <f t="shared" ref="B656:M656" si="128">+B661/B$649</f>
        <v>#DIV/0!</v>
      </c>
      <c r="C656" s="32" t="e">
        <f t="shared" si="128"/>
        <v>#DIV/0!</v>
      </c>
      <c r="D656" s="33" t="e">
        <f t="shared" si="128"/>
        <v>#DIV/0!</v>
      </c>
      <c r="E656" s="32" t="e">
        <f t="shared" si="128"/>
        <v>#DIV/0!</v>
      </c>
      <c r="F656" s="33" t="e">
        <f t="shared" si="128"/>
        <v>#DIV/0!</v>
      </c>
      <c r="G656" s="32" t="e">
        <f t="shared" si="128"/>
        <v>#DIV/0!</v>
      </c>
      <c r="H656" s="33" t="e">
        <f t="shared" si="128"/>
        <v>#DIV/0!</v>
      </c>
      <c r="I656" s="32" t="e">
        <f t="shared" si="128"/>
        <v>#DIV/0!</v>
      </c>
      <c r="J656" s="33" t="e">
        <f t="shared" si="128"/>
        <v>#DIV/0!</v>
      </c>
      <c r="K656" s="32" t="e">
        <f t="shared" si="128"/>
        <v>#DIV/0!</v>
      </c>
      <c r="L656" s="33" t="e">
        <f t="shared" si="128"/>
        <v>#DIV/0!</v>
      </c>
      <c r="M656" s="32" t="e">
        <f t="shared" si="128"/>
        <v>#DIV/0!</v>
      </c>
      <c r="N656" s="34" t="e">
        <f>+N661/N$649</f>
        <v>#VALUE!</v>
      </c>
      <c r="O656" s="34" t="e">
        <f>+O661/O$649</f>
        <v>#VALUE!</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0">B654/B465</f>
        <v>#DIV/0!</v>
      </c>
      <c r="C658" s="32" t="e">
        <f t="shared" si="130"/>
        <v>#DIV/0!</v>
      </c>
      <c r="D658" s="33" t="e">
        <f t="shared" si="130"/>
        <v>#DIV/0!</v>
      </c>
      <c r="E658" s="32" t="e">
        <f t="shared" si="130"/>
        <v>#DIV/0!</v>
      </c>
      <c r="F658" s="33" t="e">
        <f t="shared" si="130"/>
        <v>#DIV/0!</v>
      </c>
      <c r="G658" s="32" t="e">
        <f t="shared" si="130"/>
        <v>#DIV/0!</v>
      </c>
      <c r="H658" s="33" t="e">
        <f t="shared" si="130"/>
        <v>#DIV/0!</v>
      </c>
      <c r="I658" s="32" t="e">
        <f t="shared" si="130"/>
        <v>#DIV/0!</v>
      </c>
      <c r="J658" s="33" t="e">
        <f t="shared" si="130"/>
        <v>#DIV/0!</v>
      </c>
      <c r="K658" s="32" t="e">
        <f t="shared" si="130"/>
        <v>#DIV/0!</v>
      </c>
      <c r="L658" s="33">
        <f t="shared" si="130"/>
        <v>0</v>
      </c>
      <c r="M658" s="32">
        <f t="shared" si="130"/>
        <v>1.9338096955089907</v>
      </c>
      <c r="N658" s="34">
        <f t="shared" si="130"/>
        <v>0.93855769551004964</v>
      </c>
      <c r="O658" s="34">
        <f t="shared" si="130"/>
        <v>1.403544489144166</v>
      </c>
      <c r="P658" s="35">
        <f>(SUM(INDEX($B658:$O658,,$Q$348-$B$348-$P$348+1):INDEX($B658:$O658,$Q$348-$B$348+1))-MAX(INDEX($B658:$O658,,$Q$348-$B$348-$P$348+1):INDEX($B658:$O658,$Q$348-$B$348+1))-MIN(INDEX($B658:$O658,,$Q$348-$B$348-$P$348+1):INDEX($B658:$O658,$Q$348-$B$348+1)))/(COUNT(INDEX($B658:$O658,,$Q$348-$B$348-$P$348+1):INDEX($B658:$O658,$Q$348-$B$348+1))-2)</f>
        <v>1.4035444891441655</v>
      </c>
      <c r="Q658" s="36" t="s">
        <v>54</v>
      </c>
    </row>
    <row r="659" spans="1:17" s="15" customFormat="1" ht="14.25" x14ac:dyDescent="0.2">
      <c r="A659" s="99"/>
      <c r="B659" s="141"/>
      <c r="C659" s="141"/>
      <c r="D659" s="141"/>
      <c r="E659" s="141"/>
      <c r="F659" s="141"/>
      <c r="G659" s="141"/>
      <c r="H659" s="141"/>
      <c r="I659" s="141"/>
      <c r="J659" s="141"/>
      <c r="K659" s="141"/>
      <c r="L659" s="141"/>
      <c r="M659" s="141">
        <v>11.6</v>
      </c>
      <c r="N659" s="148">
        <v>8.5</v>
      </c>
      <c r="O659" s="148">
        <v>7.25</v>
      </c>
      <c r="P659" s="31"/>
      <c r="Q659" s="37" t="s">
        <v>55</v>
      </c>
    </row>
    <row r="660" spans="1:17" s="71" customFormat="1" ht="14.25" x14ac:dyDescent="0.2">
      <c r="A660" s="100"/>
      <c r="B660" s="141"/>
      <c r="C660" s="141"/>
      <c r="D660" s="141"/>
      <c r="E660" s="141"/>
      <c r="F660" s="141"/>
      <c r="G660" s="141"/>
      <c r="H660" s="141"/>
      <c r="I660" s="141"/>
      <c r="J660" s="141"/>
      <c r="K660" s="141"/>
      <c r="L660" s="141"/>
      <c r="M660" s="141">
        <v>7.75</v>
      </c>
      <c r="N660" s="148">
        <v>4.34</v>
      </c>
      <c r="O660" s="148">
        <v>5.8</v>
      </c>
      <c r="P660" s="38"/>
      <c r="Q660" s="39" t="s">
        <v>56</v>
      </c>
    </row>
    <row r="661" spans="1:17" s="3" customFormat="1" ht="14.25" x14ac:dyDescent="0.2">
      <c r="A661" s="101"/>
      <c r="B661" s="149"/>
      <c r="C661" s="149"/>
      <c r="D661" s="149"/>
      <c r="E661" s="149"/>
      <c r="F661" s="149"/>
      <c r="G661" s="149"/>
      <c r="H661" s="149"/>
      <c r="I661" s="149"/>
      <c r="J661" s="149"/>
      <c r="K661" s="149"/>
      <c r="L661" s="149"/>
      <c r="M661" s="149">
        <v>10.26149660395974</v>
      </c>
      <c r="N661" s="150">
        <v>5.7938871979037909</v>
      </c>
      <c r="O661" s="152">
        <f>VLOOKUP($P661,Price!$A:$E,5,FALSE)</f>
        <v>5.95</v>
      </c>
      <c r="P661" s="151" t="s">
        <v>99</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t="e">
        <f t="shared" ref="C663:O663" si="131">+C656/C650/100</f>
        <v>#DIV/0!</v>
      </c>
      <c r="D663" s="102" t="e">
        <f t="shared" si="131"/>
        <v>#DIV/0!</v>
      </c>
      <c r="E663" s="103" t="e">
        <f t="shared" si="131"/>
        <v>#DIV/0!</v>
      </c>
      <c r="F663" s="102" t="e">
        <f t="shared" si="131"/>
        <v>#DIV/0!</v>
      </c>
      <c r="G663" s="103" t="e">
        <f t="shared" si="131"/>
        <v>#DIV/0!</v>
      </c>
      <c r="H663" s="102" t="e">
        <f t="shared" si="131"/>
        <v>#DIV/0!</v>
      </c>
      <c r="I663" s="103" t="e">
        <f t="shared" si="131"/>
        <v>#DIV/0!</v>
      </c>
      <c r="J663" s="102" t="e">
        <f t="shared" si="131"/>
        <v>#DIV/0!</v>
      </c>
      <c r="K663" s="103" t="e">
        <f t="shared" si="131"/>
        <v>#DIV/0!</v>
      </c>
      <c r="L663" s="102" t="e">
        <f t="shared" si="131"/>
        <v>#DIV/0!</v>
      </c>
      <c r="M663" s="103" t="e">
        <f t="shared" si="131"/>
        <v>#DIV/0!</v>
      </c>
      <c r="N663" s="104" t="e">
        <f t="shared" si="131"/>
        <v>#VALUE!</v>
      </c>
      <c r="O663" s="104" t="e">
        <f t="shared" si="131"/>
        <v>#VALUE!</v>
      </c>
      <c r="P663" s="28"/>
      <c r="Q663" s="89" t="s">
        <v>65</v>
      </c>
    </row>
    <row r="664" spans="1:17" x14ac:dyDescent="0.3">
      <c r="B664" s="105"/>
      <c r="D664" s="105"/>
      <c r="F664" s="105"/>
      <c r="H664" s="105"/>
      <c r="I664" s="106"/>
      <c r="J664" s="107"/>
      <c r="K664" s="106"/>
      <c r="L664" s="107"/>
      <c r="M664" s="106"/>
      <c r="N664" s="108"/>
      <c r="O664" s="137">
        <f>IF(VLOOKUP($P661,Concensus!$A$2:$W$481,14,FALSE)="-",VLOOKUP($P661,Concensus!$A$2:$W$481,15,FALSE),VLOOKUP($P661,Concensus!$A$2:$W$481,14,FALSE))</f>
        <v>0</v>
      </c>
      <c r="P664" s="30"/>
      <c r="Q664" s="90" t="s">
        <v>66</v>
      </c>
    </row>
    <row r="665" spans="1:17" x14ac:dyDescent="0.3">
      <c r="B665" s="48" t="e">
        <f t="shared" ref="B665:O668" si="132">($P655-B655)/$P655</f>
        <v>#VALUE!</v>
      </c>
      <c r="C665" s="49" t="e">
        <f t="shared" si="132"/>
        <v>#VALUE!</v>
      </c>
      <c r="D665" s="48" t="e">
        <f t="shared" si="132"/>
        <v>#VALUE!</v>
      </c>
      <c r="E665" s="49" t="e">
        <f t="shared" si="132"/>
        <v>#VALUE!</v>
      </c>
      <c r="F665" s="48" t="e">
        <f t="shared" si="132"/>
        <v>#VALUE!</v>
      </c>
      <c r="G665" s="49" t="e">
        <f t="shared" si="132"/>
        <v>#VALUE!</v>
      </c>
      <c r="H665" s="48" t="e">
        <f t="shared" si="132"/>
        <v>#VALUE!</v>
      </c>
      <c r="I665" s="49" t="e">
        <f t="shared" si="132"/>
        <v>#VALUE!</v>
      </c>
      <c r="J665" s="48" t="e">
        <f t="shared" si="132"/>
        <v>#VALUE!</v>
      </c>
      <c r="K665" s="49" t="e">
        <f t="shared" si="132"/>
        <v>#VALUE!</v>
      </c>
      <c r="L665" s="48" t="e">
        <f t="shared" si="132"/>
        <v>#DIV/0!</v>
      </c>
      <c r="M665" s="49">
        <f t="shared" si="132"/>
        <v>-0.67989842144373225</v>
      </c>
      <c r="N665" s="50">
        <f t="shared" si="132"/>
        <v>4.2554068441519891E-2</v>
      </c>
      <c r="O665" s="50">
        <f t="shared" si="132"/>
        <v>0</v>
      </c>
      <c r="P665" s="31"/>
      <c r="Q665" s="51" t="s">
        <v>67</v>
      </c>
    </row>
    <row r="666" spans="1:17" x14ac:dyDescent="0.3">
      <c r="B666" s="48" t="e">
        <f t="shared" si="132"/>
        <v>#DIV/0!</v>
      </c>
      <c r="C666" s="49" t="e">
        <f t="shared" si="132"/>
        <v>#DIV/0!</v>
      </c>
      <c r="D666" s="48" t="e">
        <f t="shared" si="132"/>
        <v>#DIV/0!</v>
      </c>
      <c r="E666" s="49" t="e">
        <f t="shared" si="132"/>
        <v>#DIV/0!</v>
      </c>
      <c r="F666" s="48" t="e">
        <f t="shared" si="132"/>
        <v>#DIV/0!</v>
      </c>
      <c r="G666" s="49" t="e">
        <f t="shared" si="132"/>
        <v>#DIV/0!</v>
      </c>
      <c r="H666" s="48" t="e">
        <f t="shared" si="132"/>
        <v>#DIV/0!</v>
      </c>
      <c r="I666" s="49" t="e">
        <f t="shared" si="132"/>
        <v>#DIV/0!</v>
      </c>
      <c r="J666" s="48" t="e">
        <f t="shared" si="132"/>
        <v>#DIV/0!</v>
      </c>
      <c r="K666" s="49" t="e">
        <f t="shared" si="132"/>
        <v>#DIV/0!</v>
      </c>
      <c r="L666" s="48" t="e">
        <f t="shared" si="132"/>
        <v>#DIV/0!</v>
      </c>
      <c r="M666" s="49" t="e">
        <f t="shared" si="132"/>
        <v>#DIV/0!</v>
      </c>
      <c r="N666" s="50" t="e">
        <f t="shared" si="132"/>
        <v>#DIV/0!</v>
      </c>
      <c r="O666" s="50" t="e">
        <f t="shared" si="132"/>
        <v>#DIV/0!</v>
      </c>
      <c r="P666" s="31"/>
      <c r="Q666" s="51" t="s">
        <v>68</v>
      </c>
    </row>
    <row r="667" spans="1:17" x14ac:dyDescent="0.3">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x14ac:dyDescent="0.3">
      <c r="B668" s="48" t="e">
        <f t="shared" si="132"/>
        <v>#DIV/0!</v>
      </c>
      <c r="C668" s="49" t="e">
        <f t="shared" si="132"/>
        <v>#DIV/0!</v>
      </c>
      <c r="D668" s="48" t="e">
        <f t="shared" si="132"/>
        <v>#DIV/0!</v>
      </c>
      <c r="E668" s="49" t="e">
        <f t="shared" si="132"/>
        <v>#DIV/0!</v>
      </c>
      <c r="F668" s="48" t="e">
        <f t="shared" si="132"/>
        <v>#DIV/0!</v>
      </c>
      <c r="G668" s="49" t="e">
        <f t="shared" si="132"/>
        <v>#DIV/0!</v>
      </c>
      <c r="H668" s="48" t="e">
        <f t="shared" si="132"/>
        <v>#DIV/0!</v>
      </c>
      <c r="I668" s="49" t="e">
        <f t="shared" si="132"/>
        <v>#DIV/0!</v>
      </c>
      <c r="J668" s="48" t="e">
        <f t="shared" si="132"/>
        <v>#DIV/0!</v>
      </c>
      <c r="K668" s="49" t="e">
        <f t="shared" si="132"/>
        <v>#DIV/0!</v>
      </c>
      <c r="L668" s="48">
        <f t="shared" si="132"/>
        <v>1</v>
      </c>
      <c r="M668" s="49">
        <f t="shared" si="132"/>
        <v>-0.37780434497531545</v>
      </c>
      <c r="N668" s="50">
        <f t="shared" si="132"/>
        <v>0.3312946595071235</v>
      </c>
      <c r="O668" s="50">
        <f t="shared" si="132"/>
        <v>-3.1640550996773418E-16</v>
      </c>
      <c r="P668" s="31"/>
      <c r="Q668" s="51" t="s">
        <v>70</v>
      </c>
    </row>
    <row r="669" spans="1:17" x14ac:dyDescent="0.3">
      <c r="B669" s="105"/>
      <c r="D669" s="105"/>
      <c r="F669" s="105"/>
      <c r="H669" s="105"/>
      <c r="I669" s="96"/>
      <c r="J669" s="95"/>
      <c r="K669" s="96"/>
      <c r="L669" s="95"/>
      <c r="M669" s="96"/>
      <c r="N669" s="97">
        <f>N664/N661-1</f>
        <v>-1</v>
      </c>
      <c r="O669" s="97">
        <f>O664/O661-1</f>
        <v>-1</v>
      </c>
      <c r="P669" s="28"/>
      <c r="Q669" s="98" t="s">
        <v>71</v>
      </c>
    </row>
    <row r="670" spans="1:17" x14ac:dyDescent="0.3">
      <c r="B670" s="109" t="e">
        <f t="shared" ref="B670:M670" si="133">AVERAGE(B665:B669)</f>
        <v>#VALUE!</v>
      </c>
      <c r="C670" s="110" t="e">
        <f t="shared" si="133"/>
        <v>#VALUE!</v>
      </c>
      <c r="D670" s="109" t="e">
        <f t="shared" si="133"/>
        <v>#VALUE!</v>
      </c>
      <c r="E670" s="110" t="e">
        <f t="shared" si="133"/>
        <v>#VALUE!</v>
      </c>
      <c r="F670" s="109" t="e">
        <f t="shared" si="133"/>
        <v>#VALUE!</v>
      </c>
      <c r="G670" s="110" t="e">
        <f t="shared" si="133"/>
        <v>#VALUE!</v>
      </c>
      <c r="H670" s="109" t="e">
        <f t="shared" si="133"/>
        <v>#VALUE!</v>
      </c>
      <c r="I670" s="110" t="e">
        <f t="shared" si="133"/>
        <v>#VALUE!</v>
      </c>
      <c r="J670" s="52" t="e">
        <f t="shared" si="133"/>
        <v>#VALUE!</v>
      </c>
      <c r="K670" s="53" t="e">
        <f t="shared" si="133"/>
        <v>#VALUE!</v>
      </c>
      <c r="L670" s="52" t="e">
        <f t="shared" si="133"/>
        <v>#DIV/0!</v>
      </c>
      <c r="M670" s="53" t="e">
        <f t="shared" si="133"/>
        <v>#DIV/0!</v>
      </c>
      <c r="N670" s="54" t="e">
        <f>AVERAGE(N665:N669)</f>
        <v>#DIV/0!</v>
      </c>
      <c r="O670" s="54" t="e">
        <f>AVERAGE(O665:O669)</f>
        <v>#DIV/0!</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v>
      </c>
      <c r="D672" s="56">
        <f t="shared" ref="D672:N672" si="134">+C$651+C672</f>
        <v>0</v>
      </c>
      <c r="E672" s="56">
        <f t="shared" si="134"/>
        <v>0</v>
      </c>
      <c r="F672" s="56">
        <f t="shared" si="134"/>
        <v>0</v>
      </c>
      <c r="G672" s="56">
        <f t="shared" si="134"/>
        <v>0</v>
      </c>
      <c r="H672" s="56">
        <f t="shared" si="134"/>
        <v>0</v>
      </c>
      <c r="I672" s="56">
        <f t="shared" si="134"/>
        <v>0</v>
      </c>
      <c r="J672" s="56">
        <f t="shared" si="134"/>
        <v>0</v>
      </c>
      <c r="K672" s="56">
        <f t="shared" si="134"/>
        <v>0</v>
      </c>
      <c r="L672" s="56">
        <f t="shared" si="134"/>
        <v>0</v>
      </c>
      <c r="M672" s="56">
        <f t="shared" si="134"/>
        <v>0</v>
      </c>
      <c r="N672" s="57">
        <f t="shared" si="134"/>
        <v>0.1</v>
      </c>
      <c r="O672" s="57">
        <f>+N$651+N672</f>
        <v>0.2</v>
      </c>
      <c r="P672" s="31"/>
      <c r="Q672" s="36" t="s">
        <v>74</v>
      </c>
    </row>
    <row r="673" spans="1:17" s="3" customFormat="1" ht="14.25" x14ac:dyDescent="0.2">
      <c r="B673" s="58">
        <f>+B$661+B672</f>
        <v>0</v>
      </c>
      <c r="C673" s="59">
        <f t="shared" ref="C673:O673" si="135">+C$661+C672</f>
        <v>0</v>
      </c>
      <c r="D673" s="59">
        <f t="shared" si="135"/>
        <v>0</v>
      </c>
      <c r="E673" s="59">
        <f t="shared" si="135"/>
        <v>0</v>
      </c>
      <c r="F673" s="59">
        <f t="shared" si="135"/>
        <v>0</v>
      </c>
      <c r="G673" s="59">
        <f t="shared" si="135"/>
        <v>0</v>
      </c>
      <c r="H673" s="59">
        <f t="shared" si="135"/>
        <v>0</v>
      </c>
      <c r="I673" s="59">
        <f t="shared" si="135"/>
        <v>0</v>
      </c>
      <c r="J673" s="59">
        <f t="shared" si="135"/>
        <v>0</v>
      </c>
      <c r="K673" s="59">
        <f t="shared" si="135"/>
        <v>0</v>
      </c>
      <c r="L673" s="59">
        <f t="shared" si="135"/>
        <v>0</v>
      </c>
      <c r="M673" s="59">
        <f t="shared" si="135"/>
        <v>10.26149660395974</v>
      </c>
      <c r="N673" s="60">
        <f t="shared" si="135"/>
        <v>5.8938871979037906</v>
      </c>
      <c r="O673" s="60">
        <f t="shared" si="135"/>
        <v>6.15</v>
      </c>
      <c r="P673" s="31"/>
      <c r="Q673" s="36" t="s">
        <v>75</v>
      </c>
    </row>
    <row r="674" spans="1:17" s="3" customFormat="1" ht="14.25" x14ac:dyDescent="0.2">
      <c r="B674" s="72"/>
      <c r="I674" s="61"/>
      <c r="J674" s="61"/>
      <c r="K674" s="61"/>
      <c r="L674" s="61"/>
      <c r="M674" s="61"/>
      <c r="N674" s="62"/>
      <c r="O674" s="62" t="e">
        <f>+O673/B673-1</f>
        <v>#DIV/0!</v>
      </c>
      <c r="P674" s="31"/>
      <c r="Q674" s="63" t="s">
        <v>76</v>
      </c>
    </row>
    <row r="675" spans="1:17" s="70" customFormat="1" ht="14.25" x14ac:dyDescent="0.2">
      <c r="A675" s="64"/>
      <c r="B675" s="65"/>
      <c r="C675" s="66" t="e">
        <f>RATE(C$348-$B$348,,-$B673,C673)</f>
        <v>#NUM!</v>
      </c>
      <c r="D675" s="66" t="e">
        <f t="shared" ref="D675:O675" si="136">RATE(D$348-$B$348,,-$B673,D673)</f>
        <v>#NUM!</v>
      </c>
      <c r="E675" s="66" t="e">
        <f t="shared" si="136"/>
        <v>#NUM!</v>
      </c>
      <c r="F675" s="66" t="e">
        <f t="shared" si="136"/>
        <v>#NUM!</v>
      </c>
      <c r="G675" s="66" t="e">
        <f t="shared" si="136"/>
        <v>#NUM!</v>
      </c>
      <c r="H675" s="66" t="e">
        <f t="shared" si="136"/>
        <v>#NUM!</v>
      </c>
      <c r="I675" s="66" t="e">
        <f t="shared" si="136"/>
        <v>#NUM!</v>
      </c>
      <c r="J675" s="66" t="e">
        <f t="shared" si="136"/>
        <v>#NUM!</v>
      </c>
      <c r="K675" s="66" t="e">
        <f t="shared" si="136"/>
        <v>#NUM!</v>
      </c>
      <c r="L675" s="66" t="e">
        <f t="shared" si="136"/>
        <v>#NUM!</v>
      </c>
      <c r="M675" s="66" t="e">
        <f t="shared" si="136"/>
        <v>#NUM!</v>
      </c>
      <c r="N675" s="67" t="e">
        <f t="shared" si="136"/>
        <v>#NUM!</v>
      </c>
      <c r="O675" s="67" t="e">
        <f t="shared" si="136"/>
        <v>#NUM!</v>
      </c>
      <c r="P675" s="68"/>
      <c r="Q675" s="69" t="s">
        <v>77</v>
      </c>
    </row>
    <row r="676" spans="1:17" s="3" customFormat="1" ht="14.25" x14ac:dyDescent="0.2">
      <c r="B676" s="55"/>
      <c r="C676" s="56"/>
      <c r="D676" s="56">
        <f t="shared" ref="D676:N676" si="137">+C$651+C676</f>
        <v>0</v>
      </c>
      <c r="E676" s="56">
        <f t="shared" si="137"/>
        <v>0</v>
      </c>
      <c r="F676" s="56">
        <f t="shared" si="137"/>
        <v>0</v>
      </c>
      <c r="G676" s="56">
        <f t="shared" si="137"/>
        <v>0</v>
      </c>
      <c r="H676" s="56">
        <f t="shared" si="137"/>
        <v>0</v>
      </c>
      <c r="I676" s="56">
        <f t="shared" si="137"/>
        <v>0</v>
      </c>
      <c r="J676" s="56">
        <f t="shared" si="137"/>
        <v>0</v>
      </c>
      <c r="K676" s="56">
        <f t="shared" si="137"/>
        <v>0</v>
      </c>
      <c r="L676" s="56">
        <f t="shared" si="137"/>
        <v>0</v>
      </c>
      <c r="M676" s="56">
        <f t="shared" si="137"/>
        <v>0</v>
      </c>
      <c r="N676" s="57">
        <f t="shared" si="137"/>
        <v>0.1</v>
      </c>
      <c r="O676" s="57">
        <f>+N$651+N676</f>
        <v>0.2</v>
      </c>
      <c r="P676" s="31"/>
      <c r="Q676" s="36" t="s">
        <v>74</v>
      </c>
    </row>
    <row r="677" spans="1:17" s="3" customFormat="1" ht="14.25" x14ac:dyDescent="0.2">
      <c r="B677" s="58"/>
      <c r="C677" s="59">
        <f t="shared" ref="C677:O677" si="138">+C$661+C676</f>
        <v>0</v>
      </c>
      <c r="D677" s="59">
        <f t="shared" si="138"/>
        <v>0</v>
      </c>
      <c r="E677" s="59">
        <f t="shared" si="138"/>
        <v>0</v>
      </c>
      <c r="F677" s="59">
        <f t="shared" si="138"/>
        <v>0</v>
      </c>
      <c r="G677" s="59">
        <f t="shared" si="138"/>
        <v>0</v>
      </c>
      <c r="H677" s="59">
        <f t="shared" si="138"/>
        <v>0</v>
      </c>
      <c r="I677" s="59">
        <f t="shared" si="138"/>
        <v>0</v>
      </c>
      <c r="J677" s="59">
        <f t="shared" si="138"/>
        <v>0</v>
      </c>
      <c r="K677" s="59">
        <f t="shared" si="138"/>
        <v>0</v>
      </c>
      <c r="L677" s="59">
        <f t="shared" si="138"/>
        <v>0</v>
      </c>
      <c r="M677" s="59">
        <f t="shared" si="138"/>
        <v>10.26149660395974</v>
      </c>
      <c r="N677" s="60">
        <f t="shared" si="138"/>
        <v>5.8938871979037906</v>
      </c>
      <c r="O677" s="60">
        <f t="shared" si="138"/>
        <v>6.15</v>
      </c>
      <c r="P677" s="31"/>
      <c r="Q677" s="36" t="s">
        <v>75</v>
      </c>
    </row>
    <row r="678" spans="1:17" s="3" customFormat="1" ht="14.25" x14ac:dyDescent="0.2">
      <c r="B678" s="72"/>
      <c r="I678" s="61"/>
      <c r="J678" s="61"/>
      <c r="K678" s="61"/>
      <c r="L678" s="61"/>
      <c r="M678" s="61"/>
      <c r="N678" s="62"/>
      <c r="O678" s="62" t="e">
        <f>+O677/C677-1</f>
        <v>#DIV/0!</v>
      </c>
      <c r="P678" s="31"/>
      <c r="Q678" s="63" t="s">
        <v>76</v>
      </c>
    </row>
    <row r="679" spans="1:17" s="70" customFormat="1" ht="14.25" x14ac:dyDescent="0.2">
      <c r="A679" s="64"/>
      <c r="B679" s="65"/>
      <c r="C679" s="66"/>
      <c r="D679" s="66" t="e">
        <f>RATE(D$348-$C$348,,-$C677,D677)</f>
        <v>#NUM!</v>
      </c>
      <c r="E679" s="66" t="e">
        <f t="shared" ref="E679:O679" si="139">RATE(E$348-$C$348,,-$C677,E677)</f>
        <v>#NUM!</v>
      </c>
      <c r="F679" s="66" t="e">
        <f t="shared" si="139"/>
        <v>#NUM!</v>
      </c>
      <c r="G679" s="66" t="e">
        <f t="shared" si="139"/>
        <v>#NUM!</v>
      </c>
      <c r="H679" s="66" t="e">
        <f t="shared" si="139"/>
        <v>#NUM!</v>
      </c>
      <c r="I679" s="66" t="e">
        <f t="shared" si="139"/>
        <v>#NUM!</v>
      </c>
      <c r="J679" s="66" t="e">
        <f t="shared" si="139"/>
        <v>#NUM!</v>
      </c>
      <c r="K679" s="66" t="e">
        <f t="shared" si="139"/>
        <v>#NUM!</v>
      </c>
      <c r="L679" s="66" t="e">
        <f t="shared" si="139"/>
        <v>#NUM!</v>
      </c>
      <c r="M679" s="66" t="e">
        <f t="shared" si="139"/>
        <v>#NUM!</v>
      </c>
      <c r="N679" s="67" t="e">
        <f t="shared" si="139"/>
        <v>#NUM!</v>
      </c>
      <c r="O679" s="67" t="e">
        <f t="shared" si="139"/>
        <v>#NUM!</v>
      </c>
      <c r="P679" s="68"/>
      <c r="Q679" s="69" t="s">
        <v>77</v>
      </c>
    </row>
    <row r="680" spans="1:17" s="3" customFormat="1" ht="14.25" x14ac:dyDescent="0.2">
      <c r="B680" s="55"/>
      <c r="C680" s="56"/>
      <c r="D680" s="56"/>
      <c r="E680" s="56">
        <f t="shared" ref="E680:N680" si="140">+D$651+D680</f>
        <v>0</v>
      </c>
      <c r="F680" s="56">
        <f t="shared" si="140"/>
        <v>0</v>
      </c>
      <c r="G680" s="56">
        <f t="shared" si="140"/>
        <v>0</v>
      </c>
      <c r="H680" s="56">
        <f t="shared" si="140"/>
        <v>0</v>
      </c>
      <c r="I680" s="56">
        <f t="shared" si="140"/>
        <v>0</v>
      </c>
      <c r="J680" s="56">
        <f t="shared" si="140"/>
        <v>0</v>
      </c>
      <c r="K680" s="56">
        <f t="shared" si="140"/>
        <v>0</v>
      </c>
      <c r="L680" s="56">
        <f t="shared" si="140"/>
        <v>0</v>
      </c>
      <c r="M680" s="56">
        <f t="shared" si="140"/>
        <v>0</v>
      </c>
      <c r="N680" s="57">
        <f t="shared" si="140"/>
        <v>0.1</v>
      </c>
      <c r="O680" s="57">
        <f>+N$651+N680</f>
        <v>0.2</v>
      </c>
      <c r="P680" s="31"/>
      <c r="Q680" s="36" t="s">
        <v>74</v>
      </c>
    </row>
    <row r="681" spans="1:17" s="3" customFormat="1" ht="14.25" x14ac:dyDescent="0.2">
      <c r="B681" s="58"/>
      <c r="C681" s="59"/>
      <c r="D681" s="59">
        <f t="shared" ref="D681:O681" si="141">+D$661+D680</f>
        <v>0</v>
      </c>
      <c r="E681" s="59">
        <f t="shared" si="141"/>
        <v>0</v>
      </c>
      <c r="F681" s="59">
        <f t="shared" si="141"/>
        <v>0</v>
      </c>
      <c r="G681" s="59">
        <f t="shared" si="141"/>
        <v>0</v>
      </c>
      <c r="H681" s="59">
        <f t="shared" si="141"/>
        <v>0</v>
      </c>
      <c r="I681" s="59">
        <f t="shared" si="141"/>
        <v>0</v>
      </c>
      <c r="J681" s="59">
        <f t="shared" si="141"/>
        <v>0</v>
      </c>
      <c r="K681" s="59">
        <f t="shared" si="141"/>
        <v>0</v>
      </c>
      <c r="L681" s="59">
        <f t="shared" si="141"/>
        <v>0</v>
      </c>
      <c r="M681" s="59">
        <f t="shared" si="141"/>
        <v>10.26149660395974</v>
      </c>
      <c r="N681" s="60">
        <f t="shared" si="141"/>
        <v>5.8938871979037906</v>
      </c>
      <c r="O681" s="60">
        <f t="shared" si="141"/>
        <v>6.15</v>
      </c>
      <c r="P681" s="31"/>
      <c r="Q681" s="36" t="s">
        <v>75</v>
      </c>
    </row>
    <row r="682" spans="1:17" s="3" customFormat="1" ht="14.25" x14ac:dyDescent="0.2">
      <c r="B682" s="72"/>
      <c r="I682" s="61"/>
      <c r="J682" s="61"/>
      <c r="K682" s="61"/>
      <c r="L682" s="61"/>
      <c r="M682" s="61"/>
      <c r="N682" s="62"/>
      <c r="O682" s="62" t="e">
        <f>+O681/D681-1</f>
        <v>#DIV/0!</v>
      </c>
      <c r="P682" s="31"/>
      <c r="Q682" s="63" t="s">
        <v>76</v>
      </c>
    </row>
    <row r="683" spans="1:17" s="70" customFormat="1" ht="14.25" x14ac:dyDescent="0.2">
      <c r="A683" s="64"/>
      <c r="B683" s="65"/>
      <c r="C683" s="66"/>
      <c r="D683" s="66"/>
      <c r="E683" s="66" t="e">
        <f>RATE(E$348-$D$348,,-$D681,E681)</f>
        <v>#NUM!</v>
      </c>
      <c r="F683" s="66" t="e">
        <f t="shared" ref="F683:O683" si="142">RATE(F$348-$D$348,,-$D681,F681)</f>
        <v>#NUM!</v>
      </c>
      <c r="G683" s="66" t="e">
        <f t="shared" si="142"/>
        <v>#NUM!</v>
      </c>
      <c r="H683" s="66" t="e">
        <f t="shared" si="142"/>
        <v>#NUM!</v>
      </c>
      <c r="I683" s="66" t="e">
        <f t="shared" si="142"/>
        <v>#NUM!</v>
      </c>
      <c r="J683" s="66" t="e">
        <f t="shared" si="142"/>
        <v>#NUM!</v>
      </c>
      <c r="K683" s="66" t="e">
        <f t="shared" si="142"/>
        <v>#NUM!</v>
      </c>
      <c r="L683" s="66" t="e">
        <f t="shared" si="142"/>
        <v>#NUM!</v>
      </c>
      <c r="M683" s="66" t="e">
        <f t="shared" si="142"/>
        <v>#NUM!</v>
      </c>
      <c r="N683" s="67" t="e">
        <f t="shared" si="142"/>
        <v>#NUM!</v>
      </c>
      <c r="O683" s="67" t="e">
        <f t="shared" si="142"/>
        <v>#NUM!</v>
      </c>
      <c r="P683" s="68"/>
      <c r="Q683" s="69" t="s">
        <v>77</v>
      </c>
    </row>
    <row r="684" spans="1:17" s="3" customFormat="1" ht="14.25" x14ac:dyDescent="0.2">
      <c r="B684" s="55"/>
      <c r="C684" s="56"/>
      <c r="D684" s="56"/>
      <c r="E684" s="56"/>
      <c r="F684" s="56">
        <f t="shared" ref="F684:N684" si="143">+E$651+E684</f>
        <v>0</v>
      </c>
      <c r="G684" s="56">
        <f t="shared" si="143"/>
        <v>0</v>
      </c>
      <c r="H684" s="56">
        <f t="shared" si="143"/>
        <v>0</v>
      </c>
      <c r="I684" s="56">
        <f t="shared" si="143"/>
        <v>0</v>
      </c>
      <c r="J684" s="56">
        <f t="shared" si="143"/>
        <v>0</v>
      </c>
      <c r="K684" s="56">
        <f t="shared" si="143"/>
        <v>0</v>
      </c>
      <c r="L684" s="56">
        <f t="shared" si="143"/>
        <v>0</v>
      </c>
      <c r="M684" s="56">
        <f t="shared" si="143"/>
        <v>0</v>
      </c>
      <c r="N684" s="57">
        <f t="shared" si="143"/>
        <v>0.1</v>
      </c>
      <c r="O684" s="57">
        <f>+N$651+N684</f>
        <v>0.2</v>
      </c>
      <c r="P684" s="31"/>
      <c r="Q684" s="36" t="s">
        <v>74</v>
      </c>
    </row>
    <row r="685" spans="1:17" s="3" customFormat="1" ht="14.25" x14ac:dyDescent="0.2">
      <c r="B685" s="58"/>
      <c r="C685" s="59"/>
      <c r="D685" s="59"/>
      <c r="E685" s="59">
        <f t="shared" ref="E685:O685" si="144">+E$661+E684</f>
        <v>0</v>
      </c>
      <c r="F685" s="59">
        <f t="shared" si="144"/>
        <v>0</v>
      </c>
      <c r="G685" s="59">
        <f t="shared" si="144"/>
        <v>0</v>
      </c>
      <c r="H685" s="59">
        <f t="shared" si="144"/>
        <v>0</v>
      </c>
      <c r="I685" s="59">
        <f t="shared" si="144"/>
        <v>0</v>
      </c>
      <c r="J685" s="59">
        <f t="shared" si="144"/>
        <v>0</v>
      </c>
      <c r="K685" s="59">
        <f t="shared" si="144"/>
        <v>0</v>
      </c>
      <c r="L685" s="59">
        <f t="shared" si="144"/>
        <v>0</v>
      </c>
      <c r="M685" s="59">
        <f t="shared" si="144"/>
        <v>10.26149660395974</v>
      </c>
      <c r="N685" s="60">
        <f t="shared" si="144"/>
        <v>5.8938871979037906</v>
      </c>
      <c r="O685" s="60">
        <f t="shared" si="144"/>
        <v>6.15</v>
      </c>
      <c r="P685" s="31"/>
      <c r="Q685" s="36" t="s">
        <v>75</v>
      </c>
    </row>
    <row r="686" spans="1:17" s="3" customFormat="1" ht="14.25" x14ac:dyDescent="0.2">
      <c r="B686" s="72"/>
      <c r="I686" s="61"/>
      <c r="J686" s="61"/>
      <c r="K686" s="61"/>
      <c r="L686" s="61"/>
      <c r="M686" s="61"/>
      <c r="N686" s="62"/>
      <c r="O686" s="62" t="e">
        <f>+O685/E685-1</f>
        <v>#DIV/0!</v>
      </c>
      <c r="P686" s="31"/>
      <c r="Q686" s="63" t="s">
        <v>76</v>
      </c>
    </row>
    <row r="687" spans="1:17" s="70" customFormat="1" ht="14.25" x14ac:dyDescent="0.2">
      <c r="A687" s="64"/>
      <c r="B687" s="65"/>
      <c r="C687" s="66"/>
      <c r="D687" s="66"/>
      <c r="E687" s="66"/>
      <c r="F687" s="66" t="e">
        <f>RATE(F$348-$E$348,,-$E685,F685)</f>
        <v>#NUM!</v>
      </c>
      <c r="G687" s="66" t="e">
        <f t="shared" ref="G687:O687" si="145">RATE(G$348-$E$348,,-$E685,G685)</f>
        <v>#NUM!</v>
      </c>
      <c r="H687" s="66" t="e">
        <f t="shared" si="145"/>
        <v>#NUM!</v>
      </c>
      <c r="I687" s="66" t="e">
        <f t="shared" si="145"/>
        <v>#NUM!</v>
      </c>
      <c r="J687" s="66" t="e">
        <f t="shared" si="145"/>
        <v>#NUM!</v>
      </c>
      <c r="K687" s="66" t="e">
        <f t="shared" si="145"/>
        <v>#NUM!</v>
      </c>
      <c r="L687" s="66" t="e">
        <f t="shared" si="145"/>
        <v>#NUM!</v>
      </c>
      <c r="M687" s="66" t="e">
        <f t="shared" si="145"/>
        <v>#NUM!</v>
      </c>
      <c r="N687" s="67" t="e">
        <f t="shared" si="145"/>
        <v>#NUM!</v>
      </c>
      <c r="O687" s="67" t="e">
        <f t="shared" si="145"/>
        <v>#NUM!</v>
      </c>
      <c r="P687" s="68"/>
      <c r="Q687" s="69" t="s">
        <v>77</v>
      </c>
    </row>
    <row r="688" spans="1:17" s="3" customFormat="1" ht="14.25" x14ac:dyDescent="0.2">
      <c r="B688" s="55"/>
      <c r="C688" s="56"/>
      <c r="D688" s="56"/>
      <c r="E688" s="56"/>
      <c r="F688" s="56"/>
      <c r="G688" s="56">
        <f t="shared" ref="G688:N688" si="146">+F$651+F688</f>
        <v>0</v>
      </c>
      <c r="H688" s="56">
        <f t="shared" si="146"/>
        <v>0</v>
      </c>
      <c r="I688" s="56">
        <f t="shared" si="146"/>
        <v>0</v>
      </c>
      <c r="J688" s="56">
        <f t="shared" si="146"/>
        <v>0</v>
      </c>
      <c r="K688" s="56">
        <f t="shared" si="146"/>
        <v>0</v>
      </c>
      <c r="L688" s="56">
        <f t="shared" si="146"/>
        <v>0</v>
      </c>
      <c r="M688" s="56">
        <f t="shared" si="146"/>
        <v>0</v>
      </c>
      <c r="N688" s="57">
        <f t="shared" si="146"/>
        <v>0.1</v>
      </c>
      <c r="O688" s="57">
        <f>+N$651+N688</f>
        <v>0.2</v>
      </c>
      <c r="P688" s="31"/>
      <c r="Q688" s="36" t="s">
        <v>74</v>
      </c>
    </row>
    <row r="689" spans="1:17" s="3" customFormat="1" ht="14.25" x14ac:dyDescent="0.2">
      <c r="B689" s="58"/>
      <c r="C689" s="59"/>
      <c r="D689" s="59"/>
      <c r="E689" s="59"/>
      <c r="F689" s="59">
        <f t="shared" ref="F689:O689" si="147">+F$661+F688</f>
        <v>0</v>
      </c>
      <c r="G689" s="59">
        <f t="shared" si="147"/>
        <v>0</v>
      </c>
      <c r="H689" s="59">
        <f t="shared" si="147"/>
        <v>0</v>
      </c>
      <c r="I689" s="59">
        <f t="shared" si="147"/>
        <v>0</v>
      </c>
      <c r="J689" s="59">
        <f t="shared" si="147"/>
        <v>0</v>
      </c>
      <c r="K689" s="59">
        <f t="shared" si="147"/>
        <v>0</v>
      </c>
      <c r="L689" s="59">
        <f t="shared" si="147"/>
        <v>0</v>
      </c>
      <c r="M689" s="59">
        <f t="shared" si="147"/>
        <v>10.26149660395974</v>
      </c>
      <c r="N689" s="60">
        <f t="shared" si="147"/>
        <v>5.8938871979037906</v>
      </c>
      <c r="O689" s="60">
        <f t="shared" si="147"/>
        <v>6.15</v>
      </c>
      <c r="P689" s="31"/>
      <c r="Q689" s="36" t="s">
        <v>75</v>
      </c>
    </row>
    <row r="690" spans="1:17" s="3" customFormat="1" ht="14.25" x14ac:dyDescent="0.2">
      <c r="B690" s="72"/>
      <c r="I690" s="61"/>
      <c r="J690" s="61"/>
      <c r="K690" s="61"/>
      <c r="L690" s="61"/>
      <c r="M690" s="61"/>
      <c r="N690" s="62"/>
      <c r="O690" s="62" t="e">
        <f>+O689/F689-1</f>
        <v>#DIV/0!</v>
      </c>
      <c r="P690" s="31"/>
      <c r="Q690" s="63" t="s">
        <v>76</v>
      </c>
    </row>
    <row r="691" spans="1:17" s="70" customFormat="1" ht="14.25" x14ac:dyDescent="0.2">
      <c r="A691" s="64"/>
      <c r="B691" s="65"/>
      <c r="C691" s="66"/>
      <c r="D691" s="66"/>
      <c r="E691" s="66"/>
      <c r="F691" s="66"/>
      <c r="G691" s="66" t="e">
        <f>RATE(G$348-$F$348,,-$F689,G689)</f>
        <v>#NUM!</v>
      </c>
      <c r="H691" s="66" t="e">
        <f t="shared" ref="H691:O691" si="148">RATE(H$348-$F$348,,-$F689,H689)</f>
        <v>#NUM!</v>
      </c>
      <c r="I691" s="66" t="e">
        <f t="shared" si="148"/>
        <v>#NUM!</v>
      </c>
      <c r="J691" s="66" t="e">
        <f t="shared" si="148"/>
        <v>#NUM!</v>
      </c>
      <c r="K691" s="66" t="e">
        <f t="shared" si="148"/>
        <v>#NUM!</v>
      </c>
      <c r="L691" s="66" t="e">
        <f t="shared" si="148"/>
        <v>#NUM!</v>
      </c>
      <c r="M691" s="66" t="e">
        <f t="shared" si="148"/>
        <v>#NUM!</v>
      </c>
      <c r="N691" s="67" t="e">
        <f t="shared" si="148"/>
        <v>#NUM!</v>
      </c>
      <c r="O691" s="67" t="e">
        <f t="shared" si="148"/>
        <v>#NUM!</v>
      </c>
      <c r="P691" s="68"/>
      <c r="Q691" s="69" t="s">
        <v>77</v>
      </c>
    </row>
    <row r="692" spans="1:17" s="3" customFormat="1" ht="14.25" x14ac:dyDescent="0.2">
      <c r="B692" s="55"/>
      <c r="C692" s="56"/>
      <c r="D692" s="56"/>
      <c r="E692" s="56"/>
      <c r="F692" s="56"/>
      <c r="G692" s="56"/>
      <c r="H692" s="56">
        <f t="shared" ref="H692:N692" si="149">+G$651+G692</f>
        <v>0</v>
      </c>
      <c r="I692" s="56">
        <f t="shared" si="149"/>
        <v>0</v>
      </c>
      <c r="J692" s="56">
        <f t="shared" si="149"/>
        <v>0</v>
      </c>
      <c r="K692" s="56">
        <f t="shared" si="149"/>
        <v>0</v>
      </c>
      <c r="L692" s="56">
        <f t="shared" si="149"/>
        <v>0</v>
      </c>
      <c r="M692" s="56">
        <f t="shared" si="149"/>
        <v>0</v>
      </c>
      <c r="N692" s="57">
        <f t="shared" si="149"/>
        <v>0.1</v>
      </c>
      <c r="O692" s="57">
        <f>+N$651+N692</f>
        <v>0.2</v>
      </c>
      <c r="P692" s="31"/>
      <c r="Q692" s="36" t="s">
        <v>74</v>
      </c>
    </row>
    <row r="693" spans="1:17" s="3" customFormat="1" ht="14.25" x14ac:dyDescent="0.2">
      <c r="B693" s="58"/>
      <c r="C693" s="59"/>
      <c r="D693" s="59"/>
      <c r="E693" s="59"/>
      <c r="F693" s="59"/>
      <c r="G693" s="59">
        <f t="shared" ref="G693:O693" si="150">+G$661+G692</f>
        <v>0</v>
      </c>
      <c r="H693" s="59">
        <f t="shared" si="150"/>
        <v>0</v>
      </c>
      <c r="I693" s="59">
        <f t="shared" si="150"/>
        <v>0</v>
      </c>
      <c r="J693" s="59">
        <f t="shared" si="150"/>
        <v>0</v>
      </c>
      <c r="K693" s="59">
        <f t="shared" si="150"/>
        <v>0</v>
      </c>
      <c r="L693" s="59">
        <f t="shared" si="150"/>
        <v>0</v>
      </c>
      <c r="M693" s="59">
        <f t="shared" si="150"/>
        <v>10.26149660395974</v>
      </c>
      <c r="N693" s="60">
        <f t="shared" si="150"/>
        <v>5.8938871979037906</v>
      </c>
      <c r="O693" s="60">
        <f t="shared" si="150"/>
        <v>6.15</v>
      </c>
      <c r="P693" s="31"/>
      <c r="Q693" s="36" t="s">
        <v>75</v>
      </c>
    </row>
    <row r="694" spans="1:17" s="3" customFormat="1" ht="14.25" x14ac:dyDescent="0.2">
      <c r="B694" s="72"/>
      <c r="I694" s="61"/>
      <c r="J694" s="61"/>
      <c r="K694" s="61"/>
      <c r="L694" s="61"/>
      <c r="M694" s="61"/>
      <c r="N694" s="62"/>
      <c r="O694" s="62" t="e">
        <f>+O693/G693-1</f>
        <v>#DIV/0!</v>
      </c>
      <c r="P694" s="31"/>
      <c r="Q694" s="63" t="s">
        <v>76</v>
      </c>
    </row>
    <row r="695" spans="1:17" s="70" customFormat="1" ht="14.25" x14ac:dyDescent="0.2">
      <c r="A695" s="64"/>
      <c r="B695" s="65"/>
      <c r="C695" s="66"/>
      <c r="D695" s="66"/>
      <c r="E695" s="66"/>
      <c r="F695" s="66"/>
      <c r="G695" s="66"/>
      <c r="H695" s="66" t="e">
        <f>RATE(H$348-$G$348,,-$G693,H693)</f>
        <v>#NUM!</v>
      </c>
      <c r="I695" s="66" t="e">
        <f t="shared" ref="I695:O695" si="151">RATE(I$348-$G$348,,-$G693,I693)</f>
        <v>#NUM!</v>
      </c>
      <c r="J695" s="66" t="e">
        <f t="shared" si="151"/>
        <v>#NUM!</v>
      </c>
      <c r="K695" s="66" t="e">
        <f t="shared" si="151"/>
        <v>#NUM!</v>
      </c>
      <c r="L695" s="66" t="e">
        <f t="shared" si="151"/>
        <v>#NUM!</v>
      </c>
      <c r="M695" s="66" t="e">
        <f t="shared" si="151"/>
        <v>#NUM!</v>
      </c>
      <c r="N695" s="67" t="e">
        <f t="shared" si="151"/>
        <v>#NUM!</v>
      </c>
      <c r="O695" s="67" t="e">
        <f t="shared" si="151"/>
        <v>#NUM!</v>
      </c>
      <c r="P695" s="68"/>
      <c r="Q695" s="69" t="s">
        <v>77</v>
      </c>
    </row>
    <row r="696" spans="1:17" s="3" customFormat="1" ht="14.25" x14ac:dyDescent="0.2">
      <c r="B696" s="55"/>
      <c r="C696" s="56"/>
      <c r="D696" s="56"/>
      <c r="E696" s="56"/>
      <c r="F696" s="56"/>
      <c r="G696" s="56"/>
      <c r="H696" s="56"/>
      <c r="I696" s="56">
        <f t="shared" ref="I696:N696" si="152">+H$651+H696</f>
        <v>0</v>
      </c>
      <c r="J696" s="56">
        <f t="shared" si="152"/>
        <v>0</v>
      </c>
      <c r="K696" s="56">
        <f t="shared" si="152"/>
        <v>0</v>
      </c>
      <c r="L696" s="56">
        <f t="shared" si="152"/>
        <v>0</v>
      </c>
      <c r="M696" s="56">
        <f t="shared" si="152"/>
        <v>0</v>
      </c>
      <c r="N696" s="57">
        <f t="shared" si="152"/>
        <v>0.1</v>
      </c>
      <c r="O696" s="57">
        <f>+N$651+N696</f>
        <v>0.2</v>
      </c>
      <c r="P696" s="31"/>
      <c r="Q696" s="36" t="s">
        <v>74</v>
      </c>
    </row>
    <row r="697" spans="1:17" s="3" customFormat="1" ht="14.25" x14ac:dyDescent="0.2">
      <c r="B697" s="58"/>
      <c r="C697" s="59"/>
      <c r="D697" s="59"/>
      <c r="E697" s="59"/>
      <c r="F697" s="59"/>
      <c r="G697" s="59"/>
      <c r="H697" s="59">
        <f t="shared" ref="H697:O697" si="153">+H$661+H696</f>
        <v>0</v>
      </c>
      <c r="I697" s="59">
        <f t="shared" si="153"/>
        <v>0</v>
      </c>
      <c r="J697" s="59">
        <f t="shared" si="153"/>
        <v>0</v>
      </c>
      <c r="K697" s="59">
        <f t="shared" si="153"/>
        <v>0</v>
      </c>
      <c r="L697" s="59">
        <f t="shared" si="153"/>
        <v>0</v>
      </c>
      <c r="M697" s="59">
        <f t="shared" si="153"/>
        <v>10.26149660395974</v>
      </c>
      <c r="N697" s="60">
        <f t="shared" si="153"/>
        <v>5.8938871979037906</v>
      </c>
      <c r="O697" s="60">
        <f t="shared" si="153"/>
        <v>6.15</v>
      </c>
      <c r="P697" s="31"/>
      <c r="Q697" s="36" t="s">
        <v>75</v>
      </c>
    </row>
    <row r="698" spans="1:17" s="3" customFormat="1" ht="14.25" x14ac:dyDescent="0.2">
      <c r="B698" s="72"/>
      <c r="I698" s="61"/>
      <c r="J698" s="61"/>
      <c r="K698" s="61"/>
      <c r="L698" s="61"/>
      <c r="M698" s="61"/>
      <c r="N698" s="62"/>
      <c r="O698" s="62" t="e">
        <f>+O697/H697-1</f>
        <v>#DIV/0!</v>
      </c>
      <c r="P698" s="31"/>
      <c r="Q698" s="63" t="s">
        <v>76</v>
      </c>
    </row>
    <row r="699" spans="1:17" s="70" customFormat="1" ht="14.25" x14ac:dyDescent="0.2">
      <c r="A699" s="64"/>
      <c r="B699" s="65"/>
      <c r="C699" s="66"/>
      <c r="D699" s="66"/>
      <c r="E699" s="66"/>
      <c r="F699" s="66"/>
      <c r="G699" s="66"/>
      <c r="H699" s="66"/>
      <c r="I699" s="66" t="e">
        <f t="shared" ref="I699:O699" si="154">RATE(I$348-$H$348,,-$H697,I697)</f>
        <v>#NUM!</v>
      </c>
      <c r="J699" s="66" t="e">
        <f t="shared" si="154"/>
        <v>#NUM!</v>
      </c>
      <c r="K699" s="66" t="e">
        <f t="shared" si="154"/>
        <v>#NUM!</v>
      </c>
      <c r="L699" s="66" t="e">
        <f t="shared" si="154"/>
        <v>#NUM!</v>
      </c>
      <c r="M699" s="66" t="e">
        <f t="shared" si="154"/>
        <v>#NUM!</v>
      </c>
      <c r="N699" s="67" t="e">
        <f t="shared" si="154"/>
        <v>#NUM!</v>
      </c>
      <c r="O699" s="67" t="e">
        <f t="shared" si="154"/>
        <v>#NUM!</v>
      </c>
      <c r="P699" s="68"/>
      <c r="Q699" s="69" t="s">
        <v>77</v>
      </c>
    </row>
    <row r="700" spans="1:17" s="3" customFormat="1" ht="14.25" x14ac:dyDescent="0.2">
      <c r="B700" s="55"/>
      <c r="C700" s="56"/>
      <c r="D700" s="56"/>
      <c r="E700" s="56"/>
      <c r="F700" s="56"/>
      <c r="G700" s="56"/>
      <c r="H700" s="56"/>
      <c r="I700" s="56"/>
      <c r="J700" s="56">
        <f t="shared" ref="J700:N700" si="155">+I$651+I700</f>
        <v>0</v>
      </c>
      <c r="K700" s="56">
        <f t="shared" si="155"/>
        <v>0</v>
      </c>
      <c r="L700" s="56">
        <f t="shared" si="155"/>
        <v>0</v>
      </c>
      <c r="M700" s="56">
        <f t="shared" si="155"/>
        <v>0</v>
      </c>
      <c r="N700" s="57">
        <f t="shared" si="155"/>
        <v>0.1</v>
      </c>
      <c r="O700" s="57">
        <f>+N$651+N700</f>
        <v>0.2</v>
      </c>
      <c r="P700" s="31"/>
      <c r="Q700" s="36" t="s">
        <v>74</v>
      </c>
    </row>
    <row r="701" spans="1:17" s="3" customFormat="1" ht="14.25" x14ac:dyDescent="0.2">
      <c r="B701" s="58"/>
      <c r="C701" s="59"/>
      <c r="D701" s="59"/>
      <c r="E701" s="59"/>
      <c r="F701" s="59"/>
      <c r="G701" s="59"/>
      <c r="H701" s="59"/>
      <c r="I701" s="59">
        <f t="shared" ref="I701:O701" si="156">+I$661+I700</f>
        <v>0</v>
      </c>
      <c r="J701" s="59">
        <f t="shared" si="156"/>
        <v>0</v>
      </c>
      <c r="K701" s="59">
        <f t="shared" si="156"/>
        <v>0</v>
      </c>
      <c r="L701" s="59">
        <f t="shared" si="156"/>
        <v>0</v>
      </c>
      <c r="M701" s="59">
        <f t="shared" si="156"/>
        <v>10.26149660395974</v>
      </c>
      <c r="N701" s="60">
        <f t="shared" si="156"/>
        <v>5.8938871979037906</v>
      </c>
      <c r="O701" s="60">
        <f t="shared" si="156"/>
        <v>6.15</v>
      </c>
      <c r="P701" s="31"/>
      <c r="Q701" s="36" t="s">
        <v>75</v>
      </c>
    </row>
    <row r="702" spans="1:17" s="3" customFormat="1" ht="14.25" x14ac:dyDescent="0.2">
      <c r="B702" s="72"/>
      <c r="I702" s="61"/>
      <c r="J702" s="61"/>
      <c r="K702" s="61"/>
      <c r="L702" s="61"/>
      <c r="M702" s="61"/>
      <c r="N702" s="62"/>
      <c r="O702" s="62" t="e">
        <f>+O701/I701-1</f>
        <v>#DIV/0!</v>
      </c>
      <c r="P702" s="31"/>
      <c r="Q702" s="63" t="s">
        <v>76</v>
      </c>
    </row>
    <row r="703" spans="1:17" s="70" customFormat="1" ht="14.25" x14ac:dyDescent="0.2">
      <c r="A703" s="64"/>
      <c r="B703" s="65"/>
      <c r="C703" s="66"/>
      <c r="D703" s="66"/>
      <c r="E703" s="66"/>
      <c r="F703" s="66"/>
      <c r="G703" s="66"/>
      <c r="H703" s="66"/>
      <c r="I703" s="66"/>
      <c r="J703" s="66" t="e">
        <f t="shared" ref="J703:O703" si="157">RATE(J$348-$I$348,,-$I701,J701)</f>
        <v>#NUM!</v>
      </c>
      <c r="K703" s="66" t="e">
        <f t="shared" si="157"/>
        <v>#NUM!</v>
      </c>
      <c r="L703" s="66" t="e">
        <f t="shared" si="157"/>
        <v>#NUM!</v>
      </c>
      <c r="M703" s="66" t="e">
        <f t="shared" si="157"/>
        <v>#NUM!</v>
      </c>
      <c r="N703" s="67" t="e">
        <f t="shared" si="157"/>
        <v>#NUM!</v>
      </c>
      <c r="O703" s="67" t="e">
        <f t="shared" si="157"/>
        <v>#NUM!</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0.1</v>
      </c>
      <c r="O704" s="57">
        <f>+N$651+N704</f>
        <v>0.2</v>
      </c>
      <c r="P704" s="31"/>
      <c r="Q704" s="36" t="s">
        <v>74</v>
      </c>
    </row>
    <row r="705" spans="1:17" s="3" customFormat="1" ht="14.25" x14ac:dyDescent="0.2">
      <c r="B705" s="58"/>
      <c r="C705" s="59"/>
      <c r="D705" s="59"/>
      <c r="E705" s="59"/>
      <c r="F705" s="59"/>
      <c r="G705" s="59"/>
      <c r="H705" s="59"/>
      <c r="I705" s="59"/>
      <c r="J705" s="59">
        <f t="shared" ref="J705:O705" si="158">+J$661+J704</f>
        <v>0</v>
      </c>
      <c r="K705" s="59">
        <f t="shared" si="158"/>
        <v>0</v>
      </c>
      <c r="L705" s="59">
        <f t="shared" si="158"/>
        <v>0</v>
      </c>
      <c r="M705" s="59">
        <f t="shared" si="158"/>
        <v>10.26149660395974</v>
      </c>
      <c r="N705" s="60">
        <f t="shared" si="158"/>
        <v>5.8938871979037906</v>
      </c>
      <c r="O705" s="60">
        <f t="shared" si="158"/>
        <v>6.15</v>
      </c>
      <c r="P705" s="31"/>
      <c r="Q705" s="36" t="s">
        <v>75</v>
      </c>
    </row>
    <row r="706" spans="1:17" s="3" customFormat="1" ht="14.25" x14ac:dyDescent="0.2">
      <c r="B706" s="72"/>
      <c r="I706" s="61"/>
      <c r="J706" s="61"/>
      <c r="K706" s="61"/>
      <c r="L706" s="61"/>
      <c r="M706" s="61"/>
      <c r="N706" s="62"/>
      <c r="O706" s="62" t="e">
        <f>+O705/J705-1</f>
        <v>#DIV/0!</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#NUM!</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0.1</v>
      </c>
      <c r="O708" s="75">
        <f>+N$651+N708</f>
        <v>0.2</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10.26149660395974</v>
      </c>
      <c r="N709" s="78">
        <f>+N$661+N708</f>
        <v>5.8938871979037906</v>
      </c>
      <c r="O709" s="78">
        <f>+O$661+O708</f>
        <v>6.15</v>
      </c>
      <c r="P709" s="31"/>
      <c r="Q709" s="36" t="s">
        <v>75</v>
      </c>
    </row>
    <row r="710" spans="1:17" s="3" customFormat="1" ht="14.25" x14ac:dyDescent="0.2">
      <c r="B710" s="72"/>
      <c r="I710" s="61"/>
      <c r="J710" s="61"/>
      <c r="K710" s="61"/>
      <c r="L710" s="61"/>
      <c r="M710" s="61"/>
      <c r="N710" s="62"/>
      <c r="O710" s="62" t="e">
        <f>+O709/K709-1</f>
        <v>#DIV/0!</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#NUM!</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0.1</v>
      </c>
      <c r="O712" s="75">
        <f>+N$651+N712</f>
        <v>0.2</v>
      </c>
      <c r="P712" s="31"/>
      <c r="Q712" s="36" t="s">
        <v>74</v>
      </c>
    </row>
    <row r="713" spans="1:17" s="3" customFormat="1" ht="14.25" x14ac:dyDescent="0.2">
      <c r="B713" s="76"/>
      <c r="C713" s="77"/>
      <c r="D713" s="77"/>
      <c r="E713" s="77"/>
      <c r="F713" s="77"/>
      <c r="G713" s="77"/>
      <c r="H713" s="77"/>
      <c r="I713" s="77"/>
      <c r="J713" s="77"/>
      <c r="K713" s="77"/>
      <c r="L713" s="77">
        <f>+L$661+L712</f>
        <v>0</v>
      </c>
      <c r="M713" s="77">
        <f>+M$661+M712</f>
        <v>10.26149660395974</v>
      </c>
      <c r="N713" s="78">
        <f>+N$661+N712</f>
        <v>5.8938871979037906</v>
      </c>
      <c r="O713" s="78">
        <f>+O$661+O712</f>
        <v>6.15</v>
      </c>
      <c r="P713" s="31"/>
      <c r="Q713" s="36" t="s">
        <v>75</v>
      </c>
    </row>
    <row r="714" spans="1:17" s="3" customFormat="1" ht="14.25" x14ac:dyDescent="0.2">
      <c r="B714" s="72"/>
      <c r="I714" s="61"/>
      <c r="J714" s="61"/>
      <c r="K714" s="61"/>
      <c r="L714" s="61"/>
      <c r="M714" s="61"/>
      <c r="N714" s="62"/>
      <c r="O714" s="62" t="e">
        <f>+O713/L713-1</f>
        <v>#DIV/0!</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#NUM!</v>
      </c>
      <c r="P715" s="68"/>
      <c r="Q715" s="69" t="s">
        <v>77</v>
      </c>
    </row>
    <row r="716" spans="1:17" s="3" customFormat="1" ht="14.25" x14ac:dyDescent="0.2">
      <c r="B716" s="73"/>
      <c r="C716" s="74"/>
      <c r="D716" s="74"/>
      <c r="E716" s="74"/>
      <c r="F716" s="74"/>
      <c r="G716" s="74"/>
      <c r="H716" s="74"/>
      <c r="I716" s="74"/>
      <c r="J716" s="74"/>
      <c r="K716" s="74"/>
      <c r="L716" s="74"/>
      <c r="M716" s="74"/>
      <c r="N716" s="75">
        <f>+M$651+M716</f>
        <v>0.1</v>
      </c>
      <c r="O716" s="75">
        <f>+N$651+N716</f>
        <v>0.2</v>
      </c>
      <c r="P716" s="31"/>
      <c r="Q716" s="36" t="s">
        <v>74</v>
      </c>
    </row>
    <row r="717" spans="1:17" s="3" customFormat="1" ht="14.25" x14ac:dyDescent="0.2">
      <c r="B717" s="76"/>
      <c r="C717" s="77"/>
      <c r="D717" s="77"/>
      <c r="E717" s="77"/>
      <c r="F717" s="77"/>
      <c r="G717" s="77"/>
      <c r="H717" s="77"/>
      <c r="I717" s="77"/>
      <c r="J717" s="77"/>
      <c r="K717" s="77"/>
      <c r="L717" s="77"/>
      <c r="M717" s="77">
        <f>+M$661+M716</f>
        <v>10.26149660395974</v>
      </c>
      <c r="N717" s="78">
        <f>+N$661+N716</f>
        <v>5.8938871979037906</v>
      </c>
      <c r="O717" s="78">
        <f>+O$661+O716</f>
        <v>6.15</v>
      </c>
      <c r="P717" s="31"/>
      <c r="Q717" s="36" t="s">
        <v>75</v>
      </c>
    </row>
    <row r="718" spans="1:17" s="3" customFormat="1" ht="14.25" x14ac:dyDescent="0.2">
      <c r="B718" s="72"/>
      <c r="I718" s="61"/>
      <c r="J718" s="61"/>
      <c r="K718" s="61"/>
      <c r="L718" s="61"/>
      <c r="M718" s="61"/>
      <c r="N718" s="62"/>
      <c r="O718" s="62">
        <f>+O717/M717-1</f>
        <v>-0.40067221796605978</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-0.42563083871903856</v>
      </c>
      <c r="O719" s="67">
        <f>RATE(O$348-$M$348,,-$M717,O717)</f>
        <v>-0.2258373671934685</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0.1</v>
      </c>
      <c r="P720" s="31"/>
      <c r="Q720" s="36" t="s">
        <v>74</v>
      </c>
    </row>
    <row r="721" spans="1:17" s="3" customFormat="1" ht="14.25" x14ac:dyDescent="0.2">
      <c r="B721" s="76"/>
      <c r="C721" s="77"/>
      <c r="D721" s="77"/>
      <c r="E721" s="77"/>
      <c r="F721" s="77"/>
      <c r="G721" s="77"/>
      <c r="H721" s="77"/>
      <c r="I721" s="77"/>
      <c r="J721" s="77"/>
      <c r="K721" s="77"/>
      <c r="L721" s="77"/>
      <c r="M721" s="77"/>
      <c r="N721" s="78">
        <f>+N$661+N720</f>
        <v>5.7938871979037909</v>
      </c>
      <c r="O721" s="78">
        <f>+O$661+O720</f>
        <v>6.05</v>
      </c>
      <c r="P721" s="31"/>
      <c r="Q721" s="36" t="s">
        <v>75</v>
      </c>
    </row>
    <row r="722" spans="1:17" s="3" customFormat="1" ht="14.25" x14ac:dyDescent="0.2">
      <c r="B722" s="72"/>
      <c r="I722" s="61"/>
      <c r="J722" s="61"/>
      <c r="K722" s="61"/>
      <c r="L722" s="61"/>
      <c r="M722" s="61"/>
      <c r="N722" s="62"/>
      <c r="O722" s="62">
        <f>+O721/N721-1</f>
        <v>4.420396762105927E-2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4.4203967621059291E-2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752" priority="1205" operator="lessThan">
      <formula>0</formula>
    </cfRule>
  </conditionalFormatting>
  <conditionalFormatting sqref="P583">
    <cfRule type="cellIs" dxfId="2751" priority="1200" operator="lessThan">
      <formula>0</formula>
    </cfRule>
  </conditionalFormatting>
  <conditionalFormatting sqref="B348:N348">
    <cfRule type="cellIs" dxfId="2750" priority="1199" operator="lessThan">
      <formula>0</formula>
    </cfRule>
  </conditionalFormatting>
  <conditionalFormatting sqref="P514:P515">
    <cfRule type="cellIs" dxfId="2749" priority="1201" operator="lessThan">
      <formula>0</formula>
    </cfRule>
  </conditionalFormatting>
  <conditionalFormatting sqref="P523 Q529 Q539:Q545">
    <cfRule type="cellIs" dxfId="2748" priority="1202" operator="lessThan">
      <formula>0</formula>
    </cfRule>
  </conditionalFormatting>
  <conditionalFormatting sqref="P531">
    <cfRule type="cellIs" dxfId="2747" priority="1203" operator="lessThan">
      <formula>0</formula>
    </cfRule>
  </conditionalFormatting>
  <conditionalFormatting sqref="P562">
    <cfRule type="cellIs" dxfId="2746" priority="1204" operator="lessThan">
      <formula>0</formula>
    </cfRule>
  </conditionalFormatting>
  <conditionalFormatting sqref="B348:N348">
    <cfRule type="cellIs" dxfId="2745" priority="1198" operator="lessThan">
      <formula>0</formula>
    </cfRule>
  </conditionalFormatting>
  <conditionalFormatting sqref="Q588">
    <cfRule type="cellIs" dxfId="2744" priority="1183" operator="lessThan">
      <formula>0</formula>
    </cfRule>
  </conditionalFormatting>
  <conditionalFormatting sqref="Q499:Q502">
    <cfRule type="cellIs" dxfId="2743" priority="1197" operator="lessThan">
      <formula>0</formula>
    </cfRule>
  </conditionalFormatting>
  <conditionalFormatting sqref="Q503">
    <cfRule type="cellIs" dxfId="2742" priority="1196" operator="lessThan">
      <formula>0</formula>
    </cfRule>
  </conditionalFormatting>
  <conditionalFormatting sqref="Q503">
    <cfRule type="cellIs" dxfId="2741" priority="1195" operator="lessThan">
      <formula>0</formula>
    </cfRule>
  </conditionalFormatting>
  <conditionalFormatting sqref="B514">
    <cfRule type="cellIs" dxfId="2740" priority="1193" operator="lessThan">
      <formula>0</formula>
    </cfRule>
  </conditionalFormatting>
  <conditionalFormatting sqref="B531">
    <cfRule type="cellIs" dxfId="2739" priority="1192" operator="lessThan">
      <formula>0</formula>
    </cfRule>
  </conditionalFormatting>
  <conditionalFormatting sqref="Q520">
    <cfRule type="cellIs" dxfId="2738" priority="1191" operator="lessThan">
      <formula>0</formula>
    </cfRule>
  </conditionalFormatting>
  <conditionalFormatting sqref="Q520">
    <cfRule type="cellIs" dxfId="2737" priority="1190" operator="lessThan">
      <formula>0</formula>
    </cfRule>
  </conditionalFormatting>
  <conditionalFormatting sqref="Q567">
    <cfRule type="cellIs" dxfId="2736" priority="1185" operator="lessThan">
      <formula>0</formula>
    </cfRule>
  </conditionalFormatting>
  <conditionalFormatting sqref="B523 B515">
    <cfRule type="cellIs" dxfId="2735" priority="1194" operator="lessThan">
      <formula>0</formula>
    </cfRule>
  </conditionalFormatting>
  <conditionalFormatting sqref="Q528">
    <cfRule type="cellIs" dxfId="2734" priority="1188" operator="lessThan">
      <formula>0</formula>
    </cfRule>
  </conditionalFormatting>
  <conditionalFormatting sqref="Q536">
    <cfRule type="cellIs" dxfId="2733" priority="1187" operator="lessThan">
      <formula>0</formula>
    </cfRule>
  </conditionalFormatting>
  <conditionalFormatting sqref="Q536">
    <cfRule type="cellIs" dxfId="2732" priority="1186" operator="lessThan">
      <formula>0</formula>
    </cfRule>
  </conditionalFormatting>
  <conditionalFormatting sqref="P539">
    <cfRule type="cellIs" dxfId="2731" priority="1174" operator="lessThan">
      <formula>0</formula>
    </cfRule>
  </conditionalFormatting>
  <conditionalFormatting sqref="Q528">
    <cfRule type="cellIs" dxfId="2730" priority="1189" operator="lessThan">
      <formula>0</formula>
    </cfRule>
  </conditionalFormatting>
  <conditionalFormatting sqref="Q567">
    <cfRule type="cellIs" dxfId="2729" priority="1184" operator="lessThan">
      <formula>0</formula>
    </cfRule>
  </conditionalFormatting>
  <conditionalFormatting sqref="P584:P587">
    <cfRule type="cellIs" dxfId="2728" priority="1176" operator="lessThan">
      <formula>0</formula>
    </cfRule>
  </conditionalFormatting>
  <conditionalFormatting sqref="P563:P566">
    <cfRule type="cellIs" dxfId="2727" priority="1177" operator="lessThan">
      <formula>0</formula>
    </cfRule>
  </conditionalFormatting>
  <conditionalFormatting sqref="Q366">
    <cfRule type="cellIs" dxfId="2726" priority="1135" operator="lessThan">
      <formula>0</formula>
    </cfRule>
  </conditionalFormatting>
  <conditionalFormatting sqref="Q588">
    <cfRule type="cellIs" dxfId="2725" priority="1182" operator="lessThan">
      <formula>0</formula>
    </cfRule>
  </conditionalFormatting>
  <conditionalFormatting sqref="Q544">
    <cfRule type="cellIs" dxfId="2724" priority="1173" operator="lessThan">
      <formula>0</formula>
    </cfRule>
  </conditionalFormatting>
  <conditionalFormatting sqref="J353:N354 K351:N352">
    <cfRule type="cellIs" dxfId="2723" priority="1162" operator="lessThan">
      <formula>0</formula>
    </cfRule>
  </conditionalFormatting>
  <conditionalFormatting sqref="P516:P519">
    <cfRule type="cellIs" dxfId="2722" priority="1181" operator="lessThan">
      <formula>0</formula>
    </cfRule>
  </conditionalFormatting>
  <conditionalFormatting sqref="P524:P527">
    <cfRule type="cellIs" dxfId="2721" priority="1180" operator="lessThan">
      <formula>0</formula>
    </cfRule>
  </conditionalFormatting>
  <conditionalFormatting sqref="P539:P543">
    <cfRule type="cellIs" dxfId="2720" priority="1179" operator="lessThan">
      <formula>0</formula>
    </cfRule>
  </conditionalFormatting>
  <conditionalFormatting sqref="P532:P535">
    <cfRule type="cellIs" dxfId="2719" priority="1178" operator="lessThan">
      <formula>0</formula>
    </cfRule>
  </conditionalFormatting>
  <conditionalFormatting sqref="Q544">
    <cfRule type="cellIs" dxfId="2718" priority="1172" operator="lessThan">
      <formula>0</formula>
    </cfRule>
  </conditionalFormatting>
  <conditionalFormatting sqref="Q354">
    <cfRule type="cellIs" dxfId="2717" priority="1155" operator="lessThan">
      <formula>0</formula>
    </cfRule>
  </conditionalFormatting>
  <conditionalFormatting sqref="Q540:Q543 B539">
    <cfRule type="cellIs" dxfId="2716" priority="1175" operator="lessThan">
      <formula>0</formula>
    </cfRule>
  </conditionalFormatting>
  <conditionalFormatting sqref="P555:P558">
    <cfRule type="cellIs" dxfId="2715" priority="1167" operator="lessThan">
      <formula>0</formula>
    </cfRule>
  </conditionalFormatting>
  <conditionalFormatting sqref="Q555:Q558 Q560">
    <cfRule type="cellIs" dxfId="2714" priority="1170" operator="lessThan">
      <formula>0</formula>
    </cfRule>
  </conditionalFormatting>
  <conditionalFormatting sqref="Q559">
    <cfRule type="cellIs" dxfId="2713" priority="1169" operator="lessThan">
      <formula>0</formula>
    </cfRule>
  </conditionalFormatting>
  <conditionalFormatting sqref="Q468:Q472">
    <cfRule type="cellIs" dxfId="2712" priority="1166" operator="lessThan">
      <formula>0</formula>
    </cfRule>
  </conditionalFormatting>
  <conditionalFormatting sqref="Q559">
    <cfRule type="cellIs" dxfId="2711" priority="1168" operator="lessThan">
      <formula>0</formula>
    </cfRule>
  </conditionalFormatting>
  <conditionalFormatting sqref="J351">
    <cfRule type="cellIs" dxfId="2710" priority="1161" operator="lessThan">
      <formula>0</formula>
    </cfRule>
  </conditionalFormatting>
  <conditionalFormatting sqref="P540:P543">
    <cfRule type="cellIs" dxfId="2709" priority="1171" operator="lessThan">
      <formula>0</formula>
    </cfRule>
  </conditionalFormatting>
  <conditionalFormatting sqref="P349:Q350 Q351:Q353">
    <cfRule type="cellIs" dxfId="2708" priority="1165" operator="lessThan">
      <formula>0</formula>
    </cfRule>
  </conditionalFormatting>
  <conditionalFormatting sqref="Q396">
    <cfRule type="cellIs" dxfId="2707" priority="1088" operator="lessThan">
      <formula>0</formula>
    </cfRule>
  </conditionalFormatting>
  <conditionalFormatting sqref="B349">
    <cfRule type="cellIs" dxfId="2706" priority="1160" operator="lessThan">
      <formula>0</formula>
    </cfRule>
  </conditionalFormatting>
  <conditionalFormatting sqref="P393:P395">
    <cfRule type="cellIs" dxfId="2705" priority="1092" operator="lessThan">
      <formula>0</formula>
    </cfRule>
  </conditionalFormatting>
  <conditionalFormatting sqref="Q397">
    <cfRule type="cellIs" dxfId="2704" priority="1090" operator="lessThan">
      <formula>0</formula>
    </cfRule>
  </conditionalFormatting>
  <conditionalFormatting sqref="P349:P350">
    <cfRule type="cellIs" dxfId="2703" priority="1164" operator="lessThan">
      <formula>0</formula>
    </cfRule>
  </conditionalFormatting>
  <conditionalFormatting sqref="P351:P354">
    <cfRule type="cellIs" dxfId="2702" priority="1163" operator="lessThan">
      <formula>0</formula>
    </cfRule>
  </conditionalFormatting>
  <conditionalFormatting sqref="C397:M397">
    <cfRule type="cellIs" dxfId="2701" priority="1087" operator="lessThan">
      <formula>0</formula>
    </cfRule>
  </conditionalFormatting>
  <conditionalFormatting sqref="Q355">
    <cfRule type="cellIs" dxfId="2700" priority="1158" operator="lessThan">
      <formula>0</formula>
    </cfRule>
  </conditionalFormatting>
  <conditionalFormatting sqref="P398:Q398 Q399:Q401">
    <cfRule type="cellIs" dxfId="2699" priority="1086" operator="lessThan">
      <formula>0</formula>
    </cfRule>
  </conditionalFormatting>
  <conditionalFormatting sqref="P399:P401">
    <cfRule type="cellIs" dxfId="2698" priority="1084" operator="lessThan">
      <formula>0</formula>
    </cfRule>
  </conditionalFormatting>
  <conditionalFormatting sqref="C357:J357">
    <cfRule type="cellIs" dxfId="2697" priority="1149" operator="lessThan">
      <formula>0</formula>
    </cfRule>
  </conditionalFormatting>
  <conditionalFormatting sqref="H385">
    <cfRule type="cellIs" dxfId="2696" priority="1049" operator="lessThan">
      <formula>0</formula>
    </cfRule>
  </conditionalFormatting>
  <conditionalFormatting sqref="Q402">
    <cfRule type="cellIs" dxfId="2695" priority="1082" operator="lessThan">
      <formula>0</formula>
    </cfRule>
  </conditionalFormatting>
  <conditionalFormatting sqref="B350">
    <cfRule type="cellIs" dxfId="2694" priority="1159" operator="lessThan">
      <formula>0</formula>
    </cfRule>
  </conditionalFormatting>
  <conditionalFormatting sqref="J352">
    <cfRule type="cellIs" dxfId="2693" priority="1156" operator="lessThan">
      <formula>0</formula>
    </cfRule>
  </conditionalFormatting>
  <conditionalFormatting sqref="P355">
    <cfRule type="cellIs" dxfId="2692" priority="1157" operator="lessThan">
      <formula>0</formula>
    </cfRule>
  </conditionalFormatting>
  <conditionalFormatting sqref="P440">
    <cfRule type="cellIs" dxfId="2691" priority="1035" operator="lessThan">
      <formula>0</formula>
    </cfRule>
  </conditionalFormatting>
  <conditionalFormatting sqref="Q354">
    <cfRule type="cellIs" dxfId="2690" priority="1154" operator="lessThan">
      <formula>0</formula>
    </cfRule>
  </conditionalFormatting>
  <conditionalFormatting sqref="P356:Q356 Q357:Q359">
    <cfRule type="cellIs" dxfId="2689" priority="1153" operator="lessThan">
      <formula>0</formula>
    </cfRule>
  </conditionalFormatting>
  <conditionalFormatting sqref="P356">
    <cfRule type="cellIs" dxfId="2688" priority="1152" operator="lessThan">
      <formula>0</formula>
    </cfRule>
  </conditionalFormatting>
  <conditionalFormatting sqref="P357:P360">
    <cfRule type="cellIs" dxfId="2687" priority="1151" operator="lessThan">
      <formula>0</formula>
    </cfRule>
  </conditionalFormatting>
  <conditionalFormatting sqref="I358 K358:N358 C359:M360 K357:M357">
    <cfRule type="cellIs" dxfId="2686" priority="1150" operator="lessThan">
      <formula>0</formula>
    </cfRule>
  </conditionalFormatting>
  <conditionalFormatting sqref="B356">
    <cfRule type="cellIs" dxfId="2685" priority="1147" operator="lessThan">
      <formula>0</formula>
    </cfRule>
  </conditionalFormatting>
  <conditionalFormatting sqref="I357">
    <cfRule type="cellIs" dxfId="2684" priority="1148" operator="lessThan">
      <formula>0</formula>
    </cfRule>
  </conditionalFormatting>
  <conditionalFormatting sqref="Q361">
    <cfRule type="cellIs" dxfId="2683" priority="1146" operator="lessThan">
      <formula>0</formula>
    </cfRule>
  </conditionalFormatting>
  <conditionalFormatting sqref="C358:J358">
    <cfRule type="cellIs" dxfId="2682" priority="1145" operator="lessThan">
      <formula>0</formula>
    </cfRule>
  </conditionalFormatting>
  <conditionalFormatting sqref="Q360">
    <cfRule type="cellIs" dxfId="2681" priority="1144" operator="lessThan">
      <formula>0</formula>
    </cfRule>
  </conditionalFormatting>
  <conditionalFormatting sqref="Q360">
    <cfRule type="cellIs" dxfId="2680" priority="1143" operator="lessThan">
      <formula>0</formula>
    </cfRule>
  </conditionalFormatting>
  <conditionalFormatting sqref="P362:Q362 Q363:Q365">
    <cfRule type="cellIs" dxfId="2679" priority="1142" operator="lessThan">
      <formula>0</formula>
    </cfRule>
  </conditionalFormatting>
  <conditionalFormatting sqref="P362">
    <cfRule type="cellIs" dxfId="2678" priority="1141" operator="lessThan">
      <formula>0</formula>
    </cfRule>
  </conditionalFormatting>
  <conditionalFormatting sqref="J363">
    <cfRule type="cellIs" dxfId="2677" priority="1139" operator="lessThan">
      <formula>0</formula>
    </cfRule>
  </conditionalFormatting>
  <conditionalFormatting sqref="K363:N364 J365:M366">
    <cfRule type="cellIs" dxfId="2676" priority="1140" operator="lessThan">
      <formula>0</formula>
    </cfRule>
  </conditionalFormatting>
  <conditionalFormatting sqref="P368">
    <cfRule type="cellIs" dxfId="2675" priority="1132" operator="lessThan">
      <formula>0</formula>
    </cfRule>
  </conditionalFormatting>
  <conditionalFormatting sqref="Q367">
    <cfRule type="cellIs" dxfId="2674" priority="1137" operator="lessThan">
      <formula>0</formula>
    </cfRule>
  </conditionalFormatting>
  <conditionalFormatting sqref="B362">
    <cfRule type="cellIs" dxfId="2673" priority="1138" operator="lessThan">
      <formula>0</formula>
    </cfRule>
  </conditionalFormatting>
  <conditionalFormatting sqref="P405:P407">
    <cfRule type="cellIs" dxfId="2672" priority="1070" operator="lessThan">
      <formula>0</formula>
    </cfRule>
  </conditionalFormatting>
  <conditionalFormatting sqref="J364">
    <cfRule type="cellIs" dxfId="2671" priority="1136" operator="lessThan">
      <formula>0</formula>
    </cfRule>
  </conditionalFormatting>
  <conditionalFormatting sqref="Q366">
    <cfRule type="cellIs" dxfId="2670" priority="1134" operator="lessThan">
      <formula>0</formula>
    </cfRule>
  </conditionalFormatting>
  <conditionalFormatting sqref="P368:Q368 Q369:Q371">
    <cfRule type="cellIs" dxfId="2669" priority="1133" operator="lessThan">
      <formula>0</formula>
    </cfRule>
  </conditionalFormatting>
  <conditionalFormatting sqref="Q372">
    <cfRule type="cellIs" dxfId="2668" priority="1124" operator="lessThan">
      <formula>0</formula>
    </cfRule>
  </conditionalFormatting>
  <conditionalFormatting sqref="I370 K369:N370 C371:M372">
    <cfRule type="cellIs" dxfId="2667" priority="1131" operator="lessThan">
      <formula>0</formula>
    </cfRule>
  </conditionalFormatting>
  <conditionalFormatting sqref="I369">
    <cfRule type="cellIs" dxfId="2666" priority="1129" operator="lessThan">
      <formula>0</formula>
    </cfRule>
  </conditionalFormatting>
  <conditionalFormatting sqref="C369:J369">
    <cfRule type="cellIs" dxfId="2665" priority="1130" operator="lessThan">
      <formula>0</formula>
    </cfRule>
  </conditionalFormatting>
  <conditionalFormatting sqref="B368">
    <cfRule type="cellIs" dxfId="2664" priority="1128" operator="lessThan">
      <formula>0</formula>
    </cfRule>
  </conditionalFormatting>
  <conditionalFormatting sqref="Q373">
    <cfRule type="cellIs" dxfId="2663" priority="1127" operator="lessThan">
      <formula>0</formula>
    </cfRule>
  </conditionalFormatting>
  <conditionalFormatting sqref="P411:P413">
    <cfRule type="cellIs" dxfId="2662" priority="1063" operator="lessThan">
      <formula>0</formula>
    </cfRule>
  </conditionalFormatting>
  <conditionalFormatting sqref="C370:J370">
    <cfRule type="cellIs" dxfId="2661" priority="1126" operator="lessThan">
      <formula>0</formula>
    </cfRule>
  </conditionalFormatting>
  <conditionalFormatting sqref="Q372">
    <cfRule type="cellIs" dxfId="2660" priority="1125" operator="lessThan">
      <formula>0</formula>
    </cfRule>
  </conditionalFormatting>
  <conditionalFormatting sqref="P374:Q374 Q375:Q377">
    <cfRule type="cellIs" dxfId="2659" priority="1123" operator="lessThan">
      <formula>0</formula>
    </cfRule>
  </conditionalFormatting>
  <conditionalFormatting sqref="P374">
    <cfRule type="cellIs" dxfId="2658" priority="1122" operator="lessThan">
      <formula>0</formula>
    </cfRule>
  </conditionalFormatting>
  <conditionalFormatting sqref="P375:P377">
    <cfRule type="cellIs" dxfId="2657" priority="1121" operator="lessThan">
      <formula>0</formula>
    </cfRule>
  </conditionalFormatting>
  <conditionalFormatting sqref="I376 K375:N376 C377:M378">
    <cfRule type="cellIs" dxfId="2656" priority="1120" operator="lessThan">
      <formula>0</formula>
    </cfRule>
  </conditionalFormatting>
  <conditionalFormatting sqref="I375">
    <cfRule type="cellIs" dxfId="2655" priority="1118" operator="lessThan">
      <formula>0</formula>
    </cfRule>
  </conditionalFormatting>
  <conditionalFormatting sqref="C375:J375">
    <cfRule type="cellIs" dxfId="2654" priority="1119" operator="lessThan">
      <formula>0</formula>
    </cfRule>
  </conditionalFormatting>
  <conditionalFormatting sqref="B374">
    <cfRule type="cellIs" dxfId="2653" priority="1117" operator="lessThan">
      <formula>0</formula>
    </cfRule>
  </conditionalFormatting>
  <conditionalFormatting sqref="Q379">
    <cfRule type="cellIs" dxfId="2652" priority="1116" operator="lessThan">
      <formula>0</formula>
    </cfRule>
  </conditionalFormatting>
  <conditionalFormatting sqref="C376:J376">
    <cfRule type="cellIs" dxfId="2651" priority="1115" operator="lessThan">
      <formula>0</formula>
    </cfRule>
  </conditionalFormatting>
  <conditionalFormatting sqref="Q378">
    <cfRule type="cellIs" dxfId="2650" priority="1114" operator="lessThan">
      <formula>0</formula>
    </cfRule>
  </conditionalFormatting>
  <conditionalFormatting sqref="Q378">
    <cfRule type="cellIs" dxfId="2649" priority="1113" operator="lessThan">
      <formula>0</formula>
    </cfRule>
  </conditionalFormatting>
  <conditionalFormatting sqref="P380:Q380 Q381:Q383">
    <cfRule type="cellIs" dxfId="2648" priority="1112" operator="lessThan">
      <formula>0</formula>
    </cfRule>
  </conditionalFormatting>
  <conditionalFormatting sqref="P380">
    <cfRule type="cellIs" dxfId="2647" priority="1111" operator="lessThan">
      <formula>0</formula>
    </cfRule>
  </conditionalFormatting>
  <conditionalFormatting sqref="P381:P383">
    <cfRule type="cellIs" dxfId="2646" priority="1110" operator="lessThan">
      <formula>0</formula>
    </cfRule>
  </conditionalFormatting>
  <conditionalFormatting sqref="I382 K381:N382 C383:N383 C384:M384">
    <cfRule type="cellIs" dxfId="2645" priority="1109" operator="lessThan">
      <formula>0</formula>
    </cfRule>
  </conditionalFormatting>
  <conditionalFormatting sqref="I381">
    <cfRule type="cellIs" dxfId="2644" priority="1107" operator="lessThan">
      <formula>0</formula>
    </cfRule>
  </conditionalFormatting>
  <conditionalFormatting sqref="C381:J381">
    <cfRule type="cellIs" dxfId="2643" priority="1108" operator="lessThan">
      <formula>0</formula>
    </cfRule>
  </conditionalFormatting>
  <conditionalFormatting sqref="B380">
    <cfRule type="cellIs" dxfId="2642" priority="1106" operator="lessThan">
      <formula>0</formula>
    </cfRule>
  </conditionalFormatting>
  <conditionalFormatting sqref="Q385">
    <cfRule type="cellIs" dxfId="2641" priority="1105" operator="lessThan">
      <formula>0</formula>
    </cfRule>
  </conditionalFormatting>
  <conditionalFormatting sqref="C382:J382">
    <cfRule type="cellIs" dxfId="2640" priority="1104" operator="lessThan">
      <formula>0</formula>
    </cfRule>
  </conditionalFormatting>
  <conditionalFormatting sqref="Q384">
    <cfRule type="cellIs" dxfId="2639" priority="1103" operator="lessThan">
      <formula>0</formula>
    </cfRule>
  </conditionalFormatting>
  <conditionalFormatting sqref="Q384">
    <cfRule type="cellIs" dxfId="2638" priority="1102" operator="lessThan">
      <formula>0</formula>
    </cfRule>
  </conditionalFormatting>
  <conditionalFormatting sqref="P386:Q386 Q387:Q389">
    <cfRule type="cellIs" dxfId="2637" priority="1101" operator="lessThan">
      <formula>0</formula>
    </cfRule>
  </conditionalFormatting>
  <conditionalFormatting sqref="P386">
    <cfRule type="cellIs" dxfId="2636" priority="1100" operator="lessThan">
      <formula>0</formula>
    </cfRule>
  </conditionalFormatting>
  <conditionalFormatting sqref="P387:P389">
    <cfRule type="cellIs" dxfId="2635" priority="1099" operator="lessThan">
      <formula>0</formula>
    </cfRule>
  </conditionalFormatting>
  <conditionalFormatting sqref="B386">
    <cfRule type="cellIs" dxfId="2634" priority="1098" operator="lessThan">
      <formula>0</formula>
    </cfRule>
  </conditionalFormatting>
  <conditionalFormatting sqref="Q391">
    <cfRule type="cellIs" dxfId="2633" priority="1097" operator="lessThan">
      <formula>0</formula>
    </cfRule>
  </conditionalFormatting>
  <conditionalFormatting sqref="Q390">
    <cfRule type="cellIs" dxfId="2632" priority="1096" operator="lessThan">
      <formula>0</formula>
    </cfRule>
  </conditionalFormatting>
  <conditionalFormatting sqref="Q390">
    <cfRule type="cellIs" dxfId="2631" priority="1095" operator="lessThan">
      <formula>0</formula>
    </cfRule>
  </conditionalFormatting>
  <conditionalFormatting sqref="P392:Q392 Q393:Q395">
    <cfRule type="cellIs" dxfId="2630" priority="1094" operator="lessThan">
      <formula>0</formula>
    </cfRule>
  </conditionalFormatting>
  <conditionalFormatting sqref="P392">
    <cfRule type="cellIs" dxfId="2629" priority="1093" operator="lessThan">
      <formula>0</formula>
    </cfRule>
  </conditionalFormatting>
  <conditionalFormatting sqref="H397">
    <cfRule type="cellIs" dxfId="2628" priority="1052" operator="lessThan">
      <formula>0</formula>
    </cfRule>
  </conditionalFormatting>
  <conditionalFormatting sqref="B392">
    <cfRule type="cellIs" dxfId="2627" priority="1091" operator="lessThan">
      <formula>0</formula>
    </cfRule>
  </conditionalFormatting>
  <conditionalFormatting sqref="H378">
    <cfRule type="cellIs" dxfId="2626" priority="1048" operator="lessThan">
      <formula>0</formula>
    </cfRule>
  </conditionalFormatting>
  <conditionalFormatting sqref="Q396">
    <cfRule type="cellIs" dxfId="2625" priority="1089" operator="lessThan">
      <formula>0</formula>
    </cfRule>
  </conditionalFormatting>
  <conditionalFormatting sqref="H360">
    <cfRule type="cellIs" dxfId="2624" priority="1046" operator="lessThan">
      <formula>0</formula>
    </cfRule>
  </conditionalFormatting>
  <conditionalFormatting sqref="H361">
    <cfRule type="cellIs" dxfId="2623" priority="1045" operator="lessThan">
      <formula>0</formula>
    </cfRule>
  </conditionalFormatting>
  <conditionalFormatting sqref="P398">
    <cfRule type="cellIs" dxfId="2622" priority="1085" operator="lessThan">
      <formula>0</formula>
    </cfRule>
  </conditionalFormatting>
  <conditionalFormatting sqref="Q438">
    <cfRule type="cellIs" dxfId="2621" priority="1038" operator="lessThan">
      <formula>0</formula>
    </cfRule>
  </conditionalFormatting>
  <conditionalFormatting sqref="H372">
    <cfRule type="cellIs" dxfId="2620" priority="1044" operator="lessThan">
      <formula>0</formula>
    </cfRule>
  </conditionalFormatting>
  <conditionalFormatting sqref="Q402">
    <cfRule type="cellIs" dxfId="2619" priority="1083" operator="lessThan">
      <formula>0</formula>
    </cfRule>
  </conditionalFormatting>
  <conditionalFormatting sqref="P440:Q440 Q441:Q443">
    <cfRule type="cellIs" dxfId="2618" priority="1036" operator="lessThan">
      <formula>0</formula>
    </cfRule>
  </conditionalFormatting>
  <conditionalFormatting sqref="C391:M391">
    <cfRule type="cellIs" dxfId="2617" priority="1081" operator="lessThan">
      <formula>0</formula>
    </cfRule>
  </conditionalFormatting>
  <conditionalFormatting sqref="C385:M385">
    <cfRule type="cellIs" dxfId="2616" priority="1080" operator="lessThan">
      <formula>0</formula>
    </cfRule>
  </conditionalFormatting>
  <conditionalFormatting sqref="C379:M379">
    <cfRule type="cellIs" dxfId="2615" priority="1079" operator="lessThan">
      <formula>0</formula>
    </cfRule>
  </conditionalFormatting>
  <conditionalFormatting sqref="C373:M373">
    <cfRule type="cellIs" dxfId="2614" priority="1078" operator="lessThan">
      <formula>0</formula>
    </cfRule>
  </conditionalFormatting>
  <conditionalFormatting sqref="J367:M367">
    <cfRule type="cellIs" dxfId="2613" priority="1077" operator="lessThan">
      <formula>0</formula>
    </cfRule>
  </conditionalFormatting>
  <conditionalFormatting sqref="C361:M361">
    <cfRule type="cellIs" dxfId="2612" priority="1076" operator="lessThan">
      <formula>0</formula>
    </cfRule>
  </conditionalFormatting>
  <conditionalFormatting sqref="J355:N355">
    <cfRule type="cellIs" dxfId="2611" priority="1075" operator="lessThan">
      <formula>0</formula>
    </cfRule>
  </conditionalFormatting>
  <conditionalFormatting sqref="B398">
    <cfRule type="cellIs" dxfId="2610" priority="1074" operator="lessThan">
      <formula>0</formula>
    </cfRule>
  </conditionalFormatting>
  <conditionalFormatting sqref="B403">
    <cfRule type="cellIs" dxfId="2609" priority="1073" operator="lessThan">
      <formula>0</formula>
    </cfRule>
  </conditionalFormatting>
  <conditionalFormatting sqref="Q408">
    <cfRule type="cellIs" dxfId="2608" priority="1067" operator="lessThan">
      <formula>0</formula>
    </cfRule>
  </conditionalFormatting>
  <conditionalFormatting sqref="Q409">
    <cfRule type="cellIs" dxfId="2607" priority="1069" operator="lessThan">
      <formula>0</formula>
    </cfRule>
  </conditionalFormatting>
  <conditionalFormatting sqref="P404:Q404 Q405:Q407">
    <cfRule type="cellIs" dxfId="2606" priority="1072" operator="lessThan">
      <formula>0</formula>
    </cfRule>
  </conditionalFormatting>
  <conditionalFormatting sqref="P404">
    <cfRule type="cellIs" dxfId="2605" priority="1071" operator="lessThan">
      <formula>0</formula>
    </cfRule>
  </conditionalFormatting>
  <conditionalFormatting sqref="Q408">
    <cfRule type="cellIs" dxfId="2604" priority="1068" operator="lessThan">
      <formula>0</formula>
    </cfRule>
  </conditionalFormatting>
  <conditionalFormatting sqref="B404">
    <cfRule type="cellIs" dxfId="2603" priority="1066" operator="lessThan">
      <formula>0</formula>
    </cfRule>
  </conditionalFormatting>
  <conditionalFormatting sqref="Q414">
    <cfRule type="cellIs" dxfId="2602" priority="1060" operator="lessThan">
      <formula>0</formula>
    </cfRule>
  </conditionalFormatting>
  <conditionalFormatting sqref="Q415">
    <cfRule type="cellIs" dxfId="2601" priority="1062" operator="lessThan">
      <formula>0</formula>
    </cfRule>
  </conditionalFormatting>
  <conditionalFormatting sqref="P410:Q410 Q411:Q413">
    <cfRule type="cellIs" dxfId="2600" priority="1065" operator="lessThan">
      <formula>0</formula>
    </cfRule>
  </conditionalFormatting>
  <conditionalFormatting sqref="P410">
    <cfRule type="cellIs" dxfId="2599" priority="1064" operator="lessThan">
      <formula>0</formula>
    </cfRule>
  </conditionalFormatting>
  <conditionalFormatting sqref="Q414">
    <cfRule type="cellIs" dxfId="2598" priority="1061" operator="lessThan">
      <formula>0</formula>
    </cfRule>
  </conditionalFormatting>
  <conditionalFormatting sqref="B410">
    <cfRule type="cellIs" dxfId="2597" priority="1059" operator="lessThan">
      <formula>0</formula>
    </cfRule>
  </conditionalFormatting>
  <conditionalFormatting sqref="Q432">
    <cfRule type="cellIs" dxfId="2596" priority="1053" operator="lessThan">
      <formula>0</formula>
    </cfRule>
  </conditionalFormatting>
  <conditionalFormatting sqref="P429:P431">
    <cfRule type="cellIs" dxfId="2595" priority="1056" operator="lessThan">
      <formula>0</formula>
    </cfRule>
  </conditionalFormatting>
  <conditionalFormatting sqref="Q433">
    <cfRule type="cellIs" dxfId="2594" priority="1055" operator="lessThan">
      <formula>0</formula>
    </cfRule>
  </conditionalFormatting>
  <conditionalFormatting sqref="P428:Q428 Q429:Q431">
    <cfRule type="cellIs" dxfId="2593" priority="1058" operator="lessThan">
      <formula>0</formula>
    </cfRule>
  </conditionalFormatting>
  <conditionalFormatting sqref="P428">
    <cfRule type="cellIs" dxfId="2592" priority="1057" operator="lessThan">
      <formula>0</formula>
    </cfRule>
  </conditionalFormatting>
  <conditionalFormatting sqref="Q432">
    <cfRule type="cellIs" dxfId="2591" priority="1054" operator="lessThan">
      <formula>0</formula>
    </cfRule>
  </conditionalFormatting>
  <conditionalFormatting sqref="H391">
    <cfRule type="cellIs" dxfId="2590" priority="1051" operator="lessThan">
      <formula>0</formula>
    </cfRule>
  </conditionalFormatting>
  <conditionalFormatting sqref="P435:P437">
    <cfRule type="cellIs" dxfId="2589" priority="1040" operator="lessThan">
      <formula>0</formula>
    </cfRule>
  </conditionalFormatting>
  <conditionalFormatting sqref="Q444">
    <cfRule type="cellIs" dxfId="2588" priority="1032" operator="lessThan">
      <formula>0</formula>
    </cfRule>
  </conditionalFormatting>
  <conditionalFormatting sqref="H384">
    <cfRule type="cellIs" dxfId="2587" priority="1050" operator="lessThan">
      <formula>0</formula>
    </cfRule>
  </conditionalFormatting>
  <conditionalFormatting sqref="H379">
    <cfRule type="cellIs" dxfId="2586" priority="1047" operator="lessThan">
      <formula>0</formula>
    </cfRule>
  </conditionalFormatting>
  <conditionalFormatting sqref="Q438">
    <cfRule type="cellIs" dxfId="2585" priority="1039" operator="lessThan">
      <formula>0</formula>
    </cfRule>
  </conditionalFormatting>
  <conditionalFormatting sqref="H373">
    <cfRule type="cellIs" dxfId="2584" priority="1043" operator="lessThan">
      <formula>0</formula>
    </cfRule>
  </conditionalFormatting>
  <conditionalFormatting sqref="P441:P443">
    <cfRule type="cellIs" dxfId="2583" priority="1034" operator="lessThan">
      <formula>0</formula>
    </cfRule>
  </conditionalFormatting>
  <conditionalFormatting sqref="P434:Q434 Q435:Q437">
    <cfRule type="cellIs" dxfId="2582" priority="1042" operator="lessThan">
      <formula>0</formula>
    </cfRule>
  </conditionalFormatting>
  <conditionalFormatting sqref="P434">
    <cfRule type="cellIs" dxfId="2581" priority="1041" operator="lessThan">
      <formula>0</formula>
    </cfRule>
  </conditionalFormatting>
  <conditionalFormatting sqref="B434">
    <cfRule type="cellIs" dxfId="2580" priority="1037" operator="lessThan">
      <formula>0</formula>
    </cfRule>
  </conditionalFormatting>
  <conditionalFormatting sqref="Q445:Q446">
    <cfRule type="cellIs" dxfId="2579" priority="1028" operator="lessThan">
      <formula>0</formula>
    </cfRule>
  </conditionalFormatting>
  <conditionalFormatting sqref="Q444">
    <cfRule type="cellIs" dxfId="2578" priority="1031" operator="lessThan">
      <formula>0</formula>
    </cfRule>
  </conditionalFormatting>
  <conditionalFormatting sqref="B446">
    <cfRule type="cellIs" dxfId="2577" priority="1027" operator="lessThan">
      <formula>0</formula>
    </cfRule>
  </conditionalFormatting>
  <conditionalFormatting sqref="B440">
    <cfRule type="cellIs" dxfId="2576" priority="1030" operator="lessThan">
      <formula>0</formula>
    </cfRule>
  </conditionalFormatting>
  <conditionalFormatting sqref="P446">
    <cfRule type="cellIs" dxfId="2575" priority="1033" operator="lessThan">
      <formula>0</formula>
    </cfRule>
  </conditionalFormatting>
  <conditionalFormatting sqref="B447">
    <cfRule type="cellIs" dxfId="2574" priority="1026" operator="lessThan">
      <formula>0</formula>
    </cfRule>
  </conditionalFormatting>
  <conditionalFormatting sqref="Q439">
    <cfRule type="cellIs" dxfId="2573" priority="1029" operator="lessThan">
      <formula>0</formula>
    </cfRule>
  </conditionalFormatting>
  <conditionalFormatting sqref="Q448:Q450">
    <cfRule type="cellIs" dxfId="2572" priority="1025" operator="lessThan">
      <formula>0</formula>
    </cfRule>
  </conditionalFormatting>
  <conditionalFormatting sqref="P448:P450">
    <cfRule type="cellIs" dxfId="2571" priority="1024" operator="lessThan">
      <formula>0</formula>
    </cfRule>
  </conditionalFormatting>
  <conditionalFormatting sqref="Q603">
    <cfRule type="cellIs" dxfId="2570" priority="999" operator="lessThan">
      <formula>0</formula>
    </cfRule>
  </conditionalFormatting>
  <conditionalFormatting sqref="B625">
    <cfRule type="cellIs" dxfId="2569" priority="963" operator="lessThan">
      <formula>0</formula>
    </cfRule>
  </conditionalFormatting>
  <conditionalFormatting sqref="P454:P456">
    <cfRule type="cellIs" dxfId="2568" priority="1020" operator="lessThan">
      <formula>0</formula>
    </cfRule>
  </conditionalFormatting>
  <conditionalFormatting sqref="Q457">
    <cfRule type="cellIs" dxfId="2567" priority="1019" operator="lessThan">
      <formula>0</formula>
    </cfRule>
  </conditionalFormatting>
  <conditionalFormatting sqref="Q597">
    <cfRule type="cellIs" dxfId="2566" priority="1008" operator="lessThan">
      <formula>0</formula>
    </cfRule>
  </conditionalFormatting>
  <conditionalFormatting sqref="Q451">
    <cfRule type="cellIs" dxfId="2565" priority="1023" operator="lessThan">
      <formula>0</formula>
    </cfRule>
  </conditionalFormatting>
  <conditionalFormatting sqref="Q451">
    <cfRule type="cellIs" dxfId="2564" priority="1022" operator="lessThan">
      <formula>0</formula>
    </cfRule>
  </conditionalFormatting>
  <conditionalFormatting sqref="Q457">
    <cfRule type="cellIs" dxfId="2563" priority="1018" operator="lessThan">
      <formula>0</formula>
    </cfRule>
  </conditionalFormatting>
  <conditionalFormatting sqref="J593:N595 J596:M596">
    <cfRule type="cellIs" dxfId="2562" priority="1012" operator="lessThan">
      <formula>0</formula>
    </cfRule>
  </conditionalFormatting>
  <conditionalFormatting sqref="B453">
    <cfRule type="cellIs" dxfId="2561" priority="1016" operator="lessThan">
      <formula>0</formula>
    </cfRule>
  </conditionalFormatting>
  <conditionalFormatting sqref="P599:P602">
    <cfRule type="cellIs" dxfId="2560" priority="1005" operator="lessThan">
      <formula>0</formula>
    </cfRule>
  </conditionalFormatting>
  <conditionalFormatting sqref="Q454:Q456">
    <cfRule type="cellIs" dxfId="2559" priority="1021" operator="lessThan">
      <formula>0</formula>
    </cfRule>
  </conditionalFormatting>
  <conditionalFormatting sqref="Q593:Q595">
    <cfRule type="cellIs" dxfId="2558" priority="1015" operator="lessThan">
      <formula>0</formula>
    </cfRule>
  </conditionalFormatting>
  <conditionalFormatting sqref="Q596">
    <cfRule type="cellIs" dxfId="2557" priority="1010" operator="lessThan">
      <formula>0</formula>
    </cfRule>
  </conditionalFormatting>
  <conditionalFormatting sqref="Q452">
    <cfRule type="cellIs" dxfId="2556" priority="1017" operator="lessThan">
      <formula>0</formula>
    </cfRule>
  </conditionalFormatting>
  <conditionalFormatting sqref="B592">
    <cfRule type="cellIs" dxfId="2555" priority="1007" operator="lessThan">
      <formula>0</formula>
    </cfRule>
  </conditionalFormatting>
  <conditionalFormatting sqref="P593:P595">
    <cfRule type="cellIs" dxfId="2554" priority="1014" operator="lessThan">
      <formula>0</formula>
    </cfRule>
  </conditionalFormatting>
  <conditionalFormatting sqref="J594">
    <cfRule type="cellIs" dxfId="2553" priority="1011" operator="lessThan">
      <formula>0</formula>
    </cfRule>
  </conditionalFormatting>
  <conditionalFormatting sqref="Q602">
    <cfRule type="cellIs" dxfId="2552" priority="1000" operator="lessThan">
      <formula>0</formula>
    </cfRule>
  </conditionalFormatting>
  <conditionalFormatting sqref="J595:N595 K593:N594 J596:M596">
    <cfRule type="cellIs" dxfId="2551" priority="1013" operator="lessThan">
      <formula>0</formula>
    </cfRule>
  </conditionalFormatting>
  <conditionalFormatting sqref="Q596">
    <cfRule type="cellIs" dxfId="2550" priority="1009" operator="lessThan">
      <formula>0</formula>
    </cfRule>
  </conditionalFormatting>
  <conditionalFormatting sqref="J599:N599 J601:N602 J600:M600">
    <cfRule type="cellIs" dxfId="2549" priority="1003" operator="lessThan">
      <formula>0</formula>
    </cfRule>
  </conditionalFormatting>
  <conditionalFormatting sqref="P616:P619">
    <cfRule type="cellIs" dxfId="2548" priority="997" operator="lessThan">
      <formula>0</formula>
    </cfRule>
  </conditionalFormatting>
  <conditionalFormatting sqref="Q602">
    <cfRule type="cellIs" dxfId="2547" priority="1001" operator="lessThan">
      <formula>0</formula>
    </cfRule>
  </conditionalFormatting>
  <conditionalFormatting sqref="J600">
    <cfRule type="cellIs" dxfId="2546" priority="1002" operator="lessThan">
      <formula>0</formula>
    </cfRule>
  </conditionalFormatting>
  <conditionalFormatting sqref="J601:N602 K599:N599 K600:M600">
    <cfRule type="cellIs" dxfId="2545" priority="1004" operator="lessThan">
      <formula>0</formula>
    </cfRule>
  </conditionalFormatting>
  <conditionalFormatting sqref="Q599:Q601">
    <cfRule type="cellIs" dxfId="2544" priority="1006" operator="lessThan">
      <formula>0</formula>
    </cfRule>
  </conditionalFormatting>
  <conditionalFormatting sqref="Q629">
    <cfRule type="cellIs" dxfId="2543" priority="967" operator="lessThan">
      <formula>0</formula>
    </cfRule>
  </conditionalFormatting>
  <conditionalFormatting sqref="I626">
    <cfRule type="cellIs" dxfId="2542" priority="970" operator="lessThan">
      <formula>0</formula>
    </cfRule>
  </conditionalFormatting>
  <conditionalFormatting sqref="C616:N619">
    <cfRule type="cellIs" dxfId="2541" priority="995" operator="lessThan">
      <formula>0</formula>
    </cfRule>
  </conditionalFormatting>
  <conditionalFormatting sqref="Q619">
    <cfRule type="cellIs" dxfId="2540" priority="991" operator="lessThan">
      <formula>0</formula>
    </cfRule>
  </conditionalFormatting>
  <conditionalFormatting sqref="I616">
    <cfRule type="cellIs" dxfId="2539" priority="994" operator="lessThan">
      <formula>0</formula>
    </cfRule>
  </conditionalFormatting>
  <conditionalFormatting sqref="H621:H624">
    <cfRule type="cellIs" dxfId="2538" priority="977" operator="lessThan">
      <formula>0</formula>
    </cfRule>
  </conditionalFormatting>
  <conditionalFormatting sqref="Q619">
    <cfRule type="cellIs" dxfId="2537" priority="992" operator="lessThan">
      <formula>0</formula>
    </cfRule>
  </conditionalFormatting>
  <conditionalFormatting sqref="H616">
    <cfRule type="cellIs" dxfId="2536" priority="988" operator="lessThan">
      <formula>0</formula>
    </cfRule>
  </conditionalFormatting>
  <conditionalFormatting sqref="H616:H619">
    <cfRule type="cellIs" dxfId="2535" priority="989" operator="lessThan">
      <formula>0</formula>
    </cfRule>
  </conditionalFormatting>
  <conditionalFormatting sqref="C617:J617">
    <cfRule type="cellIs" dxfId="2534" priority="993" operator="lessThan">
      <formula>0</formula>
    </cfRule>
  </conditionalFormatting>
  <conditionalFormatting sqref="H617:H619">
    <cfRule type="cellIs" dxfId="2533" priority="990" operator="lessThan">
      <formula>0</formula>
    </cfRule>
  </conditionalFormatting>
  <conditionalFormatting sqref="I617 K616:N617 C618:N619">
    <cfRule type="cellIs" dxfId="2532" priority="996" operator="lessThan">
      <formula>0</formula>
    </cfRule>
  </conditionalFormatting>
  <conditionalFormatting sqref="Q616:Q618">
    <cfRule type="cellIs" dxfId="2531" priority="998" operator="lessThan">
      <formula>0</formula>
    </cfRule>
  </conditionalFormatting>
  <conditionalFormatting sqref="B615">
    <cfRule type="cellIs" dxfId="2530" priority="987" operator="lessThan">
      <formula>0</formula>
    </cfRule>
  </conditionalFormatting>
  <conditionalFormatting sqref="Q624">
    <cfRule type="cellIs" dxfId="2529" priority="979" operator="lessThan">
      <formula>0</formula>
    </cfRule>
  </conditionalFormatting>
  <conditionalFormatting sqref="I621">
    <cfRule type="cellIs" dxfId="2528" priority="982" operator="lessThan">
      <formula>0</formula>
    </cfRule>
  </conditionalFormatting>
  <conditionalFormatting sqref="C621:N624">
    <cfRule type="cellIs" dxfId="2527" priority="983" operator="lessThan">
      <formula>0</formula>
    </cfRule>
  </conditionalFormatting>
  <conditionalFormatting sqref="Q624">
    <cfRule type="cellIs" dxfId="2526" priority="980" operator="lessThan">
      <formula>0</formula>
    </cfRule>
  </conditionalFormatting>
  <conditionalFormatting sqref="H621">
    <cfRule type="cellIs" dxfId="2525" priority="976" operator="lessThan">
      <formula>0</formula>
    </cfRule>
  </conditionalFormatting>
  <conditionalFormatting sqref="P621:P624">
    <cfRule type="cellIs" dxfId="2524" priority="985" operator="lessThan">
      <formula>0</formula>
    </cfRule>
  </conditionalFormatting>
  <conditionalFormatting sqref="C622:J622">
    <cfRule type="cellIs" dxfId="2523" priority="981" operator="lessThan">
      <formula>0</formula>
    </cfRule>
  </conditionalFormatting>
  <conditionalFormatting sqref="H622:H624">
    <cfRule type="cellIs" dxfId="2522" priority="978" operator="lessThan">
      <formula>0</formula>
    </cfRule>
  </conditionalFormatting>
  <conditionalFormatting sqref="I622 K621:N622 C623:N624">
    <cfRule type="cellIs" dxfId="2521" priority="984" operator="lessThan">
      <formula>0</formula>
    </cfRule>
  </conditionalFormatting>
  <conditionalFormatting sqref="Q621:Q623">
    <cfRule type="cellIs" dxfId="2520" priority="986" operator="lessThan">
      <formula>0</formula>
    </cfRule>
  </conditionalFormatting>
  <conditionalFormatting sqref="B620">
    <cfRule type="cellIs" dxfId="2519" priority="975" operator="lessThan">
      <formula>0</formula>
    </cfRule>
  </conditionalFormatting>
  <conditionalFormatting sqref="C626:N629">
    <cfRule type="cellIs" dxfId="2518" priority="971" operator="lessThan">
      <formula>0</formula>
    </cfRule>
  </conditionalFormatting>
  <conditionalFormatting sqref="Q629">
    <cfRule type="cellIs" dxfId="2517" priority="968" operator="lessThan">
      <formula>0</formula>
    </cfRule>
  </conditionalFormatting>
  <conditionalFormatting sqref="H626">
    <cfRule type="cellIs" dxfId="2516" priority="964" operator="lessThan">
      <formula>0</formula>
    </cfRule>
  </conditionalFormatting>
  <conditionalFormatting sqref="H626:H629">
    <cfRule type="cellIs" dxfId="2515" priority="965" operator="lessThan">
      <formula>0</formula>
    </cfRule>
  </conditionalFormatting>
  <conditionalFormatting sqref="P626:P629">
    <cfRule type="cellIs" dxfId="2514" priority="973" operator="lessThan">
      <formula>0</formula>
    </cfRule>
  </conditionalFormatting>
  <conditionalFormatting sqref="C627:J627">
    <cfRule type="cellIs" dxfId="2513" priority="969" operator="lessThan">
      <formula>0</formula>
    </cfRule>
  </conditionalFormatting>
  <conditionalFormatting sqref="H627:H629">
    <cfRule type="cellIs" dxfId="2512" priority="966" operator="lessThan">
      <formula>0</formula>
    </cfRule>
  </conditionalFormatting>
  <conditionalFormatting sqref="I627 K626:N627 C628:N629">
    <cfRule type="cellIs" dxfId="2511" priority="972" operator="lessThan">
      <formula>0</formula>
    </cfRule>
  </conditionalFormatting>
  <conditionalFormatting sqref="Q626:Q628">
    <cfRule type="cellIs" dxfId="2510" priority="974" operator="lessThan">
      <formula>0</formula>
    </cfRule>
  </conditionalFormatting>
  <conditionalFormatting sqref="C351:I351">
    <cfRule type="cellIs" dxfId="2509" priority="960" operator="lessThan">
      <formula>0</formula>
    </cfRule>
  </conditionalFormatting>
  <conditionalFormatting sqref="C353:I354">
    <cfRule type="cellIs" dxfId="2508" priority="961" operator="lessThan">
      <formula>0</formula>
    </cfRule>
  </conditionalFormatting>
  <conditionalFormatting sqref="P506:Q506">
    <cfRule type="cellIs" dxfId="2507" priority="944" operator="lessThan">
      <formula>0</formula>
    </cfRule>
  </conditionalFormatting>
  <conditionalFormatting sqref="P499:P502">
    <cfRule type="cellIs" dxfId="2506" priority="945" operator="lessThan">
      <formula>0</formula>
    </cfRule>
  </conditionalFormatting>
  <conditionalFormatting sqref="Q611:Q613">
    <cfRule type="cellIs" dxfId="2505" priority="907" operator="lessThan">
      <formula>0</formula>
    </cfRule>
  </conditionalFormatting>
  <conditionalFormatting sqref="B498">
    <cfRule type="cellIs" dxfId="2504" priority="962" operator="lessThan">
      <formula>0</formula>
    </cfRule>
  </conditionalFormatting>
  <conditionalFormatting sqref="N427">
    <cfRule type="cellIs" dxfId="2503" priority="681" operator="lessThan">
      <formula>0</formula>
    </cfRule>
  </conditionalFormatting>
  <conditionalFormatting sqref="C352:I352">
    <cfRule type="cellIs" dxfId="2502" priority="959" operator="lessThan">
      <formula>0</formula>
    </cfRule>
  </conditionalFormatting>
  <conditionalFormatting sqref="C355:I355">
    <cfRule type="cellIs" dxfId="2501" priority="958" operator="lessThan">
      <formula>0</formula>
    </cfRule>
  </conditionalFormatting>
  <conditionalFormatting sqref="C365:I366">
    <cfRule type="cellIs" dxfId="2500" priority="957" operator="lessThan">
      <formula>0</formula>
    </cfRule>
  </conditionalFormatting>
  <conditionalFormatting sqref="C363:I363">
    <cfRule type="cellIs" dxfId="2499" priority="956" operator="lessThan">
      <formula>0</formula>
    </cfRule>
  </conditionalFormatting>
  <conditionalFormatting sqref="C364:I364">
    <cfRule type="cellIs" dxfId="2498" priority="955" operator="lessThan">
      <formula>0</formula>
    </cfRule>
  </conditionalFormatting>
  <conditionalFormatting sqref="C367:I367">
    <cfRule type="cellIs" dxfId="2497" priority="954" operator="lessThan">
      <formula>0</formula>
    </cfRule>
  </conditionalFormatting>
  <conditionalFormatting sqref="C593:I596">
    <cfRule type="cellIs" dxfId="2496" priority="952" operator="lessThan">
      <formula>0</formula>
    </cfRule>
  </conditionalFormatting>
  <conditionalFormatting sqref="C594:I594">
    <cfRule type="cellIs" dxfId="2495" priority="951" operator="lessThan">
      <formula>0</formula>
    </cfRule>
  </conditionalFormatting>
  <conditionalFormatting sqref="C595:I596">
    <cfRule type="cellIs" dxfId="2494" priority="953" operator="lessThan">
      <formula>0</formula>
    </cfRule>
  </conditionalFormatting>
  <conditionalFormatting sqref="Q551">
    <cfRule type="cellIs" dxfId="2493" priority="933" operator="lessThan">
      <formula>0</formula>
    </cfRule>
  </conditionalFormatting>
  <conditionalFormatting sqref="Q551">
    <cfRule type="cellIs" dxfId="2492" priority="934" operator="lessThan">
      <formula>0</formula>
    </cfRule>
  </conditionalFormatting>
  <conditionalFormatting sqref="C599:I602">
    <cfRule type="cellIs" dxfId="2491" priority="949" operator="lessThan">
      <formula>0</formula>
    </cfRule>
  </conditionalFormatting>
  <conditionalFormatting sqref="C600:I600">
    <cfRule type="cellIs" dxfId="2490" priority="948" operator="lessThan">
      <formula>0</formula>
    </cfRule>
  </conditionalFormatting>
  <conditionalFormatting sqref="C601:I602">
    <cfRule type="cellIs" dxfId="2489" priority="950" operator="lessThan">
      <formula>0</formula>
    </cfRule>
  </conditionalFormatting>
  <conditionalFormatting sqref="C461:C464">
    <cfRule type="cellIs" dxfId="2488" priority="947" operator="lessThan">
      <formula>0</formula>
    </cfRule>
  </conditionalFormatting>
  <conditionalFormatting sqref="P468:P471">
    <cfRule type="cellIs" dxfId="2487" priority="946" operator="lessThan">
      <formula>0</formula>
    </cfRule>
  </conditionalFormatting>
  <conditionalFormatting sqref="Q507:Q510">
    <cfRule type="cellIs" dxfId="2486" priority="943" operator="lessThan">
      <formula>0</formula>
    </cfRule>
  </conditionalFormatting>
  <conditionalFormatting sqref="Q511:Q512">
    <cfRule type="cellIs" dxfId="2485" priority="942" operator="lessThan">
      <formula>0</formula>
    </cfRule>
  </conditionalFormatting>
  <conditionalFormatting sqref="Q512">
    <cfRule type="cellIs" dxfId="2484" priority="941" operator="lessThan">
      <formula>0</formula>
    </cfRule>
  </conditionalFormatting>
  <conditionalFormatting sqref="Q511">
    <cfRule type="cellIs" dxfId="2483" priority="940" operator="lessThan">
      <formula>0</formula>
    </cfRule>
  </conditionalFormatting>
  <conditionalFormatting sqref="P507:P510">
    <cfRule type="cellIs" dxfId="2482" priority="939" operator="lessThan">
      <formula>0</formula>
    </cfRule>
  </conditionalFormatting>
  <conditionalFormatting sqref="B506">
    <cfRule type="cellIs" dxfId="2481" priority="938" operator="lessThan">
      <formula>0</formula>
    </cfRule>
  </conditionalFormatting>
  <conditionalFormatting sqref="C611:N614">
    <cfRule type="cellIs" dxfId="2480" priority="904" operator="lessThan">
      <formula>0</formula>
    </cfRule>
  </conditionalFormatting>
  <conditionalFormatting sqref="Q614">
    <cfRule type="cellIs" dxfId="2479" priority="901" operator="lessThan">
      <formula>0</formula>
    </cfRule>
  </conditionalFormatting>
  <conditionalFormatting sqref="P547:P550">
    <cfRule type="cellIs" dxfId="2478" priority="932" operator="lessThan">
      <formula>0</formula>
    </cfRule>
  </conditionalFormatting>
  <conditionalFormatting sqref="H611:H614">
    <cfRule type="cellIs" dxfId="2477" priority="898" operator="lessThan">
      <formula>0</formula>
    </cfRule>
  </conditionalFormatting>
  <conditionalFormatting sqref="Q504">
    <cfRule type="cellIs" dxfId="2476" priority="937" operator="lessThan">
      <formula>0</formula>
    </cfRule>
  </conditionalFormatting>
  <conditionalFormatting sqref="Q547:Q550 Q552 Q554:Q560">
    <cfRule type="cellIs" dxfId="2475" priority="936" operator="lessThan">
      <formula>0</formula>
    </cfRule>
  </conditionalFormatting>
  <conditionalFormatting sqref="P546">
    <cfRule type="cellIs" dxfId="2474" priority="935" operator="lessThan">
      <formula>0</formula>
    </cfRule>
  </conditionalFormatting>
  <conditionalFormatting sqref="P554:P558">
    <cfRule type="cellIs" dxfId="2473" priority="931" operator="lessThan">
      <formula>0</formula>
    </cfRule>
  </conditionalFormatting>
  <conditionalFormatting sqref="Q570:Q573 Q575">
    <cfRule type="cellIs" dxfId="2472" priority="929" operator="lessThan">
      <formula>0</formula>
    </cfRule>
  </conditionalFormatting>
  <conditionalFormatting sqref="B546">
    <cfRule type="cellIs" dxfId="2471" priority="930" operator="lessThan">
      <formula>0</formula>
    </cfRule>
  </conditionalFormatting>
  <conditionalFormatting sqref="P569">
    <cfRule type="cellIs" dxfId="2470" priority="928" operator="lessThan">
      <formula>0</formula>
    </cfRule>
  </conditionalFormatting>
  <conditionalFormatting sqref="Q574">
    <cfRule type="cellIs" dxfId="2469" priority="927" operator="lessThan">
      <formula>0</formula>
    </cfRule>
  </conditionalFormatting>
  <conditionalFormatting sqref="Q574">
    <cfRule type="cellIs" dxfId="2468" priority="926" operator="lessThan">
      <formula>0</formula>
    </cfRule>
  </conditionalFormatting>
  <conditionalFormatting sqref="P570:P573">
    <cfRule type="cellIs" dxfId="2467" priority="925" operator="lessThan">
      <formula>0</formula>
    </cfRule>
  </conditionalFormatting>
  <conditionalFormatting sqref="Q582 Q577:Q580">
    <cfRule type="cellIs" dxfId="2466" priority="923" operator="lessThan">
      <formula>0</formula>
    </cfRule>
  </conditionalFormatting>
  <conditionalFormatting sqref="Q581">
    <cfRule type="cellIs" dxfId="2465" priority="921" operator="lessThan">
      <formula>0</formula>
    </cfRule>
  </conditionalFormatting>
  <conditionalFormatting sqref="B569">
    <cfRule type="cellIs" dxfId="2464" priority="924" operator="lessThan">
      <formula>0</formula>
    </cfRule>
  </conditionalFormatting>
  <conditionalFormatting sqref="P576">
    <cfRule type="cellIs" dxfId="2463" priority="922" operator="lessThan">
      <formula>0</formula>
    </cfRule>
  </conditionalFormatting>
  <conditionalFormatting sqref="P577:P580">
    <cfRule type="cellIs" dxfId="2462" priority="919" operator="lessThan">
      <formula>0</formula>
    </cfRule>
  </conditionalFormatting>
  <conditionalFormatting sqref="Q581">
    <cfRule type="cellIs" dxfId="2461" priority="920" operator="lessThan">
      <formula>0</formula>
    </cfRule>
  </conditionalFormatting>
  <conditionalFormatting sqref="P605:P607 P609">
    <cfRule type="cellIs" dxfId="2460" priority="917" operator="lessThan">
      <formula>0</formula>
    </cfRule>
  </conditionalFormatting>
  <conditionalFormatting sqref="Q605:Q607">
    <cfRule type="cellIs" dxfId="2459" priority="918" operator="lessThan">
      <formula>0</formula>
    </cfRule>
  </conditionalFormatting>
  <conditionalFormatting sqref="C607:I607">
    <cfRule type="cellIs" dxfId="2458" priority="910" operator="lessThan">
      <formula>0</formula>
    </cfRule>
  </conditionalFormatting>
  <conditionalFormatting sqref="C605:I607">
    <cfRule type="cellIs" dxfId="2457" priority="909" operator="lessThan">
      <formula>0</formula>
    </cfRule>
  </conditionalFormatting>
  <conditionalFormatting sqref="B604">
    <cfRule type="cellIs" dxfId="2456" priority="911" operator="lessThan">
      <formula>0</formula>
    </cfRule>
  </conditionalFormatting>
  <conditionalFormatting sqref="J605:N607">
    <cfRule type="cellIs" dxfId="2455" priority="915" operator="lessThan">
      <formula>0</formula>
    </cfRule>
  </conditionalFormatting>
  <conditionalFormatting sqref="P611:P614">
    <cfRule type="cellIs" dxfId="2454" priority="906" operator="lessThan">
      <formula>0</formula>
    </cfRule>
  </conditionalFormatting>
  <conditionalFormatting sqref="Q608:Q609">
    <cfRule type="cellIs" dxfId="2453" priority="912" operator="lessThan">
      <formula>0</formula>
    </cfRule>
  </conditionalFormatting>
  <conditionalFormatting sqref="C433:M433">
    <cfRule type="cellIs" dxfId="2452" priority="679" operator="lessThan">
      <formula>0</formula>
    </cfRule>
  </conditionalFormatting>
  <conditionalFormatting sqref="Q608:Q609">
    <cfRule type="cellIs" dxfId="2451" priority="913" operator="lessThan">
      <formula>0</formula>
    </cfRule>
  </conditionalFormatting>
  <conditionalFormatting sqref="J606">
    <cfRule type="cellIs" dxfId="2450" priority="914" operator="lessThan">
      <formula>0</formula>
    </cfRule>
  </conditionalFormatting>
  <conditionalFormatting sqref="J607:N607 K605:N606">
    <cfRule type="cellIs" dxfId="2449" priority="916" operator="lessThan">
      <formula>0</formula>
    </cfRule>
  </conditionalFormatting>
  <conditionalFormatting sqref="I612 K611:N612 C613:N614">
    <cfRule type="cellIs" dxfId="2448" priority="905" operator="lessThan">
      <formula>0</formula>
    </cfRule>
  </conditionalFormatting>
  <conditionalFormatting sqref="N427">
    <cfRule type="cellIs" dxfId="2447" priority="682" operator="lessThan">
      <formula>0</formula>
    </cfRule>
  </conditionalFormatting>
  <conditionalFormatting sqref="B429:N429">
    <cfRule type="cellIs" dxfId="2446" priority="674" operator="lessThan">
      <formula>0</formula>
    </cfRule>
  </conditionalFormatting>
  <conditionalFormatting sqref="C606:I606">
    <cfRule type="cellIs" dxfId="2445" priority="908" operator="lessThan">
      <formula>0</formula>
    </cfRule>
  </conditionalFormatting>
  <conditionalFormatting sqref="B429:N429">
    <cfRule type="cellIs" dxfId="2444" priority="675" operator="lessThan">
      <formula>0</formula>
    </cfRule>
  </conditionalFormatting>
  <conditionalFormatting sqref="H433">
    <cfRule type="cellIs" dxfId="2443" priority="678" operator="lessThan">
      <formula>0</formula>
    </cfRule>
  </conditionalFormatting>
  <conditionalFormatting sqref="B433">
    <cfRule type="cellIs" dxfId="2442" priority="677" operator="lessThan">
      <formula>0</formula>
    </cfRule>
  </conditionalFormatting>
  <conditionalFormatting sqref="B433">
    <cfRule type="cellIs" dxfId="2441" priority="676" operator="lessThan">
      <formula>0</formula>
    </cfRule>
  </conditionalFormatting>
  <conditionalFormatting sqref="B429:N429">
    <cfRule type="cellIs" dxfId="2440" priority="672" operator="lessThan">
      <formula>0</formula>
    </cfRule>
  </conditionalFormatting>
  <conditionalFormatting sqref="B429:N429">
    <cfRule type="cellIs" dxfId="2439" priority="673" operator="lessThan">
      <formula>0</formula>
    </cfRule>
  </conditionalFormatting>
  <conditionalFormatting sqref="B435:N435">
    <cfRule type="cellIs" dxfId="2438" priority="659" operator="lessThan">
      <formula>0</formula>
    </cfRule>
  </conditionalFormatting>
  <conditionalFormatting sqref="H611">
    <cfRule type="cellIs" dxfId="2437" priority="897" operator="lessThan">
      <formula>0</formula>
    </cfRule>
  </conditionalFormatting>
  <conditionalFormatting sqref="C433:M433">
    <cfRule type="cellIs" dxfId="2436" priority="680" operator="lessThan">
      <formula>0</formula>
    </cfRule>
  </conditionalFormatting>
  <conditionalFormatting sqref="H612:H614">
    <cfRule type="cellIs" dxfId="2435" priority="899" operator="lessThan">
      <formula>0</formula>
    </cfRule>
  </conditionalFormatting>
  <conditionalFormatting sqref="Q614">
    <cfRule type="cellIs" dxfId="2434" priority="900" operator="lessThan">
      <formula>0</formula>
    </cfRule>
  </conditionalFormatting>
  <conditionalFormatting sqref="I611">
    <cfRule type="cellIs" dxfId="2433" priority="903" operator="lessThan">
      <formula>0</formula>
    </cfRule>
  </conditionalFormatting>
  <conditionalFormatting sqref="N439">
    <cfRule type="cellIs" dxfId="2432" priority="652" operator="lessThan">
      <formula>0</formula>
    </cfRule>
  </conditionalFormatting>
  <conditionalFormatting sqref="C612:J612">
    <cfRule type="cellIs" dxfId="2431" priority="902" operator="lessThan">
      <formula>0</formula>
    </cfRule>
  </conditionalFormatting>
  <conditionalFormatting sqref="B610">
    <cfRule type="cellIs" dxfId="2430" priority="896" operator="lessThan">
      <formula>0</formula>
    </cfRule>
  </conditionalFormatting>
  <conditionalFormatting sqref="B435:N435">
    <cfRule type="cellIs" dxfId="2429" priority="658" operator="lessThan">
      <formula>0</formula>
    </cfRule>
  </conditionalFormatting>
  <conditionalFormatting sqref="C445:M445">
    <cfRule type="cellIs" dxfId="2428" priority="649" operator="lessThan">
      <formula>0</formula>
    </cfRule>
  </conditionalFormatting>
  <conditionalFormatting sqref="C445:M445">
    <cfRule type="cellIs" dxfId="2427" priority="650" operator="lessThan">
      <formula>0</formula>
    </cfRule>
  </conditionalFormatting>
  <conditionalFormatting sqref="B435:N435">
    <cfRule type="cellIs" dxfId="2426" priority="657" operator="lessThan">
      <formula>0</formula>
    </cfRule>
  </conditionalFormatting>
  <conditionalFormatting sqref="N438">
    <cfRule type="cellIs" dxfId="2425" priority="653" operator="lessThan">
      <formula>0</formula>
    </cfRule>
  </conditionalFormatting>
  <conditionalFormatting sqref="B435:N435">
    <cfRule type="cellIs" dxfId="2424" priority="656" operator="lessThan">
      <formula>0</formula>
    </cfRule>
  </conditionalFormatting>
  <conditionalFormatting sqref="B435:N435">
    <cfRule type="cellIs" dxfId="2423" priority="654" operator="lessThan">
      <formula>0</formula>
    </cfRule>
  </conditionalFormatting>
  <conditionalFormatting sqref="B598">
    <cfRule type="cellIs" dxfId="2422" priority="895" operator="lessThan">
      <formula>0</formula>
    </cfRule>
  </conditionalFormatting>
  <conditionalFormatting sqref="N439">
    <cfRule type="cellIs" dxfId="2421" priority="651" operator="lessThan">
      <formula>0</formula>
    </cfRule>
  </conditionalFormatting>
  <conditionalFormatting sqref="B435:N435">
    <cfRule type="cellIs" dxfId="2420" priority="655" operator="lessThan">
      <formula>0</formula>
    </cfRule>
  </conditionalFormatting>
  <conditionalFormatting sqref="B598">
    <cfRule type="cellIs" dxfId="2419" priority="894" operator="lessThan">
      <formula>0</formula>
    </cfRule>
  </conditionalFormatting>
  <conditionalFormatting sqref="B641">
    <cfRule type="cellIs" dxfId="2418" priority="882" operator="lessThan">
      <formula>0</formula>
    </cfRule>
  </conditionalFormatting>
  <conditionalFormatting sqref="B591">
    <cfRule type="cellIs" dxfId="2417" priority="892" operator="lessThan">
      <formula>0</formula>
    </cfRule>
  </conditionalFormatting>
  <conditionalFormatting sqref="B591">
    <cfRule type="cellIs" dxfId="2416" priority="893" operator="lessThan">
      <formula>0</formula>
    </cfRule>
  </conditionalFormatting>
  <conditionalFormatting sqref="B609">
    <cfRule type="cellIs" dxfId="2415" priority="890" operator="lessThan">
      <formula>0</formula>
    </cfRule>
  </conditionalFormatting>
  <conditionalFormatting sqref="B609">
    <cfRule type="cellIs" dxfId="2414"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413" priority="889" operator="lessThan">
      <formula>0</formula>
    </cfRule>
  </conditionalFormatting>
  <conditionalFormatting sqref="B646">
    <cfRule type="cellIs" dxfId="2412" priority="886" operator="lessThan">
      <formula>0</formula>
    </cfRule>
  </conditionalFormatting>
  <conditionalFormatting sqref="B631">
    <cfRule type="cellIs" dxfId="2411" priority="888" operator="lessThan">
      <formula>0</formula>
    </cfRule>
  </conditionalFormatting>
  <conditionalFormatting sqref="B635">
    <cfRule type="cellIs" dxfId="2410" priority="887" operator="lessThan">
      <formula>0</formula>
    </cfRule>
  </conditionalFormatting>
  <conditionalFormatting sqref="B662">
    <cfRule type="cellIs" dxfId="2409" priority="885" operator="lessThan">
      <formula>0</formula>
    </cfRule>
  </conditionalFormatting>
  <conditionalFormatting sqref="B671">
    <cfRule type="cellIs" dxfId="2408" priority="884" operator="lessThan">
      <formula>0</formula>
    </cfRule>
  </conditionalFormatting>
  <conditionalFormatting sqref="I674:N674 P672:Q675">
    <cfRule type="cellIs" dxfId="2407" priority="883" operator="lessThan">
      <formula>0</formula>
    </cfRule>
  </conditionalFormatting>
  <conditionalFormatting sqref="P641">
    <cfRule type="cellIs" dxfId="2406" priority="880" operator="lessThan">
      <formula>0</formula>
    </cfRule>
  </conditionalFormatting>
  <conditionalFormatting sqref="P641">
    <cfRule type="cellIs" dxfId="2405" priority="881" operator="lessThan">
      <formula>0</formula>
    </cfRule>
  </conditionalFormatting>
  <conditionalFormatting sqref="P422:Q422 Q423:Q425">
    <cfRule type="cellIs" dxfId="2404" priority="867" operator="lessThan">
      <formula>0</formula>
    </cfRule>
  </conditionalFormatting>
  <conditionalFormatting sqref="B416">
    <cfRule type="cellIs" dxfId="2403" priority="868" operator="lessThan">
      <formula>0</formula>
    </cfRule>
  </conditionalFormatting>
  <conditionalFormatting sqref="P423:P425">
    <cfRule type="cellIs" dxfId="2402" priority="865" operator="lessThan">
      <formula>0</formula>
    </cfRule>
  </conditionalFormatting>
  <conditionalFormatting sqref="P422">
    <cfRule type="cellIs" dxfId="2401" priority="866" operator="lessThan">
      <formula>0</formula>
    </cfRule>
  </conditionalFormatting>
  <conditionalFormatting sqref="Q426">
    <cfRule type="cellIs" dxfId="2400" priority="863" operator="lessThan">
      <formula>0</formula>
    </cfRule>
  </conditionalFormatting>
  <conditionalFormatting sqref="Q427">
    <cfRule type="cellIs" dxfId="2399" priority="864" operator="lessThan">
      <formula>0</formula>
    </cfRule>
  </conditionalFormatting>
  <conditionalFormatting sqref="B422">
    <cfRule type="cellIs" dxfId="2398" priority="861" operator="lessThan">
      <formula>0</formula>
    </cfRule>
  </conditionalFormatting>
  <conditionalFormatting sqref="Q426">
    <cfRule type="cellIs" dxfId="2397" priority="862" operator="lessThan">
      <formula>0</formula>
    </cfRule>
  </conditionalFormatting>
  <conditionalFormatting sqref="B454:N454">
    <cfRule type="cellIs" dxfId="2396" priority="612" operator="lessThan">
      <formula>0</formula>
    </cfRule>
  </conditionalFormatting>
  <conditionalFormatting sqref="B454:N454">
    <cfRule type="cellIs" dxfId="2395" priority="613" operator="lessThan">
      <formula>0</formula>
    </cfRule>
  </conditionalFormatting>
  <conditionalFormatting sqref="C652:I652">
    <cfRule type="cellIs" dxfId="2394" priority="879" operator="lessThan">
      <formula>0</formula>
    </cfRule>
  </conditionalFormatting>
  <conditionalFormatting sqref="C653:I653">
    <cfRule type="cellIs" dxfId="2393" priority="878" operator="lessThan">
      <formula>0</formula>
    </cfRule>
  </conditionalFormatting>
  <conditionalFormatting sqref="C658:M658">
    <cfRule type="cellIs" dxfId="2392" priority="877" operator="lessThan">
      <formula>0</formula>
    </cfRule>
  </conditionalFormatting>
  <conditionalFormatting sqref="C647:N647">
    <cfRule type="cellIs" dxfId="2391" priority="876" operator="lessThan">
      <formula>0</formula>
    </cfRule>
  </conditionalFormatting>
  <conditionalFormatting sqref="P650">
    <cfRule type="cellIs" dxfId="2390" priority="875" operator="lessThan">
      <formula>0</formula>
    </cfRule>
  </conditionalFormatting>
  <conditionalFormatting sqref="P417:P419">
    <cfRule type="cellIs" dxfId="2389" priority="872" operator="lessThan">
      <formula>0</formula>
    </cfRule>
  </conditionalFormatting>
  <conditionalFormatting sqref="Q420">
    <cfRule type="cellIs" dxfId="2388" priority="869" operator="lessThan">
      <formula>0</formula>
    </cfRule>
  </conditionalFormatting>
  <conditionalFormatting sqref="Q421">
    <cfRule type="cellIs" dxfId="2387" priority="871" operator="lessThan">
      <formula>0</formula>
    </cfRule>
  </conditionalFormatting>
  <conditionalFormatting sqref="P416:Q416 Q417:Q419">
    <cfRule type="cellIs" dxfId="2386" priority="874" operator="lessThan">
      <formula>0</formula>
    </cfRule>
  </conditionalFormatting>
  <conditionalFormatting sqref="P416">
    <cfRule type="cellIs" dxfId="2385" priority="873" operator="lessThan">
      <formula>0</formula>
    </cfRule>
  </conditionalFormatting>
  <conditionalFormatting sqref="Q420">
    <cfRule type="cellIs" dxfId="2384" priority="870" operator="lessThan">
      <formula>0</formula>
    </cfRule>
  </conditionalFormatting>
  <conditionalFormatting sqref="B454:N454">
    <cfRule type="cellIs" dxfId="2383" priority="611" operator="lessThan">
      <formula>0</formula>
    </cfRule>
  </conditionalFormatting>
  <conditionalFormatting sqref="B454:N454">
    <cfRule type="cellIs" dxfId="2382" priority="610" operator="lessThan">
      <formula>0</formula>
    </cfRule>
  </conditionalFormatting>
  <conditionalFormatting sqref="B454:N454">
    <cfRule type="cellIs" dxfId="2381" priority="609" operator="lessThan">
      <formula>0</formula>
    </cfRule>
  </conditionalFormatting>
  <conditionalFormatting sqref="B454:N454">
    <cfRule type="cellIs" dxfId="2380" priority="607" operator="lessThan">
      <formula>0</formula>
    </cfRule>
  </conditionalFormatting>
  <conditionalFormatting sqref="B454:N454">
    <cfRule type="cellIs" dxfId="2379" priority="608" operator="lessThan">
      <formula>0</formula>
    </cfRule>
  </conditionalFormatting>
  <conditionalFormatting sqref="N457">
    <cfRule type="cellIs" dxfId="2378" priority="605" operator="lessThan">
      <formula>0</formula>
    </cfRule>
  </conditionalFormatting>
  <conditionalFormatting sqref="B454:N454">
    <cfRule type="cellIs" dxfId="2377" priority="606" operator="lessThan">
      <formula>0</formula>
    </cfRule>
  </conditionalFormatting>
  <conditionalFormatting sqref="N458">
    <cfRule type="cellIs" dxfId="2376" priority="604" operator="lessThan">
      <formula>0</formula>
    </cfRule>
  </conditionalFormatting>
  <conditionalFormatting sqref="P530">
    <cfRule type="cellIs" dxfId="2375" priority="326" operator="lessThan">
      <formula>0</formula>
    </cfRule>
  </conditionalFormatting>
  <conditionalFormatting sqref="N458">
    <cfRule type="cellIs" dxfId="2374" priority="603" operator="lessThan">
      <formula>0</formula>
    </cfRule>
  </conditionalFormatting>
  <conditionalFormatting sqref="D461:N464">
    <cfRule type="cellIs" dxfId="2373" priority="600" operator="lessThan">
      <formula>0</formula>
    </cfRule>
  </conditionalFormatting>
  <conditionalFormatting sqref="P538">
    <cfRule type="cellIs" dxfId="2372" priority="323" operator="lessThan">
      <formula>0</formula>
    </cfRule>
  </conditionalFormatting>
  <conditionalFormatting sqref="B461:B464">
    <cfRule type="cellIs" dxfId="2371" priority="597" operator="lessThan">
      <formula>0</formula>
    </cfRule>
  </conditionalFormatting>
  <conditionalFormatting sqref="P553">
    <cfRule type="cellIs" dxfId="2370" priority="320" operator="lessThan">
      <formula>0</formula>
    </cfRule>
  </conditionalFormatting>
  <conditionalFormatting sqref="B512">
    <cfRule type="cellIs" dxfId="2369" priority="594" operator="lessThan">
      <formula>0</formula>
    </cfRule>
  </conditionalFormatting>
  <conditionalFormatting sqref="C512">
    <cfRule type="cellIs" dxfId="2368" priority="591" operator="lessThan">
      <formula>0</formula>
    </cfRule>
  </conditionalFormatting>
  <conditionalFormatting sqref="P561">
    <cfRule type="cellIs" dxfId="2367" priority="317" operator="lessThan">
      <formula>0</formula>
    </cfRule>
  </conditionalFormatting>
  <conditionalFormatting sqref="P590">
    <cfRule type="cellIs" dxfId="2366" priority="314" operator="lessThan">
      <formula>0</formula>
    </cfRule>
  </conditionalFormatting>
  <conditionalFormatting sqref="N365">
    <cfRule type="cellIs" dxfId="2365" priority="860" operator="lessThan">
      <formula>0</formula>
    </cfRule>
  </conditionalFormatting>
  <conditionalFormatting sqref="N371">
    <cfRule type="cellIs" dxfId="2364" priority="859" operator="lessThan">
      <formula>0</formula>
    </cfRule>
  </conditionalFormatting>
  <conditionalFormatting sqref="N377">
    <cfRule type="cellIs" dxfId="2363" priority="858" operator="lessThan">
      <formula>0</formula>
    </cfRule>
  </conditionalFormatting>
  <conditionalFormatting sqref="N359">
    <cfRule type="cellIs" dxfId="2362" priority="857" operator="lessThan">
      <formula>0</formula>
    </cfRule>
  </conditionalFormatting>
  <conditionalFormatting sqref="B376">
    <cfRule type="cellIs" dxfId="2361" priority="841" operator="lessThan">
      <formula>0</formula>
    </cfRule>
  </conditionalFormatting>
  <conditionalFormatting sqref="B588">
    <cfRule type="cellIs" dxfId="2360" priority="851" operator="lessThan">
      <formula>0</formula>
    </cfRule>
  </conditionalFormatting>
  <conditionalFormatting sqref="B371:B372">
    <cfRule type="cellIs" dxfId="2359" priority="846" operator="lessThan">
      <formula>0</formula>
    </cfRule>
  </conditionalFormatting>
  <conditionalFormatting sqref="B377:B378">
    <cfRule type="cellIs" dxfId="2358" priority="843" operator="lessThan">
      <formula>0</formula>
    </cfRule>
  </conditionalFormatting>
  <conditionalFormatting sqref="C351:M354">
    <cfRule type="cellIs" dxfId="2357" priority="856" operator="lessThan">
      <formula>0</formula>
    </cfRule>
  </conditionalFormatting>
  <conditionalFormatting sqref="B428">
    <cfRule type="cellIs" dxfId="2356" priority="855" operator="lessThan">
      <formula>0</formula>
    </cfRule>
  </conditionalFormatting>
  <conditionalFormatting sqref="B428">
    <cfRule type="cellIs" dxfId="2355" priority="854" operator="lessThan">
      <formula>0</formula>
    </cfRule>
  </conditionalFormatting>
  <conditionalFormatting sqref="B391 B397 B381:B385 B375:B379 B369:B373 B363:B367 B357:B361 B351:B355">
    <cfRule type="cellIs" dxfId="2354" priority="853" operator="lessThan">
      <formula>0</formula>
    </cfRule>
  </conditionalFormatting>
  <conditionalFormatting sqref="B359:B360">
    <cfRule type="cellIs" dxfId="2353" priority="849" operator="lessThan">
      <formula>0</formula>
    </cfRule>
  </conditionalFormatting>
  <conditionalFormatting sqref="B357">
    <cfRule type="cellIs" dxfId="2352" priority="848" operator="lessThan">
      <formula>0</formula>
    </cfRule>
  </conditionalFormatting>
  <conditionalFormatting sqref="B585:B587">
    <cfRule type="cellIs" dxfId="2351" priority="852" operator="lessThan">
      <formula>0</formula>
    </cfRule>
  </conditionalFormatting>
  <conditionalFormatting sqref="B584">
    <cfRule type="cellIs" dxfId="2350" priority="850" operator="lessThan">
      <formula>0</formula>
    </cfRule>
  </conditionalFormatting>
  <conditionalFormatting sqref="B397">
    <cfRule type="cellIs" dxfId="2349" priority="837" operator="lessThan">
      <formula>0</formula>
    </cfRule>
  </conditionalFormatting>
  <conditionalFormatting sqref="B358">
    <cfRule type="cellIs" dxfId="2348" priority="847" operator="lessThan">
      <formula>0</formula>
    </cfRule>
  </conditionalFormatting>
  <conditionalFormatting sqref="B369">
    <cfRule type="cellIs" dxfId="2347" priority="845" operator="lessThan">
      <formula>0</formula>
    </cfRule>
  </conditionalFormatting>
  <conditionalFormatting sqref="B370">
    <cfRule type="cellIs" dxfId="2346" priority="844" operator="lessThan">
      <formula>0</formula>
    </cfRule>
  </conditionalFormatting>
  <conditionalFormatting sqref="B375">
    <cfRule type="cellIs" dxfId="2345" priority="842" operator="lessThan">
      <formula>0</formula>
    </cfRule>
  </conditionalFormatting>
  <conditionalFormatting sqref="B383:B384">
    <cfRule type="cellIs" dxfId="2344" priority="840" operator="lessThan">
      <formula>0</formula>
    </cfRule>
  </conditionalFormatting>
  <conditionalFormatting sqref="B381">
    <cfRule type="cellIs" dxfId="2343" priority="839" operator="lessThan">
      <formula>0</formula>
    </cfRule>
  </conditionalFormatting>
  <conditionalFormatting sqref="B382">
    <cfRule type="cellIs" dxfId="2342" priority="838" operator="lessThan">
      <formula>0</formula>
    </cfRule>
  </conditionalFormatting>
  <conditionalFormatting sqref="B391">
    <cfRule type="cellIs" dxfId="2341" priority="836" operator="lessThan">
      <formula>0</formula>
    </cfRule>
  </conditionalFormatting>
  <conditionalFormatting sqref="B385">
    <cfRule type="cellIs" dxfId="2340" priority="835" operator="lessThan">
      <formula>0</formula>
    </cfRule>
  </conditionalFormatting>
  <conditionalFormatting sqref="B379">
    <cfRule type="cellIs" dxfId="2339" priority="834" operator="lessThan">
      <formula>0</formula>
    </cfRule>
  </conditionalFormatting>
  <conditionalFormatting sqref="B373">
    <cfRule type="cellIs" dxfId="2338" priority="833" operator="lessThan">
      <formula>0</formula>
    </cfRule>
  </conditionalFormatting>
  <conditionalFormatting sqref="B361">
    <cfRule type="cellIs" dxfId="2337" priority="832" operator="lessThan">
      <formula>0</formula>
    </cfRule>
  </conditionalFormatting>
  <conditionalFormatting sqref="B621:B624">
    <cfRule type="cellIs" dxfId="2336" priority="827" operator="lessThan">
      <formula>0</formula>
    </cfRule>
  </conditionalFormatting>
  <conditionalFormatting sqref="B616:B619">
    <cfRule type="cellIs" dxfId="2335" priority="830" operator="lessThan">
      <formula>0</formula>
    </cfRule>
  </conditionalFormatting>
  <conditionalFormatting sqref="B617">
    <cfRule type="cellIs" dxfId="2334" priority="829" operator="lessThan">
      <formula>0</formula>
    </cfRule>
  </conditionalFormatting>
  <conditionalFormatting sqref="B618:B619">
    <cfRule type="cellIs" dxfId="2333" priority="831" operator="lessThan">
      <formula>0</formula>
    </cfRule>
  </conditionalFormatting>
  <conditionalFormatting sqref="B628:B629">
    <cfRule type="cellIs" dxfId="2332" priority="825" operator="lessThan">
      <formula>0</formula>
    </cfRule>
  </conditionalFormatting>
  <conditionalFormatting sqref="B622">
    <cfRule type="cellIs" dxfId="2331" priority="826" operator="lessThan">
      <formula>0</formula>
    </cfRule>
  </conditionalFormatting>
  <conditionalFormatting sqref="B623:B624">
    <cfRule type="cellIs" dxfId="2330" priority="828" operator="lessThan">
      <formula>0</formula>
    </cfRule>
  </conditionalFormatting>
  <conditionalFormatting sqref="B626:B629">
    <cfRule type="cellIs" dxfId="2329" priority="824" operator="lessThan">
      <formula>0</formula>
    </cfRule>
  </conditionalFormatting>
  <conditionalFormatting sqref="B627">
    <cfRule type="cellIs" dxfId="2328" priority="823" operator="lessThan">
      <formula>0</formula>
    </cfRule>
  </conditionalFormatting>
  <conditionalFormatting sqref="B365:B366">
    <cfRule type="cellIs" dxfId="2327" priority="818" operator="lessThan">
      <formula>0</formula>
    </cfRule>
  </conditionalFormatting>
  <conditionalFormatting sqref="B355">
    <cfRule type="cellIs" dxfId="2326" priority="819" operator="lessThan">
      <formula>0</formula>
    </cfRule>
  </conditionalFormatting>
  <conditionalFormatting sqref="B393:N393">
    <cfRule type="cellIs" dxfId="2325" priority="773" operator="lessThan">
      <formula>0</formula>
    </cfRule>
  </conditionalFormatting>
  <conditionalFormatting sqref="B387:N387">
    <cfRule type="cellIs" dxfId="2324" priority="784" operator="lessThan">
      <formula>0</formula>
    </cfRule>
  </conditionalFormatting>
  <conditionalFormatting sqref="B387:N387">
    <cfRule type="cellIs" dxfId="2323" priority="783" operator="lessThan">
      <formula>0</formula>
    </cfRule>
  </conditionalFormatting>
  <conditionalFormatting sqref="B353:B354">
    <cfRule type="cellIs" dxfId="2322" priority="822" operator="lessThan">
      <formula>0</formula>
    </cfRule>
  </conditionalFormatting>
  <conditionalFormatting sqref="B351">
    <cfRule type="cellIs" dxfId="2321" priority="821" operator="lessThan">
      <formula>0</formula>
    </cfRule>
  </conditionalFormatting>
  <conditionalFormatting sqref="B352">
    <cfRule type="cellIs" dxfId="2320" priority="820" operator="lessThan">
      <formula>0</formula>
    </cfRule>
  </conditionalFormatting>
  <conditionalFormatting sqref="B363">
    <cfRule type="cellIs" dxfId="2319" priority="817" operator="lessThan">
      <formula>0</formula>
    </cfRule>
  </conditionalFormatting>
  <conditionalFormatting sqref="B364">
    <cfRule type="cellIs" dxfId="2318" priority="816" operator="lessThan">
      <formula>0</formula>
    </cfRule>
  </conditionalFormatting>
  <conditionalFormatting sqref="B367">
    <cfRule type="cellIs" dxfId="2317" priority="815" operator="lessThan">
      <formula>0</formula>
    </cfRule>
  </conditionalFormatting>
  <conditionalFormatting sqref="B593:B596">
    <cfRule type="cellIs" dxfId="2316" priority="813" operator="lessThan">
      <formula>0</formula>
    </cfRule>
  </conditionalFormatting>
  <conditionalFormatting sqref="B594">
    <cfRule type="cellIs" dxfId="2315" priority="812" operator="lessThan">
      <formula>0</formula>
    </cfRule>
  </conditionalFormatting>
  <conditionalFormatting sqref="B595:B596">
    <cfRule type="cellIs" dxfId="2314" priority="814" operator="lessThan">
      <formula>0</formula>
    </cfRule>
  </conditionalFormatting>
  <conditionalFormatting sqref="B603">
    <cfRule type="cellIs" dxfId="2313" priority="807" operator="lessThan">
      <formula>0</formula>
    </cfRule>
  </conditionalFormatting>
  <conditionalFormatting sqref="B603">
    <cfRule type="cellIs" dxfId="2312" priority="808" operator="lessThan">
      <formula>0</formula>
    </cfRule>
  </conditionalFormatting>
  <conditionalFormatting sqref="B599:B602">
    <cfRule type="cellIs" dxfId="2311" priority="810" operator="lessThan">
      <formula>0</formula>
    </cfRule>
  </conditionalFormatting>
  <conditionalFormatting sqref="B600">
    <cfRule type="cellIs" dxfId="2310" priority="809" operator="lessThan">
      <formula>0</formula>
    </cfRule>
  </conditionalFormatting>
  <conditionalFormatting sqref="B601:B602">
    <cfRule type="cellIs" dxfId="2309" priority="811" operator="lessThan">
      <formula>0</formula>
    </cfRule>
  </conditionalFormatting>
  <conditionalFormatting sqref="N390">
    <cfRule type="cellIs" dxfId="2308" priority="778" operator="lessThan">
      <formula>0</formula>
    </cfRule>
  </conditionalFormatting>
  <conditionalFormatting sqref="B393:N393">
    <cfRule type="cellIs" dxfId="2307" priority="776" operator="lessThan">
      <formula>0</formula>
    </cfRule>
  </conditionalFormatting>
  <conditionalFormatting sqref="B571:B573">
    <cfRule type="cellIs" dxfId="2306" priority="806" operator="lessThan">
      <formula>0</formula>
    </cfRule>
  </conditionalFormatting>
  <conditionalFormatting sqref="B574">
    <cfRule type="cellIs" dxfId="2305" priority="805" operator="lessThan">
      <formula>0</formula>
    </cfRule>
  </conditionalFormatting>
  <conditionalFormatting sqref="B570">
    <cfRule type="cellIs" dxfId="2304" priority="804" operator="lessThan">
      <formula>0</formula>
    </cfRule>
  </conditionalFormatting>
  <conditionalFormatting sqref="B607:B608">
    <cfRule type="cellIs" dxfId="2303" priority="803" operator="lessThan">
      <formula>0</formula>
    </cfRule>
  </conditionalFormatting>
  <conditionalFormatting sqref="B605:B608">
    <cfRule type="cellIs" dxfId="2302" priority="802" operator="lessThan">
      <formula>0</formula>
    </cfRule>
  </conditionalFormatting>
  <conditionalFormatting sqref="B589">
    <cfRule type="cellIs" dxfId="2301" priority="528" operator="lessThan">
      <formula>0</formula>
    </cfRule>
  </conditionalFormatting>
  <conditionalFormatting sqref="B613:B614">
    <cfRule type="cellIs" dxfId="2300" priority="800" operator="lessThan">
      <formula>0</formula>
    </cfRule>
  </conditionalFormatting>
  <conditionalFormatting sqref="B606">
    <cfRule type="cellIs" dxfId="2299" priority="801" operator="lessThan">
      <formula>0</formula>
    </cfRule>
  </conditionalFormatting>
  <conditionalFormatting sqref="B611:B614">
    <cfRule type="cellIs" dxfId="2298" priority="799" operator="lessThan">
      <formula>0</formula>
    </cfRule>
  </conditionalFormatting>
  <conditionalFormatting sqref="O616:O619">
    <cfRule type="cellIs" dxfId="2297" priority="279" operator="lessThan">
      <formula>0</formula>
    </cfRule>
  </conditionalFormatting>
  <conditionalFormatting sqref="O599 O601:O602">
    <cfRule type="cellIs" dxfId="2296" priority="281" operator="lessThan">
      <formula>0</formula>
    </cfRule>
  </conditionalFormatting>
  <conditionalFormatting sqref="B612">
    <cfRule type="cellIs" dxfId="2295" priority="798" operator="lessThan">
      <formula>0</formula>
    </cfRule>
  </conditionalFormatting>
  <conditionalFormatting sqref="D589">
    <cfRule type="cellIs" dxfId="2294" priority="522" operator="lessThan">
      <formula>0</formula>
    </cfRule>
  </conditionalFormatting>
  <conditionalFormatting sqref="O605:O607">
    <cfRule type="cellIs" dxfId="2293" priority="273" operator="lessThan">
      <formula>0</formula>
    </cfRule>
  </conditionalFormatting>
  <conditionalFormatting sqref="O626:O629">
    <cfRule type="cellIs" dxfId="2292" priority="275" operator="lessThan">
      <formula>0</formula>
    </cfRule>
  </conditionalFormatting>
  <conditionalFormatting sqref="B650 B655:B657 B663 B665:B668 B642:B645 B670">
    <cfRule type="cellIs" dxfId="2291" priority="797" operator="lessThan">
      <formula>0</formula>
    </cfRule>
  </conditionalFormatting>
  <conditionalFormatting sqref="N378">
    <cfRule type="cellIs" dxfId="2290" priority="788" operator="lessThan">
      <formula>0</formula>
    </cfRule>
  </conditionalFormatting>
  <conditionalFormatting sqref="N372">
    <cfRule type="cellIs" dxfId="2289" priority="789" operator="lessThan">
      <formula>0</formula>
    </cfRule>
  </conditionalFormatting>
  <conditionalFormatting sqref="B387:N387">
    <cfRule type="cellIs" dxfId="2288" priority="786" operator="lessThan">
      <formula>0</formula>
    </cfRule>
  </conditionalFormatting>
  <conditionalFormatting sqref="N384">
    <cfRule type="cellIs" dxfId="2287" priority="787" operator="lessThan">
      <formula>0</formula>
    </cfRule>
  </conditionalFormatting>
  <conditionalFormatting sqref="B387:N387">
    <cfRule type="cellIs" dxfId="2286" priority="785" operator="lessThan">
      <formula>0</formula>
    </cfRule>
  </conditionalFormatting>
  <conditionalFormatting sqref="B387:N387">
    <cfRule type="cellIs" dxfId="2285" priority="782" operator="lessThan">
      <formula>0</formula>
    </cfRule>
  </conditionalFormatting>
  <conditionalFormatting sqref="B652">
    <cfRule type="cellIs" dxfId="2284" priority="796" operator="lessThan">
      <formula>0</formula>
    </cfRule>
  </conditionalFormatting>
  <conditionalFormatting sqref="B653">
    <cfRule type="cellIs" dxfId="2283" priority="795" operator="lessThan">
      <formula>0</formula>
    </cfRule>
  </conditionalFormatting>
  <conditionalFormatting sqref="B658">
    <cfRule type="cellIs" dxfId="2282" priority="794" operator="lessThan">
      <formula>0</formula>
    </cfRule>
  </conditionalFormatting>
  <conditionalFormatting sqref="B647">
    <cfRule type="cellIs" dxfId="2281" priority="793" operator="lessThan">
      <formula>0</formula>
    </cfRule>
  </conditionalFormatting>
  <conditionalFormatting sqref="O365">
    <cfRule type="cellIs" dxfId="2280" priority="267" operator="lessThan">
      <formula>0</formula>
    </cfRule>
  </conditionalFormatting>
  <conditionalFormatting sqref="O371">
    <cfRule type="cellIs" dxfId="2279" priority="266" operator="lessThan">
      <formula>0</formula>
    </cfRule>
  </conditionalFormatting>
  <conditionalFormatting sqref="G589">
    <cfRule type="cellIs" dxfId="2278" priority="513" operator="lessThan">
      <formula>0</formula>
    </cfRule>
  </conditionalFormatting>
  <conditionalFormatting sqref="H589">
    <cfRule type="cellIs" dxfId="2275" priority="510" operator="lessThan">
      <formula>0</formula>
    </cfRule>
  </conditionalFormatting>
  <conditionalFormatting sqref="B351:B354">
    <cfRule type="cellIs" dxfId="2274" priority="792" operator="lessThan">
      <formula>0</formula>
    </cfRule>
  </conditionalFormatting>
  <conditionalFormatting sqref="N360">
    <cfRule type="cellIs" dxfId="2273" priority="791" operator="lessThan">
      <formula>0</formula>
    </cfRule>
  </conditionalFormatting>
  <conditionalFormatting sqref="N366">
    <cfRule type="cellIs" dxfId="2272" priority="790" operator="lessThan">
      <formula>0</formula>
    </cfRule>
  </conditionalFormatting>
  <conditionalFormatting sqref="B387:N387">
    <cfRule type="cellIs" dxfId="2271" priority="781" operator="lessThan">
      <formula>0</formula>
    </cfRule>
  </conditionalFormatting>
  <conditionalFormatting sqref="B387:N387">
    <cfRule type="cellIs" dxfId="2270" priority="780" operator="lessThan">
      <formula>0</formula>
    </cfRule>
  </conditionalFormatting>
  <conditionalFormatting sqref="B387:N387">
    <cfRule type="cellIs" dxfId="2269" priority="779" operator="lessThan">
      <formula>0</formula>
    </cfRule>
  </conditionalFormatting>
  <conditionalFormatting sqref="B393:N393">
    <cfRule type="cellIs" dxfId="2268" priority="774" operator="lessThan">
      <formula>0</formula>
    </cfRule>
  </conditionalFormatting>
  <conditionalFormatting sqref="B393:N393">
    <cfRule type="cellIs" dxfId="2267" priority="777" operator="lessThan">
      <formula>0</formula>
    </cfRule>
  </conditionalFormatting>
  <conditionalFormatting sqref="B393:N393">
    <cfRule type="cellIs" dxfId="2266" priority="772" operator="lessThan">
      <formula>0</formula>
    </cfRule>
  </conditionalFormatting>
  <conditionalFormatting sqref="B393:N393">
    <cfRule type="cellIs" dxfId="2265" priority="775" operator="lessThan">
      <formula>0</formula>
    </cfRule>
  </conditionalFormatting>
  <conditionalFormatting sqref="B393:N393">
    <cfRule type="cellIs" dxfId="2264" priority="770" operator="lessThan">
      <formula>0</formula>
    </cfRule>
  </conditionalFormatting>
  <conditionalFormatting sqref="B393:N393">
    <cfRule type="cellIs" dxfId="2263" priority="771" operator="lessThan">
      <formula>0</formula>
    </cfRule>
  </conditionalFormatting>
  <conditionalFormatting sqref="B399:N399">
    <cfRule type="cellIs" dxfId="2262" priority="768" operator="lessThan">
      <formula>0</formula>
    </cfRule>
  </conditionalFormatting>
  <conditionalFormatting sqref="N396">
    <cfRule type="cellIs" dxfId="2261" priority="769" operator="lessThan">
      <formula>0</formula>
    </cfRule>
  </conditionalFormatting>
  <conditionalFormatting sqref="B399:N399">
    <cfRule type="cellIs" dxfId="2260" priority="767" operator="lessThan">
      <formula>0</formula>
    </cfRule>
  </conditionalFormatting>
  <conditionalFormatting sqref="B399:N399">
    <cfRule type="cellIs" dxfId="2259" priority="766" operator="lessThan">
      <formula>0</formula>
    </cfRule>
  </conditionalFormatting>
  <conditionalFormatting sqref="B399:N399">
    <cfRule type="cellIs" dxfId="2258" priority="765" operator="lessThan">
      <formula>0</formula>
    </cfRule>
  </conditionalFormatting>
  <conditionalFormatting sqref="B399:N399">
    <cfRule type="cellIs" dxfId="2257" priority="764" operator="lessThan">
      <formula>0</formula>
    </cfRule>
  </conditionalFormatting>
  <conditionalFormatting sqref="B399:N399">
    <cfRule type="cellIs" dxfId="2256" priority="763" operator="lessThan">
      <formula>0</formula>
    </cfRule>
  </conditionalFormatting>
  <conditionalFormatting sqref="B399:N399">
    <cfRule type="cellIs" dxfId="2255" priority="762" operator="lessThan">
      <formula>0</formula>
    </cfRule>
  </conditionalFormatting>
  <conditionalFormatting sqref="B399:N399">
    <cfRule type="cellIs" dxfId="2254" priority="761" operator="lessThan">
      <formula>0</formula>
    </cfRule>
  </conditionalFormatting>
  <conditionalFormatting sqref="N402">
    <cfRule type="cellIs" dxfId="2253" priority="760" operator="lessThan">
      <formula>0</formula>
    </cfRule>
  </conditionalFormatting>
  <conditionalFormatting sqref="N355">
    <cfRule type="cellIs" dxfId="2252" priority="759" operator="lessThan">
      <formula>0</formula>
    </cfRule>
  </conditionalFormatting>
  <conditionalFormatting sqref="N361">
    <cfRule type="cellIs" dxfId="2251" priority="758" operator="lessThan">
      <formula>0</formula>
    </cfRule>
  </conditionalFormatting>
  <conditionalFormatting sqref="N361">
    <cfRule type="cellIs" dxfId="2250" priority="757" operator="lessThan">
      <formula>0</formula>
    </cfRule>
  </conditionalFormatting>
  <conditionalFormatting sqref="N367">
    <cfRule type="cellIs" dxfId="2249" priority="756" operator="lessThan">
      <formula>0</formula>
    </cfRule>
  </conditionalFormatting>
  <conditionalFormatting sqref="N367">
    <cfRule type="cellIs" dxfId="2248" priority="755" operator="lessThan">
      <formula>0</formula>
    </cfRule>
  </conditionalFormatting>
  <conditionalFormatting sqref="N373">
    <cfRule type="cellIs" dxfId="2247" priority="754" operator="lessThan">
      <formula>0</formula>
    </cfRule>
  </conditionalFormatting>
  <conditionalFormatting sqref="N373">
    <cfRule type="cellIs" dxfId="2246" priority="753" operator="lessThan">
      <formula>0</formula>
    </cfRule>
  </conditionalFormatting>
  <conditionalFormatting sqref="N379">
    <cfRule type="cellIs" dxfId="2245" priority="752" operator="lessThan">
      <formula>0</formula>
    </cfRule>
  </conditionalFormatting>
  <conditionalFormatting sqref="N379">
    <cfRule type="cellIs" dxfId="2244" priority="751" operator="lessThan">
      <formula>0</formula>
    </cfRule>
  </conditionalFormatting>
  <conditionalFormatting sqref="N385">
    <cfRule type="cellIs" dxfId="2243" priority="750" operator="lessThan">
      <formula>0</formula>
    </cfRule>
  </conditionalFormatting>
  <conditionalFormatting sqref="N385">
    <cfRule type="cellIs" dxfId="2242" priority="749" operator="lessThan">
      <formula>0</formula>
    </cfRule>
  </conditionalFormatting>
  <conditionalFormatting sqref="N391">
    <cfRule type="cellIs" dxfId="2241" priority="748" operator="lessThan">
      <formula>0</formula>
    </cfRule>
  </conditionalFormatting>
  <conditionalFormatting sqref="N391">
    <cfRule type="cellIs" dxfId="2240" priority="747" operator="lessThan">
      <formula>0</formula>
    </cfRule>
  </conditionalFormatting>
  <conditionalFormatting sqref="N397">
    <cfRule type="cellIs" dxfId="2239" priority="746" operator="lessThan">
      <formula>0</formula>
    </cfRule>
  </conditionalFormatting>
  <conditionalFormatting sqref="N397">
    <cfRule type="cellIs" dxfId="2238" priority="745" operator="lessThan">
      <formula>0</formula>
    </cfRule>
  </conditionalFormatting>
  <conditionalFormatting sqref="C409:M409">
    <cfRule type="cellIs" dxfId="2237" priority="744" operator="lessThan">
      <formula>0</formula>
    </cfRule>
  </conditionalFormatting>
  <conditionalFormatting sqref="C409:M409">
    <cfRule type="cellIs" dxfId="2236" priority="743" operator="lessThan">
      <formula>0</formula>
    </cfRule>
  </conditionalFormatting>
  <conditionalFormatting sqref="H409">
    <cfRule type="cellIs" dxfId="2235" priority="742" operator="lessThan">
      <formula>0</formula>
    </cfRule>
  </conditionalFormatting>
  <conditionalFormatting sqref="B409">
    <cfRule type="cellIs" dxfId="2234" priority="741" operator="lessThan">
      <formula>0</formula>
    </cfRule>
  </conditionalFormatting>
  <conditionalFormatting sqref="B409">
    <cfRule type="cellIs" dxfId="2233" priority="740" operator="lessThan">
      <formula>0</formula>
    </cfRule>
  </conditionalFormatting>
  <conditionalFormatting sqref="B405:N405">
    <cfRule type="cellIs" dxfId="2232" priority="739" operator="lessThan">
      <formula>0</formula>
    </cfRule>
  </conditionalFormatting>
  <conditionalFormatting sqref="B405:N405">
    <cfRule type="cellIs" dxfId="2231" priority="738" operator="lessThan">
      <formula>0</formula>
    </cfRule>
  </conditionalFormatting>
  <conditionalFormatting sqref="B405:N405">
    <cfRule type="cellIs" dxfId="2230" priority="737" operator="lessThan">
      <formula>0</formula>
    </cfRule>
  </conditionalFormatting>
  <conditionalFormatting sqref="B405:N405">
    <cfRule type="cellIs" dxfId="2229" priority="736" operator="lessThan">
      <formula>0</formula>
    </cfRule>
  </conditionalFormatting>
  <conditionalFormatting sqref="B405:N405">
    <cfRule type="cellIs" dxfId="2228" priority="735" operator="lessThan">
      <formula>0</formula>
    </cfRule>
  </conditionalFormatting>
  <conditionalFormatting sqref="B405:N405">
    <cfRule type="cellIs" dxfId="2227" priority="734" operator="lessThan">
      <formula>0</formula>
    </cfRule>
  </conditionalFormatting>
  <conditionalFormatting sqref="B405:N405">
    <cfRule type="cellIs" dxfId="2226" priority="733" operator="lessThan">
      <formula>0</formula>
    </cfRule>
  </conditionalFormatting>
  <conditionalFormatting sqref="B405:N405">
    <cfRule type="cellIs" dxfId="2225" priority="732" operator="lessThan">
      <formula>0</formula>
    </cfRule>
  </conditionalFormatting>
  <conditionalFormatting sqref="N408">
    <cfRule type="cellIs" dxfId="2224" priority="731" operator="lessThan">
      <formula>0</formula>
    </cfRule>
  </conditionalFormatting>
  <conditionalFormatting sqref="N409">
    <cfRule type="cellIs" dxfId="2223" priority="730" operator="lessThan">
      <formula>0</formula>
    </cfRule>
  </conditionalFormatting>
  <conditionalFormatting sqref="N409">
    <cfRule type="cellIs" dxfId="2222" priority="729" operator="lessThan">
      <formula>0</formula>
    </cfRule>
  </conditionalFormatting>
  <conditionalFormatting sqref="C415:M415">
    <cfRule type="cellIs" dxfId="2221" priority="728" operator="lessThan">
      <formula>0</formula>
    </cfRule>
  </conditionalFormatting>
  <conditionalFormatting sqref="C415:M415">
    <cfRule type="cellIs" dxfId="2220" priority="727" operator="lessThan">
      <formula>0</formula>
    </cfRule>
  </conditionalFormatting>
  <conditionalFormatting sqref="H415">
    <cfRule type="cellIs" dxfId="2219" priority="726" operator="lessThan">
      <formula>0</formula>
    </cfRule>
  </conditionalFormatting>
  <conditionalFormatting sqref="B415">
    <cfRule type="cellIs" dxfId="2218" priority="725" operator="lessThan">
      <formula>0</formula>
    </cfRule>
  </conditionalFormatting>
  <conditionalFormatting sqref="B415">
    <cfRule type="cellIs" dxfId="2217" priority="724" operator="lessThan">
      <formula>0</formula>
    </cfRule>
  </conditionalFormatting>
  <conditionalFormatting sqref="B411:N411">
    <cfRule type="cellIs" dxfId="2216" priority="723" operator="lessThan">
      <formula>0</formula>
    </cfRule>
  </conditionalFormatting>
  <conditionalFormatting sqref="B411:N411">
    <cfRule type="cellIs" dxfId="2215" priority="722" operator="lessThan">
      <formula>0</formula>
    </cfRule>
  </conditionalFormatting>
  <conditionalFormatting sqref="B411:N411">
    <cfRule type="cellIs" dxfId="2214" priority="721" operator="lessThan">
      <formula>0</formula>
    </cfRule>
  </conditionalFormatting>
  <conditionalFormatting sqref="B411:N411">
    <cfRule type="cellIs" dxfId="2213" priority="720" operator="lessThan">
      <formula>0</formula>
    </cfRule>
  </conditionalFormatting>
  <conditionalFormatting sqref="B411:N411">
    <cfRule type="cellIs" dxfId="2212" priority="719" operator="lessThan">
      <formula>0</formula>
    </cfRule>
  </conditionalFormatting>
  <conditionalFormatting sqref="B411:N411">
    <cfRule type="cellIs" dxfId="2211" priority="718" operator="lessThan">
      <formula>0</formula>
    </cfRule>
  </conditionalFormatting>
  <conditionalFormatting sqref="B411:N411">
    <cfRule type="cellIs" dxfId="2210" priority="717" operator="lessThan">
      <formula>0</formula>
    </cfRule>
  </conditionalFormatting>
  <conditionalFormatting sqref="B411:N411">
    <cfRule type="cellIs" dxfId="2209" priority="716" operator="lessThan">
      <formula>0</formula>
    </cfRule>
  </conditionalFormatting>
  <conditionalFormatting sqref="N414">
    <cfRule type="cellIs" dxfId="2208" priority="715" operator="lessThan">
      <formula>0</formula>
    </cfRule>
  </conditionalFormatting>
  <conditionalFormatting sqref="N415">
    <cfRule type="cellIs" dxfId="2207" priority="714" operator="lessThan">
      <formula>0</formula>
    </cfRule>
  </conditionalFormatting>
  <conditionalFormatting sqref="N415">
    <cfRule type="cellIs" dxfId="2206" priority="713" operator="lessThan">
      <formula>0</formula>
    </cfRule>
  </conditionalFormatting>
  <conditionalFormatting sqref="C421:M421">
    <cfRule type="cellIs" dxfId="2205" priority="712" operator="lessThan">
      <formula>0</formula>
    </cfRule>
  </conditionalFormatting>
  <conditionalFormatting sqref="C421:M421">
    <cfRule type="cellIs" dxfId="2204" priority="711" operator="lessThan">
      <formula>0</formula>
    </cfRule>
  </conditionalFormatting>
  <conditionalFormatting sqref="H421">
    <cfRule type="cellIs" dxfId="2203" priority="710" operator="lessThan">
      <formula>0</formula>
    </cfRule>
  </conditionalFormatting>
  <conditionalFormatting sqref="B421">
    <cfRule type="cellIs" dxfId="2202" priority="709" operator="lessThan">
      <formula>0</formula>
    </cfRule>
  </conditionalFormatting>
  <conditionalFormatting sqref="B421">
    <cfRule type="cellIs" dxfId="2201" priority="708" operator="lessThan">
      <formula>0</formula>
    </cfRule>
  </conditionalFormatting>
  <conditionalFormatting sqref="B417:N417">
    <cfRule type="cellIs" dxfId="2200" priority="707" operator="lessThan">
      <formula>0</formula>
    </cfRule>
  </conditionalFormatting>
  <conditionalFormatting sqref="B417:N417">
    <cfRule type="cellIs" dxfId="2199" priority="706" operator="lessThan">
      <formula>0</formula>
    </cfRule>
  </conditionalFormatting>
  <conditionalFormatting sqref="B417:N417">
    <cfRule type="cellIs" dxfId="2198" priority="705" operator="lessThan">
      <formula>0</formula>
    </cfRule>
  </conditionalFormatting>
  <conditionalFormatting sqref="B417:N417">
    <cfRule type="cellIs" dxfId="2197" priority="704" operator="lessThan">
      <formula>0</formula>
    </cfRule>
  </conditionalFormatting>
  <conditionalFormatting sqref="B417:N417">
    <cfRule type="cellIs" dxfId="2196" priority="703" operator="lessThan">
      <formula>0</formula>
    </cfRule>
  </conditionalFormatting>
  <conditionalFormatting sqref="B417:N417">
    <cfRule type="cellIs" dxfId="2195" priority="702" operator="lessThan">
      <formula>0</formula>
    </cfRule>
  </conditionalFormatting>
  <conditionalFormatting sqref="B417:N417">
    <cfRule type="cellIs" dxfId="2194" priority="701" operator="lessThan">
      <formula>0</formula>
    </cfRule>
  </conditionalFormatting>
  <conditionalFormatting sqref="B417:N417">
    <cfRule type="cellIs" dxfId="2193" priority="700" operator="lessThan">
      <formula>0</formula>
    </cfRule>
  </conditionalFormatting>
  <conditionalFormatting sqref="N420">
    <cfRule type="cellIs" dxfId="2192" priority="699" operator="lessThan">
      <formula>0</formula>
    </cfRule>
  </conditionalFormatting>
  <conditionalFormatting sqref="N421">
    <cfRule type="cellIs" dxfId="2191" priority="698" operator="lessThan">
      <formula>0</formula>
    </cfRule>
  </conditionalFormatting>
  <conditionalFormatting sqref="N421">
    <cfRule type="cellIs" dxfId="2190" priority="697" operator="lessThan">
      <formula>0</formula>
    </cfRule>
  </conditionalFormatting>
  <conditionalFormatting sqref="C427:M427">
    <cfRule type="cellIs" dxfId="2189" priority="696" operator="lessThan">
      <formula>0</formula>
    </cfRule>
  </conditionalFormatting>
  <conditionalFormatting sqref="C427:M427">
    <cfRule type="cellIs" dxfId="2188" priority="695" operator="lessThan">
      <formula>0</formula>
    </cfRule>
  </conditionalFormatting>
  <conditionalFormatting sqref="H427">
    <cfRule type="cellIs" dxfId="2187" priority="694" operator="lessThan">
      <formula>0</formula>
    </cfRule>
  </conditionalFormatting>
  <conditionalFormatting sqref="B427">
    <cfRule type="cellIs" dxfId="2186" priority="693" operator="lessThan">
      <formula>0</formula>
    </cfRule>
  </conditionalFormatting>
  <conditionalFormatting sqref="B427">
    <cfRule type="cellIs" dxfId="2185" priority="692" operator="lessThan">
      <formula>0</formula>
    </cfRule>
  </conditionalFormatting>
  <conditionalFormatting sqref="B423:N423">
    <cfRule type="cellIs" dxfId="2184" priority="691" operator="lessThan">
      <formula>0</formula>
    </cfRule>
  </conditionalFormatting>
  <conditionalFormatting sqref="B423:N423">
    <cfRule type="cellIs" dxfId="2183" priority="690" operator="lessThan">
      <formula>0</formula>
    </cfRule>
  </conditionalFormatting>
  <conditionalFormatting sqref="B423:N423">
    <cfRule type="cellIs" dxfId="2182" priority="689" operator="lessThan">
      <formula>0</formula>
    </cfRule>
  </conditionalFormatting>
  <conditionalFormatting sqref="B423:N423">
    <cfRule type="cellIs" dxfId="2181" priority="688" operator="lessThan">
      <formula>0</formula>
    </cfRule>
  </conditionalFormatting>
  <conditionalFormatting sqref="B423:N423">
    <cfRule type="cellIs" dxfId="2180" priority="687" operator="lessThan">
      <formula>0</formula>
    </cfRule>
  </conditionalFormatting>
  <conditionalFormatting sqref="B423:N423">
    <cfRule type="cellIs" dxfId="2179" priority="686" operator="lessThan">
      <formula>0</formula>
    </cfRule>
  </conditionalFormatting>
  <conditionalFormatting sqref="B423:N423">
    <cfRule type="cellIs" dxfId="2178" priority="685" operator="lessThan">
      <formula>0</formula>
    </cfRule>
  </conditionalFormatting>
  <conditionalFormatting sqref="B423:N423">
    <cfRule type="cellIs" dxfId="2177" priority="684" operator="lessThan">
      <formula>0</formula>
    </cfRule>
  </conditionalFormatting>
  <conditionalFormatting sqref="N426">
    <cfRule type="cellIs" dxfId="2176" priority="683" operator="lessThan">
      <formula>0</formula>
    </cfRule>
  </conditionalFormatting>
  <conditionalFormatting sqref="C537:N537">
    <cfRule type="cellIs" dxfId="2175" priority="403" operator="lessThan">
      <formula>0</formula>
    </cfRule>
  </conditionalFormatting>
  <conditionalFormatting sqref="C568:N568">
    <cfRule type="cellIs" dxfId="2174" priority="400" operator="lessThan">
      <formula>0</formula>
    </cfRule>
  </conditionalFormatting>
  <conditionalFormatting sqref="I552:N552">
    <cfRule type="cellIs" dxfId="2173" priority="397" operator="lessThan">
      <formula>0</formula>
    </cfRule>
  </conditionalFormatting>
  <conditionalFormatting sqref="I560:N560">
    <cfRule type="cellIs" dxfId="2172" priority="394" operator="lessThan">
      <formula>0</formula>
    </cfRule>
  </conditionalFormatting>
  <conditionalFormatting sqref="B429:N429">
    <cfRule type="cellIs" dxfId="2171" priority="671" operator="lessThan">
      <formula>0</formula>
    </cfRule>
  </conditionalFormatting>
  <conditionalFormatting sqref="B429:N429">
    <cfRule type="cellIs" dxfId="2170" priority="670" operator="lessThan">
      <formula>0</formula>
    </cfRule>
  </conditionalFormatting>
  <conditionalFormatting sqref="B429:N429">
    <cfRule type="cellIs" dxfId="2169" priority="669" operator="lessThan">
      <formula>0</formula>
    </cfRule>
  </conditionalFormatting>
  <conditionalFormatting sqref="B429:N429">
    <cfRule type="cellIs" dxfId="2168" priority="668" operator="lessThan">
      <formula>0</formula>
    </cfRule>
  </conditionalFormatting>
  <conditionalFormatting sqref="N432">
    <cfRule type="cellIs" dxfId="2167" priority="667" operator="lessThan">
      <formula>0</formula>
    </cfRule>
  </conditionalFormatting>
  <conditionalFormatting sqref="C439:M439">
    <cfRule type="cellIs" dxfId="2166" priority="666" operator="lessThan">
      <formula>0</formula>
    </cfRule>
  </conditionalFormatting>
  <conditionalFormatting sqref="C439:M439">
    <cfRule type="cellIs" dxfId="2165" priority="665" operator="lessThan">
      <formula>0</formula>
    </cfRule>
  </conditionalFormatting>
  <conditionalFormatting sqref="H439">
    <cfRule type="cellIs" dxfId="2164" priority="664" operator="lessThan">
      <formula>0</formula>
    </cfRule>
  </conditionalFormatting>
  <conditionalFormatting sqref="B439">
    <cfRule type="cellIs" dxfId="2163" priority="663" operator="lessThan">
      <formula>0</formula>
    </cfRule>
  </conditionalFormatting>
  <conditionalFormatting sqref="B439">
    <cfRule type="cellIs" dxfId="2162" priority="662" operator="lessThan">
      <formula>0</formula>
    </cfRule>
  </conditionalFormatting>
  <conditionalFormatting sqref="B435:N435">
    <cfRule type="cellIs" dxfId="2161" priority="661" operator="lessThan">
      <formula>0</formula>
    </cfRule>
  </conditionalFormatting>
  <conditionalFormatting sqref="B435:N435">
    <cfRule type="cellIs" dxfId="2160" priority="660" operator="lessThan">
      <formula>0</formula>
    </cfRule>
  </conditionalFormatting>
  <conditionalFormatting sqref="C641:N645">
    <cfRule type="cellIs" dxfId="2159" priority="379" operator="lessThan">
      <formula>0</formula>
    </cfRule>
  </conditionalFormatting>
  <conditionalFormatting sqref="C597:N597">
    <cfRule type="cellIs" dxfId="2158" priority="378" operator="lessThan">
      <formula>0</formula>
    </cfRule>
  </conditionalFormatting>
  <conditionalFormatting sqref="C603:N603">
    <cfRule type="cellIs" dxfId="2157" priority="375" operator="lessThan">
      <formula>0</formula>
    </cfRule>
  </conditionalFormatting>
  <conditionalFormatting sqref="C603:N603">
    <cfRule type="cellIs" dxfId="2156" priority="374" operator="lessThan">
      <formula>0</formula>
    </cfRule>
  </conditionalFormatting>
  <conditionalFormatting sqref="C603:N603">
    <cfRule type="cellIs" dxfId="2155" priority="373" operator="lessThan">
      <formula>0</formula>
    </cfRule>
  </conditionalFormatting>
  <conditionalFormatting sqref="H445">
    <cfRule type="cellIs" dxfId="2154" priority="648" operator="lessThan">
      <formula>0</formula>
    </cfRule>
  </conditionalFormatting>
  <conditionalFormatting sqref="B445">
    <cfRule type="cellIs" dxfId="2153" priority="647" operator="lessThan">
      <formula>0</formula>
    </cfRule>
  </conditionalFormatting>
  <conditionalFormatting sqref="B445">
    <cfRule type="cellIs" dxfId="2152" priority="646" operator="lessThan">
      <formula>0</formula>
    </cfRule>
  </conditionalFormatting>
  <conditionalFormatting sqref="B441:N441">
    <cfRule type="cellIs" dxfId="2151" priority="645" operator="lessThan">
      <formula>0</formula>
    </cfRule>
  </conditionalFormatting>
  <conditionalFormatting sqref="B441:N441">
    <cfRule type="cellIs" dxfId="2150" priority="644" operator="lessThan">
      <formula>0</formula>
    </cfRule>
  </conditionalFormatting>
  <conditionalFormatting sqref="B441:N441">
    <cfRule type="cellIs" dxfId="2149" priority="643" operator="lessThan">
      <formula>0</formula>
    </cfRule>
  </conditionalFormatting>
  <conditionalFormatting sqref="B441:N441">
    <cfRule type="cellIs" dxfId="2148" priority="642" operator="lessThan">
      <formula>0</formula>
    </cfRule>
  </conditionalFormatting>
  <conditionalFormatting sqref="B441:N441">
    <cfRule type="cellIs" dxfId="2147" priority="641" operator="lessThan">
      <formula>0</formula>
    </cfRule>
  </conditionalFormatting>
  <conditionalFormatting sqref="B441:N441">
    <cfRule type="cellIs" dxfId="2146" priority="640" operator="lessThan">
      <formula>0</formula>
    </cfRule>
  </conditionalFormatting>
  <conditionalFormatting sqref="B441:N441">
    <cfRule type="cellIs" dxfId="2145" priority="639" operator="lessThan">
      <formula>0</formula>
    </cfRule>
  </conditionalFormatting>
  <conditionalFormatting sqref="B441:N441">
    <cfRule type="cellIs" dxfId="2144" priority="638" operator="lessThan">
      <formula>0</formula>
    </cfRule>
  </conditionalFormatting>
  <conditionalFormatting sqref="N444">
    <cfRule type="cellIs" dxfId="2143" priority="637" operator="lessThan">
      <formula>0</formula>
    </cfRule>
  </conditionalFormatting>
  <conditionalFormatting sqref="N445">
    <cfRule type="cellIs" dxfId="2142" priority="636" operator="lessThan">
      <formula>0</formula>
    </cfRule>
  </conditionalFormatting>
  <conditionalFormatting sqref="N445">
    <cfRule type="cellIs" dxfId="2141" priority="635" operator="lessThan">
      <formula>0</formula>
    </cfRule>
  </conditionalFormatting>
  <conditionalFormatting sqref="C452:M452">
    <cfRule type="cellIs" dxfId="2140" priority="634" operator="lessThan">
      <formula>0</formula>
    </cfRule>
  </conditionalFormatting>
  <conditionalFormatting sqref="C452:M452">
    <cfRule type="cellIs" dxfId="2139" priority="633" operator="lessThan">
      <formula>0</formula>
    </cfRule>
  </conditionalFormatting>
  <conditionalFormatting sqref="H452">
    <cfRule type="cellIs" dxfId="2138" priority="632" operator="lessThan">
      <formula>0</formula>
    </cfRule>
  </conditionalFormatting>
  <conditionalFormatting sqref="B452">
    <cfRule type="cellIs" dxfId="2137" priority="631" operator="lessThan">
      <formula>0</formula>
    </cfRule>
  </conditionalFormatting>
  <conditionalFormatting sqref="B452">
    <cfRule type="cellIs" dxfId="2136" priority="630" operator="lessThan">
      <formula>0</formula>
    </cfRule>
  </conditionalFormatting>
  <conditionalFormatting sqref="B448:N448">
    <cfRule type="cellIs" dxfId="2135" priority="629" operator="lessThan">
      <formula>0</formula>
    </cfRule>
  </conditionalFormatting>
  <conditionalFormatting sqref="B448:N448">
    <cfRule type="cellIs" dxfId="2134" priority="628" operator="lessThan">
      <formula>0</formula>
    </cfRule>
  </conditionalFormatting>
  <conditionalFormatting sqref="B448:N448">
    <cfRule type="cellIs" dxfId="2133" priority="627" operator="lessThan">
      <formula>0</formula>
    </cfRule>
  </conditionalFormatting>
  <conditionalFormatting sqref="B448:N448">
    <cfRule type="cellIs" dxfId="2132" priority="626" operator="lessThan">
      <formula>0</formula>
    </cfRule>
  </conditionalFormatting>
  <conditionalFormatting sqref="B448:N448">
    <cfRule type="cellIs" dxfId="2131" priority="625" operator="lessThan">
      <formula>0</formula>
    </cfRule>
  </conditionalFormatting>
  <conditionalFormatting sqref="B448:N448">
    <cfRule type="cellIs" dxfId="2130" priority="624" operator="lessThan">
      <formula>0</formula>
    </cfRule>
  </conditionalFormatting>
  <conditionalFormatting sqref="B448:N448">
    <cfRule type="cellIs" dxfId="2129" priority="623" operator="lessThan">
      <formula>0</formula>
    </cfRule>
  </conditionalFormatting>
  <conditionalFormatting sqref="B448:N448">
    <cfRule type="cellIs" dxfId="2128" priority="622" operator="lessThan">
      <formula>0</formula>
    </cfRule>
  </conditionalFormatting>
  <conditionalFormatting sqref="N451">
    <cfRule type="cellIs" dxfId="2127" priority="621" operator="lessThan">
      <formula>0</formula>
    </cfRule>
  </conditionalFormatting>
  <conditionalFormatting sqref="N452">
    <cfRule type="cellIs" dxfId="2126" priority="620" operator="lessThan">
      <formula>0</formula>
    </cfRule>
  </conditionalFormatting>
  <conditionalFormatting sqref="N452">
    <cfRule type="cellIs" dxfId="2125" priority="619" operator="lessThan">
      <formula>0</formula>
    </cfRule>
  </conditionalFormatting>
  <conditionalFormatting sqref="C458:M458">
    <cfRule type="cellIs" dxfId="2124" priority="618" operator="lessThan">
      <formula>0</formula>
    </cfRule>
  </conditionalFormatting>
  <conditionalFormatting sqref="C458:M458">
    <cfRule type="cellIs" dxfId="2123" priority="617" operator="lessThan">
      <formula>0</formula>
    </cfRule>
  </conditionalFormatting>
  <conditionalFormatting sqref="H458">
    <cfRule type="cellIs" dxfId="2122" priority="616" operator="lessThan">
      <formula>0</formula>
    </cfRule>
  </conditionalFormatting>
  <conditionalFormatting sqref="B458">
    <cfRule type="cellIs" dxfId="2121" priority="615" operator="lessThan">
      <formula>0</formula>
    </cfRule>
  </conditionalFormatting>
  <conditionalFormatting sqref="B458">
    <cfRule type="cellIs" dxfId="2120" priority="614" operator="lessThan">
      <formula>0</formula>
    </cfRule>
  </conditionalFormatting>
  <conditionalFormatting sqref="Q505">
    <cfRule type="cellIs" dxfId="2119" priority="336" operator="lessThan">
      <formula>0</formula>
    </cfRule>
  </conditionalFormatting>
  <conditionalFormatting sqref="P505">
    <cfRule type="cellIs" dxfId="2118" priority="335" operator="lessThan">
      <formula>0</formula>
    </cfRule>
  </conditionalFormatting>
  <conditionalFormatting sqref="Q513">
    <cfRule type="cellIs" dxfId="2117" priority="333" operator="lessThan">
      <formula>0</formula>
    </cfRule>
  </conditionalFormatting>
  <conditionalFormatting sqref="P513">
    <cfRule type="cellIs" dxfId="2116" priority="332" operator="lessThan">
      <formula>0</formula>
    </cfRule>
  </conditionalFormatting>
  <conditionalFormatting sqref="Q522">
    <cfRule type="cellIs" dxfId="2115" priority="330" operator="lessThan">
      <formula>0</formula>
    </cfRule>
  </conditionalFormatting>
  <conditionalFormatting sqref="P522">
    <cfRule type="cellIs" dxfId="2114" priority="329" operator="lessThan">
      <formula>0</formula>
    </cfRule>
  </conditionalFormatting>
  <conditionalFormatting sqref="Q530">
    <cfRule type="cellIs" dxfId="2113" priority="327" operator="lessThan">
      <formula>0</formula>
    </cfRule>
  </conditionalFormatting>
  <conditionalFormatting sqref="C461:C464">
    <cfRule type="expression" dxfId="2112" priority="601">
      <formula>C461/B461&gt;1</formula>
    </cfRule>
    <cfRule type="expression" dxfId="2111" priority="602">
      <formula>C461/B461&lt;1</formula>
    </cfRule>
  </conditionalFormatting>
  <conditionalFormatting sqref="Q538">
    <cfRule type="cellIs" dxfId="2110" priority="324" operator="lessThan">
      <formula>0</formula>
    </cfRule>
  </conditionalFormatting>
  <conditionalFormatting sqref="D461:N464">
    <cfRule type="expression" dxfId="2109" priority="598">
      <formula>D461/C461&gt;1</formula>
    </cfRule>
    <cfRule type="expression" dxfId="2108" priority="599">
      <formula>D461/C461&lt;1</formula>
    </cfRule>
  </conditionalFormatting>
  <conditionalFormatting sqref="Q553">
    <cfRule type="cellIs" dxfId="2107" priority="321" operator="lessThan">
      <formula>0</formula>
    </cfRule>
  </conditionalFormatting>
  <conditionalFormatting sqref="B461:B464 B552:N552 B560:N560 B575:N575 B589:N589">
    <cfRule type="expression" dxfId="2106" priority="595">
      <formula>B461/#REF!&gt;1</formula>
    </cfRule>
    <cfRule type="expression" dxfId="2105" priority="596">
      <formula>B461/#REF!&lt;1</formula>
    </cfRule>
  </conditionalFormatting>
  <conditionalFormatting sqref="Q561">
    <cfRule type="cellIs" dxfId="2104" priority="318" operator="lessThan">
      <formula>0</formula>
    </cfRule>
  </conditionalFormatting>
  <conditionalFormatting sqref="B512">
    <cfRule type="expression" dxfId="2103" priority="592">
      <formula>B512/#REF!&gt;1</formula>
    </cfRule>
    <cfRule type="expression" dxfId="2102" priority="593">
      <formula>B512/#REF!&lt;1</formula>
    </cfRule>
  </conditionalFormatting>
  <conditionalFormatting sqref="Q590">
    <cfRule type="cellIs" dxfId="2101" priority="315" operator="lessThan">
      <formula>0</formula>
    </cfRule>
  </conditionalFormatting>
  <conditionalFormatting sqref="C512">
    <cfRule type="expression" dxfId="2100" priority="589">
      <formula>C512/B512&gt;1</formula>
    </cfRule>
    <cfRule type="expression" dxfId="2099" priority="590">
      <formula>C512/B512&lt;1</formula>
    </cfRule>
  </conditionalFormatting>
  <conditionalFormatting sqref="D512">
    <cfRule type="cellIs" dxfId="2098" priority="588" operator="lessThan">
      <formula>0</formula>
    </cfRule>
  </conditionalFormatting>
  <conditionalFormatting sqref="D512">
    <cfRule type="expression" dxfId="2097" priority="586">
      <formula>D512/C512&gt;1</formula>
    </cfRule>
    <cfRule type="expression" dxfId="2096" priority="587">
      <formula>D512/C512&lt;1</formula>
    </cfRule>
  </conditionalFormatting>
  <conditionalFormatting sqref="E512">
    <cfRule type="cellIs" dxfId="2095" priority="585" operator="lessThan">
      <formula>0</formula>
    </cfRule>
  </conditionalFormatting>
  <conditionalFormatting sqref="E512">
    <cfRule type="expression" dxfId="2094" priority="583">
      <formula>E512/D512&gt;1</formula>
    </cfRule>
    <cfRule type="expression" dxfId="2093" priority="584">
      <formula>E512/D512&lt;1</formula>
    </cfRule>
  </conditionalFormatting>
  <conditionalFormatting sqref="F512">
    <cfRule type="cellIs" dxfId="2092" priority="582" operator="lessThan">
      <formula>0</formula>
    </cfRule>
  </conditionalFormatting>
  <conditionalFormatting sqref="F512">
    <cfRule type="expression" dxfId="2091" priority="580">
      <formula>F512/E512&gt;1</formula>
    </cfRule>
    <cfRule type="expression" dxfId="2090" priority="581">
      <formula>F512/E512&lt;1</formula>
    </cfRule>
  </conditionalFormatting>
  <conditionalFormatting sqref="G512">
    <cfRule type="cellIs" dxfId="2089" priority="579" operator="lessThan">
      <formula>0</formula>
    </cfRule>
  </conditionalFormatting>
  <conditionalFormatting sqref="G512">
    <cfRule type="expression" dxfId="2088" priority="577">
      <formula>G512/F512&gt;1</formula>
    </cfRule>
    <cfRule type="expression" dxfId="2087" priority="578">
      <formula>G512/F512&lt;1</formula>
    </cfRule>
  </conditionalFormatting>
  <conditionalFormatting sqref="H512">
    <cfRule type="cellIs" dxfId="2086" priority="576" operator="lessThan">
      <formula>0</formula>
    </cfRule>
  </conditionalFormatting>
  <conditionalFormatting sqref="H512">
    <cfRule type="expression" dxfId="2085" priority="574">
      <formula>H512/G512&gt;1</formula>
    </cfRule>
    <cfRule type="expression" dxfId="2084" priority="575">
      <formula>H512/G512&lt;1</formula>
    </cfRule>
  </conditionalFormatting>
  <conditionalFormatting sqref="I512:N512">
    <cfRule type="cellIs" dxfId="2083" priority="573" operator="lessThan">
      <formula>0</formula>
    </cfRule>
  </conditionalFormatting>
  <conditionalFormatting sqref="I512:N512">
    <cfRule type="expression" dxfId="2082" priority="571">
      <formula>I512/H512&gt;1</formula>
    </cfRule>
    <cfRule type="expression" dxfId="2081" priority="572">
      <formula>I512/H512&lt;1</formula>
    </cfRule>
  </conditionalFormatting>
  <conditionalFormatting sqref="B552">
    <cfRule type="cellIs" dxfId="2080" priority="570" operator="lessThan">
      <formula>0</formula>
    </cfRule>
  </conditionalFormatting>
  <conditionalFormatting sqref="B552">
    <cfRule type="expression" dxfId="2079" priority="568">
      <formula>B552/#REF!&gt;1</formula>
    </cfRule>
    <cfRule type="expression" dxfId="2078" priority="569">
      <formula>B552/#REF!&lt;1</formula>
    </cfRule>
  </conditionalFormatting>
  <conditionalFormatting sqref="C552">
    <cfRule type="cellIs" dxfId="2077" priority="567" operator="lessThan">
      <formula>0</formula>
    </cfRule>
  </conditionalFormatting>
  <conditionalFormatting sqref="C552">
    <cfRule type="expression" dxfId="2076" priority="565">
      <formula>C552/B552&gt;1</formula>
    </cfRule>
    <cfRule type="expression" dxfId="2075" priority="566">
      <formula>C552/B552&lt;1</formula>
    </cfRule>
  </conditionalFormatting>
  <conditionalFormatting sqref="D552">
    <cfRule type="cellIs" dxfId="2074" priority="564" operator="lessThan">
      <formula>0</formula>
    </cfRule>
  </conditionalFormatting>
  <conditionalFormatting sqref="D552">
    <cfRule type="expression" dxfId="2073" priority="562">
      <formula>D552/C552&gt;1</formula>
    </cfRule>
    <cfRule type="expression" dxfId="2072" priority="563">
      <formula>D552/C552&lt;1</formula>
    </cfRule>
  </conditionalFormatting>
  <conditionalFormatting sqref="E552">
    <cfRule type="cellIs" dxfId="2071" priority="561" operator="lessThan">
      <formula>0</formula>
    </cfRule>
  </conditionalFormatting>
  <conditionalFormatting sqref="E552">
    <cfRule type="expression" dxfId="2070" priority="559">
      <formula>E552/D552&gt;1</formula>
    </cfRule>
    <cfRule type="expression" dxfId="2069" priority="560">
      <formula>E552/D552&lt;1</formula>
    </cfRule>
  </conditionalFormatting>
  <conditionalFormatting sqref="F552">
    <cfRule type="cellIs" dxfId="2068" priority="558" operator="lessThan">
      <formula>0</formula>
    </cfRule>
  </conditionalFormatting>
  <conditionalFormatting sqref="F552">
    <cfRule type="expression" dxfId="2067" priority="556">
      <formula>F552/E552&gt;1</formula>
    </cfRule>
    <cfRule type="expression" dxfId="2066" priority="557">
      <formula>F552/E552&lt;1</formula>
    </cfRule>
  </conditionalFormatting>
  <conditionalFormatting sqref="G552">
    <cfRule type="cellIs" dxfId="2065" priority="555" operator="lessThan">
      <formula>0</formula>
    </cfRule>
  </conditionalFormatting>
  <conditionalFormatting sqref="G552">
    <cfRule type="expression" dxfId="2064" priority="553">
      <formula>G552/F552&gt;1</formula>
    </cfRule>
    <cfRule type="expression" dxfId="2063" priority="554">
      <formula>G552/F552&lt;1</formula>
    </cfRule>
  </conditionalFormatting>
  <conditionalFormatting sqref="H552">
    <cfRule type="cellIs" dxfId="2062" priority="552" operator="lessThan">
      <formula>0</formula>
    </cfRule>
  </conditionalFormatting>
  <conditionalFormatting sqref="H552">
    <cfRule type="expression" dxfId="2061" priority="550">
      <formula>H552/G552&gt;1</formula>
    </cfRule>
    <cfRule type="expression" dxfId="2060" priority="551">
      <formula>H552/G552&lt;1</formula>
    </cfRule>
  </conditionalFormatting>
  <conditionalFormatting sqref="B560">
    <cfRule type="cellIs" dxfId="2059" priority="549" operator="lessThan">
      <formula>0</formula>
    </cfRule>
  </conditionalFormatting>
  <conditionalFormatting sqref="B560">
    <cfRule type="expression" dxfId="2058" priority="547">
      <formula>B560/#REF!&gt;1</formula>
    </cfRule>
    <cfRule type="expression" dxfId="2057" priority="548">
      <formula>B560/#REF!&lt;1</formula>
    </cfRule>
  </conditionalFormatting>
  <conditionalFormatting sqref="C560">
    <cfRule type="cellIs" dxfId="2056" priority="546" operator="lessThan">
      <formula>0</formula>
    </cfRule>
  </conditionalFormatting>
  <conditionalFormatting sqref="C560">
    <cfRule type="expression" dxfId="2055" priority="544">
      <formula>C560/B560&gt;1</formula>
    </cfRule>
    <cfRule type="expression" dxfId="2054" priority="545">
      <formula>C560/B560&lt;1</formula>
    </cfRule>
  </conditionalFormatting>
  <conditionalFormatting sqref="D560">
    <cfRule type="cellIs" dxfId="2053" priority="543" operator="lessThan">
      <formula>0</formula>
    </cfRule>
  </conditionalFormatting>
  <conditionalFormatting sqref="D560">
    <cfRule type="expression" dxfId="2052" priority="541">
      <formula>D560/C560&gt;1</formula>
    </cfRule>
    <cfRule type="expression" dxfId="2051" priority="542">
      <formula>D560/C560&lt;1</formula>
    </cfRule>
  </conditionalFormatting>
  <conditionalFormatting sqref="E560">
    <cfRule type="cellIs" dxfId="2050" priority="540" operator="lessThan">
      <formula>0</formula>
    </cfRule>
  </conditionalFormatting>
  <conditionalFormatting sqref="E560">
    <cfRule type="expression" dxfId="2049" priority="538">
      <formula>E560/D560&gt;1</formula>
    </cfRule>
    <cfRule type="expression" dxfId="2048" priority="539">
      <formula>E560/D560&lt;1</formula>
    </cfRule>
  </conditionalFormatting>
  <conditionalFormatting sqref="F560">
    <cfRule type="cellIs" dxfId="2047" priority="537" operator="lessThan">
      <formula>0</formula>
    </cfRule>
  </conditionalFormatting>
  <conditionalFormatting sqref="F560">
    <cfRule type="expression" dxfId="2046" priority="535">
      <formula>F560/E560&gt;1</formula>
    </cfRule>
    <cfRule type="expression" dxfId="2045" priority="536">
      <formula>F560/E560&lt;1</formula>
    </cfRule>
  </conditionalFormatting>
  <conditionalFormatting sqref="G560">
    <cfRule type="cellIs" dxfId="2044" priority="534" operator="lessThan">
      <formula>0</formula>
    </cfRule>
  </conditionalFormatting>
  <conditionalFormatting sqref="G560">
    <cfRule type="expression" dxfId="2043" priority="532">
      <formula>G560/F560&gt;1</formula>
    </cfRule>
    <cfRule type="expression" dxfId="2042" priority="533">
      <formula>G560/F560&lt;1</formula>
    </cfRule>
  </conditionalFormatting>
  <conditionalFormatting sqref="H560">
    <cfRule type="cellIs" dxfId="2041" priority="531" operator="lessThan">
      <formula>0</formula>
    </cfRule>
  </conditionalFormatting>
  <conditionalFormatting sqref="H560">
    <cfRule type="expression" dxfId="2040" priority="529">
      <formula>H560/G560&gt;1</formula>
    </cfRule>
    <cfRule type="expression" dxfId="2039" priority="530">
      <formula>H560/G560&lt;1</formula>
    </cfRule>
  </conditionalFormatting>
  <conditionalFormatting sqref="O616:O619">
    <cfRule type="cellIs" dxfId="2038" priority="280" operator="lessThan">
      <formula>0</formula>
    </cfRule>
  </conditionalFormatting>
  <conditionalFormatting sqref="B589">
    <cfRule type="expression" dxfId="2037" priority="526">
      <formula>B589/#REF!&gt;1</formula>
    </cfRule>
    <cfRule type="expression" dxfId="2036" priority="527">
      <formula>B589/#REF!&lt;1</formula>
    </cfRule>
  </conditionalFormatting>
  <conditionalFormatting sqref="C589">
    <cfRule type="cellIs" dxfId="2035" priority="525" operator="lessThan">
      <formula>0</formula>
    </cfRule>
  </conditionalFormatting>
  <conditionalFormatting sqref="C589">
    <cfRule type="expression" dxfId="2034" priority="523">
      <formula>C589/B589&gt;1</formula>
    </cfRule>
    <cfRule type="expression" dxfId="2033" priority="524">
      <formula>C589/B589&lt;1</formula>
    </cfRule>
  </conditionalFormatting>
  <conditionalFormatting sqref="O605:O607">
    <cfRule type="cellIs" dxfId="2032" priority="274" operator="lessThan">
      <formula>0</formula>
    </cfRule>
  </conditionalFormatting>
  <conditionalFormatting sqref="D589">
    <cfRule type="expression" dxfId="2031" priority="520">
      <formula>D589/C589&gt;1</formula>
    </cfRule>
    <cfRule type="expression" dxfId="2030" priority="521">
      <formula>D589/C589&lt;1</formula>
    </cfRule>
  </conditionalFormatting>
  <conditionalFormatting sqref="E589">
    <cfRule type="cellIs" dxfId="2029" priority="519" operator="lessThan">
      <formula>0</formula>
    </cfRule>
  </conditionalFormatting>
  <conditionalFormatting sqref="E589">
    <cfRule type="expression" dxfId="2028" priority="517">
      <formula>E589/D589&gt;1</formula>
    </cfRule>
    <cfRule type="expression" dxfId="2027" priority="518">
      <formula>E589/D589&lt;1</formula>
    </cfRule>
  </conditionalFormatting>
  <conditionalFormatting sqref="F589">
    <cfRule type="cellIs" dxfId="2026" priority="516" operator="lessThan">
      <formula>0</formula>
    </cfRule>
  </conditionalFormatting>
  <conditionalFormatting sqref="F589">
    <cfRule type="expression" dxfId="2025" priority="514">
      <formula>F589/E589&gt;1</formula>
    </cfRule>
    <cfRule type="expression" dxfId="2024" priority="515">
      <formula>F589/E589&lt;1</formula>
    </cfRule>
  </conditionalFormatting>
  <conditionalFormatting sqref="O377">
    <cfRule type="cellIs" dxfId="2023" priority="265" operator="lessThan">
      <formula>0</formula>
    </cfRule>
  </conditionalFormatting>
  <conditionalFormatting sqref="G589">
    <cfRule type="expression" dxfId="2022" priority="511">
      <formula>G589/F589&gt;1</formula>
    </cfRule>
    <cfRule type="expression" dxfId="2021" priority="512">
      <formula>G589/F589&lt;1</formula>
    </cfRule>
  </conditionalFormatting>
  <conditionalFormatting sqref="O366">
    <cfRule type="cellIs" dxfId="2020" priority="262" operator="lessThan">
      <formula>0</formula>
    </cfRule>
  </conditionalFormatting>
  <conditionalFormatting sqref="H589">
    <cfRule type="expression" dxfId="2019" priority="508">
      <formula>H589/G589&gt;1</formula>
    </cfRule>
    <cfRule type="expression" dxfId="2018" priority="509">
      <formula>H589/G589&lt;1</formula>
    </cfRule>
  </conditionalFormatting>
  <conditionalFormatting sqref="N596">
    <cfRule type="cellIs" dxfId="2017" priority="507" operator="lessThan">
      <formula>0</formula>
    </cfRule>
  </conditionalFormatting>
  <conditionalFormatting sqref="O387">
    <cfRule type="cellIs" dxfId="2016" priority="257" operator="lessThan">
      <formula>0</formula>
    </cfRule>
  </conditionalFormatting>
  <conditionalFormatting sqref="O387">
    <cfRule type="cellIs" dxfId="2015" priority="258" operator="lessThan">
      <formula>0</formula>
    </cfRule>
  </conditionalFormatting>
  <conditionalFormatting sqref="O387">
    <cfRule type="cellIs" dxfId="2014" priority="255" operator="lessThan">
      <formula>0</formula>
    </cfRule>
  </conditionalFormatting>
  <conditionalFormatting sqref="O387">
    <cfRule type="cellIs" dxfId="2013" priority="256" operator="lessThan">
      <formula>0</formula>
    </cfRule>
  </conditionalFormatting>
  <conditionalFormatting sqref="N600">
    <cfRule type="cellIs" dxfId="2012" priority="506" operator="lessThan">
      <formula>0</formula>
    </cfRule>
  </conditionalFormatting>
  <conditionalFormatting sqref="N600">
    <cfRule type="cellIs" dxfId="2011" priority="505" operator="lessThan">
      <formula>0</formula>
    </cfRule>
  </conditionalFormatting>
  <conditionalFormatting sqref="P363">
    <cfRule type="cellIs" dxfId="2010" priority="504" operator="lessThan">
      <formula>0</formula>
    </cfRule>
  </conditionalFormatting>
  <conditionalFormatting sqref="P364:P365">
    <cfRule type="cellIs" dxfId="2009" priority="503" operator="lessThan">
      <formula>0</formula>
    </cfRule>
  </conditionalFormatting>
  <conditionalFormatting sqref="P461:P464">
    <cfRule type="cellIs" dxfId="2008" priority="502" operator="lessThan">
      <formula>0</formula>
    </cfRule>
  </conditionalFormatting>
  <conditionalFormatting sqref="P361">
    <cfRule type="cellIs" dxfId="2007" priority="501" operator="lessThan">
      <formula>0</formula>
    </cfRule>
  </conditionalFormatting>
  <conditionalFormatting sqref="P366:P367">
    <cfRule type="cellIs" dxfId="2006" priority="500" operator="lessThan">
      <formula>0</formula>
    </cfRule>
  </conditionalFormatting>
  <conditionalFormatting sqref="P369:P373">
    <cfRule type="cellIs" dxfId="2005" priority="499" operator="lessThan">
      <formula>0</formula>
    </cfRule>
  </conditionalFormatting>
  <conditionalFormatting sqref="P378:P379">
    <cfRule type="cellIs" dxfId="2004" priority="498" operator="lessThan">
      <formula>0</formula>
    </cfRule>
  </conditionalFormatting>
  <conditionalFormatting sqref="P384:P385">
    <cfRule type="cellIs" dxfId="2003" priority="497" operator="lessThan">
      <formula>0</formula>
    </cfRule>
  </conditionalFormatting>
  <conditionalFormatting sqref="P390:P391">
    <cfRule type="cellIs" dxfId="2002" priority="496" operator="lessThan">
      <formula>0</formula>
    </cfRule>
  </conditionalFormatting>
  <conditionalFormatting sqref="P396:P397">
    <cfRule type="cellIs" dxfId="2001" priority="495" operator="lessThan">
      <formula>0</formula>
    </cfRule>
  </conditionalFormatting>
  <conditionalFormatting sqref="P402">
    <cfRule type="cellIs" dxfId="2000" priority="494" operator="lessThan">
      <formula>0</formula>
    </cfRule>
  </conditionalFormatting>
  <conditionalFormatting sqref="P408:P409">
    <cfRule type="cellIs" dxfId="1999" priority="493" operator="lessThan">
      <formula>0</formula>
    </cfRule>
  </conditionalFormatting>
  <conditionalFormatting sqref="P414:P415">
    <cfRule type="cellIs" dxfId="1998" priority="492" operator="lessThan">
      <formula>0</formula>
    </cfRule>
  </conditionalFormatting>
  <conditionalFormatting sqref="P420:P421">
    <cfRule type="cellIs" dxfId="1997" priority="491" operator="lessThan">
      <formula>0</formula>
    </cfRule>
  </conditionalFormatting>
  <conditionalFormatting sqref="P426:P427">
    <cfRule type="cellIs" dxfId="1996" priority="490" operator="lessThan">
      <formula>0</formula>
    </cfRule>
  </conditionalFormatting>
  <conditionalFormatting sqref="P432:P433">
    <cfRule type="cellIs" dxfId="1995" priority="489" operator="lessThan">
      <formula>0</formula>
    </cfRule>
  </conditionalFormatting>
  <conditionalFormatting sqref="P438:P439">
    <cfRule type="cellIs" dxfId="1994" priority="488" operator="lessThan">
      <formula>0</formula>
    </cfRule>
  </conditionalFormatting>
  <conditionalFormatting sqref="P444:P445">
    <cfRule type="cellIs" dxfId="1993" priority="487" operator="lessThan">
      <formula>0</formula>
    </cfRule>
  </conditionalFormatting>
  <conditionalFormatting sqref="P451:P452">
    <cfRule type="cellIs" dxfId="1992" priority="486" operator="lessThan">
      <formula>0</formula>
    </cfRule>
  </conditionalFormatting>
  <conditionalFormatting sqref="P457:P458">
    <cfRule type="cellIs" dxfId="1991" priority="485" operator="lessThan">
      <formula>0</formula>
    </cfRule>
  </conditionalFormatting>
  <conditionalFormatting sqref="P465">
    <cfRule type="cellIs" dxfId="1990" priority="484" operator="lessThan">
      <formula>0</formula>
    </cfRule>
  </conditionalFormatting>
  <conditionalFormatting sqref="P472">
    <cfRule type="cellIs" dxfId="1989" priority="483" operator="lessThan">
      <formula>0</formula>
    </cfRule>
  </conditionalFormatting>
  <conditionalFormatting sqref="P503:P504">
    <cfRule type="cellIs" dxfId="1988" priority="482" operator="lessThan">
      <formula>0</formula>
    </cfRule>
  </conditionalFormatting>
  <conditionalFormatting sqref="P511:P512">
    <cfRule type="cellIs" dxfId="1987" priority="481" operator="lessThan">
      <formula>0</formula>
    </cfRule>
  </conditionalFormatting>
  <conditionalFormatting sqref="P520:P521">
    <cfRule type="cellIs" dxfId="1986" priority="480" operator="lessThan">
      <formula>0</formula>
    </cfRule>
  </conditionalFormatting>
  <conditionalFormatting sqref="P528:P529">
    <cfRule type="cellIs" dxfId="1985" priority="479" operator="lessThan">
      <formula>0</formula>
    </cfRule>
  </conditionalFormatting>
  <conditionalFormatting sqref="P544:P545">
    <cfRule type="cellIs" dxfId="1984" priority="478" operator="lessThan">
      <formula>0</formula>
    </cfRule>
  </conditionalFormatting>
  <conditionalFormatting sqref="P536:P537">
    <cfRule type="cellIs" dxfId="1983" priority="477" operator="lessThan">
      <formula>0</formula>
    </cfRule>
  </conditionalFormatting>
  <conditionalFormatting sqref="P551:P552">
    <cfRule type="cellIs" dxfId="1982" priority="476" operator="lessThan">
      <formula>0</formula>
    </cfRule>
  </conditionalFormatting>
  <conditionalFormatting sqref="P559:P560">
    <cfRule type="cellIs" dxfId="1981" priority="475" operator="lessThan">
      <formula>0</formula>
    </cfRule>
  </conditionalFormatting>
  <conditionalFormatting sqref="P567:P568">
    <cfRule type="cellIs" dxfId="1980" priority="474" operator="lessThan">
      <formula>0</formula>
    </cfRule>
  </conditionalFormatting>
  <conditionalFormatting sqref="P574:P575">
    <cfRule type="cellIs" dxfId="1979" priority="473" operator="lessThan">
      <formula>0</formula>
    </cfRule>
  </conditionalFormatting>
  <conditionalFormatting sqref="P581:P582">
    <cfRule type="cellIs" dxfId="1978" priority="472" operator="lessThan">
      <formula>0</formula>
    </cfRule>
  </conditionalFormatting>
  <conditionalFormatting sqref="P588:P589">
    <cfRule type="cellIs" dxfId="1977" priority="471" operator="lessThan">
      <formula>0</formula>
    </cfRule>
  </conditionalFormatting>
  <conditionalFormatting sqref="P596:P597">
    <cfRule type="cellIs" dxfId="1976" priority="470" operator="lessThan">
      <formula>0</formula>
    </cfRule>
  </conditionalFormatting>
  <conditionalFormatting sqref="P603">
    <cfRule type="cellIs" dxfId="1975" priority="469" operator="lessThan">
      <formula>0</formula>
    </cfRule>
  </conditionalFormatting>
  <conditionalFormatting sqref="P608">
    <cfRule type="cellIs" dxfId="1974" priority="468" operator="lessThan">
      <formula>0</formula>
    </cfRule>
  </conditionalFormatting>
  <conditionalFormatting sqref="O405">
    <cfRule type="cellIs" dxfId="1973" priority="215" operator="lessThan">
      <formula>0</formula>
    </cfRule>
  </conditionalFormatting>
  <conditionalFormatting sqref="P632:P634">
    <cfRule type="cellIs" dxfId="1972" priority="467" operator="lessThan">
      <formula>0</formula>
    </cfRule>
  </conditionalFormatting>
  <conditionalFormatting sqref="I710:N710 P708:Q711">
    <cfRule type="cellIs" dxfId="1971" priority="461" operator="lessThan">
      <formula>0</formula>
    </cfRule>
  </conditionalFormatting>
  <conditionalFormatting sqref="P636:P637 P641:P645">
    <cfRule type="cellIs" dxfId="1970" priority="466" operator="lessThan">
      <formula>0</formula>
    </cfRule>
  </conditionalFormatting>
  <conditionalFormatting sqref="P648">
    <cfRule type="cellIs" dxfId="1969" priority="465" operator="lessThan">
      <formula>0</formula>
    </cfRule>
  </conditionalFormatting>
  <conditionalFormatting sqref="P649">
    <cfRule type="cellIs" dxfId="1968" priority="464" operator="lessThan">
      <formula>0</formula>
    </cfRule>
  </conditionalFormatting>
  <conditionalFormatting sqref="P651">
    <cfRule type="cellIs" dxfId="1967" priority="463" operator="lessThan">
      <formula>0</formula>
    </cfRule>
  </conditionalFormatting>
  <conditionalFormatting sqref="P652">
    <cfRule type="cellIs" dxfId="1966" priority="462" operator="lessThan">
      <formula>0</formula>
    </cfRule>
  </conditionalFormatting>
  <conditionalFormatting sqref="D654:N654 D651:N651 D648:N649 D632:N634">
    <cfRule type="expression" dxfId="1965" priority="434">
      <formula>D632/C632&gt;1</formula>
    </cfRule>
    <cfRule type="expression" dxfId="1964" priority="435">
      <formula>D632/C632&lt;1</formula>
    </cfRule>
  </conditionalFormatting>
  <conditionalFormatting sqref="C507:C510">
    <cfRule type="cellIs" dxfId="1963" priority="460" operator="lessThan">
      <formula>0</formula>
    </cfRule>
  </conditionalFormatting>
  <conditionalFormatting sqref="C507:C510">
    <cfRule type="expression" dxfId="1962" priority="458">
      <formula>C507/B507&gt;1</formula>
    </cfRule>
    <cfRule type="expression" dxfId="1961" priority="459">
      <formula>C507/B507&lt;1</formula>
    </cfRule>
  </conditionalFormatting>
  <conditionalFormatting sqref="D507:N510">
    <cfRule type="cellIs" dxfId="1960" priority="457" operator="lessThan">
      <formula>0</formula>
    </cfRule>
  </conditionalFormatting>
  <conditionalFormatting sqref="D507:N510">
    <cfRule type="expression" dxfId="1959" priority="455">
      <formula>D507/C507&gt;1</formula>
    </cfRule>
    <cfRule type="expression" dxfId="1958" priority="456">
      <formula>D507/C507&lt;1</formula>
    </cfRule>
  </conditionalFormatting>
  <conditionalFormatting sqref="B507:B510">
    <cfRule type="cellIs" dxfId="1957" priority="454" operator="lessThan">
      <formula>0</formula>
    </cfRule>
  </conditionalFormatting>
  <conditionalFormatting sqref="B507:B510">
    <cfRule type="expression" dxfId="1956" priority="452">
      <formula>B507/#REF!&gt;1</formula>
    </cfRule>
    <cfRule type="expression" dxfId="1955" priority="453">
      <formula>B507/#REF!&lt;1</formula>
    </cfRule>
  </conditionalFormatting>
  <conditionalFormatting sqref="J588:N588 J574:N574 J559:N559 J551:N551">
    <cfRule type="cellIs" dxfId="1954" priority="451" operator="lessThan">
      <formula>0</formula>
    </cfRule>
  </conditionalFormatting>
  <conditionalFormatting sqref="C588:I588 C584:C587 C574:I574 C570:C573 C559:I559 C555:C558 C551:I551 C547:C550">
    <cfRule type="cellIs" dxfId="1953" priority="450" operator="lessThan">
      <formula>0</formula>
    </cfRule>
  </conditionalFormatting>
  <conditionalFormatting sqref="C588:M588 C574:M574 C559:M559 C551:M551">
    <cfRule type="cellIs" dxfId="1952" priority="449" operator="lessThan">
      <formula>0</formula>
    </cfRule>
  </conditionalFormatting>
  <conditionalFormatting sqref="C584:C587 C570:C573 C555:C558 C547:C550">
    <cfRule type="expression" dxfId="1951" priority="447">
      <formula>C547/B547&gt;1</formula>
    </cfRule>
    <cfRule type="expression" dxfId="1950" priority="448">
      <formula>C547/B547&lt;1</formula>
    </cfRule>
  </conditionalFormatting>
  <conditionalFormatting sqref="D584:N587 D570:N573 D555:N558 D547:N550">
    <cfRule type="cellIs" dxfId="1949" priority="446" operator="lessThan">
      <formula>0</formula>
    </cfRule>
  </conditionalFormatting>
  <conditionalFormatting sqref="D584:N587 D570:N573 D555:N558 D547:N550">
    <cfRule type="expression" dxfId="1948" priority="444">
      <formula>D547/C547&gt;1</formula>
    </cfRule>
    <cfRule type="expression" dxfId="1947" priority="445">
      <formula>D547/C547&lt;1</formula>
    </cfRule>
  </conditionalFormatting>
  <conditionalFormatting sqref="C588:N588 C574:N574 C559:N559 C551:N551">
    <cfRule type="cellIs" dxfId="1946" priority="443" operator="lessThan">
      <formula>0</formula>
    </cfRule>
  </conditionalFormatting>
  <conditionalFormatting sqref="C588:N588 C574:N574 C559:N559 C551:N551">
    <cfRule type="expression" dxfId="1945" priority="441">
      <formula>C551/B551&gt;1</formula>
    </cfRule>
    <cfRule type="expression" dxfId="1944" priority="442">
      <formula>C551/B551&lt;1</formula>
    </cfRule>
  </conditionalFormatting>
  <conditionalFormatting sqref="B654 B651 B648:B649 B632:B634 B641:B645">
    <cfRule type="cellIs" dxfId="1943" priority="440" operator="lessThan">
      <formula>0</formula>
    </cfRule>
  </conditionalFormatting>
  <conditionalFormatting sqref="C654 C651 C648:C649 C632:C634">
    <cfRule type="cellIs" dxfId="1942" priority="439" operator="lessThan">
      <formula>0</formula>
    </cfRule>
  </conditionalFormatting>
  <conditionalFormatting sqref="C654 C651 C648:C649 C632:C634">
    <cfRule type="expression" dxfId="1941" priority="437">
      <formula>C632/B632&gt;1</formula>
    </cfRule>
    <cfRule type="expression" dxfId="1940" priority="438">
      <formula>C632/B632&lt;1</formula>
    </cfRule>
  </conditionalFormatting>
  <conditionalFormatting sqref="D654:N654 D651:N651 D648:N649 D632:N634">
    <cfRule type="cellIs" dxfId="1939" priority="436" operator="lessThan">
      <formula>0</formula>
    </cfRule>
  </conditionalFormatting>
  <conditionalFormatting sqref="B504:N504 B537 B568 B597">
    <cfRule type="expression" dxfId="1938" priority="1206">
      <formula>B504/#REF!&gt;1</formula>
    </cfRule>
    <cfRule type="expression" dxfId="1937" priority="1207">
      <formula>B504/#REF!&lt;1</formula>
    </cfRule>
  </conditionalFormatting>
  <conditionalFormatting sqref="C465">
    <cfRule type="cellIs" dxfId="1936" priority="433" operator="lessThan">
      <formula>0</formula>
    </cfRule>
  </conditionalFormatting>
  <conditionalFormatting sqref="C465">
    <cfRule type="expression" dxfId="1935" priority="431">
      <formula>C465/B465&gt;1</formula>
    </cfRule>
    <cfRule type="expression" dxfId="1934" priority="432">
      <formula>C465/B465&lt;1</formula>
    </cfRule>
  </conditionalFormatting>
  <conditionalFormatting sqref="D465:N465">
    <cfRule type="cellIs" dxfId="1933" priority="430" operator="lessThan">
      <formula>0</formula>
    </cfRule>
  </conditionalFormatting>
  <conditionalFormatting sqref="D465:N465">
    <cfRule type="expression" dxfId="1932" priority="428">
      <formula>D465/C465&gt;1</formula>
    </cfRule>
    <cfRule type="expression" dxfId="1931" priority="429">
      <formula>D465/C465&lt;1</formula>
    </cfRule>
  </conditionalFormatting>
  <conditionalFormatting sqref="B465">
    <cfRule type="cellIs" dxfId="1930" priority="427" operator="lessThan">
      <formula>0</formula>
    </cfRule>
  </conditionalFormatting>
  <conditionalFormatting sqref="B465">
    <cfRule type="expression" dxfId="1929" priority="425">
      <formula>B465/#REF!&gt;1</formula>
    </cfRule>
    <cfRule type="expression" dxfId="1928" priority="426">
      <formula>B465/#REF!&lt;1</formula>
    </cfRule>
  </conditionalFormatting>
  <conditionalFormatting sqref="C511">
    <cfRule type="cellIs" dxfId="1927" priority="424" operator="lessThan">
      <formula>0</formula>
    </cfRule>
  </conditionalFormatting>
  <conditionalFormatting sqref="D511:N511">
    <cfRule type="cellIs" dxfId="1926" priority="421" operator="lessThan">
      <formula>0</formula>
    </cfRule>
  </conditionalFormatting>
  <conditionalFormatting sqref="C511">
    <cfRule type="expression" dxfId="1925" priority="422">
      <formula>C511/B511&gt;1</formula>
    </cfRule>
    <cfRule type="expression" dxfId="1924" priority="423">
      <formula>C511/B511&lt;1</formula>
    </cfRule>
  </conditionalFormatting>
  <conditionalFormatting sqref="D511:N511">
    <cfRule type="expression" dxfId="1923" priority="419">
      <formula>D511/C511&gt;1</formula>
    </cfRule>
    <cfRule type="expression" dxfId="1922" priority="420">
      <formula>D511/C511&lt;1</formula>
    </cfRule>
  </conditionalFormatting>
  <conditionalFormatting sqref="B511">
    <cfRule type="cellIs" dxfId="1921" priority="418" operator="lessThan">
      <formula>0</formula>
    </cfRule>
  </conditionalFormatting>
  <conditionalFormatting sqref="B511">
    <cfRule type="expression" dxfId="1920" priority="416">
      <formula>B511/#REF!&gt;1</formula>
    </cfRule>
    <cfRule type="expression" dxfId="1919" priority="417">
      <formula>B511/#REF!&lt;1</formula>
    </cfRule>
  </conditionalFormatting>
  <conditionalFormatting sqref="B529 B521">
    <cfRule type="cellIs" dxfId="1918" priority="415" operator="lessThan">
      <formula>0</formula>
    </cfRule>
  </conditionalFormatting>
  <conditionalFormatting sqref="B529 B521">
    <cfRule type="expression" dxfId="1917" priority="413">
      <formula>B521/#REF!&gt;1</formula>
    </cfRule>
    <cfRule type="expression" dxfId="1916" priority="414">
      <formula>B521/#REF!&lt;1</formula>
    </cfRule>
  </conditionalFormatting>
  <conditionalFormatting sqref="C521">
    <cfRule type="cellIs" dxfId="1915" priority="412" operator="lessThan">
      <formula>0</formula>
    </cfRule>
  </conditionalFormatting>
  <conditionalFormatting sqref="C521 B636:O637">
    <cfRule type="expression" dxfId="1914" priority="410">
      <formula>B521/A521&gt;1</formula>
    </cfRule>
    <cfRule type="expression" dxfId="1913" priority="411">
      <formula>B521/A521&lt;1</formula>
    </cfRule>
  </conditionalFormatting>
  <conditionalFormatting sqref="C603:N603">
    <cfRule type="expression" dxfId="1912" priority="371">
      <formula>C603/B603&gt;1</formula>
    </cfRule>
    <cfRule type="expression" dxfId="1911" priority="372">
      <formula>C603/B603&lt;1</formula>
    </cfRule>
  </conditionalFormatting>
  <conditionalFormatting sqref="I552:N552">
    <cfRule type="expression" dxfId="1910" priority="395">
      <formula>I552/H552&gt;1</formula>
    </cfRule>
    <cfRule type="expression" dxfId="1909" priority="396">
      <formula>I552/H552&lt;1</formula>
    </cfRule>
  </conditionalFormatting>
  <conditionalFormatting sqref="I560:N560">
    <cfRule type="expression" dxfId="1908" priority="392">
      <formula>I560/H560&gt;1</formula>
    </cfRule>
    <cfRule type="expression" dxfId="1907" priority="393">
      <formula>I560/H560&lt;1</formula>
    </cfRule>
  </conditionalFormatting>
  <conditionalFormatting sqref="B575:N575">
    <cfRule type="cellIs" dxfId="1906" priority="391" operator="lessThan">
      <formula>0</formula>
    </cfRule>
  </conditionalFormatting>
  <conditionalFormatting sqref="B575:N575">
    <cfRule type="expression" dxfId="1905" priority="389">
      <formula>B575/A575&gt;1</formula>
    </cfRule>
    <cfRule type="expression" dxfId="1904" priority="390">
      <formula>B575/A575&lt;1</formula>
    </cfRule>
  </conditionalFormatting>
  <conditionalFormatting sqref="B589:N589">
    <cfRule type="cellIs" dxfId="1903" priority="388" operator="lessThan">
      <formula>0</formula>
    </cfRule>
  </conditionalFormatting>
  <conditionalFormatting sqref="B589:N589">
    <cfRule type="expression" dxfId="1902" priority="386">
      <formula>B589/A589&gt;1</formula>
    </cfRule>
    <cfRule type="expression" dxfId="1901" priority="387">
      <formula>B589/A589&lt;1</formula>
    </cfRule>
  </conditionalFormatting>
  <conditionalFormatting sqref="N608">
    <cfRule type="cellIs" dxfId="1900" priority="364" operator="lessThan">
      <formula>0</formula>
    </cfRule>
  </conditionalFormatting>
  <conditionalFormatting sqref="D521:N521">
    <cfRule type="cellIs" dxfId="1899" priority="409" operator="lessThan">
      <formula>0</formula>
    </cfRule>
  </conditionalFormatting>
  <conditionalFormatting sqref="D521:N521">
    <cfRule type="expression" dxfId="1898" priority="407">
      <formula>D521/C521&gt;1</formula>
    </cfRule>
    <cfRule type="expression" dxfId="1897" priority="408">
      <formula>D521/C521&lt;1</formula>
    </cfRule>
  </conditionalFormatting>
  <conditionalFormatting sqref="C529:N529">
    <cfRule type="cellIs" dxfId="1896" priority="406" operator="lessThan">
      <formula>0</formula>
    </cfRule>
  </conditionalFormatting>
  <conditionalFormatting sqref="C529:N529">
    <cfRule type="expression" dxfId="1895" priority="404">
      <formula>C529/B529&gt;1</formula>
    </cfRule>
    <cfRule type="expression" dxfId="1894" priority="405">
      <formula>C529/B529&lt;1</formula>
    </cfRule>
  </conditionalFormatting>
  <conditionalFormatting sqref="C582:N582">
    <cfRule type="expression" dxfId="1893" priority="380">
      <formula>C582/B582&gt;1</formula>
    </cfRule>
    <cfRule type="expression" dxfId="1892" priority="381">
      <formula>C582/B582&lt;1</formula>
    </cfRule>
  </conditionalFormatting>
  <conditionalFormatting sqref="C537:N537">
    <cfRule type="expression" dxfId="1891" priority="401">
      <formula>C537/B537&gt;1</formula>
    </cfRule>
    <cfRule type="expression" dxfId="1890" priority="402">
      <formula>C537/B537&lt;1</formula>
    </cfRule>
  </conditionalFormatting>
  <conditionalFormatting sqref="C568:N568">
    <cfRule type="expression" dxfId="1889" priority="398">
      <formula>C568/B568&gt;1</formula>
    </cfRule>
    <cfRule type="expression" dxfId="1888" priority="399">
      <formula>C568/B568&lt;1</formula>
    </cfRule>
  </conditionalFormatting>
  <conditionalFormatting sqref="C608:M608">
    <cfRule type="expression" dxfId="1887" priority="366">
      <formula>C608/B608&gt;1</formula>
    </cfRule>
    <cfRule type="expression" dxfId="1886" priority="367">
      <formula>C608/B608&lt;1</formula>
    </cfRule>
  </conditionalFormatting>
  <conditionalFormatting sqref="N608">
    <cfRule type="expression" dxfId="1885" priority="361">
      <formula>N608/M608&gt;1</formula>
    </cfRule>
    <cfRule type="expression" dxfId="1884" priority="362">
      <formula>N608/M608&lt;1</formula>
    </cfRule>
  </conditionalFormatting>
  <conditionalFormatting sqref="C608:M608">
    <cfRule type="cellIs" dxfId="1883" priority="370" operator="lessThan">
      <formula>0</formula>
    </cfRule>
  </conditionalFormatting>
  <conditionalFormatting sqref="C608:M608">
    <cfRule type="cellIs" dxfId="1882" priority="369" operator="lessThan">
      <formula>0</formula>
    </cfRule>
  </conditionalFormatting>
  <conditionalFormatting sqref="B582">
    <cfRule type="cellIs" dxfId="1881" priority="383" operator="lessThan">
      <formula>0</formula>
    </cfRule>
  </conditionalFormatting>
  <conditionalFormatting sqref="B582">
    <cfRule type="expression" dxfId="1880" priority="384">
      <formula>B582/#REF!&gt;1</formula>
    </cfRule>
    <cfRule type="expression" dxfId="1879" priority="385">
      <formula>B582/#REF!&lt;1</formula>
    </cfRule>
  </conditionalFormatting>
  <conditionalFormatting sqref="C582:N582">
    <cfRule type="cellIs" dxfId="1878" priority="382" operator="lessThan">
      <formula>0</formula>
    </cfRule>
  </conditionalFormatting>
  <conditionalFormatting sqref="C597:N597">
    <cfRule type="expression" dxfId="1877" priority="376">
      <formula>C597/B597&gt;1</formula>
    </cfRule>
    <cfRule type="expression" dxfId="1876" priority="377">
      <formula>C597/B597&lt;1</formula>
    </cfRule>
  </conditionalFormatting>
  <conditionalFormatting sqref="N608">
    <cfRule type="cellIs" dxfId="1875" priority="365" operator="lessThan">
      <formula>0</formula>
    </cfRule>
  </conditionalFormatting>
  <conditionalFormatting sqref="C608:M608">
    <cfRule type="cellIs" dxfId="1874" priority="368" operator="lessThan">
      <formula>0</formula>
    </cfRule>
  </conditionalFormatting>
  <conditionalFormatting sqref="N608">
    <cfRule type="cellIs" dxfId="1873" priority="363" operator="lessThan">
      <formula>0</formula>
    </cfRule>
  </conditionalFormatting>
  <conditionalFormatting sqref="B676:N679">
    <cfRule type="cellIs" dxfId="1872" priority="360" operator="lessThan">
      <formula>0</formula>
    </cfRule>
  </conditionalFormatting>
  <conditionalFormatting sqref="I678:N678 P676:Q679">
    <cfRule type="cellIs" dxfId="1871" priority="359" operator="lessThan">
      <formula>0</formula>
    </cfRule>
  </conditionalFormatting>
  <conditionalFormatting sqref="B680:N683">
    <cfRule type="cellIs" dxfId="1870" priority="358" operator="lessThan">
      <formula>0</formula>
    </cfRule>
  </conditionalFormatting>
  <conditionalFormatting sqref="I682:N682 P680:Q683">
    <cfRule type="cellIs" dxfId="1869" priority="357" operator="lessThan">
      <formula>0</formula>
    </cfRule>
  </conditionalFormatting>
  <conditionalFormatting sqref="B684:N687">
    <cfRule type="cellIs" dxfId="1868" priority="356" operator="lessThan">
      <formula>0</formula>
    </cfRule>
  </conditionalFormatting>
  <conditionalFormatting sqref="I686:N686 P684:Q687">
    <cfRule type="cellIs" dxfId="1867" priority="355" operator="lessThan">
      <formula>0</formula>
    </cfRule>
  </conditionalFormatting>
  <conditionalFormatting sqref="B688:N691">
    <cfRule type="cellIs" dxfId="1866" priority="354" operator="lessThan">
      <formula>0</formula>
    </cfRule>
  </conditionalFormatting>
  <conditionalFormatting sqref="I690:N690 P688:Q691">
    <cfRule type="cellIs" dxfId="1865" priority="353" operator="lessThan">
      <formula>0</formula>
    </cfRule>
  </conditionalFormatting>
  <conditionalFormatting sqref="B692:N695 O694">
    <cfRule type="cellIs" dxfId="1864" priority="352" operator="lessThan">
      <formula>0</formula>
    </cfRule>
  </conditionalFormatting>
  <conditionalFormatting sqref="P692:Q695 I694:O694">
    <cfRule type="cellIs" dxfId="1863" priority="351" operator="lessThan">
      <formula>0</formula>
    </cfRule>
  </conditionalFormatting>
  <conditionalFormatting sqref="B696:N699">
    <cfRule type="cellIs" dxfId="1862" priority="350" operator="lessThan">
      <formula>0</formula>
    </cfRule>
  </conditionalFormatting>
  <conditionalFormatting sqref="I698:N698 P696:Q699">
    <cfRule type="cellIs" dxfId="1861" priority="349" operator="lessThan">
      <formula>0</formula>
    </cfRule>
  </conditionalFormatting>
  <conditionalFormatting sqref="B700:N703">
    <cfRule type="cellIs" dxfId="1860" priority="348" operator="lessThan">
      <formula>0</formula>
    </cfRule>
  </conditionalFormatting>
  <conditionalFormatting sqref="I702:N702 P700:Q703">
    <cfRule type="cellIs" dxfId="1859" priority="347" operator="lessThan">
      <formula>0</formula>
    </cfRule>
  </conditionalFormatting>
  <conditionalFormatting sqref="B704:N707">
    <cfRule type="cellIs" dxfId="1858" priority="346" operator="lessThan">
      <formula>0</formula>
    </cfRule>
  </conditionalFormatting>
  <conditionalFormatting sqref="I706:N706 P704:Q707">
    <cfRule type="cellIs" dxfId="1857" priority="345" operator="lessThan">
      <formula>0</formula>
    </cfRule>
  </conditionalFormatting>
  <conditionalFormatting sqref="B712:N715">
    <cfRule type="cellIs" dxfId="1856" priority="344" operator="lessThan">
      <formula>0</formula>
    </cfRule>
  </conditionalFormatting>
  <conditionalFormatting sqref="I714:N714 P712:Q715">
    <cfRule type="cellIs" dxfId="1855" priority="343" operator="lessThan">
      <formula>0</formula>
    </cfRule>
  </conditionalFormatting>
  <conditionalFormatting sqref="B716:N719">
    <cfRule type="cellIs" dxfId="1854" priority="342" operator="lessThan">
      <formula>0</formula>
    </cfRule>
  </conditionalFormatting>
  <conditionalFormatting sqref="I718:N718 P716:Q719">
    <cfRule type="cellIs" dxfId="1853" priority="341" operator="lessThan">
      <formula>0</formula>
    </cfRule>
  </conditionalFormatting>
  <conditionalFormatting sqref="P654">
    <cfRule type="cellIs" dxfId="1852" priority="340" operator="lessThan">
      <formula>0</formula>
    </cfRule>
  </conditionalFormatting>
  <conditionalFormatting sqref="Q466">
    <cfRule type="cellIs" dxfId="1851" priority="339" operator="lessThan">
      <formula>0</formula>
    </cfRule>
  </conditionalFormatting>
  <conditionalFormatting sqref="P466">
    <cfRule type="cellIs" dxfId="1850" priority="338" operator="lessThan">
      <formula>0</formula>
    </cfRule>
  </conditionalFormatting>
  <conditionalFormatting sqref="B466:N466">
    <cfRule type="cellIs" dxfId="1849" priority="337" operator="lessThan">
      <formula>0</formula>
    </cfRule>
  </conditionalFormatting>
  <conditionalFormatting sqref="B505:N505">
    <cfRule type="cellIs" dxfId="1848" priority="334" operator="lessThan">
      <formula>0</formula>
    </cfRule>
  </conditionalFormatting>
  <conditionalFormatting sqref="B513:N513">
    <cfRule type="cellIs" dxfId="1847" priority="331" operator="lessThan">
      <formula>0</formula>
    </cfRule>
  </conditionalFormatting>
  <conditionalFormatting sqref="B522:N522">
    <cfRule type="cellIs" dxfId="1846" priority="328" operator="lessThan">
      <formula>0</formula>
    </cfRule>
  </conditionalFormatting>
  <conditionalFormatting sqref="B530:N530">
    <cfRule type="cellIs" dxfId="1845" priority="325" operator="lessThan">
      <formula>0</formula>
    </cfRule>
  </conditionalFormatting>
  <conditionalFormatting sqref="B538:N538">
    <cfRule type="cellIs" dxfId="1844" priority="322" operator="lessThan">
      <formula>0</formula>
    </cfRule>
  </conditionalFormatting>
  <conditionalFormatting sqref="B553:N553">
    <cfRule type="cellIs" dxfId="1843" priority="319" operator="lessThan">
      <formula>0</formula>
    </cfRule>
  </conditionalFormatting>
  <conditionalFormatting sqref="B561:N561">
    <cfRule type="cellIs" dxfId="1842" priority="316" operator="lessThan">
      <formula>0</formula>
    </cfRule>
  </conditionalFormatting>
  <conditionalFormatting sqref="B590:N590">
    <cfRule type="cellIs" dxfId="1841" priority="313" operator="lessThan">
      <formula>0</formula>
    </cfRule>
  </conditionalFormatting>
  <conditionalFormatting sqref="O608">
    <cfRule type="cellIs" dxfId="1840" priority="51" operator="lessThan">
      <formula>0</formula>
    </cfRule>
  </conditionalFormatting>
  <conditionalFormatting sqref="O608">
    <cfRule type="cellIs" dxfId="1839" priority="52" operator="lessThan">
      <formula>0</formula>
    </cfRule>
  </conditionalFormatting>
  <conditionalFormatting sqref="O603">
    <cfRule type="cellIs" dxfId="1838" priority="55" operator="lessThan">
      <formula>0</formula>
    </cfRule>
  </conditionalFormatting>
  <conditionalFormatting sqref="O603">
    <cfRule type="cellIs" dxfId="1837" priority="56" operator="lessThan">
      <formula>0</formula>
    </cfRule>
  </conditionalFormatting>
  <conditionalFormatting sqref="O603">
    <cfRule type="cellIs" dxfId="1836" priority="57" operator="lessThan">
      <formula>0</formula>
    </cfRule>
  </conditionalFormatting>
  <conditionalFormatting sqref="O608">
    <cfRule type="cellIs" dxfId="1835" priority="50" operator="lessThan">
      <formula>0</formula>
    </cfRule>
  </conditionalFormatting>
  <conditionalFormatting sqref="P491:Q491">
    <cfRule type="cellIs" dxfId="1834" priority="312" operator="lessThan">
      <formula>0</formula>
    </cfRule>
  </conditionalFormatting>
  <conditionalFormatting sqref="Q492:Q496">
    <cfRule type="cellIs" dxfId="1833" priority="311" operator="lessThan">
      <formula>0</formula>
    </cfRule>
  </conditionalFormatting>
  <conditionalFormatting sqref="P492:P495">
    <cfRule type="cellIs" dxfId="1832" priority="310" operator="lessThan">
      <formula>0</formula>
    </cfRule>
  </conditionalFormatting>
  <conditionalFormatting sqref="P496">
    <cfRule type="cellIs" dxfId="1831" priority="309" operator="lessThan">
      <formula>0</formula>
    </cfRule>
  </conditionalFormatting>
  <conditionalFormatting sqref="P473:Q473 B473">
    <cfRule type="cellIs" dxfId="1830" priority="308" operator="lessThan">
      <formula>0</formula>
    </cfRule>
  </conditionalFormatting>
  <conditionalFormatting sqref="Q474:Q478">
    <cfRule type="cellIs" dxfId="1829" priority="307" operator="lessThan">
      <formula>0</formula>
    </cfRule>
  </conditionalFormatting>
  <conditionalFormatting sqref="P474:P477">
    <cfRule type="cellIs" dxfId="1828" priority="306" operator="lessThan">
      <formula>0</formula>
    </cfRule>
  </conditionalFormatting>
  <conditionalFormatting sqref="P478">
    <cfRule type="cellIs" dxfId="1827" priority="305" operator="lessThan">
      <formula>0</formula>
    </cfRule>
  </conditionalFormatting>
  <conditionalFormatting sqref="P479:Q479 B479">
    <cfRule type="cellIs" dxfId="1826" priority="304" operator="lessThan">
      <formula>0</formula>
    </cfRule>
  </conditionalFormatting>
  <conditionalFormatting sqref="Q480:Q484">
    <cfRule type="cellIs" dxfId="1825" priority="303" operator="lessThan">
      <formula>0</formula>
    </cfRule>
  </conditionalFormatting>
  <conditionalFormatting sqref="P480:P483">
    <cfRule type="cellIs" dxfId="1824" priority="302" operator="lessThan">
      <formula>0</formula>
    </cfRule>
  </conditionalFormatting>
  <conditionalFormatting sqref="P484">
    <cfRule type="cellIs" dxfId="1823" priority="301" operator="lessThan">
      <formula>0</formula>
    </cfRule>
  </conditionalFormatting>
  <conditionalFormatting sqref="P485:Q485 B485">
    <cfRule type="cellIs" dxfId="1822" priority="300" operator="lessThan">
      <formula>0</formula>
    </cfRule>
  </conditionalFormatting>
  <conditionalFormatting sqref="Q486:Q490">
    <cfRule type="cellIs" dxfId="1821" priority="299" operator="lessThan">
      <formula>0</formula>
    </cfRule>
  </conditionalFormatting>
  <conditionalFormatting sqref="P486:P489">
    <cfRule type="cellIs" dxfId="1820" priority="298" operator="lessThan">
      <formula>0</formula>
    </cfRule>
  </conditionalFormatting>
  <conditionalFormatting sqref="P490">
    <cfRule type="cellIs" dxfId="1819"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818" priority="294" operator="lessThan">
      <formula>0</formula>
    </cfRule>
  </conditionalFormatting>
  <conditionalFormatting sqref="O348">
    <cfRule type="cellIs" dxfId="1817" priority="293" operator="lessThan">
      <formula>0</formula>
    </cfRule>
  </conditionalFormatting>
  <conditionalFormatting sqref="O348">
    <cfRule type="cellIs" dxfId="1816" priority="292" operator="lessThan">
      <formula>0</formula>
    </cfRule>
  </conditionalFormatting>
  <conditionalFormatting sqref="O351:O354">
    <cfRule type="cellIs" dxfId="1815" priority="291" operator="lessThan">
      <formula>0</formula>
    </cfRule>
  </conditionalFormatting>
  <conditionalFormatting sqref="O363:O364">
    <cfRule type="cellIs" dxfId="1813" priority="289" operator="lessThan">
      <formula>0</formula>
    </cfRule>
  </conditionalFormatting>
  <conditionalFormatting sqref="O369:O370">
    <cfRule type="cellIs" dxfId="1812" priority="288" operator="lessThan">
      <formula>0</formula>
    </cfRule>
  </conditionalFormatting>
  <conditionalFormatting sqref="O375:O376">
    <cfRule type="cellIs" dxfId="1811" priority="287" operator="lessThan">
      <formula>0</formula>
    </cfRule>
  </conditionalFormatting>
  <conditionalFormatting sqref="O381:O383">
    <cfRule type="cellIs" dxfId="1810" priority="286" operator="lessThan">
      <formula>0</formula>
    </cfRule>
  </conditionalFormatting>
  <conditionalFormatting sqref="O355">
    <cfRule type="cellIs" dxfId="1809" priority="285" operator="lessThan">
      <formula>0</formula>
    </cfRule>
  </conditionalFormatting>
  <conditionalFormatting sqref="O593:O595">
    <cfRule type="cellIs" dxfId="1808" priority="283" operator="lessThan">
      <formula>0</formula>
    </cfRule>
  </conditionalFormatting>
  <conditionalFormatting sqref="O593:O595">
    <cfRule type="cellIs" dxfId="1807" priority="284" operator="lessThan">
      <formula>0</formula>
    </cfRule>
  </conditionalFormatting>
  <conditionalFormatting sqref="O601:O602 O599">
    <cfRule type="cellIs" dxfId="1806" priority="282" operator="lessThan">
      <formula>0</formula>
    </cfRule>
  </conditionalFormatting>
  <conditionalFormatting sqref="O621:O624">
    <cfRule type="cellIs" dxfId="1805" priority="277" operator="lessThan">
      <formula>0</formula>
    </cfRule>
  </conditionalFormatting>
  <conditionalFormatting sqref="O621:O624">
    <cfRule type="cellIs" dxfId="1804" priority="278" operator="lessThan">
      <formula>0</formula>
    </cfRule>
  </conditionalFormatting>
  <conditionalFormatting sqref="O626:O629">
    <cfRule type="cellIs" dxfId="1803" priority="276" operator="lessThan">
      <formula>0</formula>
    </cfRule>
  </conditionalFormatting>
  <conditionalFormatting sqref="O611:O614">
    <cfRule type="cellIs" dxfId="1802" priority="271" operator="lessThan">
      <formula>0</formula>
    </cfRule>
  </conditionalFormatting>
  <conditionalFormatting sqref="O611:O614">
    <cfRule type="cellIs" dxfId="1801" priority="272" operator="lessThan">
      <formula>0</formula>
    </cfRule>
  </conditionalFormatting>
  <conditionalFormatting sqref="O650 O663 O655:O661 O642:O645 O652:O653 O672:O675 O708:O711 O665:O670">
    <cfRule type="cellIs" dxfId="1800" priority="270" operator="lessThan">
      <formula>0</formula>
    </cfRule>
  </conditionalFormatting>
  <conditionalFormatting sqref="O674">
    <cfRule type="cellIs" dxfId="1799" priority="269" operator="lessThan">
      <formula>0</formula>
    </cfRule>
  </conditionalFormatting>
  <conditionalFormatting sqref="O647">
    <cfRule type="cellIs" dxfId="1798" priority="268" operator="lessThan">
      <formula>0</formula>
    </cfRule>
  </conditionalFormatting>
  <conditionalFormatting sqref="O393">
    <cfRule type="cellIs" dxfId="1797" priority="245" operator="lessThan">
      <formula>0</formula>
    </cfRule>
  </conditionalFormatting>
  <conditionalFormatting sqref="O390">
    <cfRule type="cellIs" dxfId="1796" priority="250" operator="lessThan">
      <formula>0</formula>
    </cfRule>
  </conditionalFormatting>
  <conditionalFormatting sqref="O393">
    <cfRule type="cellIs" dxfId="1795" priority="248" operator="lessThan">
      <formula>0</formula>
    </cfRule>
  </conditionalFormatting>
  <conditionalFormatting sqref="O378">
    <cfRule type="cellIs" dxfId="1794" priority="260" operator="lessThan">
      <formula>0</formula>
    </cfRule>
  </conditionalFormatting>
  <conditionalFormatting sqref="O372">
    <cfRule type="cellIs" dxfId="1793" priority="261" operator="lessThan">
      <formula>0</formula>
    </cfRule>
  </conditionalFormatting>
  <conditionalFormatting sqref="O384">
    <cfRule type="cellIs" dxfId="1792" priority="259" operator="lessThan">
      <formula>0</formula>
    </cfRule>
  </conditionalFormatting>
  <conditionalFormatting sqref="O387">
    <cfRule type="cellIs" dxfId="1791" priority="254" operator="lessThan">
      <formula>0</formula>
    </cfRule>
  </conditionalFormatting>
  <conditionalFormatting sqref="O387">
    <cfRule type="cellIs" dxfId="1790" priority="253" operator="lessThan">
      <formula>0</formula>
    </cfRule>
  </conditionalFormatting>
  <conditionalFormatting sqref="O387">
    <cfRule type="cellIs" dxfId="1789" priority="252" operator="lessThan">
      <formula>0</formula>
    </cfRule>
  </conditionalFormatting>
  <conditionalFormatting sqref="O387">
    <cfRule type="cellIs" dxfId="1788" priority="251" operator="lessThan">
      <formula>0</formula>
    </cfRule>
  </conditionalFormatting>
  <conditionalFormatting sqref="O393">
    <cfRule type="cellIs" dxfId="1787" priority="246" operator="lessThan">
      <formula>0</formula>
    </cfRule>
  </conditionalFormatting>
  <conditionalFormatting sqref="O393">
    <cfRule type="cellIs" dxfId="1786" priority="249" operator="lessThan">
      <formula>0</formula>
    </cfRule>
  </conditionalFormatting>
  <conditionalFormatting sqref="O393">
    <cfRule type="cellIs" dxfId="1785" priority="244" operator="lessThan">
      <formula>0</formula>
    </cfRule>
  </conditionalFormatting>
  <conditionalFormatting sqref="O393">
    <cfRule type="cellIs" dxfId="1784" priority="247" operator="lessThan">
      <formula>0</formula>
    </cfRule>
  </conditionalFormatting>
  <conditionalFormatting sqref="O393">
    <cfRule type="cellIs" dxfId="1783" priority="242" operator="lessThan">
      <formula>0</formula>
    </cfRule>
  </conditionalFormatting>
  <conditionalFormatting sqref="O393">
    <cfRule type="cellIs" dxfId="1782" priority="243" operator="lessThan">
      <formula>0</formula>
    </cfRule>
  </conditionalFormatting>
  <conditionalFormatting sqref="O399">
    <cfRule type="cellIs" dxfId="1781" priority="240" operator="lessThan">
      <formula>0</formula>
    </cfRule>
  </conditionalFormatting>
  <conditionalFormatting sqref="O396">
    <cfRule type="cellIs" dxfId="1780" priority="241" operator="lessThan">
      <formula>0</formula>
    </cfRule>
  </conditionalFormatting>
  <conditionalFormatting sqref="O399">
    <cfRule type="cellIs" dxfId="1779" priority="239" operator="lessThan">
      <formula>0</formula>
    </cfRule>
  </conditionalFormatting>
  <conditionalFormatting sqref="O399">
    <cfRule type="cellIs" dxfId="1778" priority="238" operator="lessThan">
      <formula>0</formula>
    </cfRule>
  </conditionalFormatting>
  <conditionalFormatting sqref="O399">
    <cfRule type="cellIs" dxfId="1777" priority="237" operator="lessThan">
      <formula>0</formula>
    </cfRule>
  </conditionalFormatting>
  <conditionalFormatting sqref="O399">
    <cfRule type="cellIs" dxfId="1776" priority="236" operator="lessThan">
      <formula>0</formula>
    </cfRule>
  </conditionalFormatting>
  <conditionalFormatting sqref="O399">
    <cfRule type="cellIs" dxfId="1775" priority="235" operator="lessThan">
      <formula>0</formula>
    </cfRule>
  </conditionalFormatting>
  <conditionalFormatting sqref="O399">
    <cfRule type="cellIs" dxfId="1774" priority="234" operator="lessThan">
      <formula>0</formula>
    </cfRule>
  </conditionalFormatting>
  <conditionalFormatting sqref="O399">
    <cfRule type="cellIs" dxfId="1773" priority="233" operator="lessThan">
      <formula>0</formula>
    </cfRule>
  </conditionalFormatting>
  <conditionalFormatting sqref="O402">
    <cfRule type="cellIs" dxfId="1772" priority="232" operator="lessThan">
      <formula>0</formula>
    </cfRule>
  </conditionalFormatting>
  <conditionalFormatting sqref="O355">
    <cfRule type="cellIs" dxfId="1771" priority="231" operator="lessThan">
      <formula>0</formula>
    </cfRule>
  </conditionalFormatting>
  <conditionalFormatting sqref="O361">
    <cfRule type="cellIs" dxfId="1770" priority="230" operator="lessThan">
      <formula>0</formula>
    </cfRule>
  </conditionalFormatting>
  <conditionalFormatting sqref="O361">
    <cfRule type="cellIs" dxfId="1769" priority="229" operator="lessThan">
      <formula>0</formula>
    </cfRule>
  </conditionalFormatting>
  <conditionalFormatting sqref="O367">
    <cfRule type="cellIs" dxfId="1768" priority="228" operator="lessThan">
      <formula>0</formula>
    </cfRule>
  </conditionalFormatting>
  <conditionalFormatting sqref="O367">
    <cfRule type="cellIs" dxfId="1767" priority="227" operator="lessThan">
      <formula>0</formula>
    </cfRule>
  </conditionalFormatting>
  <conditionalFormatting sqref="O373">
    <cfRule type="cellIs" dxfId="1766" priority="226" operator="lessThan">
      <formula>0</formula>
    </cfRule>
  </conditionalFormatting>
  <conditionalFormatting sqref="O373">
    <cfRule type="cellIs" dxfId="1765" priority="225" operator="lessThan">
      <formula>0</formula>
    </cfRule>
  </conditionalFormatting>
  <conditionalFormatting sqref="O379">
    <cfRule type="cellIs" dxfId="1764" priority="224" operator="lessThan">
      <formula>0</formula>
    </cfRule>
  </conditionalFormatting>
  <conditionalFormatting sqref="O379">
    <cfRule type="cellIs" dxfId="1763" priority="223" operator="lessThan">
      <formula>0</formula>
    </cfRule>
  </conditionalFormatting>
  <conditionalFormatting sqref="O385">
    <cfRule type="cellIs" dxfId="1762" priority="222" operator="lessThan">
      <formula>0</formula>
    </cfRule>
  </conditionalFormatting>
  <conditionalFormatting sqref="O385">
    <cfRule type="cellIs" dxfId="1761" priority="221" operator="lessThan">
      <formula>0</formula>
    </cfRule>
  </conditionalFormatting>
  <conditionalFormatting sqref="O391">
    <cfRule type="cellIs" dxfId="1760" priority="220" operator="lessThan">
      <formula>0</formula>
    </cfRule>
  </conditionalFormatting>
  <conditionalFormatting sqref="O391">
    <cfRule type="cellIs" dxfId="1759" priority="219" operator="lessThan">
      <formula>0</formula>
    </cfRule>
  </conditionalFormatting>
  <conditionalFormatting sqref="O397">
    <cfRule type="cellIs" dxfId="1758" priority="218" operator="lessThan">
      <formula>0</formula>
    </cfRule>
  </conditionalFormatting>
  <conditionalFormatting sqref="O397">
    <cfRule type="cellIs" dxfId="1757" priority="217" operator="lessThan">
      <formula>0</formula>
    </cfRule>
  </conditionalFormatting>
  <conditionalFormatting sqref="O405">
    <cfRule type="cellIs" dxfId="1756" priority="216" operator="lessThan">
      <formula>0</formula>
    </cfRule>
  </conditionalFormatting>
  <conditionalFormatting sqref="O405">
    <cfRule type="cellIs" dxfId="1755" priority="214" operator="lessThan">
      <formula>0</formula>
    </cfRule>
  </conditionalFormatting>
  <conditionalFormatting sqref="O405">
    <cfRule type="cellIs" dxfId="1754" priority="213" operator="lessThan">
      <formula>0</formula>
    </cfRule>
  </conditionalFormatting>
  <conditionalFormatting sqref="O405">
    <cfRule type="cellIs" dxfId="1753" priority="212" operator="lessThan">
      <formula>0</formula>
    </cfRule>
  </conditionalFormatting>
  <conditionalFormatting sqref="O405">
    <cfRule type="cellIs" dxfId="1752" priority="211" operator="lessThan">
      <formula>0</formula>
    </cfRule>
  </conditionalFormatting>
  <conditionalFormatting sqref="O405">
    <cfRule type="cellIs" dxfId="1751" priority="210" operator="lessThan">
      <formula>0</formula>
    </cfRule>
  </conditionalFormatting>
  <conditionalFormatting sqref="O405">
    <cfRule type="cellIs" dxfId="1750" priority="209" operator="lessThan">
      <formula>0</formula>
    </cfRule>
  </conditionalFormatting>
  <conditionalFormatting sqref="O408">
    <cfRule type="cellIs" dxfId="1749" priority="208" operator="lessThan">
      <formula>0</formula>
    </cfRule>
  </conditionalFormatting>
  <conditionalFormatting sqref="O409">
    <cfRule type="cellIs" dxfId="1748" priority="207" operator="lessThan">
      <formula>0</formula>
    </cfRule>
  </conditionalFormatting>
  <conditionalFormatting sqref="O409">
    <cfRule type="cellIs" dxfId="1747" priority="206" operator="lessThan">
      <formula>0</formula>
    </cfRule>
  </conditionalFormatting>
  <conditionalFormatting sqref="O411">
    <cfRule type="cellIs" dxfId="1746" priority="205" operator="lessThan">
      <formula>0</formula>
    </cfRule>
  </conditionalFormatting>
  <conditionalFormatting sqref="O411">
    <cfRule type="cellIs" dxfId="1745" priority="204" operator="lessThan">
      <formula>0</formula>
    </cfRule>
  </conditionalFormatting>
  <conditionalFormatting sqref="O411">
    <cfRule type="cellIs" dxfId="1744" priority="203" operator="lessThan">
      <formula>0</formula>
    </cfRule>
  </conditionalFormatting>
  <conditionalFormatting sqref="O411">
    <cfRule type="cellIs" dxfId="1743" priority="202" operator="lessThan">
      <formula>0</formula>
    </cfRule>
  </conditionalFormatting>
  <conditionalFormatting sqref="O411">
    <cfRule type="cellIs" dxfId="1742" priority="201" operator="lessThan">
      <formula>0</formula>
    </cfRule>
  </conditionalFormatting>
  <conditionalFormatting sqref="O411">
    <cfRule type="cellIs" dxfId="1741" priority="200" operator="lessThan">
      <formula>0</formula>
    </cfRule>
  </conditionalFormatting>
  <conditionalFormatting sqref="O411">
    <cfRule type="cellIs" dxfId="1740" priority="199" operator="lessThan">
      <formula>0</formula>
    </cfRule>
  </conditionalFormatting>
  <conditionalFormatting sqref="O411">
    <cfRule type="cellIs" dxfId="1739" priority="198" operator="lessThan">
      <formula>0</formula>
    </cfRule>
  </conditionalFormatting>
  <conditionalFormatting sqref="O414">
    <cfRule type="cellIs" dxfId="1738" priority="197" operator="lessThan">
      <formula>0</formula>
    </cfRule>
  </conditionalFormatting>
  <conditionalFormatting sqref="O415">
    <cfRule type="cellIs" dxfId="1737" priority="196" operator="lessThan">
      <formula>0</formula>
    </cfRule>
  </conditionalFormatting>
  <conditionalFormatting sqref="O415">
    <cfRule type="cellIs" dxfId="1736" priority="195" operator="lessThan">
      <formula>0</formula>
    </cfRule>
  </conditionalFormatting>
  <conditionalFormatting sqref="O417">
    <cfRule type="cellIs" dxfId="1735" priority="194" operator="lessThan">
      <formula>0</formula>
    </cfRule>
  </conditionalFormatting>
  <conditionalFormatting sqref="O417">
    <cfRule type="cellIs" dxfId="1734" priority="193" operator="lessThan">
      <formula>0</formula>
    </cfRule>
  </conditionalFormatting>
  <conditionalFormatting sqref="O417">
    <cfRule type="cellIs" dxfId="1733" priority="192" operator="lessThan">
      <formula>0</formula>
    </cfRule>
  </conditionalFormatting>
  <conditionalFormatting sqref="O417">
    <cfRule type="cellIs" dxfId="1732" priority="191" operator="lessThan">
      <formula>0</formula>
    </cfRule>
  </conditionalFormatting>
  <conditionalFormatting sqref="O417">
    <cfRule type="cellIs" dxfId="1731" priority="190" operator="lessThan">
      <formula>0</formula>
    </cfRule>
  </conditionalFormatting>
  <conditionalFormatting sqref="O417">
    <cfRule type="cellIs" dxfId="1730" priority="189" operator="lessThan">
      <formula>0</formula>
    </cfRule>
  </conditionalFormatting>
  <conditionalFormatting sqref="O417">
    <cfRule type="cellIs" dxfId="1729" priority="188" operator="lessThan">
      <formula>0</formula>
    </cfRule>
  </conditionalFormatting>
  <conditionalFormatting sqref="O417">
    <cfRule type="cellIs" dxfId="1728" priority="187" operator="lessThan">
      <formula>0</formula>
    </cfRule>
  </conditionalFormatting>
  <conditionalFormatting sqref="O420">
    <cfRule type="cellIs" dxfId="1727" priority="186" operator="lessThan">
      <formula>0</formula>
    </cfRule>
  </conditionalFormatting>
  <conditionalFormatting sqref="O421">
    <cfRule type="cellIs" dxfId="1726" priority="185" operator="lessThan">
      <formula>0</formula>
    </cfRule>
  </conditionalFormatting>
  <conditionalFormatting sqref="O421">
    <cfRule type="cellIs" dxfId="1725" priority="184" operator="lessThan">
      <formula>0</formula>
    </cfRule>
  </conditionalFormatting>
  <conditionalFormatting sqref="O423">
    <cfRule type="cellIs" dxfId="1724" priority="183" operator="lessThan">
      <formula>0</formula>
    </cfRule>
  </conditionalFormatting>
  <conditionalFormatting sqref="O423">
    <cfRule type="cellIs" dxfId="1723" priority="182" operator="lessThan">
      <formula>0</formula>
    </cfRule>
  </conditionalFormatting>
  <conditionalFormatting sqref="O423">
    <cfRule type="cellIs" dxfId="1722" priority="181" operator="lessThan">
      <formula>0</formula>
    </cfRule>
  </conditionalFormatting>
  <conditionalFormatting sqref="O423">
    <cfRule type="cellIs" dxfId="1721" priority="180" operator="lessThan">
      <formula>0</formula>
    </cfRule>
  </conditionalFormatting>
  <conditionalFormatting sqref="O423">
    <cfRule type="cellIs" dxfId="1720" priority="179" operator="lessThan">
      <formula>0</formula>
    </cfRule>
  </conditionalFormatting>
  <conditionalFormatting sqref="O423">
    <cfRule type="cellIs" dxfId="1719" priority="178" operator="lessThan">
      <formula>0</formula>
    </cfRule>
  </conditionalFormatting>
  <conditionalFormatting sqref="O423">
    <cfRule type="cellIs" dxfId="1718" priority="177" operator="lessThan">
      <formula>0</formula>
    </cfRule>
  </conditionalFormatting>
  <conditionalFormatting sqref="O423">
    <cfRule type="cellIs" dxfId="1717" priority="176" operator="lessThan">
      <formula>0</formula>
    </cfRule>
  </conditionalFormatting>
  <conditionalFormatting sqref="O426">
    <cfRule type="cellIs" dxfId="1716" priority="175" operator="lessThan">
      <formula>0</formula>
    </cfRule>
  </conditionalFormatting>
  <conditionalFormatting sqref="O427">
    <cfRule type="cellIs" dxfId="1715" priority="174" operator="lessThan">
      <formula>0</formula>
    </cfRule>
  </conditionalFormatting>
  <conditionalFormatting sqref="O427">
    <cfRule type="cellIs" dxfId="1714" priority="173" operator="lessThan">
      <formula>0</formula>
    </cfRule>
  </conditionalFormatting>
  <conditionalFormatting sqref="O429">
    <cfRule type="cellIs" dxfId="1713" priority="172" operator="lessThan">
      <formula>0</formula>
    </cfRule>
  </conditionalFormatting>
  <conditionalFormatting sqref="O429">
    <cfRule type="cellIs" dxfId="1712" priority="171" operator="lessThan">
      <formula>0</formula>
    </cfRule>
  </conditionalFormatting>
  <conditionalFormatting sqref="O429">
    <cfRule type="cellIs" dxfId="1711" priority="170" operator="lessThan">
      <formula>0</formula>
    </cfRule>
  </conditionalFormatting>
  <conditionalFormatting sqref="O429">
    <cfRule type="cellIs" dxfId="1710" priority="169" operator="lessThan">
      <formula>0</formula>
    </cfRule>
  </conditionalFormatting>
  <conditionalFormatting sqref="O429">
    <cfRule type="cellIs" dxfId="1709" priority="168" operator="lessThan">
      <formula>0</formula>
    </cfRule>
  </conditionalFormatting>
  <conditionalFormatting sqref="O429">
    <cfRule type="cellIs" dxfId="1708" priority="167" operator="lessThan">
      <formula>0</formula>
    </cfRule>
  </conditionalFormatting>
  <conditionalFormatting sqref="O429">
    <cfRule type="cellIs" dxfId="1707" priority="166" operator="lessThan">
      <formula>0</formula>
    </cfRule>
  </conditionalFormatting>
  <conditionalFormatting sqref="O429">
    <cfRule type="cellIs" dxfId="1706" priority="165" operator="lessThan">
      <formula>0</formula>
    </cfRule>
  </conditionalFormatting>
  <conditionalFormatting sqref="O432">
    <cfRule type="cellIs" dxfId="1705" priority="164" operator="lessThan">
      <formula>0</formula>
    </cfRule>
  </conditionalFormatting>
  <conditionalFormatting sqref="O435">
    <cfRule type="cellIs" dxfId="1704" priority="163" operator="lessThan">
      <formula>0</formula>
    </cfRule>
  </conditionalFormatting>
  <conditionalFormatting sqref="O435">
    <cfRule type="cellIs" dxfId="1703" priority="162" operator="lessThan">
      <formula>0</formula>
    </cfRule>
  </conditionalFormatting>
  <conditionalFormatting sqref="O435">
    <cfRule type="cellIs" dxfId="1702" priority="161" operator="lessThan">
      <formula>0</formula>
    </cfRule>
  </conditionalFormatting>
  <conditionalFormatting sqref="O435">
    <cfRule type="cellIs" dxfId="1701" priority="160" operator="lessThan">
      <formula>0</formula>
    </cfRule>
  </conditionalFormatting>
  <conditionalFormatting sqref="O435">
    <cfRule type="cellIs" dxfId="1700" priority="159" operator="lessThan">
      <formula>0</formula>
    </cfRule>
  </conditionalFormatting>
  <conditionalFormatting sqref="O435">
    <cfRule type="cellIs" dxfId="1699" priority="158" operator="lessThan">
      <formula>0</formula>
    </cfRule>
  </conditionalFormatting>
  <conditionalFormatting sqref="O435">
    <cfRule type="cellIs" dxfId="1698" priority="157" operator="lessThan">
      <formula>0</formula>
    </cfRule>
  </conditionalFormatting>
  <conditionalFormatting sqref="O435">
    <cfRule type="cellIs" dxfId="1697" priority="156" operator="lessThan">
      <formula>0</formula>
    </cfRule>
  </conditionalFormatting>
  <conditionalFormatting sqref="O438">
    <cfRule type="cellIs" dxfId="1696" priority="155" operator="lessThan">
      <formula>0</formula>
    </cfRule>
  </conditionalFormatting>
  <conditionalFormatting sqref="O439">
    <cfRule type="cellIs" dxfId="1695" priority="154" operator="lessThan">
      <formula>0</formula>
    </cfRule>
  </conditionalFormatting>
  <conditionalFormatting sqref="O439">
    <cfRule type="cellIs" dxfId="1694" priority="153" operator="lessThan">
      <formula>0</formula>
    </cfRule>
  </conditionalFormatting>
  <conditionalFormatting sqref="O441">
    <cfRule type="cellIs" dxfId="1693" priority="152" operator="lessThan">
      <formula>0</formula>
    </cfRule>
  </conditionalFormatting>
  <conditionalFormatting sqref="O441">
    <cfRule type="cellIs" dxfId="1692" priority="151" operator="lessThan">
      <formula>0</formula>
    </cfRule>
  </conditionalFormatting>
  <conditionalFormatting sqref="O441">
    <cfRule type="cellIs" dxfId="1691" priority="150" operator="lessThan">
      <formula>0</formula>
    </cfRule>
  </conditionalFormatting>
  <conditionalFormatting sqref="O441">
    <cfRule type="cellIs" dxfId="1690" priority="149" operator="lessThan">
      <formula>0</formula>
    </cfRule>
  </conditionalFormatting>
  <conditionalFormatting sqref="O441">
    <cfRule type="cellIs" dxfId="1689" priority="148" operator="lessThan">
      <formula>0</formula>
    </cfRule>
  </conditionalFormatting>
  <conditionalFormatting sqref="O441">
    <cfRule type="cellIs" dxfId="1688" priority="147" operator="lessThan">
      <formula>0</formula>
    </cfRule>
  </conditionalFormatting>
  <conditionalFormatting sqref="O441">
    <cfRule type="cellIs" dxfId="1687" priority="146" operator="lessThan">
      <formula>0</formula>
    </cfRule>
  </conditionalFormatting>
  <conditionalFormatting sqref="O441">
    <cfRule type="cellIs" dxfId="1686" priority="145" operator="lessThan">
      <formula>0</formula>
    </cfRule>
  </conditionalFormatting>
  <conditionalFormatting sqref="O444">
    <cfRule type="cellIs" dxfId="1685" priority="144" operator="lessThan">
      <formula>0</formula>
    </cfRule>
  </conditionalFormatting>
  <conditionalFormatting sqref="O445">
    <cfRule type="cellIs" dxfId="1684" priority="143" operator="lessThan">
      <formula>0</formula>
    </cfRule>
  </conditionalFormatting>
  <conditionalFormatting sqref="O445">
    <cfRule type="cellIs" dxfId="1683" priority="142" operator="lessThan">
      <formula>0</formula>
    </cfRule>
  </conditionalFormatting>
  <conditionalFormatting sqref="O448">
    <cfRule type="cellIs" dxfId="1682" priority="141" operator="lessThan">
      <formula>0</formula>
    </cfRule>
  </conditionalFormatting>
  <conditionalFormatting sqref="O448">
    <cfRule type="cellIs" dxfId="1681" priority="140" operator="lessThan">
      <formula>0</formula>
    </cfRule>
  </conditionalFormatting>
  <conditionalFormatting sqref="O448">
    <cfRule type="cellIs" dxfId="1680" priority="139" operator="lessThan">
      <formula>0</formula>
    </cfRule>
  </conditionalFormatting>
  <conditionalFormatting sqref="O448">
    <cfRule type="cellIs" dxfId="1679" priority="138" operator="lessThan">
      <formula>0</formula>
    </cfRule>
  </conditionalFormatting>
  <conditionalFormatting sqref="O448">
    <cfRule type="cellIs" dxfId="1678" priority="137" operator="lessThan">
      <formula>0</formula>
    </cfRule>
  </conditionalFormatting>
  <conditionalFormatting sqref="O448">
    <cfRule type="cellIs" dxfId="1677" priority="136" operator="lessThan">
      <formula>0</formula>
    </cfRule>
  </conditionalFormatting>
  <conditionalFormatting sqref="O448">
    <cfRule type="cellIs" dxfId="1676" priority="135" operator="lessThan">
      <formula>0</formula>
    </cfRule>
  </conditionalFormatting>
  <conditionalFormatting sqref="O448">
    <cfRule type="cellIs" dxfId="1675" priority="134" operator="lessThan">
      <formula>0</formula>
    </cfRule>
  </conditionalFormatting>
  <conditionalFormatting sqref="O451">
    <cfRule type="cellIs" dxfId="1674" priority="133" operator="lessThan">
      <formula>0</formula>
    </cfRule>
  </conditionalFormatting>
  <conditionalFormatting sqref="O452">
    <cfRule type="cellIs" dxfId="1673" priority="132" operator="lessThan">
      <formula>0</formula>
    </cfRule>
  </conditionalFormatting>
  <conditionalFormatting sqref="O452">
    <cfRule type="cellIs" dxfId="1672" priority="131" operator="lessThan">
      <formula>0</formula>
    </cfRule>
  </conditionalFormatting>
  <conditionalFormatting sqref="O454">
    <cfRule type="cellIs" dxfId="1671" priority="130" operator="lessThan">
      <formula>0</formula>
    </cfRule>
  </conditionalFormatting>
  <conditionalFormatting sqref="O454">
    <cfRule type="cellIs" dxfId="1670" priority="129" operator="lessThan">
      <formula>0</formula>
    </cfRule>
  </conditionalFormatting>
  <conditionalFormatting sqref="O454">
    <cfRule type="cellIs" dxfId="1669" priority="128" operator="lessThan">
      <formula>0</formula>
    </cfRule>
  </conditionalFormatting>
  <conditionalFormatting sqref="O454">
    <cfRule type="cellIs" dxfId="1668" priority="127" operator="lessThan">
      <formula>0</formula>
    </cfRule>
  </conditionalFormatting>
  <conditionalFormatting sqref="O454">
    <cfRule type="cellIs" dxfId="1667" priority="126" operator="lessThan">
      <formula>0</formula>
    </cfRule>
  </conditionalFormatting>
  <conditionalFormatting sqref="O454">
    <cfRule type="cellIs" dxfId="1666" priority="125" operator="lessThan">
      <formula>0</formula>
    </cfRule>
  </conditionalFormatting>
  <conditionalFormatting sqref="O454">
    <cfRule type="cellIs" dxfId="1665" priority="124" operator="lessThan">
      <formula>0</formula>
    </cfRule>
  </conditionalFormatting>
  <conditionalFormatting sqref="O454">
    <cfRule type="cellIs" dxfId="1664" priority="123" operator="lessThan">
      <formula>0</formula>
    </cfRule>
  </conditionalFormatting>
  <conditionalFormatting sqref="O457">
    <cfRule type="cellIs" dxfId="1663" priority="122" operator="lessThan">
      <formula>0</formula>
    </cfRule>
  </conditionalFormatting>
  <conditionalFormatting sqref="O458">
    <cfRule type="cellIs" dxfId="1662" priority="121" operator="lessThan">
      <formula>0</formula>
    </cfRule>
  </conditionalFormatting>
  <conditionalFormatting sqref="O458">
    <cfRule type="cellIs" dxfId="1661" priority="120" operator="lessThan">
      <formula>0</formula>
    </cfRule>
  </conditionalFormatting>
  <conditionalFormatting sqref="O461:O464">
    <cfRule type="cellIs" dxfId="1660" priority="119" operator="lessThan">
      <formula>0</formula>
    </cfRule>
  </conditionalFormatting>
  <conditionalFormatting sqref="O461:O464">
    <cfRule type="expression" dxfId="1659" priority="117">
      <formula>O461/N461&gt;1</formula>
    </cfRule>
    <cfRule type="expression" dxfId="1658" priority="118">
      <formula>O461/N461&lt;1</formula>
    </cfRule>
  </conditionalFormatting>
  <conditionalFormatting sqref="O552 O560 O575 O589">
    <cfRule type="expression" dxfId="1657" priority="115">
      <formula>O552/#REF!&gt;1</formula>
    </cfRule>
    <cfRule type="expression" dxfId="1656" priority="116">
      <formula>O552/#REF!&lt;1</formula>
    </cfRule>
  </conditionalFormatting>
  <conditionalFormatting sqref="O512">
    <cfRule type="cellIs" dxfId="1655" priority="114" operator="lessThan">
      <formula>0</formula>
    </cfRule>
  </conditionalFormatting>
  <conditionalFormatting sqref="O512">
    <cfRule type="expression" dxfId="1654" priority="112">
      <formula>O512/N512&gt;1</formula>
    </cfRule>
    <cfRule type="expression" dxfId="1653" priority="113">
      <formula>O512/N512&lt;1</formula>
    </cfRule>
  </conditionalFormatting>
  <conditionalFormatting sqref="O596">
    <cfRule type="cellIs" dxfId="1652" priority="111" operator="lessThan">
      <formula>0</formula>
    </cfRule>
  </conditionalFormatting>
  <conditionalFormatting sqref="O600">
    <cfRule type="cellIs" dxfId="1651" priority="110" operator="lessThan">
      <formula>0</formula>
    </cfRule>
  </conditionalFormatting>
  <conditionalFormatting sqref="O600">
    <cfRule type="cellIs" dxfId="1650" priority="109" operator="lessThan">
      <formula>0</formula>
    </cfRule>
  </conditionalFormatting>
  <conditionalFormatting sqref="O710">
    <cfRule type="cellIs" dxfId="1649" priority="108" operator="lessThan">
      <formula>0</formula>
    </cfRule>
  </conditionalFormatting>
  <conditionalFormatting sqref="O654 O651 O648:O649 O632:O634">
    <cfRule type="expression" dxfId="1648" priority="95">
      <formula>O632/N632&gt;1</formula>
    </cfRule>
    <cfRule type="expression" dxfId="1647" priority="96">
      <formula>O632/N632&lt;1</formula>
    </cfRule>
  </conditionalFormatting>
  <conditionalFormatting sqref="O507:O510">
    <cfRule type="cellIs" dxfId="1646" priority="107" operator="lessThan">
      <formula>0</formula>
    </cfRule>
  </conditionalFormatting>
  <conditionalFormatting sqref="O507:O510">
    <cfRule type="expression" dxfId="1645" priority="105">
      <formula>O507/N507&gt;1</formula>
    </cfRule>
    <cfRule type="expression" dxfId="1644" priority="106">
      <formula>O507/N507&lt;1</formula>
    </cfRule>
  </conditionalFormatting>
  <conditionalFormatting sqref="O588 O574 O559 O551">
    <cfRule type="cellIs" dxfId="1643" priority="104" operator="lessThan">
      <formula>0</formula>
    </cfRule>
  </conditionalFormatting>
  <conditionalFormatting sqref="O584:O587 O570:O573 O555:O558 O547:O550">
    <cfRule type="cellIs" dxfId="1642" priority="103" operator="lessThan">
      <formula>0</formula>
    </cfRule>
  </conditionalFormatting>
  <conditionalFormatting sqref="O584:O587 O570:O573 O555:O558 O547:O550">
    <cfRule type="expression" dxfId="1641" priority="101">
      <formula>O547/N547&gt;1</formula>
    </cfRule>
    <cfRule type="expression" dxfId="1640" priority="102">
      <formula>O547/N547&lt;1</formula>
    </cfRule>
  </conditionalFormatting>
  <conditionalFormatting sqref="O588 O574 O559 O551">
    <cfRule type="cellIs" dxfId="1639" priority="100" operator="lessThan">
      <formula>0</formula>
    </cfRule>
  </conditionalFormatting>
  <conditionalFormatting sqref="O588 O574 O559 O551">
    <cfRule type="expression" dxfId="1638" priority="98">
      <formula>O551/N551&gt;1</formula>
    </cfRule>
    <cfRule type="expression" dxfId="1637" priority="99">
      <formula>O551/N551&lt;1</formula>
    </cfRule>
  </conditionalFormatting>
  <conditionalFormatting sqref="O654 O651 O648:O649 O632:O634">
    <cfRule type="cellIs" dxfId="1636" priority="97" operator="lessThan">
      <formula>0</formula>
    </cfRule>
  </conditionalFormatting>
  <conditionalFormatting sqref="O504">
    <cfRule type="expression" dxfId="1635" priority="295">
      <formula>O504/#REF!&gt;1</formula>
    </cfRule>
    <cfRule type="expression" dxfId="1634" priority="296">
      <formula>O504/#REF!&lt;1</formula>
    </cfRule>
  </conditionalFormatting>
  <conditionalFormatting sqref="O465">
    <cfRule type="cellIs" dxfId="1633" priority="94" operator="lessThan">
      <formula>0</formula>
    </cfRule>
  </conditionalFormatting>
  <conditionalFormatting sqref="O465">
    <cfRule type="expression" dxfId="1632" priority="92">
      <formula>O465/N465&gt;1</formula>
    </cfRule>
    <cfRule type="expression" dxfId="1631" priority="93">
      <formula>O465/N465&lt;1</formula>
    </cfRule>
  </conditionalFormatting>
  <conditionalFormatting sqref="O511">
    <cfRule type="cellIs" dxfId="1630" priority="91" operator="lessThan">
      <formula>0</formula>
    </cfRule>
  </conditionalFormatting>
  <conditionalFormatting sqref="O511">
    <cfRule type="expression" dxfId="1629" priority="89">
      <formula>O511/N511&gt;1</formula>
    </cfRule>
    <cfRule type="expression" dxfId="1628" priority="90">
      <formula>O511/N511&lt;1</formula>
    </cfRule>
  </conditionalFormatting>
  <conditionalFormatting sqref="O568">
    <cfRule type="cellIs" dxfId="1627" priority="79" operator="lessThan">
      <formula>0</formula>
    </cfRule>
  </conditionalFormatting>
  <conditionalFormatting sqref="O603">
    <cfRule type="expression" dxfId="1626" priority="53">
      <formula>O603/N603&gt;1</formula>
    </cfRule>
    <cfRule type="expression" dxfId="1625" priority="54">
      <formula>O603/N603&lt;1</formula>
    </cfRule>
  </conditionalFormatting>
  <conditionalFormatting sqref="O552">
    <cfRule type="cellIs" dxfId="1624" priority="76" operator="lessThan">
      <formula>0</formula>
    </cfRule>
  </conditionalFormatting>
  <conditionalFormatting sqref="O552">
    <cfRule type="expression" dxfId="1623" priority="74">
      <formula>O552/N552&gt;1</formula>
    </cfRule>
    <cfRule type="expression" dxfId="1622" priority="75">
      <formula>O552/N552&lt;1</formula>
    </cfRule>
  </conditionalFormatting>
  <conditionalFormatting sqref="O560">
    <cfRule type="cellIs" dxfId="1621" priority="73" operator="lessThan">
      <formula>0</formula>
    </cfRule>
  </conditionalFormatting>
  <conditionalFormatting sqref="O560">
    <cfRule type="expression" dxfId="1620" priority="71">
      <formula>O560/N560&gt;1</formula>
    </cfRule>
    <cfRule type="expression" dxfId="1619" priority="72">
      <formula>O560/N560&lt;1</formula>
    </cfRule>
  </conditionalFormatting>
  <conditionalFormatting sqref="O575">
    <cfRule type="cellIs" dxfId="1618" priority="70" operator="lessThan">
      <formula>0</formula>
    </cfRule>
  </conditionalFormatting>
  <conditionalFormatting sqref="O575">
    <cfRule type="expression" dxfId="1617" priority="68">
      <formula>O575/N575&gt;1</formula>
    </cfRule>
    <cfRule type="expression" dxfId="1616" priority="69">
      <formula>O575/N575&lt;1</formula>
    </cfRule>
  </conditionalFormatting>
  <conditionalFormatting sqref="O589">
    <cfRule type="cellIs" dxfId="1615" priority="67" operator="lessThan">
      <formula>0</formula>
    </cfRule>
  </conditionalFormatting>
  <conditionalFormatting sqref="O589">
    <cfRule type="expression" dxfId="1614" priority="65">
      <formula>O589/N589&gt;1</formula>
    </cfRule>
    <cfRule type="expression" dxfId="1613" priority="66">
      <formula>O589/N589&lt;1</formula>
    </cfRule>
  </conditionalFormatting>
  <conditionalFormatting sqref="O521">
    <cfRule type="cellIs" dxfId="1612" priority="88" operator="lessThan">
      <formula>0</formula>
    </cfRule>
  </conditionalFormatting>
  <conditionalFormatting sqref="O521">
    <cfRule type="expression" dxfId="1611" priority="86">
      <formula>O521/N521&gt;1</formula>
    </cfRule>
    <cfRule type="expression" dxfId="1610" priority="87">
      <formula>O521/N521&lt;1</formula>
    </cfRule>
  </conditionalFormatting>
  <conditionalFormatting sqref="O529">
    <cfRule type="cellIs" dxfId="1609" priority="85" operator="lessThan">
      <formula>0</formula>
    </cfRule>
  </conditionalFormatting>
  <conditionalFormatting sqref="O529">
    <cfRule type="expression" dxfId="1608" priority="83">
      <formula>O529/N529&gt;1</formula>
    </cfRule>
    <cfRule type="expression" dxfId="1607" priority="84">
      <formula>O529/N529&lt;1</formula>
    </cfRule>
  </conditionalFormatting>
  <conditionalFormatting sqref="O582">
    <cfRule type="expression" dxfId="1606" priority="62">
      <formula>O582/N582&gt;1</formula>
    </cfRule>
    <cfRule type="expression" dxfId="1605" priority="63">
      <formula>O582/N582&lt;1</formula>
    </cfRule>
  </conditionalFormatting>
  <conditionalFormatting sqref="O537">
    <cfRule type="cellIs" dxfId="1604" priority="82" operator="lessThan">
      <formula>0</formula>
    </cfRule>
  </conditionalFormatting>
  <conditionalFormatting sqref="O537">
    <cfRule type="expression" dxfId="1603" priority="80">
      <formula>O537/N537&gt;1</formula>
    </cfRule>
    <cfRule type="expression" dxfId="1602" priority="81">
      <formula>O537/N537&lt;1</formula>
    </cfRule>
  </conditionalFormatting>
  <conditionalFormatting sqref="O641:O645 B636:O637">
    <cfRule type="cellIs" dxfId="1601" priority="61" operator="lessThan">
      <formula>0</formula>
    </cfRule>
  </conditionalFormatting>
  <conditionalFormatting sqref="O568">
    <cfRule type="expression" dxfId="1600" priority="77">
      <formula>O568/N568&gt;1</formula>
    </cfRule>
    <cfRule type="expression" dxfId="1599" priority="78">
      <formula>O568/N568&lt;1</formula>
    </cfRule>
  </conditionalFormatting>
  <conditionalFormatting sqref="O597">
    <cfRule type="cellIs" dxfId="1598" priority="60" operator="lessThan">
      <formula>0</formula>
    </cfRule>
  </conditionalFormatting>
  <conditionalFormatting sqref="O608">
    <cfRule type="expression" dxfId="1597" priority="48">
      <formula>O608/N608&gt;1</formula>
    </cfRule>
    <cfRule type="expression" dxfId="1596" priority="49">
      <formula>O608/N608&lt;1</formula>
    </cfRule>
  </conditionalFormatting>
  <conditionalFormatting sqref="O582">
    <cfRule type="cellIs" dxfId="1595" priority="64" operator="lessThan">
      <formula>0</formula>
    </cfRule>
  </conditionalFormatting>
  <conditionalFormatting sqref="O597">
    <cfRule type="expression" dxfId="1594" priority="58">
      <formula>O597/N597&gt;1</formula>
    </cfRule>
    <cfRule type="expression" dxfId="1593" priority="59">
      <formula>O597/N597&lt;1</formula>
    </cfRule>
  </conditionalFormatting>
  <conditionalFormatting sqref="O676:O679">
    <cfRule type="cellIs" dxfId="1592" priority="47" operator="lessThan">
      <formula>0</formula>
    </cfRule>
  </conditionalFormatting>
  <conditionalFormatting sqref="O678">
    <cfRule type="cellIs" dxfId="1591" priority="46" operator="lessThan">
      <formula>0</formula>
    </cfRule>
  </conditionalFormatting>
  <conditionalFormatting sqref="O680:O683">
    <cfRule type="cellIs" dxfId="1590" priority="45" operator="lessThan">
      <formula>0</formula>
    </cfRule>
  </conditionalFormatting>
  <conditionalFormatting sqref="O682">
    <cfRule type="cellIs" dxfId="1589" priority="44" operator="lessThan">
      <formula>0</formula>
    </cfRule>
  </conditionalFormatting>
  <conditionalFormatting sqref="O684:O687">
    <cfRule type="cellIs" dxfId="1588" priority="43" operator="lessThan">
      <formula>0</formula>
    </cfRule>
  </conditionalFormatting>
  <conditionalFormatting sqref="O686">
    <cfRule type="cellIs" dxfId="1587" priority="42" operator="lessThan">
      <formula>0</formula>
    </cfRule>
  </conditionalFormatting>
  <conditionalFormatting sqref="O688:O691">
    <cfRule type="cellIs" dxfId="1586" priority="41" operator="lessThan">
      <formula>0</formula>
    </cfRule>
  </conditionalFormatting>
  <conditionalFormatting sqref="O690">
    <cfRule type="cellIs" dxfId="1585" priority="40" operator="lessThan">
      <formula>0</formula>
    </cfRule>
  </conditionalFormatting>
  <conditionalFormatting sqref="O692:O693 O695">
    <cfRule type="cellIs" dxfId="1584" priority="39" operator="lessThan">
      <formula>0</formula>
    </cfRule>
  </conditionalFormatting>
  <conditionalFormatting sqref="O696:O699">
    <cfRule type="cellIs" dxfId="1583" priority="38" operator="lessThan">
      <formula>0</formula>
    </cfRule>
  </conditionalFormatting>
  <conditionalFormatting sqref="O698">
    <cfRule type="cellIs" dxfId="1582" priority="37" operator="lessThan">
      <formula>0</formula>
    </cfRule>
  </conditionalFormatting>
  <conditionalFormatting sqref="O700:O703">
    <cfRule type="cellIs" dxfId="1581" priority="36" operator="lessThan">
      <formula>0</formula>
    </cfRule>
  </conditionalFormatting>
  <conditionalFormatting sqref="O702">
    <cfRule type="cellIs" dxfId="1580" priority="35" operator="lessThan">
      <formula>0</formula>
    </cfRule>
  </conditionalFormatting>
  <conditionalFormatting sqref="O704:O707">
    <cfRule type="cellIs" dxfId="1579" priority="34" operator="lessThan">
      <formula>0</formula>
    </cfRule>
  </conditionalFormatting>
  <conditionalFormatting sqref="O706">
    <cfRule type="cellIs" dxfId="1578" priority="33" operator="lessThan">
      <formula>0</formula>
    </cfRule>
  </conditionalFormatting>
  <conditionalFormatting sqref="O712:O715">
    <cfRule type="cellIs" dxfId="1577" priority="32" operator="lessThan">
      <formula>0</formula>
    </cfRule>
  </conditionalFormatting>
  <conditionalFormatting sqref="O714">
    <cfRule type="cellIs" dxfId="1576" priority="31" operator="lessThan">
      <formula>0</formula>
    </cfRule>
  </conditionalFormatting>
  <conditionalFormatting sqref="O716:O719">
    <cfRule type="cellIs" dxfId="1575" priority="30" operator="lessThan">
      <formula>0</formula>
    </cfRule>
  </conditionalFormatting>
  <conditionalFormatting sqref="O718">
    <cfRule type="cellIs" dxfId="1574" priority="29" operator="lessThan">
      <formula>0</formula>
    </cfRule>
  </conditionalFormatting>
  <conditionalFormatting sqref="O466">
    <cfRule type="cellIs" dxfId="1573" priority="28" operator="lessThan">
      <formula>0</formula>
    </cfRule>
  </conditionalFormatting>
  <conditionalFormatting sqref="O505">
    <cfRule type="cellIs" dxfId="1572" priority="27" operator="lessThan">
      <formula>0</formula>
    </cfRule>
  </conditionalFormatting>
  <conditionalFormatting sqref="O513">
    <cfRule type="cellIs" dxfId="1571" priority="26" operator="lessThan">
      <formula>0</formula>
    </cfRule>
  </conditionalFormatting>
  <conditionalFormatting sqref="O522">
    <cfRule type="cellIs" dxfId="1570" priority="25" operator="lessThan">
      <formula>0</formula>
    </cfRule>
  </conditionalFormatting>
  <conditionalFormatting sqref="O530">
    <cfRule type="cellIs" dxfId="1569" priority="24" operator="lessThan">
      <formula>0</formula>
    </cfRule>
  </conditionalFormatting>
  <conditionalFormatting sqref="O538">
    <cfRule type="cellIs" dxfId="1568" priority="23" operator="lessThan">
      <formula>0</formula>
    </cfRule>
  </conditionalFormatting>
  <conditionalFormatting sqref="O553">
    <cfRule type="cellIs" dxfId="1567" priority="22" operator="lessThan">
      <formula>0</formula>
    </cfRule>
  </conditionalFormatting>
  <conditionalFormatting sqref="O561">
    <cfRule type="cellIs" dxfId="1566" priority="21" operator="lessThan">
      <formula>0</formula>
    </cfRule>
  </conditionalFormatting>
  <conditionalFormatting sqref="O590">
    <cfRule type="cellIs" dxfId="1565" priority="20" operator="lessThan">
      <formula>0</formula>
    </cfRule>
  </conditionalFormatting>
  <conditionalFormatting sqref="B720:N723">
    <cfRule type="cellIs" dxfId="1564" priority="19" operator="lessThan">
      <formula>0</formula>
    </cfRule>
  </conditionalFormatting>
  <conditionalFormatting sqref="I722:N722 P720:Q723">
    <cfRule type="cellIs" dxfId="1563" priority="18" operator="lessThan">
      <formula>0</formula>
    </cfRule>
  </conditionalFormatting>
  <conditionalFormatting sqref="O720:O723">
    <cfRule type="cellIs" dxfId="1562" priority="17" operator="lessThan">
      <formula>0</formula>
    </cfRule>
  </conditionalFormatting>
  <conditionalFormatting sqref="O722">
    <cfRule type="cellIs" dxfId="1561" priority="16" operator="lessThan">
      <formula>0</formula>
    </cfRule>
  </conditionalFormatting>
  <conditionalFormatting sqref="P655:P658">
    <cfRule type="cellIs" dxfId="1560" priority="15" operator="lessThan">
      <formula>0</formula>
    </cfRule>
  </conditionalFormatting>
  <conditionalFormatting sqref="P638:Q638 Q639:Q640">
    <cfRule type="cellIs" dxfId="1559" priority="14" operator="lessThan">
      <formula>0</formula>
    </cfRule>
  </conditionalFormatting>
  <conditionalFormatting sqref="B638">
    <cfRule type="cellIs" dxfId="1558" priority="13" operator="lessThan">
      <formula>0</formula>
    </cfRule>
  </conditionalFormatting>
  <conditionalFormatting sqref="P639:P640">
    <cfRule type="cellIs" dxfId="1557" priority="12" operator="lessThan">
      <formula>0</formula>
    </cfRule>
  </conditionalFormatting>
  <conditionalFormatting sqref="B639:O640">
    <cfRule type="expression" dxfId="1556" priority="10">
      <formula>B639/A639&gt;1</formula>
    </cfRule>
    <cfRule type="expression" dxfId="1555" priority="11">
      <formula>B639/A639&lt;1</formula>
    </cfRule>
  </conditionalFormatting>
  <conditionalFormatting sqref="B639:O640">
    <cfRule type="cellIs" dxfId="1554" priority="9" operator="lessThan">
      <formula>0</formula>
    </cfRule>
  </conditionalFormatting>
  <conditionalFormatting sqref="B491">
    <cfRule type="cellIs" dxfId="1553" priority="8" operator="lessThan">
      <formula>0</formula>
    </cfRule>
  </conditionalFormatting>
  <conditionalFormatting sqref="B492:N496">
    <cfRule type="cellIs" dxfId="1552" priority="7" operator="lessThan">
      <formula>0</formula>
    </cfRule>
  </conditionalFormatting>
  <conditionalFormatting sqref="B492:N496">
    <cfRule type="expression" dxfId="1551" priority="5">
      <formula>B492/A492&gt;1</formula>
    </cfRule>
    <cfRule type="expression" dxfId="1550" priority="6">
      <formula>B492/A492&lt;1</formula>
    </cfRule>
  </conditionalFormatting>
  <conditionalFormatting sqref="O492:O496">
    <cfRule type="cellIs" dxfId="1549" priority="4" operator="lessThan">
      <formula>0</formula>
    </cfRule>
  </conditionalFormatting>
  <conditionalFormatting sqref="O492:O496">
    <cfRule type="expression" dxfId="1548" priority="2">
      <formula>O492/N492&gt;1</formula>
    </cfRule>
    <cfRule type="expression" dxfId="1547" priority="3">
      <formula>O492/N492&lt;1</formula>
    </cfRule>
  </conditionalFormatting>
  <conditionalFormatting sqref="O357:O360">
    <cfRule type="cellIs" dxfId="270" priority="1" operator="lessThan">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D945A-9B9E-4CA2-BB6D-7EFE1EFCDC9B}">
  <sheetPr>
    <tabColor rgb="FFFF0000"/>
    <outlinePr summaryBelow="0" summaryRight="0"/>
  </sheetPr>
  <dimension ref="A1:DN723"/>
  <sheetViews>
    <sheetView tabSelected="1" topLeftCell="B573" zoomScale="70" zoomScaleNormal="70" workbookViewId="0">
      <selection activeCell="B591" sqref="B591:N591"/>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2580</v>
      </c>
      <c r="Z2" t="s">
        <v>2581</v>
      </c>
      <c r="AA2" t="s">
        <v>2582</v>
      </c>
      <c r="AB2" t="s">
        <v>2583</v>
      </c>
      <c r="AC2" t="s">
        <v>2584</v>
      </c>
      <c r="AD2" t="s">
        <v>2585</v>
      </c>
      <c r="AE2" t="s">
        <v>2586</v>
      </c>
      <c r="AF2" t="s">
        <v>2587</v>
      </c>
      <c r="AG2" t="s">
        <v>2588</v>
      </c>
      <c r="AH2" t="s">
        <v>2589</v>
      </c>
      <c r="AI2" t="s">
        <v>2590</v>
      </c>
      <c r="AJ2" t="s">
        <v>2591</v>
      </c>
      <c r="AK2" t="s">
        <v>2592</v>
      </c>
      <c r="AL2" t="s">
        <v>2593</v>
      </c>
      <c r="AM2" t="s">
        <v>2594</v>
      </c>
      <c r="AN2" t="s">
        <v>2595</v>
      </c>
      <c r="AO2" t="s">
        <v>2596</v>
      </c>
      <c r="AP2" t="s">
        <v>2597</v>
      </c>
      <c r="AQ2" t="s">
        <v>2598</v>
      </c>
      <c r="AR2" t="s">
        <v>2599</v>
      </c>
      <c r="AS2" t="s">
        <v>2600</v>
      </c>
      <c r="AT2" t="s">
        <v>2601</v>
      </c>
      <c r="AU2" t="s">
        <v>2602</v>
      </c>
      <c r="AV2" t="s">
        <v>2603</v>
      </c>
      <c r="AW2" t="s">
        <v>2604</v>
      </c>
      <c r="AX2" t="s">
        <v>2605</v>
      </c>
      <c r="AY2" t="s">
        <v>2606</v>
      </c>
      <c r="AZ2" t="s">
        <v>2607</v>
      </c>
      <c r="BA2" t="s">
        <v>2608</v>
      </c>
      <c r="BB2" t="s">
        <v>2609</v>
      </c>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1234011</v>
      </c>
      <c r="C5">
        <v>1235026.3600000001</v>
      </c>
      <c r="D5">
        <v>1128297</v>
      </c>
      <c r="E5">
        <v>1719020</v>
      </c>
      <c r="F5">
        <v>1612848</v>
      </c>
      <c r="G5">
        <v>836767.82</v>
      </c>
      <c r="H5">
        <v>938955</v>
      </c>
      <c r="I5">
        <v>1078991</v>
      </c>
      <c r="J5">
        <v>797298</v>
      </c>
      <c r="K5">
        <v>879623.2</v>
      </c>
      <c r="L5">
        <v>699293</v>
      </c>
      <c r="M5">
        <v>773842</v>
      </c>
      <c r="N5">
        <v>816560</v>
      </c>
      <c r="O5">
        <v>505385.72</v>
      </c>
      <c r="P5">
        <v>499525</v>
      </c>
      <c r="Q5">
        <v>636752</v>
      </c>
      <c r="R5">
        <v>708874</v>
      </c>
      <c r="S5">
        <v>404851.02</v>
      </c>
      <c r="T5">
        <v>392741</v>
      </c>
      <c r="U5">
        <v>629403</v>
      </c>
      <c r="V5">
        <v>417719</v>
      </c>
      <c r="W5">
        <v>378190.68</v>
      </c>
      <c r="X5">
        <v>355101</v>
      </c>
      <c r="Y5">
        <v>461848</v>
      </c>
      <c r="Z5">
        <v>439288</v>
      </c>
      <c r="AA5">
        <v>348949.16</v>
      </c>
      <c r="AB5">
        <v>328899</v>
      </c>
      <c r="AC5">
        <v>425944</v>
      </c>
      <c r="AD5">
        <v>432325</v>
      </c>
      <c r="AE5">
        <v>372482.85</v>
      </c>
      <c r="AF5">
        <v>339935</v>
      </c>
      <c r="AG5">
        <v>624263</v>
      </c>
      <c r="AH5">
        <v>605660</v>
      </c>
      <c r="AI5">
        <v>577247.43999999994</v>
      </c>
      <c r="AJ5">
        <v>459601</v>
      </c>
      <c r="AK5">
        <v>634714</v>
      </c>
      <c r="AL5">
        <v>685015</v>
      </c>
      <c r="AM5">
        <v>391015.76</v>
      </c>
      <c r="AN5">
        <v>454730</v>
      </c>
      <c r="AO5">
        <v>1299440</v>
      </c>
      <c r="AP5">
        <v>940324</v>
      </c>
      <c r="AQ5">
        <v>884397.01</v>
      </c>
      <c r="AR5">
        <v>483047</v>
      </c>
      <c r="AS5">
        <v>540147</v>
      </c>
      <c r="AT5">
        <v>443155</v>
      </c>
      <c r="AU5">
        <v>290667.06</v>
      </c>
      <c r="AV5">
        <v>404853</v>
      </c>
      <c r="AW5">
        <v>412782</v>
      </c>
      <c r="AX5">
        <v>359334</v>
      </c>
      <c r="AY5">
        <v>724284</v>
      </c>
      <c r="AZ5">
        <v>665616</v>
      </c>
      <c r="BA5">
        <v>980479</v>
      </c>
      <c r="BB5">
        <v>1224501</v>
      </c>
      <c r="BC5"/>
      <c r="BD5"/>
      <c r="BE5"/>
      <c r="BF5"/>
      <c r="BG5"/>
      <c r="BH5"/>
      <c r="BI5"/>
      <c r="BJ5"/>
      <c r="BK5"/>
      <c r="BL5"/>
      <c r="BM5"/>
      <c r="BN5"/>
      <c r="BO5"/>
      <c r="BP5"/>
      <c r="BQ5"/>
      <c r="BR5"/>
      <c r="BS5"/>
      <c r="BT5"/>
    </row>
    <row r="6" spans="1:72" x14ac:dyDescent="0.3">
      <c r="A6" t="s">
        <v>797</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207.54</v>
      </c>
      <c r="AJ6">
        <v>291207</v>
      </c>
      <c r="AK6">
        <v>242205</v>
      </c>
      <c r="AL6">
        <v>247205</v>
      </c>
      <c r="AM6">
        <v>395203.91</v>
      </c>
      <c r="AN6">
        <v>680203</v>
      </c>
      <c r="AO6">
        <v>40201</v>
      </c>
      <c r="AP6">
        <v>40202</v>
      </c>
      <c r="AQ6">
        <v>200.95</v>
      </c>
      <c r="AR6">
        <v>350201</v>
      </c>
      <c r="AS6">
        <v>500201</v>
      </c>
      <c r="AT6">
        <v>400200</v>
      </c>
      <c r="AU6">
        <v>415200.07</v>
      </c>
      <c r="AV6">
        <v>401248</v>
      </c>
      <c r="AW6">
        <v>501139</v>
      </c>
      <c r="AX6">
        <v>400000</v>
      </c>
      <c r="AY6">
        <v>200000</v>
      </c>
      <c r="AZ6">
        <v>200000</v>
      </c>
      <c r="BA6">
        <v>0</v>
      </c>
      <c r="BB6">
        <v>0</v>
      </c>
      <c r="BC6"/>
      <c r="BD6"/>
      <c r="BE6"/>
      <c r="BF6"/>
      <c r="BG6"/>
      <c r="BH6"/>
      <c r="BI6"/>
      <c r="BJ6"/>
      <c r="BK6"/>
      <c r="BL6"/>
      <c r="BM6"/>
      <c r="BN6"/>
      <c r="BO6"/>
      <c r="BP6"/>
      <c r="BQ6"/>
      <c r="BR6"/>
      <c r="BS6"/>
      <c r="BT6"/>
    </row>
    <row r="7" spans="1:72" x14ac:dyDescent="0.3">
      <c r="A7" t="s">
        <v>798</v>
      </c>
      <c r="B7">
        <v>2079836</v>
      </c>
      <c r="C7">
        <v>1099891.47</v>
      </c>
      <c r="D7">
        <v>1066696</v>
      </c>
      <c r="E7">
        <v>1210721</v>
      </c>
      <c r="F7">
        <v>1655006</v>
      </c>
      <c r="G7">
        <v>889276</v>
      </c>
      <c r="H7">
        <v>797706</v>
      </c>
      <c r="I7">
        <v>1100101</v>
      </c>
      <c r="J7">
        <v>1440352</v>
      </c>
      <c r="K7">
        <v>881703.33</v>
      </c>
      <c r="L7">
        <v>948404</v>
      </c>
      <c r="M7">
        <v>1086684</v>
      </c>
      <c r="N7">
        <v>1596536</v>
      </c>
      <c r="O7">
        <v>1065374.29</v>
      </c>
      <c r="P7">
        <v>916562</v>
      </c>
      <c r="Q7">
        <v>1230707</v>
      </c>
      <c r="R7">
        <v>1536299</v>
      </c>
      <c r="S7">
        <v>1236134.48</v>
      </c>
      <c r="T7">
        <v>903318</v>
      </c>
      <c r="U7">
        <v>1154989</v>
      </c>
      <c r="V7">
        <v>1732762</v>
      </c>
      <c r="W7">
        <v>1016525.22</v>
      </c>
      <c r="X7">
        <v>864389</v>
      </c>
      <c r="Y7">
        <v>1503764</v>
      </c>
      <c r="Z7">
        <v>1911323</v>
      </c>
      <c r="AA7">
        <v>1173126.67</v>
      </c>
      <c r="AB7">
        <v>825195</v>
      </c>
      <c r="AC7">
        <v>1008606</v>
      </c>
      <c r="AD7">
        <v>1631441</v>
      </c>
      <c r="AE7">
        <v>959618.66</v>
      </c>
      <c r="AF7">
        <v>681909</v>
      </c>
      <c r="AG7">
        <v>1073957</v>
      </c>
      <c r="AH7">
        <v>1466526</v>
      </c>
      <c r="AI7">
        <v>1232135.69</v>
      </c>
      <c r="AJ7">
        <v>939498</v>
      </c>
      <c r="AK7">
        <v>1472371</v>
      </c>
      <c r="AL7">
        <v>1231445</v>
      </c>
      <c r="AM7">
        <v>721897.88</v>
      </c>
      <c r="AN7">
        <v>709670</v>
      </c>
      <c r="AO7">
        <v>1873456</v>
      </c>
      <c r="AP7">
        <v>1789523</v>
      </c>
      <c r="AQ7">
        <v>1123530.99</v>
      </c>
      <c r="AR7">
        <v>1051651</v>
      </c>
      <c r="AS7">
        <v>1403328</v>
      </c>
      <c r="AT7">
        <v>1381394</v>
      </c>
      <c r="AU7">
        <v>606178.02</v>
      </c>
      <c r="AV7">
        <v>477442</v>
      </c>
      <c r="AW7">
        <v>875021</v>
      </c>
      <c r="AX7">
        <v>970272</v>
      </c>
      <c r="AY7">
        <v>497508</v>
      </c>
      <c r="AZ7">
        <v>507705</v>
      </c>
      <c r="BA7">
        <v>795776</v>
      </c>
      <c r="BB7">
        <v>724160</v>
      </c>
      <c r="BC7"/>
      <c r="BD7"/>
      <c r="BE7"/>
      <c r="BF7"/>
      <c r="BG7"/>
      <c r="BH7"/>
      <c r="BI7"/>
      <c r="BJ7"/>
      <c r="BK7"/>
      <c r="BL7"/>
      <c r="BM7"/>
      <c r="BN7"/>
      <c r="BO7"/>
      <c r="BP7"/>
      <c r="BQ7"/>
      <c r="BR7"/>
      <c r="BS7"/>
      <c r="BT7"/>
    </row>
    <row r="8" spans="1:72" x14ac:dyDescent="0.3">
      <c r="A8" t="s">
        <v>2612</v>
      </c>
      <c r="B8">
        <v>0</v>
      </c>
      <c r="C8">
        <v>1099891.47</v>
      </c>
      <c r="D8">
        <v>1066696</v>
      </c>
      <c r="E8">
        <v>1210721</v>
      </c>
      <c r="F8">
        <v>1655006</v>
      </c>
      <c r="G8">
        <v>889276</v>
      </c>
      <c r="H8">
        <v>797706</v>
      </c>
      <c r="I8">
        <v>1100101</v>
      </c>
      <c r="J8">
        <v>1440352</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709670</v>
      </c>
      <c r="AO8">
        <v>1873456</v>
      </c>
      <c r="AP8">
        <v>1789523</v>
      </c>
      <c r="AQ8">
        <v>0</v>
      </c>
      <c r="AR8">
        <v>1051651</v>
      </c>
      <c r="AS8">
        <v>0</v>
      </c>
      <c r="AT8">
        <v>1381394</v>
      </c>
      <c r="AU8">
        <v>0</v>
      </c>
      <c r="AV8">
        <v>0</v>
      </c>
      <c r="AW8">
        <v>0</v>
      </c>
      <c r="AX8">
        <v>0</v>
      </c>
      <c r="AY8">
        <v>0</v>
      </c>
      <c r="AZ8">
        <v>0</v>
      </c>
      <c r="BA8">
        <v>0</v>
      </c>
      <c r="BB8">
        <v>724160</v>
      </c>
      <c r="BC8"/>
      <c r="BD8"/>
      <c r="BE8"/>
      <c r="BF8"/>
      <c r="BG8"/>
      <c r="BH8"/>
      <c r="BI8"/>
      <c r="BJ8"/>
      <c r="BK8"/>
      <c r="BL8"/>
      <c r="BM8"/>
      <c r="BN8"/>
      <c r="BO8"/>
      <c r="BP8"/>
      <c r="BQ8"/>
      <c r="BR8"/>
      <c r="BS8"/>
      <c r="BT8"/>
    </row>
    <row r="9" spans="1:72" x14ac:dyDescent="0.3">
      <c r="A9" t="s">
        <v>2613</v>
      </c>
      <c r="B9">
        <v>165533</v>
      </c>
      <c r="C9">
        <v>0</v>
      </c>
      <c r="D9">
        <v>0</v>
      </c>
      <c r="E9">
        <v>0</v>
      </c>
      <c r="F9">
        <v>0</v>
      </c>
      <c r="G9">
        <v>0</v>
      </c>
      <c r="H9">
        <v>0</v>
      </c>
      <c r="I9">
        <v>0</v>
      </c>
      <c r="J9">
        <v>0</v>
      </c>
      <c r="K9">
        <v>881703.33</v>
      </c>
      <c r="L9">
        <v>948404</v>
      </c>
      <c r="M9">
        <v>1086684</v>
      </c>
      <c r="N9">
        <v>1596536</v>
      </c>
      <c r="O9">
        <v>1065374.29</v>
      </c>
      <c r="P9">
        <v>916562</v>
      </c>
      <c r="Q9">
        <v>1230707</v>
      </c>
      <c r="R9">
        <v>1536299</v>
      </c>
      <c r="S9">
        <v>1236134.48</v>
      </c>
      <c r="T9">
        <v>903318</v>
      </c>
      <c r="U9">
        <v>1154989</v>
      </c>
      <c r="V9">
        <v>1732762</v>
      </c>
      <c r="W9">
        <v>1016525.22</v>
      </c>
      <c r="X9">
        <v>864389</v>
      </c>
      <c r="Y9">
        <v>1503764</v>
      </c>
      <c r="Z9">
        <v>1911323</v>
      </c>
      <c r="AA9">
        <v>1173126.67</v>
      </c>
      <c r="AB9">
        <v>825195</v>
      </c>
      <c r="AC9">
        <v>1008606</v>
      </c>
      <c r="AD9">
        <v>1631441</v>
      </c>
      <c r="AE9">
        <v>959618.66</v>
      </c>
      <c r="AF9">
        <v>681909</v>
      </c>
      <c r="AG9">
        <v>1073957</v>
      </c>
      <c r="AH9">
        <v>1466526</v>
      </c>
      <c r="AI9">
        <v>1232135.69</v>
      </c>
      <c r="AJ9">
        <v>939498</v>
      </c>
      <c r="AK9">
        <v>1472371</v>
      </c>
      <c r="AL9">
        <v>1231445</v>
      </c>
      <c r="AM9">
        <v>721897.88</v>
      </c>
      <c r="AN9">
        <v>0</v>
      </c>
      <c r="AO9">
        <v>0</v>
      </c>
      <c r="AP9">
        <v>0</v>
      </c>
      <c r="AQ9">
        <v>1123530.99</v>
      </c>
      <c r="AR9">
        <v>0</v>
      </c>
      <c r="AS9">
        <v>1403328</v>
      </c>
      <c r="AT9">
        <v>0</v>
      </c>
      <c r="AU9">
        <v>606178.02</v>
      </c>
      <c r="AV9">
        <v>477442</v>
      </c>
      <c r="AW9">
        <v>875021</v>
      </c>
      <c r="AX9">
        <v>970272</v>
      </c>
      <c r="AY9">
        <v>497508</v>
      </c>
      <c r="AZ9">
        <v>507705</v>
      </c>
      <c r="BA9">
        <v>795776</v>
      </c>
      <c r="BB9">
        <v>0</v>
      </c>
      <c r="BC9"/>
      <c r="BD9"/>
      <c r="BE9"/>
      <c r="BF9"/>
      <c r="BG9"/>
      <c r="BH9"/>
      <c r="BI9"/>
      <c r="BJ9"/>
      <c r="BK9"/>
      <c r="BL9"/>
      <c r="BM9"/>
      <c r="BN9"/>
      <c r="BO9"/>
      <c r="BP9"/>
      <c r="BQ9"/>
      <c r="BR9"/>
      <c r="BS9"/>
      <c r="BT9"/>
    </row>
    <row r="10" spans="1:72" x14ac:dyDescent="0.3">
      <c r="A10" t="s">
        <v>2854</v>
      </c>
      <c r="B10">
        <v>27433</v>
      </c>
      <c r="C10">
        <v>27432.65</v>
      </c>
      <c r="D10">
        <v>90433</v>
      </c>
      <c r="E10">
        <v>90433</v>
      </c>
      <c r="F10">
        <v>90433</v>
      </c>
      <c r="G10">
        <v>27432.65</v>
      </c>
      <c r="H10">
        <v>27433</v>
      </c>
      <c r="I10">
        <v>27433</v>
      </c>
      <c r="J10">
        <v>51700</v>
      </c>
      <c r="K10">
        <v>51700</v>
      </c>
      <c r="L10">
        <v>51700</v>
      </c>
      <c r="M10">
        <v>15179</v>
      </c>
      <c r="N10">
        <v>16071</v>
      </c>
      <c r="O10">
        <v>15899.03</v>
      </c>
      <c r="P10">
        <v>15899</v>
      </c>
      <c r="Q10">
        <v>15899</v>
      </c>
      <c r="R10">
        <v>17024</v>
      </c>
      <c r="S10">
        <v>16625</v>
      </c>
      <c r="T10">
        <v>16625</v>
      </c>
      <c r="U10">
        <v>92625</v>
      </c>
      <c r="V10">
        <v>92625</v>
      </c>
      <c r="W10">
        <v>92625</v>
      </c>
      <c r="X10">
        <v>92625</v>
      </c>
      <c r="Y10">
        <v>100625</v>
      </c>
      <c r="Z10">
        <v>83000</v>
      </c>
      <c r="AA10">
        <v>83000</v>
      </c>
      <c r="AB10">
        <v>83000</v>
      </c>
      <c r="AC10">
        <v>45000</v>
      </c>
      <c r="AD10">
        <v>34000</v>
      </c>
      <c r="AE10">
        <v>64000</v>
      </c>
      <c r="AF10">
        <v>30000</v>
      </c>
      <c r="AG10">
        <v>30000</v>
      </c>
      <c r="AH10">
        <v>5000</v>
      </c>
      <c r="AI10">
        <v>5000</v>
      </c>
      <c r="AJ10">
        <v>5000</v>
      </c>
      <c r="AK10">
        <v>5000</v>
      </c>
      <c r="AL10">
        <v>0</v>
      </c>
      <c r="AM10">
        <v>0</v>
      </c>
      <c r="AN10">
        <v>0</v>
      </c>
      <c r="AO10">
        <v>0</v>
      </c>
      <c r="AP10">
        <v>0</v>
      </c>
      <c r="AQ10">
        <v>0</v>
      </c>
      <c r="AR10">
        <v>0</v>
      </c>
      <c r="AS10">
        <v>0</v>
      </c>
      <c r="AT10">
        <v>0</v>
      </c>
      <c r="AU10">
        <v>0</v>
      </c>
      <c r="AV10">
        <v>0</v>
      </c>
      <c r="AW10">
        <v>0</v>
      </c>
      <c r="AX10">
        <v>0</v>
      </c>
      <c r="AY10">
        <v>0</v>
      </c>
      <c r="AZ10">
        <v>0</v>
      </c>
      <c r="BA10">
        <v>0</v>
      </c>
      <c r="BB10">
        <v>0</v>
      </c>
      <c r="BC10"/>
      <c r="BD10"/>
      <c r="BE10"/>
      <c r="BF10"/>
      <c r="BG10"/>
      <c r="BH10"/>
      <c r="BI10"/>
      <c r="BJ10"/>
      <c r="BK10"/>
      <c r="BL10"/>
      <c r="BM10"/>
      <c r="BN10"/>
      <c r="BO10"/>
      <c r="BP10"/>
      <c r="BQ10"/>
      <c r="BR10"/>
      <c r="BS10"/>
      <c r="BT10"/>
    </row>
    <row r="11" spans="1:72" x14ac:dyDescent="0.3">
      <c r="A11" t="s">
        <v>2612</v>
      </c>
      <c r="B11">
        <v>0</v>
      </c>
      <c r="C11">
        <v>0</v>
      </c>
      <c r="D11">
        <v>63000</v>
      </c>
      <c r="E11">
        <v>63000</v>
      </c>
      <c r="F11">
        <v>63000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c r="BD11"/>
      <c r="BE11"/>
      <c r="BF11"/>
      <c r="BG11"/>
      <c r="BH11"/>
      <c r="BI11"/>
      <c r="BJ11"/>
      <c r="BK11"/>
      <c r="BL11"/>
      <c r="BM11"/>
      <c r="BN11"/>
      <c r="BO11"/>
      <c r="BP11"/>
      <c r="BQ11"/>
      <c r="BR11"/>
      <c r="BS11"/>
      <c r="BT11"/>
    </row>
    <row r="12" spans="1:72" x14ac:dyDescent="0.3">
      <c r="A12" t="s">
        <v>2640</v>
      </c>
      <c r="B12">
        <v>27433</v>
      </c>
      <c r="C12">
        <v>27432.65</v>
      </c>
      <c r="D12">
        <v>27433</v>
      </c>
      <c r="E12">
        <v>27433</v>
      </c>
      <c r="F12">
        <v>27433</v>
      </c>
      <c r="G12">
        <v>27432.65</v>
      </c>
      <c r="H12">
        <v>27433</v>
      </c>
      <c r="I12">
        <v>27433</v>
      </c>
      <c r="J12">
        <v>51700</v>
      </c>
      <c r="K12">
        <v>51700</v>
      </c>
      <c r="L12">
        <v>51700</v>
      </c>
      <c r="M12">
        <v>15179</v>
      </c>
      <c r="N12">
        <v>16071</v>
      </c>
      <c r="O12">
        <v>15899.03</v>
      </c>
      <c r="P12">
        <v>15899</v>
      </c>
      <c r="Q12">
        <v>15899</v>
      </c>
      <c r="R12">
        <v>17024</v>
      </c>
      <c r="S12">
        <v>16625</v>
      </c>
      <c r="T12">
        <v>16625</v>
      </c>
      <c r="U12">
        <v>92625</v>
      </c>
      <c r="V12">
        <v>92625</v>
      </c>
      <c r="W12">
        <v>92625</v>
      </c>
      <c r="X12">
        <v>92625</v>
      </c>
      <c r="Y12">
        <v>100625</v>
      </c>
      <c r="Z12">
        <v>83000</v>
      </c>
      <c r="AA12">
        <v>83000</v>
      </c>
      <c r="AB12">
        <v>83000</v>
      </c>
      <c r="AC12">
        <v>45000</v>
      </c>
      <c r="AD12">
        <v>34000</v>
      </c>
      <c r="AE12">
        <v>64000</v>
      </c>
      <c r="AF12">
        <v>30000</v>
      </c>
      <c r="AG12">
        <v>30000</v>
      </c>
      <c r="AH12">
        <v>5000</v>
      </c>
      <c r="AI12">
        <v>5000</v>
      </c>
      <c r="AJ12">
        <v>5000</v>
      </c>
      <c r="AK12">
        <v>5000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799</v>
      </c>
      <c r="B13">
        <v>1802248</v>
      </c>
      <c r="C13">
        <v>1408244.05</v>
      </c>
      <c r="D13">
        <v>599045</v>
      </c>
      <c r="E13">
        <v>1020672</v>
      </c>
      <c r="F13">
        <v>1073234</v>
      </c>
      <c r="G13">
        <v>546918.13</v>
      </c>
      <c r="H13">
        <v>396732</v>
      </c>
      <c r="I13">
        <v>418025</v>
      </c>
      <c r="J13">
        <v>526054</v>
      </c>
      <c r="K13">
        <v>261970.58</v>
      </c>
      <c r="L13">
        <v>248450</v>
      </c>
      <c r="M13">
        <v>324768</v>
      </c>
      <c r="N13">
        <v>449548</v>
      </c>
      <c r="O13">
        <v>317034.11</v>
      </c>
      <c r="P13">
        <v>433527</v>
      </c>
      <c r="Q13">
        <v>487750</v>
      </c>
      <c r="R13">
        <v>562320</v>
      </c>
      <c r="S13">
        <v>424379.79</v>
      </c>
      <c r="T13">
        <v>379793</v>
      </c>
      <c r="U13">
        <v>339175</v>
      </c>
      <c r="V13">
        <v>393405</v>
      </c>
      <c r="W13">
        <v>281325.53000000003</v>
      </c>
      <c r="X13">
        <v>294351</v>
      </c>
      <c r="Y13">
        <v>325963</v>
      </c>
      <c r="Z13">
        <v>390947</v>
      </c>
      <c r="AA13">
        <v>280808.94</v>
      </c>
      <c r="AB13">
        <v>244573</v>
      </c>
      <c r="AC13">
        <v>269959</v>
      </c>
      <c r="AD13">
        <v>282773</v>
      </c>
      <c r="AE13">
        <v>247285.81</v>
      </c>
      <c r="AF13">
        <v>263083</v>
      </c>
      <c r="AG13">
        <v>301890</v>
      </c>
      <c r="AH13">
        <v>344367</v>
      </c>
      <c r="AI13">
        <v>229119.49</v>
      </c>
      <c r="AJ13">
        <v>259223</v>
      </c>
      <c r="AK13">
        <v>329829</v>
      </c>
      <c r="AL13">
        <v>353253</v>
      </c>
      <c r="AM13">
        <v>216345.7</v>
      </c>
      <c r="AN13">
        <v>247197</v>
      </c>
      <c r="AO13">
        <v>332022</v>
      </c>
      <c r="AP13">
        <v>625297</v>
      </c>
      <c r="AQ13">
        <v>265354.5</v>
      </c>
      <c r="AR13">
        <v>337993</v>
      </c>
      <c r="AS13">
        <v>374790</v>
      </c>
      <c r="AT13">
        <v>334781</v>
      </c>
      <c r="AU13">
        <v>178724.81</v>
      </c>
      <c r="AV13">
        <v>202092</v>
      </c>
      <c r="AW13">
        <v>218640</v>
      </c>
      <c r="AX13">
        <v>349437</v>
      </c>
      <c r="AY13">
        <v>408405</v>
      </c>
      <c r="AZ13">
        <v>238254</v>
      </c>
      <c r="BA13">
        <v>309385</v>
      </c>
      <c r="BB13">
        <v>333643</v>
      </c>
      <c r="BC13"/>
      <c r="BD13"/>
      <c r="BE13"/>
      <c r="BF13"/>
      <c r="BG13"/>
      <c r="BH13"/>
      <c r="BI13"/>
      <c r="BJ13"/>
      <c r="BK13"/>
      <c r="BL13"/>
      <c r="BM13"/>
      <c r="BN13"/>
      <c r="BO13"/>
      <c r="BP13"/>
      <c r="BQ13"/>
      <c r="BR13"/>
      <c r="BS13"/>
      <c r="BT13"/>
    </row>
    <row r="14" spans="1:72" x14ac:dyDescent="0.3">
      <c r="A14" t="s">
        <v>2961</v>
      </c>
      <c r="B14">
        <v>0</v>
      </c>
      <c r="C14">
        <v>0</v>
      </c>
      <c r="D14">
        <v>0</v>
      </c>
      <c r="E14">
        <v>0</v>
      </c>
      <c r="F14">
        <v>0</v>
      </c>
      <c r="G14">
        <v>0</v>
      </c>
      <c r="H14">
        <v>0</v>
      </c>
      <c r="I14">
        <v>67769</v>
      </c>
      <c r="J14">
        <v>67769</v>
      </c>
      <c r="K14">
        <v>0</v>
      </c>
      <c r="L14">
        <v>0</v>
      </c>
      <c r="M14">
        <v>0</v>
      </c>
      <c r="N14">
        <v>0</v>
      </c>
      <c r="O14">
        <v>0</v>
      </c>
      <c r="P14">
        <v>0</v>
      </c>
      <c r="Q14">
        <v>0</v>
      </c>
      <c r="R14">
        <v>0</v>
      </c>
      <c r="S14">
        <v>0</v>
      </c>
      <c r="T14">
        <v>0</v>
      </c>
      <c r="U14">
        <v>0</v>
      </c>
      <c r="V14">
        <v>0</v>
      </c>
      <c r="W14">
        <v>0</v>
      </c>
      <c r="X14">
        <v>0</v>
      </c>
      <c r="Y14">
        <v>0</v>
      </c>
      <c r="Z14">
        <v>0</v>
      </c>
      <c r="AA14">
        <v>0</v>
      </c>
      <c r="AB14">
        <v>0</v>
      </c>
      <c r="AC14">
        <v>0</v>
      </c>
      <c r="AD14">
        <v>0</v>
      </c>
      <c r="AE14">
        <v>8174.3</v>
      </c>
      <c r="AF14">
        <v>0</v>
      </c>
      <c r="AG14">
        <v>0</v>
      </c>
      <c r="AH14">
        <v>0</v>
      </c>
      <c r="AI14">
        <v>0</v>
      </c>
      <c r="AJ14">
        <v>0</v>
      </c>
      <c r="AK14">
        <v>571</v>
      </c>
      <c r="AL14">
        <v>571</v>
      </c>
      <c r="AM14">
        <v>1886.4</v>
      </c>
      <c r="AN14">
        <v>0</v>
      </c>
      <c r="AO14">
        <v>0</v>
      </c>
      <c r="AP14">
        <v>0</v>
      </c>
      <c r="AQ14">
        <v>0</v>
      </c>
      <c r="AR14">
        <v>0</v>
      </c>
      <c r="AS14">
        <v>0</v>
      </c>
      <c r="AT14">
        <v>0</v>
      </c>
      <c r="AU14">
        <v>0</v>
      </c>
      <c r="AV14">
        <v>0</v>
      </c>
      <c r="AW14">
        <v>0</v>
      </c>
      <c r="AX14">
        <v>0</v>
      </c>
      <c r="AY14">
        <v>0</v>
      </c>
      <c r="AZ14">
        <v>0</v>
      </c>
      <c r="BA14">
        <v>0</v>
      </c>
      <c r="BB14">
        <v>0</v>
      </c>
      <c r="BC14"/>
      <c r="BD14"/>
      <c r="BE14"/>
      <c r="BF14"/>
      <c r="BG14"/>
      <c r="BH14"/>
      <c r="BI14"/>
      <c r="BJ14"/>
      <c r="BK14"/>
      <c r="BL14"/>
      <c r="BM14"/>
      <c r="BN14"/>
      <c r="BO14"/>
      <c r="BP14"/>
      <c r="BQ14"/>
      <c r="BR14"/>
      <c r="BS14"/>
      <c r="BT14"/>
    </row>
    <row r="15" spans="1:72" x14ac:dyDescent="0.3">
      <c r="A15" t="s">
        <v>2616</v>
      </c>
      <c r="B15">
        <v>109254</v>
      </c>
      <c r="C15">
        <v>116587.39</v>
      </c>
      <c r="D15">
        <v>140636</v>
      </c>
      <c r="E15">
        <v>133811</v>
      </c>
      <c r="F15">
        <v>160594</v>
      </c>
      <c r="G15">
        <v>134278.51999999999</v>
      </c>
      <c r="H15">
        <v>131952</v>
      </c>
      <c r="I15">
        <v>143436</v>
      </c>
      <c r="J15">
        <v>123534</v>
      </c>
      <c r="K15">
        <v>92202.77</v>
      </c>
      <c r="L15">
        <v>155333</v>
      </c>
      <c r="M15">
        <v>166639</v>
      </c>
      <c r="N15">
        <v>181848</v>
      </c>
      <c r="O15">
        <v>164737.44</v>
      </c>
      <c r="P15">
        <v>160207</v>
      </c>
      <c r="Q15">
        <v>190311</v>
      </c>
      <c r="R15">
        <v>215081</v>
      </c>
      <c r="S15">
        <v>131732.96</v>
      </c>
      <c r="T15">
        <v>81072</v>
      </c>
      <c r="U15">
        <v>88187</v>
      </c>
      <c r="V15">
        <v>69760</v>
      </c>
      <c r="W15">
        <v>65330.32</v>
      </c>
      <c r="X15">
        <v>51378</v>
      </c>
      <c r="Y15">
        <v>56273</v>
      </c>
      <c r="Z15">
        <v>56948</v>
      </c>
      <c r="AA15">
        <v>46232.72</v>
      </c>
      <c r="AB15">
        <v>32955</v>
      </c>
      <c r="AC15">
        <v>52914</v>
      </c>
      <c r="AD15">
        <v>45049</v>
      </c>
      <c r="AE15">
        <v>45943.21</v>
      </c>
      <c r="AF15">
        <v>39100</v>
      </c>
      <c r="AG15">
        <v>26259</v>
      </c>
      <c r="AH15">
        <v>43439</v>
      </c>
      <c r="AI15">
        <v>42058.05</v>
      </c>
      <c r="AJ15">
        <v>37899</v>
      </c>
      <c r="AK15">
        <v>28460</v>
      </c>
      <c r="AL15">
        <v>30601</v>
      </c>
      <c r="AM15">
        <v>27229.08</v>
      </c>
      <c r="AN15">
        <v>30107</v>
      </c>
      <c r="AO15">
        <v>30514</v>
      </c>
      <c r="AP15">
        <v>32736</v>
      </c>
      <c r="AQ15">
        <v>26700.61</v>
      </c>
      <c r="AR15">
        <v>30311</v>
      </c>
      <c r="AS15">
        <v>26221</v>
      </c>
      <c r="AT15">
        <v>31161</v>
      </c>
      <c r="AU15">
        <v>30426.38</v>
      </c>
      <c r="AV15">
        <v>17839</v>
      </c>
      <c r="AW15">
        <v>12770</v>
      </c>
      <c r="AX15">
        <v>14904</v>
      </c>
      <c r="AY15">
        <v>24017</v>
      </c>
      <c r="AZ15">
        <v>15684</v>
      </c>
      <c r="BA15">
        <v>52580</v>
      </c>
      <c r="BB15">
        <v>68647</v>
      </c>
      <c r="BC15"/>
      <c r="BD15"/>
      <c r="BE15"/>
      <c r="BF15"/>
      <c r="BG15"/>
      <c r="BH15"/>
      <c r="BI15"/>
      <c r="BJ15"/>
      <c r="BK15"/>
      <c r="BL15"/>
      <c r="BM15"/>
      <c r="BN15"/>
      <c r="BO15"/>
      <c r="BP15"/>
      <c r="BQ15"/>
      <c r="BR15"/>
      <c r="BS15"/>
      <c r="BT15"/>
    </row>
    <row r="16" spans="1:72" x14ac:dyDescent="0.3">
      <c r="A16" t="s">
        <v>2617</v>
      </c>
      <c r="B16">
        <v>109254</v>
      </c>
      <c r="C16">
        <v>116587.39</v>
      </c>
      <c r="D16">
        <v>140636</v>
      </c>
      <c r="E16">
        <v>133811</v>
      </c>
      <c r="F16">
        <v>160594</v>
      </c>
      <c r="G16">
        <v>134278.51999999999</v>
      </c>
      <c r="H16">
        <v>131952</v>
      </c>
      <c r="I16">
        <v>143436</v>
      </c>
      <c r="J16">
        <v>123534</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30514</v>
      </c>
      <c r="AP16">
        <v>32736</v>
      </c>
      <c r="AQ16">
        <v>26700.61</v>
      </c>
      <c r="AR16">
        <v>0</v>
      </c>
      <c r="AS16">
        <v>26221</v>
      </c>
      <c r="AT16">
        <v>0</v>
      </c>
      <c r="AU16">
        <v>30426.38</v>
      </c>
      <c r="AV16">
        <v>17839</v>
      </c>
      <c r="AW16">
        <v>12770</v>
      </c>
      <c r="AX16">
        <v>0</v>
      </c>
      <c r="AY16">
        <v>0</v>
      </c>
      <c r="AZ16">
        <v>0</v>
      </c>
      <c r="BA16">
        <v>0</v>
      </c>
      <c r="BB16">
        <v>0</v>
      </c>
      <c r="BC16"/>
      <c r="BD16"/>
      <c r="BE16"/>
      <c r="BF16"/>
      <c r="BG16"/>
      <c r="BH16"/>
      <c r="BI16"/>
      <c r="BJ16"/>
      <c r="BK16"/>
      <c r="BL16"/>
      <c r="BM16"/>
      <c r="BN16"/>
      <c r="BO16"/>
      <c r="BP16"/>
      <c r="BQ16"/>
      <c r="BR16"/>
      <c r="BS16"/>
      <c r="BT16"/>
    </row>
    <row r="17" spans="1:72" x14ac:dyDescent="0.3">
      <c r="A17" t="s">
        <v>800</v>
      </c>
      <c r="B17">
        <v>5252782</v>
      </c>
      <c r="C17">
        <v>3887181.92</v>
      </c>
      <c r="D17">
        <v>3025107</v>
      </c>
      <c r="E17">
        <v>4174657</v>
      </c>
      <c r="F17">
        <v>4592115</v>
      </c>
      <c r="G17">
        <v>2434673.12</v>
      </c>
      <c r="H17">
        <v>2292778</v>
      </c>
      <c r="I17">
        <v>2835755</v>
      </c>
      <c r="J17">
        <v>3006707</v>
      </c>
      <c r="K17">
        <v>2167199.88</v>
      </c>
      <c r="L17">
        <v>2103180</v>
      </c>
      <c r="M17">
        <v>2367112</v>
      </c>
      <c r="N17">
        <v>3060563</v>
      </c>
      <c r="O17">
        <v>2068430.6</v>
      </c>
      <c r="P17">
        <v>2025720</v>
      </c>
      <c r="Q17">
        <v>2561419</v>
      </c>
      <c r="R17">
        <v>3039598</v>
      </c>
      <c r="S17">
        <v>2213723.25</v>
      </c>
      <c r="T17">
        <v>1773549</v>
      </c>
      <c r="U17">
        <v>2304379</v>
      </c>
      <c r="V17">
        <v>2706271</v>
      </c>
      <c r="W17">
        <v>1833996.75</v>
      </c>
      <c r="X17">
        <v>1657844</v>
      </c>
      <c r="Y17">
        <v>2448473</v>
      </c>
      <c r="Z17">
        <v>2881506</v>
      </c>
      <c r="AA17">
        <v>1932117.49</v>
      </c>
      <c r="AB17">
        <v>1514622</v>
      </c>
      <c r="AC17">
        <v>1802423</v>
      </c>
      <c r="AD17">
        <v>2425588</v>
      </c>
      <c r="AE17">
        <v>1697504.82</v>
      </c>
      <c r="AF17">
        <v>1354027</v>
      </c>
      <c r="AG17">
        <v>2056369</v>
      </c>
      <c r="AH17">
        <v>2464992</v>
      </c>
      <c r="AI17">
        <v>2085768.2</v>
      </c>
      <c r="AJ17">
        <v>1992428</v>
      </c>
      <c r="AK17">
        <v>2713150</v>
      </c>
      <c r="AL17">
        <v>2548090</v>
      </c>
      <c r="AM17">
        <v>1753578.74</v>
      </c>
      <c r="AN17">
        <v>2121907</v>
      </c>
      <c r="AO17">
        <v>3575633</v>
      </c>
      <c r="AP17">
        <v>3428082</v>
      </c>
      <c r="AQ17">
        <v>2300184.06</v>
      </c>
      <c r="AR17">
        <v>2253203</v>
      </c>
      <c r="AS17">
        <v>2844687</v>
      </c>
      <c r="AT17">
        <v>2590691</v>
      </c>
      <c r="AU17">
        <v>1521196.34</v>
      </c>
      <c r="AV17">
        <v>1503474</v>
      </c>
      <c r="AW17">
        <v>2020352</v>
      </c>
      <c r="AX17">
        <v>2093947</v>
      </c>
      <c r="AY17">
        <v>1854214</v>
      </c>
      <c r="AZ17">
        <v>1627259</v>
      </c>
      <c r="BA17">
        <v>2138220</v>
      </c>
      <c r="BB17">
        <v>2350951</v>
      </c>
      <c r="BC17"/>
      <c r="BD17"/>
      <c r="BE17"/>
      <c r="BF17"/>
      <c r="BG17"/>
      <c r="BH17"/>
      <c r="BI17"/>
      <c r="BJ17"/>
      <c r="BK17"/>
      <c r="BL17"/>
      <c r="BM17"/>
      <c r="BN17"/>
      <c r="BO17"/>
      <c r="BP17"/>
      <c r="BQ17"/>
      <c r="BR17"/>
      <c r="BS17"/>
      <c r="BT17"/>
    </row>
    <row r="18" spans="1:72" x14ac:dyDescent="0.3">
      <c r="A18" t="s">
        <v>2618</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2878</v>
      </c>
      <c r="B19">
        <v>0</v>
      </c>
      <c r="C19">
        <v>0</v>
      </c>
      <c r="D19">
        <v>5000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7500</v>
      </c>
      <c r="AS19">
        <v>7500</v>
      </c>
      <c r="AT19">
        <v>7500</v>
      </c>
      <c r="AU19">
        <v>7500</v>
      </c>
      <c r="AV19">
        <v>22502</v>
      </c>
      <c r="AW19">
        <v>33391</v>
      </c>
      <c r="AX19">
        <v>0</v>
      </c>
      <c r="AY19">
        <v>0</v>
      </c>
      <c r="AZ19">
        <v>0</v>
      </c>
      <c r="BA19">
        <v>0</v>
      </c>
      <c r="BB19">
        <v>0</v>
      </c>
      <c r="BC19"/>
      <c r="BD19"/>
      <c r="BE19"/>
      <c r="BF19"/>
      <c r="BG19"/>
      <c r="BH19"/>
      <c r="BI19"/>
      <c r="BJ19"/>
      <c r="BK19"/>
      <c r="BL19"/>
      <c r="BM19"/>
      <c r="BN19"/>
      <c r="BO19"/>
      <c r="BP19"/>
      <c r="BQ19"/>
      <c r="BR19"/>
      <c r="BS19"/>
      <c r="BT19"/>
    </row>
    <row r="20" spans="1:72" x14ac:dyDescent="0.3">
      <c r="A20" t="s">
        <v>2621</v>
      </c>
      <c r="B20">
        <v>28231</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2624</v>
      </c>
      <c r="B21">
        <v>0</v>
      </c>
      <c r="C21">
        <v>0</v>
      </c>
      <c r="D21">
        <v>0</v>
      </c>
      <c r="E21">
        <v>0</v>
      </c>
      <c r="F21">
        <v>0</v>
      </c>
      <c r="G21">
        <v>26500</v>
      </c>
      <c r="H21">
        <v>16500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c r="BD21"/>
      <c r="BE21"/>
      <c r="BF21"/>
      <c r="BG21"/>
      <c r="BH21"/>
      <c r="BI21"/>
      <c r="BJ21"/>
      <c r="BK21"/>
      <c r="BL21"/>
      <c r="BM21"/>
      <c r="BN21"/>
      <c r="BO21"/>
      <c r="BP21"/>
      <c r="BQ21"/>
      <c r="BR21"/>
      <c r="BS21"/>
      <c r="BT21"/>
    </row>
    <row r="22" spans="1:72" x14ac:dyDescent="0.3">
      <c r="A22" t="s">
        <v>2625</v>
      </c>
      <c r="B22">
        <v>0</v>
      </c>
      <c r="C22">
        <v>0</v>
      </c>
      <c r="D22">
        <v>0</v>
      </c>
      <c r="E22">
        <v>0</v>
      </c>
      <c r="F22">
        <v>0</v>
      </c>
      <c r="G22">
        <v>4217.67</v>
      </c>
      <c r="H22">
        <v>13136</v>
      </c>
      <c r="I22">
        <v>16196</v>
      </c>
      <c r="J22">
        <v>32015</v>
      </c>
      <c r="K22">
        <v>36100.32</v>
      </c>
      <c r="L22">
        <v>45112</v>
      </c>
      <c r="M22">
        <v>50339</v>
      </c>
      <c r="N22">
        <v>53708</v>
      </c>
      <c r="O22">
        <v>59091.24</v>
      </c>
      <c r="P22">
        <v>58365</v>
      </c>
      <c r="Q22">
        <v>28298</v>
      </c>
      <c r="R22">
        <v>45687</v>
      </c>
      <c r="S22">
        <v>46261.72</v>
      </c>
      <c r="T22">
        <v>45624</v>
      </c>
      <c r="U22">
        <v>82708</v>
      </c>
      <c r="V22">
        <v>83848</v>
      </c>
      <c r="W22">
        <v>79100.91</v>
      </c>
      <c r="X22">
        <v>77458</v>
      </c>
      <c r="Y22">
        <v>70615</v>
      </c>
      <c r="Z22">
        <v>74946</v>
      </c>
      <c r="AA22">
        <v>75531.039999999994</v>
      </c>
      <c r="AB22">
        <v>72459</v>
      </c>
      <c r="AC22">
        <v>78519</v>
      </c>
      <c r="AD22">
        <v>84900</v>
      </c>
      <c r="AE22">
        <v>56549.35</v>
      </c>
      <c r="AF22">
        <v>42392</v>
      </c>
      <c r="AG22">
        <v>25371</v>
      </c>
      <c r="AH22">
        <v>30574</v>
      </c>
      <c r="AI22">
        <v>34494.42</v>
      </c>
      <c r="AJ22">
        <v>39042</v>
      </c>
      <c r="AK22">
        <v>43230</v>
      </c>
      <c r="AL22">
        <v>46538</v>
      </c>
      <c r="AM22">
        <v>47864.4</v>
      </c>
      <c r="AN22">
        <v>0</v>
      </c>
      <c r="AO22">
        <v>0</v>
      </c>
      <c r="AP22">
        <v>0</v>
      </c>
      <c r="AQ22">
        <v>0</v>
      </c>
      <c r="AR22">
        <v>0</v>
      </c>
      <c r="AS22">
        <v>0</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2628</v>
      </c>
      <c r="B23">
        <v>5000</v>
      </c>
      <c r="C23">
        <v>33486.870000000003</v>
      </c>
      <c r="D23">
        <v>26471</v>
      </c>
      <c r="E23">
        <v>26928</v>
      </c>
      <c r="F23">
        <v>27683</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18633.810000000001</v>
      </c>
      <c r="AN23">
        <v>19498</v>
      </c>
      <c r="AO23">
        <v>19523</v>
      </c>
      <c r="AP23">
        <v>10157</v>
      </c>
      <c r="AQ23">
        <v>10323.49</v>
      </c>
      <c r="AR23">
        <v>0</v>
      </c>
      <c r="AS23">
        <v>0</v>
      </c>
      <c r="AT23">
        <v>0</v>
      </c>
      <c r="AU23">
        <v>14921.74</v>
      </c>
      <c r="AV23">
        <v>0</v>
      </c>
      <c r="AW23">
        <v>0</v>
      </c>
      <c r="AX23">
        <v>0</v>
      </c>
      <c r="AY23">
        <v>0</v>
      </c>
      <c r="AZ23">
        <v>0</v>
      </c>
      <c r="BA23">
        <v>0</v>
      </c>
      <c r="BB23">
        <v>0</v>
      </c>
      <c r="BC23"/>
      <c r="BD23"/>
      <c r="BE23"/>
      <c r="BF23"/>
      <c r="BG23"/>
      <c r="BH23"/>
      <c r="BI23"/>
      <c r="BJ23"/>
      <c r="BK23"/>
      <c r="BL23"/>
      <c r="BM23"/>
      <c r="BN23"/>
      <c r="BO23"/>
      <c r="BP23"/>
      <c r="BQ23"/>
      <c r="BR23"/>
      <c r="BS23"/>
      <c r="BT23"/>
    </row>
    <row r="24" spans="1:72" x14ac:dyDescent="0.3">
      <c r="A24" t="s">
        <v>2629</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18633.810000000001</v>
      </c>
      <c r="AN24">
        <v>19498</v>
      </c>
      <c r="AO24">
        <v>19523</v>
      </c>
      <c r="AP24">
        <v>10157</v>
      </c>
      <c r="AQ24">
        <v>10323.49</v>
      </c>
      <c r="AR24">
        <v>0</v>
      </c>
      <c r="AS24">
        <v>0</v>
      </c>
      <c r="AT24">
        <v>0</v>
      </c>
      <c r="AU24">
        <v>14921.74</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2966</v>
      </c>
      <c r="B25">
        <v>5000</v>
      </c>
      <c r="C25">
        <v>33486.870000000003</v>
      </c>
      <c r="D25">
        <v>26471</v>
      </c>
      <c r="E25">
        <v>26928</v>
      </c>
      <c r="F25">
        <v>27683</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2630</v>
      </c>
      <c r="B26">
        <v>166693</v>
      </c>
      <c r="C26">
        <v>226754.8</v>
      </c>
      <c r="D26">
        <v>234028</v>
      </c>
      <c r="E26">
        <v>352407</v>
      </c>
      <c r="F26">
        <v>204170</v>
      </c>
      <c r="G26">
        <v>209999.83</v>
      </c>
      <c r="H26">
        <v>218513</v>
      </c>
      <c r="I26">
        <v>218939</v>
      </c>
      <c r="J26">
        <v>222343</v>
      </c>
      <c r="K26">
        <v>232132.59</v>
      </c>
      <c r="L26">
        <v>234759</v>
      </c>
      <c r="M26">
        <v>203319</v>
      </c>
      <c r="N26">
        <v>209702</v>
      </c>
      <c r="O26">
        <v>173608.26</v>
      </c>
      <c r="P26">
        <v>175801</v>
      </c>
      <c r="Q26">
        <v>178003</v>
      </c>
      <c r="R26">
        <v>180156</v>
      </c>
      <c r="S26">
        <v>182308.24</v>
      </c>
      <c r="T26">
        <v>141164</v>
      </c>
      <c r="U26">
        <v>194932</v>
      </c>
      <c r="V26">
        <v>210298</v>
      </c>
      <c r="W26">
        <v>210969.21</v>
      </c>
      <c r="X26">
        <v>220041</v>
      </c>
      <c r="Y26">
        <v>220781</v>
      </c>
      <c r="Z26">
        <v>155512</v>
      </c>
      <c r="AA26">
        <v>134800.51999999999</v>
      </c>
      <c r="AB26">
        <v>130764</v>
      </c>
      <c r="AC26">
        <v>131292</v>
      </c>
      <c r="AD26">
        <v>129246</v>
      </c>
      <c r="AE26">
        <v>115427.44</v>
      </c>
      <c r="AF26">
        <v>113832</v>
      </c>
      <c r="AG26">
        <v>60458</v>
      </c>
      <c r="AH26">
        <v>60855</v>
      </c>
      <c r="AI26">
        <v>75095.44</v>
      </c>
      <c r="AJ26">
        <v>75500</v>
      </c>
      <c r="AK26">
        <v>75904</v>
      </c>
      <c r="AL26">
        <v>76304</v>
      </c>
      <c r="AM26">
        <v>90703.79</v>
      </c>
      <c r="AN26">
        <v>27000</v>
      </c>
      <c r="AO26">
        <v>27000</v>
      </c>
      <c r="AP26">
        <v>27000</v>
      </c>
      <c r="AQ26">
        <v>13200</v>
      </c>
      <c r="AR26">
        <v>0</v>
      </c>
      <c r="AS26">
        <v>13200</v>
      </c>
      <c r="AT26">
        <v>0</v>
      </c>
      <c r="AU26">
        <v>13200</v>
      </c>
      <c r="AV26">
        <v>13200</v>
      </c>
      <c r="AW26">
        <v>13200</v>
      </c>
      <c r="AX26">
        <v>13200</v>
      </c>
      <c r="AY26">
        <v>14000</v>
      </c>
      <c r="AZ26">
        <v>14000</v>
      </c>
      <c r="BA26">
        <v>14000</v>
      </c>
      <c r="BB26">
        <v>14000</v>
      </c>
      <c r="BC26"/>
      <c r="BD26"/>
      <c r="BE26"/>
      <c r="BF26"/>
      <c r="BG26"/>
      <c r="BH26"/>
      <c r="BI26"/>
      <c r="BJ26"/>
      <c r="BK26"/>
      <c r="BL26"/>
      <c r="BM26"/>
      <c r="BN26"/>
      <c r="BO26"/>
      <c r="BP26"/>
      <c r="BQ26"/>
      <c r="BR26"/>
      <c r="BS26"/>
      <c r="BT26"/>
    </row>
    <row r="27" spans="1:72" x14ac:dyDescent="0.3">
      <c r="A27" t="s">
        <v>801</v>
      </c>
      <c r="B27">
        <v>3567458</v>
      </c>
      <c r="C27">
        <v>3174361.18</v>
      </c>
      <c r="D27">
        <v>2960091</v>
      </c>
      <c r="E27">
        <v>2811598</v>
      </c>
      <c r="F27">
        <v>2764333</v>
      </c>
      <c r="G27">
        <v>2630924.7799999998</v>
      </c>
      <c r="H27">
        <v>2441614</v>
      </c>
      <c r="I27">
        <v>2200519</v>
      </c>
      <c r="J27">
        <v>2218416</v>
      </c>
      <c r="K27">
        <v>2259132.58</v>
      </c>
      <c r="L27">
        <v>2310212</v>
      </c>
      <c r="M27">
        <v>2349773</v>
      </c>
      <c r="N27">
        <v>2394419</v>
      </c>
      <c r="O27">
        <v>2449060.9</v>
      </c>
      <c r="P27">
        <v>2498033</v>
      </c>
      <c r="Q27">
        <v>2677069</v>
      </c>
      <c r="R27">
        <v>2671456</v>
      </c>
      <c r="S27">
        <v>2686934.63</v>
      </c>
      <c r="T27">
        <v>2625206</v>
      </c>
      <c r="U27">
        <v>2143710</v>
      </c>
      <c r="V27">
        <v>1962896</v>
      </c>
      <c r="W27">
        <v>1918566.25</v>
      </c>
      <c r="X27">
        <v>1899387</v>
      </c>
      <c r="Y27">
        <v>1941001</v>
      </c>
      <c r="Z27">
        <v>1941845</v>
      </c>
      <c r="AA27">
        <v>1921365.29</v>
      </c>
      <c r="AB27">
        <v>1937539</v>
      </c>
      <c r="AC27">
        <v>1933500</v>
      </c>
      <c r="AD27">
        <v>1870934</v>
      </c>
      <c r="AE27">
        <v>1846379.6</v>
      </c>
      <c r="AF27">
        <v>1809961</v>
      </c>
      <c r="AG27">
        <v>1723202</v>
      </c>
      <c r="AH27">
        <v>1672646</v>
      </c>
      <c r="AI27">
        <v>1648688.08</v>
      </c>
      <c r="AJ27">
        <v>1603149</v>
      </c>
      <c r="AK27">
        <v>1403352</v>
      </c>
      <c r="AL27">
        <v>1150026</v>
      </c>
      <c r="AM27">
        <v>1145452.8</v>
      </c>
      <c r="AN27">
        <v>1206343</v>
      </c>
      <c r="AO27">
        <v>1205384</v>
      </c>
      <c r="AP27">
        <v>1193513</v>
      </c>
      <c r="AQ27">
        <v>1124608.93</v>
      </c>
      <c r="AR27">
        <v>1137819</v>
      </c>
      <c r="AS27">
        <v>1096988</v>
      </c>
      <c r="AT27">
        <v>1056494</v>
      </c>
      <c r="AU27">
        <v>968700.17</v>
      </c>
      <c r="AV27">
        <v>899558</v>
      </c>
      <c r="AW27">
        <v>888631</v>
      </c>
      <c r="AX27">
        <v>918281</v>
      </c>
      <c r="AY27">
        <v>947213</v>
      </c>
      <c r="AZ27">
        <v>950634</v>
      </c>
      <c r="BA27">
        <v>960405</v>
      </c>
      <c r="BB27">
        <v>947959</v>
      </c>
      <c r="BC27"/>
      <c r="BD27"/>
      <c r="BE27"/>
      <c r="BF27"/>
      <c r="BG27"/>
      <c r="BH27"/>
      <c r="BI27"/>
      <c r="BJ27"/>
      <c r="BK27"/>
      <c r="BL27"/>
      <c r="BM27"/>
      <c r="BN27"/>
      <c r="BO27"/>
      <c r="BP27"/>
      <c r="BQ27"/>
      <c r="BR27"/>
      <c r="BS27"/>
      <c r="BT27"/>
    </row>
    <row r="28" spans="1:72" x14ac:dyDescent="0.3">
      <c r="A28" t="s">
        <v>2631</v>
      </c>
      <c r="B28">
        <v>267857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802</v>
      </c>
      <c r="B29">
        <v>51155</v>
      </c>
      <c r="C29">
        <v>53333.06</v>
      </c>
      <c r="D29">
        <v>55859</v>
      </c>
      <c r="E29">
        <v>53758</v>
      </c>
      <c r="F29">
        <v>51177</v>
      </c>
      <c r="G29">
        <v>52829.15</v>
      </c>
      <c r="H29">
        <v>54743</v>
      </c>
      <c r="I29">
        <v>55306</v>
      </c>
      <c r="J29">
        <v>56516</v>
      </c>
      <c r="K29">
        <v>59149.73</v>
      </c>
      <c r="L29">
        <v>60213</v>
      </c>
      <c r="M29">
        <v>49469</v>
      </c>
      <c r="N29">
        <v>46885</v>
      </c>
      <c r="O29">
        <v>37524.6</v>
      </c>
      <c r="P29">
        <v>39447</v>
      </c>
      <c r="Q29">
        <v>41867</v>
      </c>
      <c r="R29">
        <v>43795</v>
      </c>
      <c r="S29">
        <v>45308.92</v>
      </c>
      <c r="T29">
        <v>47355</v>
      </c>
      <c r="U29">
        <v>48167</v>
      </c>
      <c r="V29">
        <v>48866</v>
      </c>
      <c r="W29">
        <v>51193.62</v>
      </c>
      <c r="X29">
        <v>53199</v>
      </c>
      <c r="Y29">
        <v>54894</v>
      </c>
      <c r="Z29">
        <v>56039</v>
      </c>
      <c r="AA29">
        <v>55091.67</v>
      </c>
      <c r="AB29">
        <v>55272</v>
      </c>
      <c r="AC29">
        <v>56649</v>
      </c>
      <c r="AD29">
        <v>57366</v>
      </c>
      <c r="AE29">
        <v>44781.69</v>
      </c>
      <c r="AF29">
        <v>45369</v>
      </c>
      <c r="AG29">
        <v>46551</v>
      </c>
      <c r="AH29">
        <v>46103</v>
      </c>
      <c r="AI29">
        <v>18944.32</v>
      </c>
      <c r="AJ29">
        <v>10157</v>
      </c>
      <c r="AK29">
        <v>10460</v>
      </c>
      <c r="AL29">
        <v>10782</v>
      </c>
      <c r="AM29">
        <v>10808.4</v>
      </c>
      <c r="AN29">
        <v>11834</v>
      </c>
      <c r="AO29">
        <v>9209</v>
      </c>
      <c r="AP29">
        <v>9367</v>
      </c>
      <c r="AQ29">
        <v>9588.02</v>
      </c>
      <c r="AR29">
        <v>9262</v>
      </c>
      <c r="AS29">
        <v>8998</v>
      </c>
      <c r="AT29">
        <v>9087</v>
      </c>
      <c r="AU29">
        <v>8714.75</v>
      </c>
      <c r="AV29">
        <v>8561</v>
      </c>
      <c r="AW29">
        <v>7460</v>
      </c>
      <c r="AX29">
        <v>6966</v>
      </c>
      <c r="AY29">
        <v>7152</v>
      </c>
      <c r="AZ29">
        <v>8258</v>
      </c>
      <c r="BA29">
        <v>6155</v>
      </c>
      <c r="BB29">
        <v>6355</v>
      </c>
      <c r="BC29"/>
      <c r="BD29"/>
      <c r="BE29"/>
      <c r="BF29"/>
      <c r="BG29"/>
      <c r="BH29"/>
      <c r="BI29"/>
      <c r="BJ29"/>
      <c r="BK29"/>
      <c r="BL29"/>
      <c r="BM29"/>
      <c r="BN29"/>
      <c r="BO29"/>
      <c r="BP29"/>
      <c r="BQ29"/>
      <c r="BR29"/>
      <c r="BS29"/>
      <c r="BT29"/>
    </row>
    <row r="30" spans="1:72" x14ac:dyDescent="0.3">
      <c r="A30" t="s">
        <v>2862</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9087</v>
      </c>
      <c r="AU30">
        <v>0</v>
      </c>
      <c r="AV30">
        <v>0</v>
      </c>
      <c r="AW30">
        <v>0</v>
      </c>
      <c r="AX30">
        <v>0</v>
      </c>
      <c r="AY30">
        <v>0</v>
      </c>
      <c r="AZ30">
        <v>0</v>
      </c>
      <c r="BA30">
        <v>0</v>
      </c>
      <c r="BB30">
        <v>0</v>
      </c>
      <c r="BC30"/>
      <c r="BD30"/>
      <c r="BE30"/>
      <c r="BF30"/>
      <c r="BG30"/>
      <c r="BH30"/>
      <c r="BI30"/>
      <c r="BJ30"/>
      <c r="BK30"/>
      <c r="BL30"/>
      <c r="BM30"/>
      <c r="BN30"/>
      <c r="BO30"/>
      <c r="BP30"/>
      <c r="BQ30"/>
      <c r="BR30"/>
      <c r="BS30"/>
      <c r="BT30"/>
    </row>
    <row r="31" spans="1:72" x14ac:dyDescent="0.3">
      <c r="A31" t="s">
        <v>2632</v>
      </c>
      <c r="B31">
        <v>51155</v>
      </c>
      <c r="C31">
        <v>53333.06</v>
      </c>
      <c r="D31">
        <v>55859</v>
      </c>
      <c r="E31">
        <v>53758</v>
      </c>
      <c r="F31">
        <v>51177</v>
      </c>
      <c r="G31">
        <v>52829.15</v>
      </c>
      <c r="H31">
        <v>54743</v>
      </c>
      <c r="I31">
        <v>55306</v>
      </c>
      <c r="J31">
        <v>56516</v>
      </c>
      <c r="K31">
        <v>59149.73</v>
      </c>
      <c r="L31">
        <v>60213</v>
      </c>
      <c r="M31">
        <v>49469</v>
      </c>
      <c r="N31">
        <v>46885</v>
      </c>
      <c r="O31">
        <v>37524.6</v>
      </c>
      <c r="P31">
        <v>39447</v>
      </c>
      <c r="Q31">
        <v>41867</v>
      </c>
      <c r="R31">
        <v>43795</v>
      </c>
      <c r="S31">
        <v>45308.92</v>
      </c>
      <c r="T31">
        <v>47355</v>
      </c>
      <c r="U31">
        <v>48167</v>
      </c>
      <c r="V31">
        <v>48866</v>
      </c>
      <c r="W31">
        <v>51193.62</v>
      </c>
      <c r="X31">
        <v>53199</v>
      </c>
      <c r="Y31">
        <v>54894</v>
      </c>
      <c r="Z31">
        <v>56039</v>
      </c>
      <c r="AA31">
        <v>55091.67</v>
      </c>
      <c r="AB31">
        <v>55272</v>
      </c>
      <c r="AC31">
        <v>56649</v>
      </c>
      <c r="AD31">
        <v>57366</v>
      </c>
      <c r="AE31">
        <v>44781.69</v>
      </c>
      <c r="AF31">
        <v>45369</v>
      </c>
      <c r="AG31">
        <v>46551</v>
      </c>
      <c r="AH31">
        <v>46103</v>
      </c>
      <c r="AI31">
        <v>18944.32</v>
      </c>
      <c r="AJ31">
        <v>10157</v>
      </c>
      <c r="AK31">
        <v>10460</v>
      </c>
      <c r="AL31">
        <v>10782</v>
      </c>
      <c r="AM31">
        <v>10808.4</v>
      </c>
      <c r="AN31">
        <v>11834</v>
      </c>
      <c r="AO31">
        <v>9209</v>
      </c>
      <c r="AP31">
        <v>9367</v>
      </c>
      <c r="AQ31">
        <v>9588.02</v>
      </c>
      <c r="AR31">
        <v>9262</v>
      </c>
      <c r="AS31">
        <v>8998</v>
      </c>
      <c r="AT31">
        <v>0</v>
      </c>
      <c r="AU31">
        <v>8714.75</v>
      </c>
      <c r="AV31">
        <v>8561</v>
      </c>
      <c r="AW31">
        <v>7460</v>
      </c>
      <c r="AX31">
        <v>6966</v>
      </c>
      <c r="AY31">
        <v>7152</v>
      </c>
      <c r="AZ31">
        <v>8258</v>
      </c>
      <c r="BA31">
        <v>6155</v>
      </c>
      <c r="BB31">
        <v>6355</v>
      </c>
      <c r="BC31"/>
      <c r="BD31"/>
      <c r="BE31"/>
      <c r="BF31"/>
      <c r="BG31"/>
      <c r="BH31"/>
      <c r="BI31"/>
      <c r="BJ31"/>
      <c r="BK31"/>
      <c r="BL31"/>
      <c r="BM31"/>
      <c r="BN31"/>
      <c r="BO31"/>
      <c r="BP31"/>
      <c r="BQ31"/>
      <c r="BR31"/>
      <c r="BS31"/>
      <c r="BT31"/>
    </row>
    <row r="32" spans="1:72" x14ac:dyDescent="0.3">
      <c r="A32" t="s">
        <v>2634</v>
      </c>
      <c r="B32">
        <v>49844</v>
      </c>
      <c r="C32">
        <v>50765.11</v>
      </c>
      <c r="D32">
        <v>20669</v>
      </c>
      <c r="E32">
        <v>19427</v>
      </c>
      <c r="F32">
        <v>26019</v>
      </c>
      <c r="G32">
        <v>24844.25</v>
      </c>
      <c r="H32">
        <v>53084</v>
      </c>
      <c r="I32">
        <v>26697</v>
      </c>
      <c r="J32">
        <v>24368</v>
      </c>
      <c r="K32">
        <v>26207.25</v>
      </c>
      <c r="L32">
        <v>24510</v>
      </c>
      <c r="M32">
        <v>25189</v>
      </c>
      <c r="N32">
        <v>26883</v>
      </c>
      <c r="O32">
        <v>27352.33</v>
      </c>
      <c r="P32">
        <v>15288</v>
      </c>
      <c r="Q32">
        <v>15632</v>
      </c>
      <c r="R32">
        <v>9061</v>
      </c>
      <c r="S32">
        <v>10390.629999999999</v>
      </c>
      <c r="T32">
        <v>9419</v>
      </c>
      <c r="U32">
        <v>9129</v>
      </c>
      <c r="V32">
        <v>12592</v>
      </c>
      <c r="W32">
        <v>8809.6299999999992</v>
      </c>
      <c r="X32">
        <v>9148</v>
      </c>
      <c r="Y32">
        <v>10734</v>
      </c>
      <c r="Z32">
        <v>10446</v>
      </c>
      <c r="AA32">
        <v>8204.94</v>
      </c>
      <c r="AB32">
        <v>26948</v>
      </c>
      <c r="AC32">
        <v>22869</v>
      </c>
      <c r="AD32">
        <v>18911</v>
      </c>
      <c r="AE32">
        <v>17291.46</v>
      </c>
      <c r="AF32">
        <v>12988</v>
      </c>
      <c r="AG32">
        <v>10868</v>
      </c>
      <c r="AH32">
        <v>9540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c r="BD32"/>
      <c r="BE32"/>
      <c r="BF32"/>
      <c r="BG32"/>
      <c r="BH32"/>
      <c r="BI32"/>
      <c r="BJ32"/>
      <c r="BK32"/>
      <c r="BL32"/>
      <c r="BM32"/>
      <c r="BN32"/>
      <c r="BO32"/>
      <c r="BP32"/>
      <c r="BQ32"/>
      <c r="BR32"/>
      <c r="BS32"/>
      <c r="BT32"/>
    </row>
    <row r="33" spans="1:72" x14ac:dyDescent="0.3">
      <c r="A33" t="s">
        <v>2635</v>
      </c>
      <c r="B33">
        <v>41953</v>
      </c>
      <c r="C33">
        <v>343861.32</v>
      </c>
      <c r="D33">
        <v>318598</v>
      </c>
      <c r="E33">
        <v>322649</v>
      </c>
      <c r="F33">
        <v>342938</v>
      </c>
      <c r="G33">
        <v>12891.95</v>
      </c>
      <c r="H33">
        <v>13733</v>
      </c>
      <c r="I33">
        <v>31162</v>
      </c>
      <c r="J33">
        <v>41592</v>
      </c>
      <c r="K33">
        <v>40785.800000000003</v>
      </c>
      <c r="L33">
        <v>38136</v>
      </c>
      <c r="M33">
        <v>37606</v>
      </c>
      <c r="N33">
        <v>37502</v>
      </c>
      <c r="O33">
        <v>44353.45</v>
      </c>
      <c r="P33">
        <v>41094</v>
      </c>
      <c r="Q33">
        <v>34623</v>
      </c>
      <c r="R33">
        <v>37710</v>
      </c>
      <c r="S33">
        <v>34926.99</v>
      </c>
      <c r="T33">
        <v>37111</v>
      </c>
      <c r="U33">
        <v>37195</v>
      </c>
      <c r="V33">
        <v>36269</v>
      </c>
      <c r="W33">
        <v>35963.230000000003</v>
      </c>
      <c r="X33">
        <v>38252</v>
      </c>
      <c r="Y33">
        <v>22645</v>
      </c>
      <c r="Z33">
        <v>21896</v>
      </c>
      <c r="AA33">
        <v>38558.69</v>
      </c>
      <c r="AB33">
        <v>36794</v>
      </c>
      <c r="AC33">
        <v>31106</v>
      </c>
      <c r="AD33">
        <v>27061</v>
      </c>
      <c r="AE33">
        <v>43068.22</v>
      </c>
      <c r="AF33">
        <v>37394</v>
      </c>
      <c r="AG33">
        <v>35342</v>
      </c>
      <c r="AH33">
        <v>34234</v>
      </c>
      <c r="AI33">
        <v>38676.01</v>
      </c>
      <c r="AJ33">
        <v>33602</v>
      </c>
      <c r="AK33">
        <v>30889</v>
      </c>
      <c r="AL33">
        <v>38025</v>
      </c>
      <c r="AM33">
        <v>20308.21</v>
      </c>
      <c r="AN33">
        <v>15459</v>
      </c>
      <c r="AO33">
        <v>7330</v>
      </c>
      <c r="AP33">
        <v>13162</v>
      </c>
      <c r="AQ33">
        <v>19014.77</v>
      </c>
      <c r="AR33">
        <v>14990</v>
      </c>
      <c r="AS33">
        <v>14649</v>
      </c>
      <c r="AT33">
        <v>14662</v>
      </c>
      <c r="AU33">
        <v>0</v>
      </c>
      <c r="AV33">
        <v>14436</v>
      </c>
      <c r="AW33">
        <v>14928</v>
      </c>
      <c r="AX33">
        <v>49986</v>
      </c>
      <c r="AY33">
        <v>50161</v>
      </c>
      <c r="AZ33">
        <v>50887</v>
      </c>
      <c r="BA33">
        <v>50866</v>
      </c>
      <c r="BB33">
        <v>51415</v>
      </c>
      <c r="BC33"/>
      <c r="BD33"/>
      <c r="BE33"/>
      <c r="BF33"/>
      <c r="BG33"/>
      <c r="BH33"/>
      <c r="BI33"/>
      <c r="BJ33"/>
      <c r="BK33"/>
      <c r="BL33"/>
      <c r="BM33"/>
      <c r="BN33"/>
      <c r="BO33"/>
      <c r="BP33"/>
      <c r="BQ33"/>
      <c r="BR33"/>
      <c r="BS33"/>
      <c r="BT33"/>
    </row>
    <row r="34" spans="1:72" x14ac:dyDescent="0.3">
      <c r="A34" t="s">
        <v>2963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13933.42</v>
      </c>
      <c r="AN34">
        <v>9576</v>
      </c>
      <c r="AO34">
        <v>1050</v>
      </c>
      <c r="AP34">
        <v>7168</v>
      </c>
      <c r="AQ34">
        <v>14243.75</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2636</v>
      </c>
      <c r="B35">
        <v>41953</v>
      </c>
      <c r="C35">
        <v>343861.32</v>
      </c>
      <c r="D35">
        <v>318598</v>
      </c>
      <c r="E35">
        <v>322649</v>
      </c>
      <c r="F35">
        <v>342938</v>
      </c>
      <c r="G35">
        <v>12891.95</v>
      </c>
      <c r="H35">
        <v>13733</v>
      </c>
      <c r="I35">
        <v>31162</v>
      </c>
      <c r="J35">
        <v>41592</v>
      </c>
      <c r="K35">
        <v>40785.800000000003</v>
      </c>
      <c r="L35">
        <v>38136</v>
      </c>
      <c r="M35">
        <v>37606</v>
      </c>
      <c r="N35">
        <v>37502</v>
      </c>
      <c r="O35">
        <v>44353.45</v>
      </c>
      <c r="P35">
        <v>41094</v>
      </c>
      <c r="Q35">
        <v>34623</v>
      </c>
      <c r="R35">
        <v>37710</v>
      </c>
      <c r="S35">
        <v>34926.99</v>
      </c>
      <c r="T35">
        <v>37111</v>
      </c>
      <c r="U35">
        <v>37195</v>
      </c>
      <c r="V35">
        <v>36269</v>
      </c>
      <c r="W35">
        <v>35963.230000000003</v>
      </c>
      <c r="X35">
        <v>38252</v>
      </c>
      <c r="Y35">
        <v>22645</v>
      </c>
      <c r="Z35">
        <v>21896</v>
      </c>
      <c r="AA35">
        <v>38558.69</v>
      </c>
      <c r="AB35">
        <v>36794</v>
      </c>
      <c r="AC35">
        <v>31106</v>
      </c>
      <c r="AD35">
        <v>27061</v>
      </c>
      <c r="AE35">
        <v>43068.22</v>
      </c>
      <c r="AF35">
        <v>37394</v>
      </c>
      <c r="AG35">
        <v>35342</v>
      </c>
      <c r="AH35">
        <v>34234</v>
      </c>
      <c r="AI35">
        <v>38676.01</v>
      </c>
      <c r="AJ35">
        <v>33602</v>
      </c>
      <c r="AK35">
        <v>30889</v>
      </c>
      <c r="AL35">
        <v>38025</v>
      </c>
      <c r="AM35">
        <v>6374.79</v>
      </c>
      <c r="AN35">
        <v>5883</v>
      </c>
      <c r="AO35">
        <v>6280</v>
      </c>
      <c r="AP35">
        <v>5994</v>
      </c>
      <c r="AQ35">
        <v>4771.0200000000004</v>
      </c>
      <c r="AR35">
        <v>14990</v>
      </c>
      <c r="AS35">
        <v>14649</v>
      </c>
      <c r="AT35">
        <v>14662</v>
      </c>
      <c r="AU35">
        <v>0</v>
      </c>
      <c r="AV35">
        <v>14436</v>
      </c>
      <c r="AW35">
        <v>14928</v>
      </c>
      <c r="AX35">
        <v>49986</v>
      </c>
      <c r="AY35">
        <v>50161</v>
      </c>
      <c r="AZ35">
        <v>50887</v>
      </c>
      <c r="BA35">
        <v>50866</v>
      </c>
      <c r="BB35">
        <v>51415</v>
      </c>
      <c r="BC35"/>
      <c r="BD35"/>
      <c r="BE35"/>
      <c r="BF35"/>
      <c r="BG35"/>
      <c r="BH35"/>
      <c r="BI35"/>
      <c r="BJ35"/>
      <c r="BK35"/>
      <c r="BL35"/>
      <c r="BM35"/>
      <c r="BN35"/>
      <c r="BO35"/>
      <c r="BP35"/>
      <c r="BQ35"/>
      <c r="BR35"/>
      <c r="BS35"/>
      <c r="BT35"/>
    </row>
    <row r="36" spans="1:72" x14ac:dyDescent="0.3">
      <c r="A36" t="s">
        <v>803</v>
      </c>
      <c r="B36">
        <v>4178191</v>
      </c>
      <c r="C36">
        <v>3882562.34</v>
      </c>
      <c r="D36">
        <v>3620716</v>
      </c>
      <c r="E36">
        <v>3586767</v>
      </c>
      <c r="F36">
        <v>3416320</v>
      </c>
      <c r="G36">
        <v>2962207.63</v>
      </c>
      <c r="H36">
        <v>2811323</v>
      </c>
      <c r="I36">
        <v>2548819</v>
      </c>
      <c r="J36">
        <v>2595250</v>
      </c>
      <c r="K36">
        <v>2653508.27</v>
      </c>
      <c r="L36">
        <v>2712942</v>
      </c>
      <c r="M36">
        <v>2715695</v>
      </c>
      <c r="N36">
        <v>2769099</v>
      </c>
      <c r="O36">
        <v>2790990.78</v>
      </c>
      <c r="P36">
        <v>2828028</v>
      </c>
      <c r="Q36">
        <v>2975492</v>
      </c>
      <c r="R36">
        <v>2987865</v>
      </c>
      <c r="S36">
        <v>3006131.12</v>
      </c>
      <c r="T36">
        <v>2905879</v>
      </c>
      <c r="U36">
        <v>2515841</v>
      </c>
      <c r="V36">
        <v>2354769</v>
      </c>
      <c r="W36">
        <v>2304602.85</v>
      </c>
      <c r="X36">
        <v>2297485</v>
      </c>
      <c r="Y36">
        <v>2320670</v>
      </c>
      <c r="Z36">
        <v>2260684</v>
      </c>
      <c r="AA36">
        <v>2233552.14</v>
      </c>
      <c r="AB36">
        <v>2259776</v>
      </c>
      <c r="AC36">
        <v>2253935</v>
      </c>
      <c r="AD36">
        <v>2188418</v>
      </c>
      <c r="AE36">
        <v>2123497.7599999998</v>
      </c>
      <c r="AF36">
        <v>2061936</v>
      </c>
      <c r="AG36">
        <v>1901792</v>
      </c>
      <c r="AH36">
        <v>1853952</v>
      </c>
      <c r="AI36">
        <v>1815898.27</v>
      </c>
      <c r="AJ36">
        <v>1761450</v>
      </c>
      <c r="AK36">
        <v>1563835</v>
      </c>
      <c r="AL36">
        <v>1321675</v>
      </c>
      <c r="AM36">
        <v>1333771.4099999999</v>
      </c>
      <c r="AN36">
        <v>1280134</v>
      </c>
      <c r="AO36">
        <v>1268446</v>
      </c>
      <c r="AP36">
        <v>1253199</v>
      </c>
      <c r="AQ36">
        <v>1176735.2</v>
      </c>
      <c r="AR36">
        <v>1169571</v>
      </c>
      <c r="AS36">
        <v>1141335</v>
      </c>
      <c r="AT36">
        <v>1087743</v>
      </c>
      <c r="AU36">
        <v>1013036.66</v>
      </c>
      <c r="AV36">
        <v>958257</v>
      </c>
      <c r="AW36">
        <v>957610</v>
      </c>
      <c r="AX36">
        <v>988433</v>
      </c>
      <c r="AY36">
        <v>1018526</v>
      </c>
      <c r="AZ36">
        <v>1023779</v>
      </c>
      <c r="BA36">
        <v>1031426</v>
      </c>
      <c r="BB36">
        <v>1019729</v>
      </c>
      <c r="BC36"/>
      <c r="BD36"/>
      <c r="BE36"/>
      <c r="BF36"/>
      <c r="BG36"/>
      <c r="BH36"/>
      <c r="BI36"/>
      <c r="BJ36"/>
      <c r="BK36"/>
      <c r="BL36"/>
      <c r="BM36"/>
      <c r="BN36"/>
      <c r="BO36"/>
      <c r="BP36"/>
      <c r="BQ36"/>
      <c r="BR36"/>
      <c r="BS36"/>
      <c r="BT36"/>
    </row>
    <row r="37" spans="1:72" x14ac:dyDescent="0.3">
      <c r="A37" t="s">
        <v>804</v>
      </c>
      <c r="B37">
        <v>9430973</v>
      </c>
      <c r="C37">
        <v>7769744.25</v>
      </c>
      <c r="D37">
        <v>6645823</v>
      </c>
      <c r="E37">
        <v>7761424</v>
      </c>
      <c r="F37">
        <v>8008435</v>
      </c>
      <c r="G37">
        <v>5396880.75</v>
      </c>
      <c r="H37">
        <v>5104101</v>
      </c>
      <c r="I37">
        <v>5384574</v>
      </c>
      <c r="J37">
        <v>5601957</v>
      </c>
      <c r="K37">
        <v>4820708.1500000004</v>
      </c>
      <c r="L37">
        <v>4816122</v>
      </c>
      <c r="M37">
        <v>5082807</v>
      </c>
      <c r="N37">
        <v>5829662</v>
      </c>
      <c r="O37">
        <v>4859421.38</v>
      </c>
      <c r="P37">
        <v>4853748</v>
      </c>
      <c r="Q37">
        <v>5536911</v>
      </c>
      <c r="R37">
        <v>6027463</v>
      </c>
      <c r="S37">
        <v>5219854.37</v>
      </c>
      <c r="T37">
        <v>4679428</v>
      </c>
      <c r="U37">
        <v>4820220</v>
      </c>
      <c r="V37">
        <v>5061040</v>
      </c>
      <c r="W37">
        <v>4138599.6</v>
      </c>
      <c r="X37">
        <v>3955329</v>
      </c>
      <c r="Y37">
        <v>4769143</v>
      </c>
      <c r="Z37">
        <v>5142190</v>
      </c>
      <c r="AA37">
        <v>4165669.63</v>
      </c>
      <c r="AB37">
        <v>3774398</v>
      </c>
      <c r="AC37">
        <v>4056358</v>
      </c>
      <c r="AD37">
        <v>4614006</v>
      </c>
      <c r="AE37">
        <v>3821002.58</v>
      </c>
      <c r="AF37">
        <v>3415963</v>
      </c>
      <c r="AG37">
        <v>3958161</v>
      </c>
      <c r="AH37">
        <v>4318944</v>
      </c>
      <c r="AI37">
        <v>3901666.47</v>
      </c>
      <c r="AJ37">
        <v>3753878</v>
      </c>
      <c r="AK37">
        <v>4276985</v>
      </c>
      <c r="AL37">
        <v>3869765</v>
      </c>
      <c r="AM37">
        <v>3087350.14</v>
      </c>
      <c r="AN37">
        <v>3402041</v>
      </c>
      <c r="AO37">
        <v>4844079</v>
      </c>
      <c r="AP37">
        <v>4681281</v>
      </c>
      <c r="AQ37">
        <v>3476919.26</v>
      </c>
      <c r="AR37">
        <v>3422774</v>
      </c>
      <c r="AS37">
        <v>3986022</v>
      </c>
      <c r="AT37">
        <v>3678434</v>
      </c>
      <c r="AU37">
        <v>2534232.9900000002</v>
      </c>
      <c r="AV37">
        <v>2461731</v>
      </c>
      <c r="AW37">
        <v>2977962</v>
      </c>
      <c r="AX37">
        <v>3082380</v>
      </c>
      <c r="AY37">
        <v>2872740</v>
      </c>
      <c r="AZ37">
        <v>2651038</v>
      </c>
      <c r="BA37">
        <v>3169646</v>
      </c>
      <c r="BB37">
        <v>3370680</v>
      </c>
      <c r="BC37"/>
      <c r="BD37"/>
      <c r="BE37"/>
      <c r="BF37"/>
      <c r="BG37"/>
      <c r="BH37"/>
      <c r="BI37"/>
      <c r="BJ37"/>
      <c r="BK37"/>
      <c r="BL37"/>
      <c r="BM37"/>
      <c r="BN37"/>
      <c r="BO37"/>
      <c r="BP37"/>
      <c r="BQ37"/>
      <c r="BR37"/>
      <c r="BS37"/>
      <c r="BT37"/>
    </row>
    <row r="38" spans="1:72" x14ac:dyDescent="0.3">
      <c r="A38" t="s">
        <v>2637</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2638</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805</v>
      </c>
      <c r="B40">
        <v>890000</v>
      </c>
      <c r="C40">
        <v>710000</v>
      </c>
      <c r="D40">
        <v>710000</v>
      </c>
      <c r="E40">
        <v>710000</v>
      </c>
      <c r="F40">
        <v>710000</v>
      </c>
      <c r="G40">
        <v>169000</v>
      </c>
      <c r="H40">
        <v>0</v>
      </c>
      <c r="I40">
        <v>0</v>
      </c>
      <c r="J40">
        <v>0</v>
      </c>
      <c r="K40">
        <v>123000</v>
      </c>
      <c r="L40">
        <v>213000</v>
      </c>
      <c r="M40">
        <v>0</v>
      </c>
      <c r="N40">
        <v>105000</v>
      </c>
      <c r="O40">
        <v>30000</v>
      </c>
      <c r="P40">
        <v>213000</v>
      </c>
      <c r="Q40">
        <v>230000</v>
      </c>
      <c r="R40">
        <v>590000</v>
      </c>
      <c r="S40">
        <v>535000</v>
      </c>
      <c r="T40">
        <v>220000</v>
      </c>
      <c r="U40">
        <v>165000</v>
      </c>
      <c r="V40">
        <v>25000</v>
      </c>
      <c r="W40">
        <v>20000</v>
      </c>
      <c r="X40">
        <v>110000</v>
      </c>
      <c r="Y40">
        <v>125000</v>
      </c>
      <c r="Z40">
        <v>55000</v>
      </c>
      <c r="AA40">
        <v>70000</v>
      </c>
      <c r="AB40">
        <v>85000</v>
      </c>
      <c r="AC40">
        <v>0</v>
      </c>
      <c r="AD40">
        <v>180000</v>
      </c>
      <c r="AE40">
        <v>273000</v>
      </c>
      <c r="AF40">
        <v>108000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c r="BD40"/>
      <c r="BE40"/>
      <c r="BF40"/>
      <c r="BG40"/>
      <c r="BH40"/>
      <c r="BI40"/>
      <c r="BJ40"/>
      <c r="BK40"/>
      <c r="BL40"/>
      <c r="BM40"/>
      <c r="BN40"/>
      <c r="BO40"/>
      <c r="BP40"/>
      <c r="BQ40"/>
      <c r="BR40"/>
      <c r="BS40"/>
      <c r="BT40"/>
    </row>
    <row r="41" spans="1:72" x14ac:dyDescent="0.3">
      <c r="A41" t="s">
        <v>806</v>
      </c>
      <c r="B41">
        <v>3419233</v>
      </c>
      <c r="C41">
        <v>2294632.84</v>
      </c>
      <c r="D41">
        <v>1433874</v>
      </c>
      <c r="E41">
        <v>2655898</v>
      </c>
      <c r="F41">
        <v>2823132</v>
      </c>
      <c r="G41">
        <v>1511995.96</v>
      </c>
      <c r="H41">
        <v>1220489</v>
      </c>
      <c r="I41">
        <v>1697911</v>
      </c>
      <c r="J41">
        <v>2105384</v>
      </c>
      <c r="K41">
        <v>1116358.32</v>
      </c>
      <c r="L41">
        <v>1065666</v>
      </c>
      <c r="M41">
        <v>1321078</v>
      </c>
      <c r="N41">
        <v>2052595</v>
      </c>
      <c r="O41">
        <v>1123692.67</v>
      </c>
      <c r="P41">
        <v>1131894</v>
      </c>
      <c r="Q41">
        <v>1574172</v>
      </c>
      <c r="R41">
        <v>2040216</v>
      </c>
      <c r="S41">
        <v>1363630.18</v>
      </c>
      <c r="T41">
        <v>1182287</v>
      </c>
      <c r="U41">
        <v>1510982</v>
      </c>
      <c r="V41">
        <v>1948898</v>
      </c>
      <c r="W41">
        <v>1229264.83</v>
      </c>
      <c r="X41">
        <v>1069132</v>
      </c>
      <c r="Y41">
        <v>1770261</v>
      </c>
      <c r="Z41">
        <v>2169568</v>
      </c>
      <c r="AA41">
        <v>1381793.07</v>
      </c>
      <c r="AB41">
        <v>1034616</v>
      </c>
      <c r="AC41">
        <v>1306252</v>
      </c>
      <c r="AD41">
        <v>1856581</v>
      </c>
      <c r="AE41">
        <v>1152413.28</v>
      </c>
      <c r="AF41">
        <v>998053</v>
      </c>
      <c r="AG41">
        <v>1526457</v>
      </c>
      <c r="AH41">
        <v>1808283</v>
      </c>
      <c r="AI41">
        <v>1508032.36</v>
      </c>
      <c r="AJ41">
        <v>1412274</v>
      </c>
      <c r="AK41">
        <v>1817577</v>
      </c>
      <c r="AL41">
        <v>1550450</v>
      </c>
      <c r="AM41">
        <v>885420.48</v>
      </c>
      <c r="AN41">
        <v>1292773</v>
      </c>
      <c r="AO41">
        <v>2465362</v>
      </c>
      <c r="AP41">
        <v>2299952</v>
      </c>
      <c r="AQ41">
        <v>1359250.18</v>
      </c>
      <c r="AR41">
        <v>1336527</v>
      </c>
      <c r="AS41">
        <v>1882253</v>
      </c>
      <c r="AT41">
        <v>1610880</v>
      </c>
      <c r="AU41">
        <v>705772.84</v>
      </c>
      <c r="AV41">
        <v>707314</v>
      </c>
      <c r="AW41">
        <v>1076903</v>
      </c>
      <c r="AX41">
        <v>1098530</v>
      </c>
      <c r="AY41">
        <v>808164</v>
      </c>
      <c r="AZ41">
        <v>531714</v>
      </c>
      <c r="BA41">
        <v>951630</v>
      </c>
      <c r="BB41">
        <v>998031</v>
      </c>
      <c r="BC41"/>
      <c r="BD41"/>
      <c r="BE41"/>
      <c r="BF41"/>
      <c r="BG41"/>
      <c r="BH41"/>
      <c r="BI41"/>
      <c r="BJ41"/>
      <c r="BK41"/>
      <c r="BL41"/>
      <c r="BM41"/>
      <c r="BN41"/>
      <c r="BO41"/>
      <c r="BP41"/>
      <c r="BQ41"/>
      <c r="BR41"/>
      <c r="BS41"/>
      <c r="BT41"/>
    </row>
    <row r="42" spans="1:72" s="114" customFormat="1" x14ac:dyDescent="0.3">
      <c r="A42" t="s">
        <v>2612</v>
      </c>
      <c r="B42">
        <v>0</v>
      </c>
      <c r="C42">
        <v>2294632.84</v>
      </c>
      <c r="D42">
        <v>1433874</v>
      </c>
      <c r="E42">
        <v>2655898</v>
      </c>
      <c r="F42">
        <v>2823132</v>
      </c>
      <c r="G42">
        <v>1511995.96</v>
      </c>
      <c r="H42">
        <v>1220489</v>
      </c>
      <c r="I42">
        <v>1697911</v>
      </c>
      <c r="J42">
        <v>2105384</v>
      </c>
      <c r="K42">
        <v>0</v>
      </c>
      <c r="L42">
        <v>0</v>
      </c>
      <c r="M42">
        <v>0</v>
      </c>
      <c r="N42">
        <v>60552</v>
      </c>
      <c r="O42">
        <v>13721.98</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1535.85</v>
      </c>
      <c r="AN42">
        <v>1292773</v>
      </c>
      <c r="AO42">
        <v>2465362</v>
      </c>
      <c r="AP42">
        <v>2299952</v>
      </c>
      <c r="AQ42">
        <v>1359250.18</v>
      </c>
      <c r="AR42">
        <v>1336527</v>
      </c>
      <c r="AS42">
        <v>1882253</v>
      </c>
      <c r="AT42">
        <v>1610880</v>
      </c>
      <c r="AU42">
        <v>705772.84</v>
      </c>
      <c r="AV42">
        <v>707314</v>
      </c>
      <c r="AW42">
        <v>1076903</v>
      </c>
      <c r="AX42">
        <v>1098530</v>
      </c>
      <c r="AY42">
        <v>808164</v>
      </c>
      <c r="AZ42">
        <v>531714</v>
      </c>
      <c r="BA42">
        <v>951630</v>
      </c>
      <c r="BB42">
        <v>998031</v>
      </c>
      <c r="BC42"/>
      <c r="BD42"/>
      <c r="BE42"/>
      <c r="BF42"/>
      <c r="BG42"/>
      <c r="BH42"/>
      <c r="BI42"/>
      <c r="BJ42"/>
      <c r="BK42"/>
      <c r="BL42"/>
      <c r="BM42"/>
      <c r="BN42"/>
      <c r="BO42"/>
      <c r="BP42"/>
      <c r="BQ42"/>
      <c r="BR42"/>
      <c r="BS42"/>
      <c r="BT42"/>
    </row>
    <row r="43" spans="1:72" x14ac:dyDescent="0.3">
      <c r="A43" t="s">
        <v>2639</v>
      </c>
      <c r="B43">
        <v>74776</v>
      </c>
      <c r="C43">
        <v>0</v>
      </c>
      <c r="D43">
        <v>0</v>
      </c>
      <c r="E43">
        <v>0</v>
      </c>
      <c r="F43">
        <v>0</v>
      </c>
      <c r="G43">
        <v>0</v>
      </c>
      <c r="H43">
        <v>0</v>
      </c>
      <c r="I43">
        <v>0</v>
      </c>
      <c r="J43">
        <v>0</v>
      </c>
      <c r="K43">
        <v>1116358.32</v>
      </c>
      <c r="L43">
        <v>1065666</v>
      </c>
      <c r="M43">
        <v>1321078</v>
      </c>
      <c r="N43">
        <v>1992043</v>
      </c>
      <c r="O43">
        <v>1109970.69</v>
      </c>
      <c r="P43">
        <v>1131894</v>
      </c>
      <c r="Q43">
        <v>1574172</v>
      </c>
      <c r="R43">
        <v>2040216</v>
      </c>
      <c r="S43">
        <v>1363630.18</v>
      </c>
      <c r="T43">
        <v>1182287</v>
      </c>
      <c r="U43">
        <v>1510982</v>
      </c>
      <c r="V43">
        <v>1948898</v>
      </c>
      <c r="W43">
        <v>1229264.83</v>
      </c>
      <c r="X43">
        <v>1069132</v>
      </c>
      <c r="Y43">
        <v>1770261</v>
      </c>
      <c r="Z43">
        <v>2169568</v>
      </c>
      <c r="AA43">
        <v>1381793.07</v>
      </c>
      <c r="AB43">
        <v>1034616</v>
      </c>
      <c r="AC43">
        <v>1306252</v>
      </c>
      <c r="AD43">
        <v>1856581</v>
      </c>
      <c r="AE43">
        <v>1152413.28</v>
      </c>
      <c r="AF43">
        <v>998053</v>
      </c>
      <c r="AG43">
        <v>1526457</v>
      </c>
      <c r="AH43">
        <v>1808283</v>
      </c>
      <c r="AI43">
        <v>1508032.36</v>
      </c>
      <c r="AJ43">
        <v>1412274</v>
      </c>
      <c r="AK43">
        <v>1817577</v>
      </c>
      <c r="AL43">
        <v>1550450</v>
      </c>
      <c r="AM43">
        <v>883884.63</v>
      </c>
      <c r="AN43">
        <v>0</v>
      </c>
      <c r="AO43">
        <v>0</v>
      </c>
      <c r="AP43">
        <v>0</v>
      </c>
      <c r="AQ43">
        <v>0</v>
      </c>
      <c r="AR43">
        <v>0</v>
      </c>
      <c r="AS43">
        <v>0</v>
      </c>
      <c r="AT43">
        <v>0</v>
      </c>
      <c r="AU43">
        <v>0</v>
      </c>
      <c r="AV43">
        <v>0</v>
      </c>
      <c r="AW43">
        <v>0</v>
      </c>
      <c r="AX43">
        <v>0</v>
      </c>
      <c r="AY43">
        <v>0</v>
      </c>
      <c r="AZ43">
        <v>0</v>
      </c>
      <c r="BA43">
        <v>0</v>
      </c>
      <c r="BB43">
        <v>0</v>
      </c>
      <c r="BC43"/>
      <c r="BD43"/>
      <c r="BE43"/>
      <c r="BF43"/>
      <c r="BG43"/>
      <c r="BH43"/>
      <c r="BI43"/>
      <c r="BJ43"/>
      <c r="BK43"/>
      <c r="BL43"/>
      <c r="BM43"/>
      <c r="BN43"/>
      <c r="BO43"/>
      <c r="BP43"/>
      <c r="BQ43"/>
      <c r="BR43"/>
      <c r="BS43"/>
      <c r="BT43"/>
    </row>
    <row r="44" spans="1:72" x14ac:dyDescent="0.3">
      <c r="A44" t="s">
        <v>2863</v>
      </c>
      <c r="B44">
        <v>115111</v>
      </c>
      <c r="C44">
        <v>0</v>
      </c>
      <c r="D44">
        <v>0</v>
      </c>
      <c r="E44">
        <v>0</v>
      </c>
      <c r="F44">
        <v>0</v>
      </c>
      <c r="G44">
        <v>0</v>
      </c>
      <c r="H44">
        <v>0</v>
      </c>
      <c r="I44">
        <v>0</v>
      </c>
      <c r="J44">
        <v>0</v>
      </c>
      <c r="K44">
        <v>0</v>
      </c>
      <c r="L44">
        <v>0</v>
      </c>
      <c r="M44">
        <v>0</v>
      </c>
      <c r="N44">
        <v>0</v>
      </c>
      <c r="O44">
        <v>0</v>
      </c>
      <c r="P44">
        <v>0</v>
      </c>
      <c r="Q44">
        <v>0</v>
      </c>
      <c r="R44">
        <v>115111</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78668</v>
      </c>
      <c r="AO44">
        <v>114292</v>
      </c>
      <c r="AP44">
        <v>84427</v>
      </c>
      <c r="AQ44">
        <v>91831.23</v>
      </c>
      <c r="AR44">
        <v>0</v>
      </c>
      <c r="AS44">
        <v>76159</v>
      </c>
      <c r="AT44">
        <v>59121</v>
      </c>
      <c r="AU44">
        <v>26480.63</v>
      </c>
      <c r="AV44">
        <v>18797</v>
      </c>
      <c r="AW44">
        <v>27108</v>
      </c>
      <c r="AX44">
        <v>0</v>
      </c>
      <c r="AY44">
        <v>0</v>
      </c>
      <c r="AZ44">
        <v>0</v>
      </c>
      <c r="BA44">
        <v>0</v>
      </c>
      <c r="BB44">
        <v>0</v>
      </c>
      <c r="BC44"/>
      <c r="BD44"/>
      <c r="BE44"/>
      <c r="BF44"/>
      <c r="BG44"/>
      <c r="BH44"/>
      <c r="BI44"/>
      <c r="BJ44"/>
      <c r="BK44"/>
      <c r="BL44"/>
      <c r="BM44"/>
      <c r="BN44"/>
      <c r="BO44"/>
      <c r="BP44"/>
      <c r="BQ44"/>
      <c r="BR44"/>
      <c r="BS44"/>
      <c r="BT44"/>
    </row>
    <row r="45" spans="1:72" x14ac:dyDescent="0.3">
      <c r="A45" t="s">
        <v>808</v>
      </c>
      <c r="B45">
        <v>266734</v>
      </c>
      <c r="C45">
        <v>202179.38</v>
      </c>
      <c r="D45">
        <v>142226</v>
      </c>
      <c r="E45">
        <v>121100</v>
      </c>
      <c r="F45">
        <v>126300</v>
      </c>
      <c r="G45">
        <v>45066.67</v>
      </c>
      <c r="H45">
        <v>220273</v>
      </c>
      <c r="I45">
        <v>106689</v>
      </c>
      <c r="J45">
        <v>240796</v>
      </c>
      <c r="K45">
        <v>265522.57</v>
      </c>
      <c r="L45">
        <v>265182</v>
      </c>
      <c r="M45">
        <v>284079</v>
      </c>
      <c r="N45">
        <v>241294</v>
      </c>
      <c r="O45">
        <v>247804</v>
      </c>
      <c r="P45">
        <v>227905</v>
      </c>
      <c r="Q45">
        <v>284658</v>
      </c>
      <c r="R45">
        <v>183061</v>
      </c>
      <c r="S45">
        <v>167445.82</v>
      </c>
      <c r="T45">
        <v>260373</v>
      </c>
      <c r="U45">
        <v>186610</v>
      </c>
      <c r="V45">
        <v>134664</v>
      </c>
      <c r="W45">
        <v>137419.22</v>
      </c>
      <c r="X45">
        <v>103961</v>
      </c>
      <c r="Y45">
        <v>106961</v>
      </c>
      <c r="Z45">
        <v>120080</v>
      </c>
      <c r="AA45">
        <v>71361.179999999993</v>
      </c>
      <c r="AB45">
        <v>72125</v>
      </c>
      <c r="AC45">
        <v>153284</v>
      </c>
      <c r="AD45">
        <v>205554</v>
      </c>
      <c r="AE45">
        <v>194929.07</v>
      </c>
      <c r="AF45">
        <v>173606</v>
      </c>
      <c r="AG45">
        <v>126968</v>
      </c>
      <c r="AH45">
        <v>115822</v>
      </c>
      <c r="AI45">
        <v>173483.17</v>
      </c>
      <c r="AJ45">
        <v>217101</v>
      </c>
      <c r="AK45">
        <v>209901</v>
      </c>
      <c r="AL45">
        <v>205293</v>
      </c>
      <c r="AM45">
        <v>184460.46</v>
      </c>
      <c r="AN45">
        <v>0</v>
      </c>
      <c r="AO45">
        <v>0</v>
      </c>
      <c r="AP45">
        <v>0</v>
      </c>
      <c r="AQ45">
        <v>0</v>
      </c>
      <c r="AR45">
        <v>0</v>
      </c>
      <c r="AS45">
        <v>0</v>
      </c>
      <c r="AT45">
        <v>0</v>
      </c>
      <c r="AU45">
        <v>0</v>
      </c>
      <c r="AV45">
        <v>21722</v>
      </c>
      <c r="AW45">
        <v>66689</v>
      </c>
      <c r="AX45">
        <v>69466</v>
      </c>
      <c r="AY45">
        <v>69467</v>
      </c>
      <c r="AZ45">
        <v>69467</v>
      </c>
      <c r="BA45">
        <v>69467</v>
      </c>
      <c r="BB45">
        <v>69467</v>
      </c>
      <c r="BC45"/>
      <c r="BD45"/>
      <c r="BE45"/>
      <c r="BF45"/>
      <c r="BG45"/>
      <c r="BH45"/>
      <c r="BI45"/>
      <c r="BJ45"/>
      <c r="BK45"/>
      <c r="BL45"/>
      <c r="BM45"/>
      <c r="BN45"/>
      <c r="BO45"/>
      <c r="BP45"/>
      <c r="BQ45"/>
      <c r="BR45"/>
      <c r="BS45"/>
      <c r="BT45"/>
    </row>
    <row r="46" spans="1:72" s="114" customFormat="1" x14ac:dyDescent="0.3">
      <c r="A46" t="s">
        <v>2641</v>
      </c>
      <c r="B46">
        <v>266734</v>
      </c>
      <c r="C46">
        <v>202179.38</v>
      </c>
      <c r="D46">
        <v>142226</v>
      </c>
      <c r="E46">
        <v>121100</v>
      </c>
      <c r="F46">
        <v>126300</v>
      </c>
      <c r="G46">
        <v>45066.67</v>
      </c>
      <c r="H46">
        <v>62894</v>
      </c>
      <c r="I46">
        <v>84071</v>
      </c>
      <c r="J46">
        <v>225272</v>
      </c>
      <c r="K46">
        <v>241032</v>
      </c>
      <c r="L46">
        <v>228274</v>
      </c>
      <c r="M46">
        <v>234784</v>
      </c>
      <c r="N46">
        <v>241294</v>
      </c>
      <c r="O46">
        <v>247804</v>
      </c>
      <c r="P46">
        <v>196874</v>
      </c>
      <c r="Q46">
        <v>204104</v>
      </c>
      <c r="R46">
        <v>108254</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21722</v>
      </c>
      <c r="AW46">
        <v>66689</v>
      </c>
      <c r="AX46">
        <v>69466</v>
      </c>
      <c r="AY46">
        <v>69467</v>
      </c>
      <c r="AZ46">
        <v>69467</v>
      </c>
      <c r="BA46">
        <v>69467</v>
      </c>
      <c r="BB46">
        <v>69467</v>
      </c>
      <c r="BC46"/>
      <c r="BD46"/>
      <c r="BE46"/>
      <c r="BF46"/>
      <c r="BG46"/>
      <c r="BH46"/>
      <c r="BI46"/>
      <c r="BJ46"/>
      <c r="BK46"/>
      <c r="BL46"/>
      <c r="BM46"/>
      <c r="BN46"/>
      <c r="BO46"/>
      <c r="BP46"/>
      <c r="BQ46"/>
      <c r="BR46"/>
      <c r="BS46"/>
      <c r="BT46"/>
    </row>
    <row r="47" spans="1:72" x14ac:dyDescent="0.3">
      <c r="A47" t="s">
        <v>2643</v>
      </c>
      <c r="B47">
        <v>0</v>
      </c>
      <c r="C47">
        <v>0</v>
      </c>
      <c r="D47">
        <v>0</v>
      </c>
      <c r="E47">
        <v>0</v>
      </c>
      <c r="F47">
        <v>0</v>
      </c>
      <c r="G47">
        <v>0</v>
      </c>
      <c r="H47">
        <v>157379</v>
      </c>
      <c r="I47">
        <v>22618</v>
      </c>
      <c r="J47">
        <v>15524</v>
      </c>
      <c r="K47">
        <v>24490.57</v>
      </c>
      <c r="L47">
        <v>36908</v>
      </c>
      <c r="M47">
        <v>49295</v>
      </c>
      <c r="N47">
        <v>0</v>
      </c>
      <c r="O47">
        <v>0</v>
      </c>
      <c r="P47">
        <v>31031</v>
      </c>
      <c r="Q47">
        <v>80554</v>
      </c>
      <c r="R47">
        <v>74807</v>
      </c>
      <c r="S47">
        <v>167445.82</v>
      </c>
      <c r="T47">
        <v>260373</v>
      </c>
      <c r="U47">
        <v>186610</v>
      </c>
      <c r="V47">
        <v>134664</v>
      </c>
      <c r="W47">
        <v>137419.22</v>
      </c>
      <c r="X47">
        <v>103961</v>
      </c>
      <c r="Y47">
        <v>106961</v>
      </c>
      <c r="Z47">
        <v>120080</v>
      </c>
      <c r="AA47">
        <v>71361.179999999993</v>
      </c>
      <c r="AB47">
        <v>72125</v>
      </c>
      <c r="AC47">
        <v>153284</v>
      </c>
      <c r="AD47">
        <v>205554</v>
      </c>
      <c r="AE47">
        <v>194929.07</v>
      </c>
      <c r="AF47">
        <v>173606</v>
      </c>
      <c r="AG47">
        <v>126968</v>
      </c>
      <c r="AH47">
        <v>115822</v>
      </c>
      <c r="AI47">
        <v>173483.17</v>
      </c>
      <c r="AJ47">
        <v>217101</v>
      </c>
      <c r="AK47">
        <v>209901</v>
      </c>
      <c r="AL47">
        <v>205293</v>
      </c>
      <c r="AM47">
        <v>184460.46</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2968</v>
      </c>
      <c r="B48">
        <v>4399</v>
      </c>
      <c r="C48">
        <v>925.56</v>
      </c>
      <c r="D48">
        <v>1387</v>
      </c>
      <c r="E48">
        <v>192</v>
      </c>
      <c r="F48">
        <v>234</v>
      </c>
      <c r="G48">
        <v>0</v>
      </c>
      <c r="H48">
        <v>0</v>
      </c>
      <c r="I48">
        <v>0</v>
      </c>
      <c r="J48">
        <v>0</v>
      </c>
      <c r="K48">
        <v>0</v>
      </c>
      <c r="L48">
        <v>0</v>
      </c>
      <c r="M48">
        <v>0</v>
      </c>
      <c r="N48">
        <v>0</v>
      </c>
      <c r="O48">
        <v>0</v>
      </c>
      <c r="P48">
        <v>0</v>
      </c>
      <c r="Q48">
        <v>0</v>
      </c>
      <c r="R48">
        <v>0</v>
      </c>
      <c r="S48">
        <v>0</v>
      </c>
      <c r="T48">
        <v>0</v>
      </c>
      <c r="U48">
        <v>0</v>
      </c>
      <c r="V48">
        <v>0</v>
      </c>
      <c r="W48">
        <v>0</v>
      </c>
      <c r="X48">
        <v>0</v>
      </c>
      <c r="Y48">
        <v>0</v>
      </c>
      <c r="Z48">
        <v>104063</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c r="BD48"/>
      <c r="BE48"/>
      <c r="BF48"/>
      <c r="BG48"/>
      <c r="BH48"/>
      <c r="BI48"/>
      <c r="BJ48"/>
      <c r="BK48"/>
      <c r="BL48"/>
      <c r="BM48"/>
      <c r="BN48"/>
      <c r="BO48"/>
      <c r="BP48"/>
      <c r="BQ48"/>
      <c r="BR48"/>
      <c r="BS48"/>
      <c r="BT48"/>
    </row>
    <row r="49" spans="1:72" s="114" customFormat="1" x14ac:dyDescent="0.3">
      <c r="A49" t="s">
        <v>2970</v>
      </c>
      <c r="B49">
        <v>4399</v>
      </c>
      <c r="C49">
        <v>925.56</v>
      </c>
      <c r="D49">
        <v>1387</v>
      </c>
      <c r="E49">
        <v>192</v>
      </c>
      <c r="F49">
        <v>234</v>
      </c>
      <c r="G49">
        <v>0</v>
      </c>
      <c r="H49">
        <v>0</v>
      </c>
      <c r="I49">
        <v>0</v>
      </c>
      <c r="J49">
        <v>0</v>
      </c>
      <c r="K49">
        <v>0</v>
      </c>
      <c r="L49">
        <v>0</v>
      </c>
      <c r="M49">
        <v>0</v>
      </c>
      <c r="N49">
        <v>0</v>
      </c>
      <c r="O49">
        <v>0</v>
      </c>
      <c r="P49">
        <v>0</v>
      </c>
      <c r="Q49">
        <v>0</v>
      </c>
      <c r="R49">
        <v>0</v>
      </c>
      <c r="S49">
        <v>0</v>
      </c>
      <c r="T49">
        <v>0</v>
      </c>
      <c r="U49">
        <v>0</v>
      </c>
      <c r="V49">
        <v>0</v>
      </c>
      <c r="W49">
        <v>0</v>
      </c>
      <c r="X49">
        <v>0</v>
      </c>
      <c r="Y49">
        <v>0</v>
      </c>
      <c r="Z49">
        <v>104063</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c r="BD49"/>
      <c r="BE49"/>
      <c r="BF49"/>
      <c r="BG49"/>
      <c r="BH49"/>
      <c r="BI49"/>
      <c r="BJ49"/>
      <c r="BK49"/>
      <c r="BL49"/>
      <c r="BM49"/>
      <c r="BN49"/>
      <c r="BO49"/>
      <c r="BP49"/>
      <c r="BQ49"/>
      <c r="BR49"/>
      <c r="BS49"/>
      <c r="BT49"/>
    </row>
    <row r="50" spans="1:72" x14ac:dyDescent="0.3">
      <c r="A50" t="s">
        <v>2645</v>
      </c>
      <c r="B50">
        <v>2188</v>
      </c>
      <c r="C50">
        <v>2187.81</v>
      </c>
      <c r="D50">
        <v>2188</v>
      </c>
      <c r="E50">
        <v>9349</v>
      </c>
      <c r="F50">
        <v>9804</v>
      </c>
      <c r="G50">
        <v>10480.35</v>
      </c>
      <c r="H50">
        <v>13579</v>
      </c>
      <c r="I50">
        <v>311315</v>
      </c>
      <c r="J50">
        <v>11786</v>
      </c>
      <c r="K50">
        <v>12722.39</v>
      </c>
      <c r="L50">
        <v>13801</v>
      </c>
      <c r="M50">
        <v>15742</v>
      </c>
      <c r="N50">
        <v>19097</v>
      </c>
      <c r="O50">
        <v>23422.35</v>
      </c>
      <c r="P50">
        <v>26136</v>
      </c>
      <c r="Q50">
        <v>30809</v>
      </c>
      <c r="R50">
        <v>24194</v>
      </c>
      <c r="S50">
        <v>25487.45</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5714</v>
      </c>
      <c r="AO50">
        <v>11375</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2971</v>
      </c>
      <c r="B51">
        <v>2188</v>
      </c>
      <c r="C51">
        <v>2187.81</v>
      </c>
      <c r="D51">
        <v>2188</v>
      </c>
      <c r="E51">
        <v>9349</v>
      </c>
      <c r="F51">
        <v>9804</v>
      </c>
      <c r="G51">
        <v>10480.35</v>
      </c>
      <c r="H51">
        <v>13579</v>
      </c>
      <c r="I51">
        <v>11315</v>
      </c>
      <c r="J51">
        <v>11786</v>
      </c>
      <c r="K51">
        <v>12722.39</v>
      </c>
      <c r="L51">
        <v>13801</v>
      </c>
      <c r="M51">
        <v>15742</v>
      </c>
      <c r="N51">
        <v>19097</v>
      </c>
      <c r="O51">
        <v>23422.35</v>
      </c>
      <c r="P51">
        <v>26136</v>
      </c>
      <c r="Q51">
        <v>30809</v>
      </c>
      <c r="R51">
        <v>24194</v>
      </c>
      <c r="S51">
        <v>25487.45</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2646</v>
      </c>
      <c r="B52">
        <v>0</v>
      </c>
      <c r="C52">
        <v>0</v>
      </c>
      <c r="D52">
        <v>0</v>
      </c>
      <c r="E52">
        <v>0</v>
      </c>
      <c r="F52">
        <v>0</v>
      </c>
      <c r="G52">
        <v>0</v>
      </c>
      <c r="H52">
        <v>0</v>
      </c>
      <c r="I52">
        <v>300000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5714</v>
      </c>
      <c r="AO52">
        <v>11375</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2647</v>
      </c>
      <c r="B53">
        <v>25909</v>
      </c>
      <c r="C53">
        <v>28355.94</v>
      </c>
      <c r="D53">
        <v>27848</v>
      </c>
      <c r="E53">
        <v>27346</v>
      </c>
      <c r="F53">
        <v>26849</v>
      </c>
      <c r="G53">
        <v>0</v>
      </c>
      <c r="H53">
        <v>0</v>
      </c>
      <c r="I53">
        <v>0</v>
      </c>
      <c r="J53">
        <v>0</v>
      </c>
      <c r="K53">
        <v>0</v>
      </c>
      <c r="L53">
        <v>0</v>
      </c>
      <c r="M53">
        <v>0</v>
      </c>
      <c r="N53">
        <v>0</v>
      </c>
      <c r="O53">
        <v>0</v>
      </c>
      <c r="P53">
        <v>0</v>
      </c>
      <c r="Q53">
        <v>0</v>
      </c>
      <c r="R53">
        <v>0</v>
      </c>
      <c r="S53">
        <v>0</v>
      </c>
      <c r="T53">
        <v>0</v>
      </c>
      <c r="U53">
        <v>0</v>
      </c>
      <c r="V53">
        <v>0</v>
      </c>
      <c r="W53">
        <v>0</v>
      </c>
      <c r="X53">
        <v>239</v>
      </c>
      <c r="Y53">
        <v>716</v>
      </c>
      <c r="Z53">
        <v>1642</v>
      </c>
      <c r="AA53">
        <v>3034</v>
      </c>
      <c r="AB53">
        <v>4644</v>
      </c>
      <c r="AC53">
        <v>6000</v>
      </c>
      <c r="AD53">
        <v>7600</v>
      </c>
      <c r="AE53">
        <v>6484.43</v>
      </c>
      <c r="AF53">
        <v>7335</v>
      </c>
      <c r="AG53">
        <v>8951</v>
      </c>
      <c r="AH53">
        <v>9271</v>
      </c>
      <c r="AI53">
        <v>7388.91</v>
      </c>
      <c r="AJ53">
        <v>7878</v>
      </c>
      <c r="AK53">
        <v>7878</v>
      </c>
      <c r="AL53">
        <v>0</v>
      </c>
      <c r="AM53">
        <v>0</v>
      </c>
      <c r="AN53">
        <v>0</v>
      </c>
      <c r="AO53">
        <v>0</v>
      </c>
      <c r="AP53">
        <v>0</v>
      </c>
      <c r="AQ53">
        <v>0</v>
      </c>
      <c r="AR53">
        <v>0</v>
      </c>
      <c r="AS53">
        <v>0</v>
      </c>
      <c r="AT53">
        <v>0</v>
      </c>
      <c r="AU53">
        <v>0</v>
      </c>
      <c r="AV53">
        <v>0</v>
      </c>
      <c r="AW53">
        <v>9</v>
      </c>
      <c r="AX53">
        <v>34</v>
      </c>
      <c r="AY53">
        <v>60</v>
      </c>
      <c r="AZ53">
        <v>85</v>
      </c>
      <c r="BA53">
        <v>102</v>
      </c>
      <c r="BB53">
        <v>102</v>
      </c>
      <c r="BC53"/>
      <c r="BD53"/>
      <c r="BE53"/>
      <c r="BF53"/>
      <c r="BG53"/>
      <c r="BH53"/>
      <c r="BI53"/>
      <c r="BJ53"/>
      <c r="BK53"/>
      <c r="BL53"/>
      <c r="BM53"/>
      <c r="BN53"/>
      <c r="BO53"/>
      <c r="BP53"/>
      <c r="BQ53"/>
      <c r="BR53"/>
      <c r="BS53"/>
      <c r="BT53"/>
    </row>
    <row r="54" spans="1:72" x14ac:dyDescent="0.3">
      <c r="A54" t="s">
        <v>2648</v>
      </c>
      <c r="B54">
        <v>45084</v>
      </c>
      <c r="C54">
        <v>28697.15</v>
      </c>
      <c r="D54">
        <v>15980</v>
      </c>
      <c r="E54">
        <v>5743</v>
      </c>
      <c r="F54">
        <v>83887</v>
      </c>
      <c r="G54">
        <v>84126.49</v>
      </c>
      <c r="H54">
        <v>103955</v>
      </c>
      <c r="I54">
        <v>7299</v>
      </c>
      <c r="J54">
        <v>17474</v>
      </c>
      <c r="K54">
        <v>11832.11</v>
      </c>
      <c r="L54">
        <v>5564</v>
      </c>
      <c r="M54">
        <v>13254</v>
      </c>
      <c r="N54">
        <v>13668</v>
      </c>
      <c r="O54">
        <v>8163.4</v>
      </c>
      <c r="P54">
        <v>3033</v>
      </c>
      <c r="Q54">
        <v>4187</v>
      </c>
      <c r="R54">
        <v>8546</v>
      </c>
      <c r="S54">
        <v>3189.61</v>
      </c>
      <c r="T54">
        <v>2794</v>
      </c>
      <c r="U54">
        <v>18008</v>
      </c>
      <c r="V54">
        <v>20949</v>
      </c>
      <c r="W54">
        <v>4878.72</v>
      </c>
      <c r="X54">
        <v>3622</v>
      </c>
      <c r="Y54">
        <v>5690</v>
      </c>
      <c r="Z54">
        <v>5331</v>
      </c>
      <c r="AA54">
        <v>2794.12</v>
      </c>
      <c r="AB54">
        <v>1643</v>
      </c>
      <c r="AC54">
        <v>4976</v>
      </c>
      <c r="AD54">
        <v>11424</v>
      </c>
      <c r="AE54">
        <v>9049.59</v>
      </c>
      <c r="AF54">
        <v>7215</v>
      </c>
      <c r="AG54">
        <v>8544</v>
      </c>
      <c r="AH54">
        <v>9398</v>
      </c>
      <c r="AI54">
        <v>1349.34</v>
      </c>
      <c r="AJ54">
        <v>0</v>
      </c>
      <c r="AK54">
        <v>4663</v>
      </c>
      <c r="AL54">
        <v>10996</v>
      </c>
      <c r="AM54">
        <v>8409.5</v>
      </c>
      <c r="AN54">
        <v>8353</v>
      </c>
      <c r="AO54">
        <v>50747</v>
      </c>
      <c r="AP54">
        <v>59162</v>
      </c>
      <c r="AQ54">
        <v>31691.55</v>
      </c>
      <c r="AR54">
        <v>0</v>
      </c>
      <c r="AS54">
        <v>41883</v>
      </c>
      <c r="AT54">
        <v>28232</v>
      </c>
      <c r="AU54">
        <v>8423.1200000000008</v>
      </c>
      <c r="AV54">
        <v>8428</v>
      </c>
      <c r="AW54">
        <v>5630</v>
      </c>
      <c r="AX54">
        <v>0</v>
      </c>
      <c r="AY54">
        <v>0</v>
      </c>
      <c r="AZ54">
        <v>0</v>
      </c>
      <c r="BA54">
        <v>0</v>
      </c>
      <c r="BB54">
        <v>0</v>
      </c>
      <c r="BC54"/>
      <c r="BD54"/>
      <c r="BE54"/>
      <c r="BF54"/>
      <c r="BG54"/>
      <c r="BH54"/>
      <c r="BI54"/>
      <c r="BJ54"/>
      <c r="BK54"/>
      <c r="BL54"/>
      <c r="BM54"/>
      <c r="BN54"/>
      <c r="BO54"/>
      <c r="BP54"/>
      <c r="BQ54"/>
      <c r="BR54"/>
      <c r="BS54"/>
      <c r="BT54"/>
    </row>
    <row r="55" spans="1:72" x14ac:dyDescent="0.3">
      <c r="A55" t="s">
        <v>2649</v>
      </c>
      <c r="B55">
        <v>15006</v>
      </c>
      <c r="C55">
        <v>10575.9</v>
      </c>
      <c r="D55">
        <v>5983</v>
      </c>
      <c r="E55">
        <v>8488</v>
      </c>
      <c r="F55">
        <v>13607</v>
      </c>
      <c r="G55">
        <v>13283.87</v>
      </c>
      <c r="H55">
        <v>10736</v>
      </c>
      <c r="I55">
        <v>15191</v>
      </c>
      <c r="J55">
        <v>11833</v>
      </c>
      <c r="K55">
        <v>23554.76</v>
      </c>
      <c r="L55">
        <v>16382</v>
      </c>
      <c r="M55">
        <v>20627</v>
      </c>
      <c r="N55">
        <v>16572</v>
      </c>
      <c r="O55">
        <v>20105.009999999998</v>
      </c>
      <c r="P55">
        <v>23379</v>
      </c>
      <c r="Q55">
        <v>21338</v>
      </c>
      <c r="R55">
        <v>30404</v>
      </c>
      <c r="S55">
        <v>32502.89</v>
      </c>
      <c r="T55">
        <v>63743</v>
      </c>
      <c r="U55">
        <v>26168</v>
      </c>
      <c r="V55">
        <v>21306</v>
      </c>
      <c r="W55">
        <v>19057.689999999999</v>
      </c>
      <c r="X55">
        <v>17141</v>
      </c>
      <c r="Y55">
        <v>12348</v>
      </c>
      <c r="Z55">
        <v>15622</v>
      </c>
      <c r="AA55">
        <v>15335.05</v>
      </c>
      <c r="AB55">
        <v>12504</v>
      </c>
      <c r="AC55">
        <v>11530</v>
      </c>
      <c r="AD55">
        <v>12361</v>
      </c>
      <c r="AE55">
        <v>12151.76</v>
      </c>
      <c r="AF55">
        <v>14228</v>
      </c>
      <c r="AG55">
        <v>18806</v>
      </c>
      <c r="AH55">
        <v>28383</v>
      </c>
      <c r="AI55">
        <v>22545.91</v>
      </c>
      <c r="AJ55">
        <v>15523</v>
      </c>
      <c r="AK55">
        <v>10875</v>
      </c>
      <c r="AL55">
        <v>12882</v>
      </c>
      <c r="AM55">
        <v>5230.32</v>
      </c>
      <c r="AN55">
        <v>15545</v>
      </c>
      <c r="AO55">
        <v>22063</v>
      </c>
      <c r="AP55">
        <v>26666</v>
      </c>
      <c r="AQ55">
        <v>22287.31</v>
      </c>
      <c r="AR55">
        <v>213700</v>
      </c>
      <c r="AS55">
        <v>28817</v>
      </c>
      <c r="AT55">
        <v>100375</v>
      </c>
      <c r="AU55">
        <v>17295.240000000002</v>
      </c>
      <c r="AV55">
        <v>20579</v>
      </c>
      <c r="AW55">
        <v>23928</v>
      </c>
      <c r="AX55">
        <v>103727</v>
      </c>
      <c r="AY55">
        <v>155068</v>
      </c>
      <c r="AZ55">
        <v>156441</v>
      </c>
      <c r="BA55">
        <v>179106</v>
      </c>
      <c r="BB55">
        <v>180668</v>
      </c>
      <c r="BC55"/>
      <c r="BD55"/>
      <c r="BE55"/>
      <c r="BF55"/>
      <c r="BG55"/>
      <c r="BH55"/>
      <c r="BI55"/>
      <c r="BJ55"/>
      <c r="BK55"/>
      <c r="BL55"/>
      <c r="BM55"/>
      <c r="BN55"/>
      <c r="BO55"/>
      <c r="BP55"/>
      <c r="BQ55"/>
      <c r="BR55"/>
      <c r="BS55"/>
      <c r="BT55"/>
    </row>
    <row r="56" spans="1:72" x14ac:dyDescent="0.3">
      <c r="A56" t="s">
        <v>809</v>
      </c>
      <c r="B56">
        <v>4783664</v>
      </c>
      <c r="C56">
        <v>3277554.58</v>
      </c>
      <c r="D56">
        <v>2339486</v>
      </c>
      <c r="E56">
        <v>3538116</v>
      </c>
      <c r="F56">
        <v>3793813</v>
      </c>
      <c r="G56">
        <v>1833953.34</v>
      </c>
      <c r="H56">
        <v>1569032</v>
      </c>
      <c r="I56">
        <v>2138405</v>
      </c>
      <c r="J56">
        <v>2387273</v>
      </c>
      <c r="K56">
        <v>1552990.15</v>
      </c>
      <c r="L56">
        <v>1579595</v>
      </c>
      <c r="M56">
        <v>1654780</v>
      </c>
      <c r="N56">
        <v>2448226</v>
      </c>
      <c r="O56">
        <v>1453187.43</v>
      </c>
      <c r="P56">
        <v>1625347</v>
      </c>
      <c r="Q56">
        <v>2145164</v>
      </c>
      <c r="R56">
        <v>2991532</v>
      </c>
      <c r="S56">
        <v>2127255.9500000002</v>
      </c>
      <c r="T56">
        <v>1729197</v>
      </c>
      <c r="U56">
        <v>1906768</v>
      </c>
      <c r="V56">
        <v>2150817</v>
      </c>
      <c r="W56">
        <v>1410620.45</v>
      </c>
      <c r="X56">
        <v>1304095</v>
      </c>
      <c r="Y56">
        <v>2020976</v>
      </c>
      <c r="Z56">
        <v>2471306</v>
      </c>
      <c r="AA56">
        <v>1544317.41</v>
      </c>
      <c r="AB56">
        <v>1210532</v>
      </c>
      <c r="AC56">
        <v>1482042</v>
      </c>
      <c r="AD56">
        <v>2273520</v>
      </c>
      <c r="AE56">
        <v>1648028.13</v>
      </c>
      <c r="AF56">
        <v>1308437</v>
      </c>
      <c r="AG56">
        <v>1689726</v>
      </c>
      <c r="AH56">
        <v>1971157</v>
      </c>
      <c r="AI56">
        <v>1712799.7</v>
      </c>
      <c r="AJ56">
        <v>1652776</v>
      </c>
      <c r="AK56">
        <v>2050894</v>
      </c>
      <c r="AL56">
        <v>1779621</v>
      </c>
      <c r="AM56">
        <v>1083520.75</v>
      </c>
      <c r="AN56">
        <v>1401053</v>
      </c>
      <c r="AO56">
        <v>2663839</v>
      </c>
      <c r="AP56">
        <v>2470207</v>
      </c>
      <c r="AQ56">
        <v>1505060.28</v>
      </c>
      <c r="AR56">
        <v>1550227</v>
      </c>
      <c r="AS56">
        <v>2029112</v>
      </c>
      <c r="AT56">
        <v>1798608</v>
      </c>
      <c r="AU56">
        <v>757971.82</v>
      </c>
      <c r="AV56">
        <v>776840</v>
      </c>
      <c r="AW56">
        <v>1200267</v>
      </c>
      <c r="AX56">
        <v>1271757</v>
      </c>
      <c r="AY56">
        <v>1032759</v>
      </c>
      <c r="AZ56">
        <v>757707</v>
      </c>
      <c r="BA56">
        <v>1200305</v>
      </c>
      <c r="BB56">
        <v>1248268</v>
      </c>
      <c r="BC56"/>
      <c r="BD56"/>
      <c r="BE56"/>
      <c r="BF56"/>
      <c r="BG56"/>
      <c r="BH56"/>
      <c r="BI56"/>
      <c r="BJ56"/>
      <c r="BK56"/>
      <c r="BL56"/>
      <c r="BM56"/>
      <c r="BN56"/>
      <c r="BO56"/>
      <c r="BP56"/>
      <c r="BQ56"/>
      <c r="BR56"/>
      <c r="BS56"/>
      <c r="BT56"/>
    </row>
    <row r="57" spans="1:72" x14ac:dyDescent="0.3">
      <c r="A57" t="s">
        <v>2650</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2864</v>
      </c>
      <c r="B58">
        <v>0</v>
      </c>
      <c r="C58">
        <v>0</v>
      </c>
      <c r="D58">
        <v>0</v>
      </c>
      <c r="E58">
        <v>0</v>
      </c>
      <c r="F58">
        <v>0</v>
      </c>
      <c r="G58">
        <v>0</v>
      </c>
      <c r="H58">
        <v>0</v>
      </c>
      <c r="I58">
        <v>0</v>
      </c>
      <c r="J58">
        <v>0</v>
      </c>
      <c r="K58">
        <v>0</v>
      </c>
      <c r="L58">
        <v>0</v>
      </c>
      <c r="M58">
        <v>0</v>
      </c>
      <c r="N58">
        <v>0</v>
      </c>
      <c r="O58">
        <v>0</v>
      </c>
      <c r="P58">
        <v>0</v>
      </c>
      <c r="Q58">
        <v>0</v>
      </c>
      <c r="R58">
        <v>0</v>
      </c>
      <c r="S58">
        <v>10024.99</v>
      </c>
      <c r="T58">
        <v>11171</v>
      </c>
      <c r="U58">
        <v>11144</v>
      </c>
      <c r="V58">
        <v>10198</v>
      </c>
      <c r="W58">
        <v>9748.74</v>
      </c>
      <c r="X58">
        <v>8971</v>
      </c>
      <c r="Y58">
        <v>9932</v>
      </c>
      <c r="Z58">
        <v>9752</v>
      </c>
      <c r="AA58">
        <v>9857.6200000000008</v>
      </c>
      <c r="AB58">
        <v>20980</v>
      </c>
      <c r="AC58">
        <v>21959</v>
      </c>
      <c r="AD58">
        <v>21670</v>
      </c>
      <c r="AE58">
        <v>10759.13</v>
      </c>
      <c r="AF58">
        <v>10296</v>
      </c>
      <c r="AG58">
        <v>64622</v>
      </c>
      <c r="AH58">
        <v>110519</v>
      </c>
      <c r="AI58">
        <v>119416.36</v>
      </c>
      <c r="AJ58">
        <v>119211</v>
      </c>
      <c r="AK58">
        <v>58337</v>
      </c>
      <c r="AL58">
        <v>11651</v>
      </c>
      <c r="AM58">
        <v>60566.7</v>
      </c>
      <c r="AN58">
        <v>80006</v>
      </c>
      <c r="AO58">
        <v>84079</v>
      </c>
      <c r="AP58">
        <v>224346</v>
      </c>
      <c r="AQ58">
        <v>164096.44</v>
      </c>
      <c r="AR58">
        <v>0</v>
      </c>
      <c r="AS58">
        <v>0</v>
      </c>
      <c r="AT58">
        <v>88249</v>
      </c>
      <c r="AU58">
        <v>0</v>
      </c>
      <c r="AV58">
        <v>0</v>
      </c>
      <c r="AW58">
        <v>0</v>
      </c>
      <c r="AX58">
        <v>0</v>
      </c>
      <c r="AY58">
        <v>0</v>
      </c>
      <c r="AZ58">
        <v>0</v>
      </c>
      <c r="BA58">
        <v>0</v>
      </c>
      <c r="BB58">
        <v>0</v>
      </c>
      <c r="BC58"/>
      <c r="BD58"/>
      <c r="BE58"/>
      <c r="BF58"/>
      <c r="BG58"/>
      <c r="BH58"/>
      <c r="BI58"/>
      <c r="BJ58"/>
      <c r="BK58"/>
      <c r="BL58"/>
      <c r="BM58"/>
      <c r="BN58"/>
      <c r="BO58"/>
      <c r="BP58"/>
      <c r="BQ58"/>
      <c r="BR58"/>
      <c r="BS58"/>
      <c r="BT58"/>
    </row>
    <row r="59" spans="1:72" x14ac:dyDescent="0.3">
      <c r="A59" t="s">
        <v>2612</v>
      </c>
      <c r="B59">
        <v>0</v>
      </c>
      <c r="C59">
        <v>0</v>
      </c>
      <c r="D59">
        <v>0</v>
      </c>
      <c r="E59">
        <v>0</v>
      </c>
      <c r="F59">
        <v>0</v>
      </c>
      <c r="G59">
        <v>0</v>
      </c>
      <c r="H59">
        <v>0</v>
      </c>
      <c r="I59">
        <v>0</v>
      </c>
      <c r="J59">
        <v>0</v>
      </c>
      <c r="K59">
        <v>0</v>
      </c>
      <c r="L59">
        <v>0</v>
      </c>
      <c r="M59">
        <v>0</v>
      </c>
      <c r="N59">
        <v>0</v>
      </c>
      <c r="O59">
        <v>0</v>
      </c>
      <c r="P59">
        <v>0</v>
      </c>
      <c r="Q59">
        <v>0</v>
      </c>
      <c r="R59">
        <v>0</v>
      </c>
      <c r="S59">
        <v>10024.99</v>
      </c>
      <c r="T59">
        <v>11171</v>
      </c>
      <c r="U59">
        <v>11144</v>
      </c>
      <c r="V59">
        <v>10198</v>
      </c>
      <c r="W59">
        <v>9748.74</v>
      </c>
      <c r="X59">
        <v>8971</v>
      </c>
      <c r="Y59">
        <v>9932</v>
      </c>
      <c r="Z59">
        <v>9752</v>
      </c>
      <c r="AA59">
        <v>9857.6200000000008</v>
      </c>
      <c r="AB59">
        <v>20980</v>
      </c>
      <c r="AC59">
        <v>21959</v>
      </c>
      <c r="AD59">
        <v>21670</v>
      </c>
      <c r="AE59">
        <v>10759.13</v>
      </c>
      <c r="AF59">
        <v>10296</v>
      </c>
      <c r="AG59">
        <v>64622</v>
      </c>
      <c r="AH59">
        <v>110519</v>
      </c>
      <c r="AI59">
        <v>119416.36</v>
      </c>
      <c r="AJ59">
        <v>119211</v>
      </c>
      <c r="AK59">
        <v>58337</v>
      </c>
      <c r="AL59">
        <v>11651</v>
      </c>
      <c r="AM59">
        <v>60566.7</v>
      </c>
      <c r="AN59">
        <v>80006</v>
      </c>
      <c r="AO59">
        <v>84079</v>
      </c>
      <c r="AP59">
        <v>224346</v>
      </c>
      <c r="AQ59">
        <v>164096.44</v>
      </c>
      <c r="AR59">
        <v>0</v>
      </c>
      <c r="AS59">
        <v>0</v>
      </c>
      <c r="AT59">
        <v>88249</v>
      </c>
      <c r="AU59">
        <v>0</v>
      </c>
      <c r="AV59">
        <v>0</v>
      </c>
      <c r="AW59">
        <v>0</v>
      </c>
      <c r="AX59">
        <v>0</v>
      </c>
      <c r="AY59">
        <v>0</v>
      </c>
      <c r="AZ59">
        <v>0</v>
      </c>
      <c r="BA59">
        <v>0</v>
      </c>
      <c r="BB59">
        <v>0</v>
      </c>
      <c r="BC59"/>
      <c r="BD59"/>
      <c r="BE59"/>
      <c r="BF59"/>
      <c r="BG59"/>
      <c r="BH59"/>
      <c r="BI59"/>
      <c r="BJ59"/>
      <c r="BK59"/>
      <c r="BL59"/>
      <c r="BM59"/>
      <c r="BN59"/>
      <c r="BO59"/>
      <c r="BP59"/>
      <c r="BQ59"/>
      <c r="BR59"/>
      <c r="BS59"/>
      <c r="BT59"/>
    </row>
    <row r="60" spans="1:72" x14ac:dyDescent="0.3">
      <c r="A60" t="s">
        <v>810</v>
      </c>
      <c r="B60">
        <v>676211</v>
      </c>
      <c r="C60">
        <v>544949.18999999994</v>
      </c>
      <c r="D60">
        <v>443717</v>
      </c>
      <c r="E60">
        <v>349997</v>
      </c>
      <c r="F60">
        <v>377927</v>
      </c>
      <c r="G60">
        <v>32302.44</v>
      </c>
      <c r="H60">
        <v>41277</v>
      </c>
      <c r="I60">
        <v>49002</v>
      </c>
      <c r="J60">
        <v>109158</v>
      </c>
      <c r="K60">
        <v>184009.75</v>
      </c>
      <c r="L60">
        <v>219701</v>
      </c>
      <c r="M60">
        <v>344499</v>
      </c>
      <c r="N60">
        <v>400182</v>
      </c>
      <c r="O60">
        <v>455865.11</v>
      </c>
      <c r="P60">
        <v>450805</v>
      </c>
      <c r="Q60">
        <v>499321</v>
      </c>
      <c r="R60">
        <v>233987</v>
      </c>
      <c r="S60">
        <v>256108.11</v>
      </c>
      <c r="T60">
        <v>271947</v>
      </c>
      <c r="U60">
        <v>236726</v>
      </c>
      <c r="V60">
        <v>196688</v>
      </c>
      <c r="W60">
        <v>183832.28</v>
      </c>
      <c r="X60">
        <v>199806</v>
      </c>
      <c r="Y60">
        <v>215280</v>
      </c>
      <c r="Z60">
        <v>230463</v>
      </c>
      <c r="AA60">
        <v>242247.19</v>
      </c>
      <c r="AB60">
        <v>254131</v>
      </c>
      <c r="AC60">
        <v>246689</v>
      </c>
      <c r="AD60">
        <v>5750</v>
      </c>
      <c r="AE60">
        <v>7549.63</v>
      </c>
      <c r="AF60">
        <v>9349</v>
      </c>
      <c r="AG60">
        <v>11150</v>
      </c>
      <c r="AH60">
        <v>12950</v>
      </c>
      <c r="AI60">
        <v>13998.95</v>
      </c>
      <c r="AJ60">
        <v>27638</v>
      </c>
      <c r="AK60">
        <v>22689</v>
      </c>
      <c r="AL60">
        <v>0</v>
      </c>
      <c r="AM60">
        <v>0</v>
      </c>
      <c r="AN60">
        <v>0</v>
      </c>
      <c r="AO60">
        <v>0</v>
      </c>
      <c r="AP60">
        <v>0</v>
      </c>
      <c r="AQ60">
        <v>0</v>
      </c>
      <c r="AR60">
        <v>151768</v>
      </c>
      <c r="AS60">
        <v>140976</v>
      </c>
      <c r="AT60">
        <v>0</v>
      </c>
      <c r="AU60">
        <v>75651.44</v>
      </c>
      <c r="AV60">
        <v>19810</v>
      </c>
      <c r="AW60">
        <v>27610</v>
      </c>
      <c r="AX60">
        <v>42199</v>
      </c>
      <c r="AY60">
        <v>61954</v>
      </c>
      <c r="AZ60">
        <v>76932</v>
      </c>
      <c r="BA60">
        <v>94299</v>
      </c>
      <c r="BB60">
        <v>211665</v>
      </c>
      <c r="BC60"/>
      <c r="BD60"/>
      <c r="BE60"/>
      <c r="BF60"/>
      <c r="BG60"/>
      <c r="BH60"/>
      <c r="BI60"/>
      <c r="BJ60"/>
      <c r="BK60"/>
      <c r="BL60"/>
      <c r="BM60"/>
      <c r="BN60"/>
      <c r="BO60"/>
      <c r="BP60"/>
      <c r="BQ60"/>
      <c r="BR60"/>
      <c r="BS60"/>
      <c r="BT60"/>
    </row>
    <row r="61" spans="1:72" x14ac:dyDescent="0.3">
      <c r="A61" t="s">
        <v>2641</v>
      </c>
      <c r="B61">
        <v>676211</v>
      </c>
      <c r="C61">
        <v>544949.18999999994</v>
      </c>
      <c r="D61">
        <v>443717</v>
      </c>
      <c r="E61">
        <v>349997</v>
      </c>
      <c r="F61">
        <v>377927</v>
      </c>
      <c r="G61">
        <v>32302.44</v>
      </c>
      <c r="H61">
        <v>41277</v>
      </c>
      <c r="I61">
        <v>49002</v>
      </c>
      <c r="J61">
        <v>109158</v>
      </c>
      <c r="K61">
        <v>184009.75</v>
      </c>
      <c r="L61">
        <v>219701</v>
      </c>
      <c r="M61">
        <v>344499</v>
      </c>
      <c r="N61">
        <v>400182</v>
      </c>
      <c r="O61">
        <v>455865.11</v>
      </c>
      <c r="P61">
        <v>450805</v>
      </c>
      <c r="Q61">
        <v>499321</v>
      </c>
      <c r="R61">
        <v>233987</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19810</v>
      </c>
      <c r="AW61">
        <v>27610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2651</v>
      </c>
      <c r="B62">
        <v>0</v>
      </c>
      <c r="C62">
        <v>0</v>
      </c>
      <c r="D62">
        <v>0</v>
      </c>
      <c r="E62">
        <v>0</v>
      </c>
      <c r="F62">
        <v>0</v>
      </c>
      <c r="G62">
        <v>0</v>
      </c>
      <c r="H62">
        <v>0</v>
      </c>
      <c r="I62">
        <v>0</v>
      </c>
      <c r="J62">
        <v>0</v>
      </c>
      <c r="K62">
        <v>0</v>
      </c>
      <c r="L62">
        <v>0</v>
      </c>
      <c r="M62">
        <v>0</v>
      </c>
      <c r="N62">
        <v>0</v>
      </c>
      <c r="O62">
        <v>0</v>
      </c>
      <c r="P62">
        <v>0</v>
      </c>
      <c r="Q62">
        <v>0</v>
      </c>
      <c r="R62">
        <v>0</v>
      </c>
      <c r="S62">
        <v>256108.11</v>
      </c>
      <c r="T62">
        <v>271947</v>
      </c>
      <c r="U62">
        <v>236726</v>
      </c>
      <c r="V62">
        <v>196688</v>
      </c>
      <c r="W62">
        <v>183832.28</v>
      </c>
      <c r="X62">
        <v>199806</v>
      </c>
      <c r="Y62">
        <v>215280</v>
      </c>
      <c r="Z62">
        <v>230463</v>
      </c>
      <c r="AA62">
        <v>242247.19</v>
      </c>
      <c r="AB62">
        <v>254131</v>
      </c>
      <c r="AC62">
        <v>246689</v>
      </c>
      <c r="AD62">
        <v>5750</v>
      </c>
      <c r="AE62">
        <v>7549.63</v>
      </c>
      <c r="AF62">
        <v>9349</v>
      </c>
      <c r="AG62">
        <v>11150</v>
      </c>
      <c r="AH62">
        <v>12950</v>
      </c>
      <c r="AI62">
        <v>13998.95</v>
      </c>
      <c r="AJ62">
        <v>27638</v>
      </c>
      <c r="AK62">
        <v>22689</v>
      </c>
      <c r="AL62">
        <v>0</v>
      </c>
      <c r="AM62">
        <v>0</v>
      </c>
      <c r="AN62">
        <v>0</v>
      </c>
      <c r="AO62">
        <v>0</v>
      </c>
      <c r="AP62">
        <v>0</v>
      </c>
      <c r="AQ62">
        <v>0</v>
      </c>
      <c r="AR62">
        <v>151768</v>
      </c>
      <c r="AS62">
        <v>140976</v>
      </c>
      <c r="AT62">
        <v>0</v>
      </c>
      <c r="AU62">
        <v>75651.44</v>
      </c>
      <c r="AV62">
        <v>0</v>
      </c>
      <c r="AW62">
        <v>0</v>
      </c>
      <c r="AX62">
        <v>42199</v>
      </c>
      <c r="AY62">
        <v>61954</v>
      </c>
      <c r="AZ62">
        <v>76932</v>
      </c>
      <c r="BA62">
        <v>94299</v>
      </c>
      <c r="BB62">
        <v>211665</v>
      </c>
      <c r="BC62"/>
      <c r="BD62"/>
      <c r="BE62"/>
      <c r="BF62"/>
      <c r="BG62"/>
      <c r="BH62"/>
      <c r="BI62"/>
      <c r="BJ62"/>
      <c r="BK62"/>
      <c r="BL62"/>
      <c r="BM62"/>
      <c r="BN62"/>
      <c r="BO62"/>
      <c r="BP62"/>
      <c r="BQ62"/>
      <c r="BR62"/>
      <c r="BS62"/>
      <c r="BT62"/>
    </row>
    <row r="63" spans="1:72" x14ac:dyDescent="0.3">
      <c r="A63" t="s">
        <v>2652</v>
      </c>
      <c r="B63">
        <v>247057</v>
      </c>
      <c r="C63">
        <v>272683.62</v>
      </c>
      <c r="D63">
        <v>279886</v>
      </c>
      <c r="E63">
        <v>287012</v>
      </c>
      <c r="F63">
        <v>294063</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325</v>
      </c>
      <c r="AC63">
        <v>1135</v>
      </c>
      <c r="AD63">
        <v>2171</v>
      </c>
      <c r="AE63">
        <v>3082.42</v>
      </c>
      <c r="AF63">
        <v>4472</v>
      </c>
      <c r="AG63">
        <v>5262</v>
      </c>
      <c r="AH63">
        <v>7613</v>
      </c>
      <c r="AI63">
        <v>5485.5</v>
      </c>
      <c r="AJ63">
        <v>7305</v>
      </c>
      <c r="AK63">
        <v>6792</v>
      </c>
      <c r="AL63">
        <v>0</v>
      </c>
      <c r="AM63">
        <v>0</v>
      </c>
      <c r="AN63">
        <v>0</v>
      </c>
      <c r="AO63">
        <v>0</v>
      </c>
      <c r="AP63">
        <v>0</v>
      </c>
      <c r="AQ63">
        <v>0</v>
      </c>
      <c r="AR63">
        <v>0</v>
      </c>
      <c r="AS63">
        <v>0</v>
      </c>
      <c r="AT63">
        <v>0</v>
      </c>
      <c r="AU63">
        <v>0</v>
      </c>
      <c r="AV63">
        <v>0</v>
      </c>
      <c r="AW63">
        <v>0</v>
      </c>
      <c r="AX63">
        <v>0</v>
      </c>
      <c r="AY63">
        <v>0</v>
      </c>
      <c r="AZ63">
        <v>0</v>
      </c>
      <c r="BA63">
        <v>9</v>
      </c>
      <c r="BB63">
        <v>34</v>
      </c>
      <c r="BC63"/>
      <c r="BD63"/>
      <c r="BE63"/>
      <c r="BF63"/>
      <c r="BG63"/>
      <c r="BH63"/>
      <c r="BI63"/>
      <c r="BJ63"/>
      <c r="BK63"/>
      <c r="BL63"/>
      <c r="BM63"/>
      <c r="BN63"/>
      <c r="BO63"/>
      <c r="BP63"/>
      <c r="BQ63"/>
      <c r="BR63"/>
      <c r="BS63"/>
      <c r="BT63"/>
    </row>
    <row r="64" spans="1:72" x14ac:dyDescent="0.3">
      <c r="A64" t="s">
        <v>2976</v>
      </c>
      <c r="B64">
        <v>45405</v>
      </c>
      <c r="C64">
        <v>45944.02</v>
      </c>
      <c r="D64">
        <v>46495</v>
      </c>
      <c r="E64">
        <v>47047</v>
      </c>
      <c r="F64">
        <v>47599</v>
      </c>
      <c r="G64">
        <v>48131.83</v>
      </c>
      <c r="H64">
        <v>48683</v>
      </c>
      <c r="I64">
        <v>49235</v>
      </c>
      <c r="J64">
        <v>49780</v>
      </c>
      <c r="K64">
        <v>50319.64</v>
      </c>
      <c r="L64">
        <v>50871</v>
      </c>
      <c r="M64">
        <v>51423</v>
      </c>
      <c r="N64">
        <v>51968</v>
      </c>
      <c r="O64">
        <v>52507.45</v>
      </c>
      <c r="P64">
        <v>0</v>
      </c>
      <c r="Q64">
        <v>0</v>
      </c>
      <c r="R64">
        <v>11035</v>
      </c>
      <c r="S64">
        <v>15746.63</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2971</v>
      </c>
      <c r="B65">
        <v>45405</v>
      </c>
      <c r="C65">
        <v>45944.02</v>
      </c>
      <c r="D65">
        <v>46495</v>
      </c>
      <c r="E65">
        <v>47047</v>
      </c>
      <c r="F65">
        <v>47599</v>
      </c>
      <c r="G65">
        <v>48131.83</v>
      </c>
      <c r="H65">
        <v>48683</v>
      </c>
      <c r="I65">
        <v>49235</v>
      </c>
      <c r="J65">
        <v>49780</v>
      </c>
      <c r="K65">
        <v>50319.64</v>
      </c>
      <c r="L65">
        <v>50871</v>
      </c>
      <c r="M65">
        <v>51423</v>
      </c>
      <c r="N65">
        <v>51968</v>
      </c>
      <c r="O65">
        <v>52507.45</v>
      </c>
      <c r="P65">
        <v>0</v>
      </c>
      <c r="Q65">
        <v>0</v>
      </c>
      <c r="R65">
        <v>11035</v>
      </c>
      <c r="S65">
        <v>15746.63</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2866</v>
      </c>
      <c r="B66">
        <v>0</v>
      </c>
      <c r="C66">
        <v>0</v>
      </c>
      <c r="D66">
        <v>0</v>
      </c>
      <c r="E66">
        <v>0</v>
      </c>
      <c r="F66">
        <v>0</v>
      </c>
      <c r="G66">
        <v>0</v>
      </c>
      <c r="H66">
        <v>0</v>
      </c>
      <c r="I66">
        <v>0</v>
      </c>
      <c r="J66">
        <v>0</v>
      </c>
      <c r="K66">
        <v>0</v>
      </c>
      <c r="L66">
        <v>0</v>
      </c>
      <c r="M66">
        <v>0</v>
      </c>
      <c r="N66">
        <v>56618</v>
      </c>
      <c r="O66">
        <v>55999.97</v>
      </c>
      <c r="P66">
        <v>0</v>
      </c>
      <c r="Q66">
        <v>58858</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2655</v>
      </c>
      <c r="B67">
        <v>51810</v>
      </c>
      <c r="C67">
        <v>50435.360000000001</v>
      </c>
      <c r="D67">
        <v>52379</v>
      </c>
      <c r="E67">
        <v>50860</v>
      </c>
      <c r="F67">
        <v>80585</v>
      </c>
      <c r="G67">
        <v>78510.66</v>
      </c>
      <c r="H67">
        <v>79935</v>
      </c>
      <c r="I67">
        <v>77971</v>
      </c>
      <c r="J67">
        <v>65735</v>
      </c>
      <c r="K67">
        <v>65260.29</v>
      </c>
      <c r="L67">
        <v>57879</v>
      </c>
      <c r="M67">
        <v>57244</v>
      </c>
      <c r="N67">
        <v>0</v>
      </c>
      <c r="O67">
        <v>0</v>
      </c>
      <c r="P67">
        <v>54663</v>
      </c>
      <c r="Q67">
        <v>0</v>
      </c>
      <c r="R67">
        <v>60642</v>
      </c>
      <c r="S67">
        <v>62440.44</v>
      </c>
      <c r="T67">
        <v>60913</v>
      </c>
      <c r="U67">
        <v>59548</v>
      </c>
      <c r="V67">
        <v>67143</v>
      </c>
      <c r="W67">
        <v>65329.54</v>
      </c>
      <c r="X67">
        <v>56469</v>
      </c>
      <c r="Y67">
        <v>54375</v>
      </c>
      <c r="Z67">
        <v>52282</v>
      </c>
      <c r="AA67">
        <v>49513.67</v>
      </c>
      <c r="AB67">
        <v>47329</v>
      </c>
      <c r="AC67">
        <v>44671</v>
      </c>
      <c r="AD67">
        <v>41999</v>
      </c>
      <c r="AE67">
        <v>39354.6</v>
      </c>
      <c r="AF67">
        <v>37449</v>
      </c>
      <c r="AG67">
        <v>34084</v>
      </c>
      <c r="AH67">
        <v>31811</v>
      </c>
      <c r="AI67">
        <v>29539.34</v>
      </c>
      <c r="AJ67">
        <v>15495</v>
      </c>
      <c r="AK67">
        <v>13303</v>
      </c>
      <c r="AL67">
        <v>9307</v>
      </c>
      <c r="AM67">
        <v>7445.06</v>
      </c>
      <c r="AN67">
        <v>5661</v>
      </c>
      <c r="AO67">
        <v>3774</v>
      </c>
      <c r="AP67">
        <v>1887</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2656</v>
      </c>
      <c r="B68">
        <v>0</v>
      </c>
      <c r="C68">
        <v>0</v>
      </c>
      <c r="D68">
        <v>0</v>
      </c>
      <c r="E68">
        <v>0</v>
      </c>
      <c r="F68">
        <v>0</v>
      </c>
      <c r="G68">
        <v>1795.73</v>
      </c>
      <c r="H68">
        <v>1669</v>
      </c>
      <c r="I68">
        <v>2422</v>
      </c>
      <c r="J68">
        <v>3112</v>
      </c>
      <c r="K68">
        <v>3999.89</v>
      </c>
      <c r="L68">
        <v>4051</v>
      </c>
      <c r="M68">
        <v>4179</v>
      </c>
      <c r="N68">
        <v>3896</v>
      </c>
      <c r="O68">
        <v>4321.33</v>
      </c>
      <c r="P68">
        <v>7637</v>
      </c>
      <c r="Q68">
        <v>13745</v>
      </c>
      <c r="R68">
        <v>13224</v>
      </c>
      <c r="S68">
        <v>13702.08</v>
      </c>
      <c r="T68">
        <v>15025</v>
      </c>
      <c r="U68">
        <v>11295</v>
      </c>
      <c r="V68">
        <v>10825</v>
      </c>
      <c r="W68">
        <v>8976.41</v>
      </c>
      <c r="X68">
        <v>9657</v>
      </c>
      <c r="Y68">
        <v>5186</v>
      </c>
      <c r="Z68">
        <v>5358</v>
      </c>
      <c r="AA68">
        <v>8760.2800000000007</v>
      </c>
      <c r="AB68">
        <v>9100</v>
      </c>
      <c r="AC68">
        <v>8859</v>
      </c>
      <c r="AD68">
        <v>7554</v>
      </c>
      <c r="AE68">
        <v>6134.22</v>
      </c>
      <c r="AF68">
        <v>5577</v>
      </c>
      <c r="AG68">
        <v>4577</v>
      </c>
      <c r="AH68">
        <v>5809</v>
      </c>
      <c r="AI68">
        <v>6551.46</v>
      </c>
      <c r="AJ68">
        <v>7806</v>
      </c>
      <c r="AK68">
        <v>6013</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2657</v>
      </c>
      <c r="B69">
        <v>0</v>
      </c>
      <c r="C69">
        <v>0</v>
      </c>
      <c r="D69">
        <v>4614</v>
      </c>
      <c r="E69">
        <v>4552</v>
      </c>
      <c r="F69">
        <v>4489</v>
      </c>
      <c r="G69">
        <v>4426.45</v>
      </c>
      <c r="H69">
        <v>4367</v>
      </c>
      <c r="I69">
        <v>4309</v>
      </c>
      <c r="J69">
        <v>4249</v>
      </c>
      <c r="K69">
        <v>4190.51</v>
      </c>
      <c r="L69">
        <v>4135</v>
      </c>
      <c r="M69">
        <v>4078</v>
      </c>
      <c r="N69">
        <v>4023</v>
      </c>
      <c r="O69">
        <v>3967.14</v>
      </c>
      <c r="P69">
        <v>3914</v>
      </c>
      <c r="Q69">
        <v>3861</v>
      </c>
      <c r="R69">
        <v>3808</v>
      </c>
      <c r="S69">
        <v>3755.68</v>
      </c>
      <c r="T69">
        <v>25183</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811</v>
      </c>
      <c r="B70">
        <v>1020483</v>
      </c>
      <c r="C70">
        <v>914012.19</v>
      </c>
      <c r="D70">
        <v>827091</v>
      </c>
      <c r="E70">
        <v>739468</v>
      </c>
      <c r="F70">
        <v>804663</v>
      </c>
      <c r="G70">
        <v>165167.10999999999</v>
      </c>
      <c r="H70">
        <v>175931</v>
      </c>
      <c r="I70">
        <v>182939</v>
      </c>
      <c r="J70">
        <v>232034</v>
      </c>
      <c r="K70">
        <v>307780.08</v>
      </c>
      <c r="L70">
        <v>336637</v>
      </c>
      <c r="M70">
        <v>461423</v>
      </c>
      <c r="N70">
        <v>516687</v>
      </c>
      <c r="O70">
        <v>572661</v>
      </c>
      <c r="P70">
        <v>517019</v>
      </c>
      <c r="Q70">
        <v>575785</v>
      </c>
      <c r="R70">
        <v>322696</v>
      </c>
      <c r="S70">
        <v>361777.91999999998</v>
      </c>
      <c r="T70">
        <v>384239</v>
      </c>
      <c r="U70">
        <v>318713</v>
      </c>
      <c r="V70">
        <v>284854</v>
      </c>
      <c r="W70">
        <v>267886.98</v>
      </c>
      <c r="X70">
        <v>274903</v>
      </c>
      <c r="Y70">
        <v>284773</v>
      </c>
      <c r="Z70">
        <v>297855</v>
      </c>
      <c r="AA70">
        <v>310378.76</v>
      </c>
      <c r="AB70">
        <v>331865</v>
      </c>
      <c r="AC70">
        <v>323313</v>
      </c>
      <c r="AD70">
        <v>79144</v>
      </c>
      <c r="AE70">
        <v>66880</v>
      </c>
      <c r="AF70">
        <v>67143</v>
      </c>
      <c r="AG70">
        <v>119695</v>
      </c>
      <c r="AH70">
        <v>168702</v>
      </c>
      <c r="AI70">
        <v>174991.61</v>
      </c>
      <c r="AJ70">
        <v>177455</v>
      </c>
      <c r="AK70">
        <v>107134</v>
      </c>
      <c r="AL70">
        <v>20958</v>
      </c>
      <c r="AM70">
        <v>68011.759999999995</v>
      </c>
      <c r="AN70">
        <v>85667</v>
      </c>
      <c r="AO70">
        <v>87853</v>
      </c>
      <c r="AP70">
        <v>226233</v>
      </c>
      <c r="AQ70">
        <v>164096.44</v>
      </c>
      <c r="AR70">
        <v>151768</v>
      </c>
      <c r="AS70">
        <v>140976</v>
      </c>
      <c r="AT70">
        <v>88249</v>
      </c>
      <c r="AU70">
        <v>75651.44</v>
      </c>
      <c r="AV70">
        <v>19810</v>
      </c>
      <c r="AW70">
        <v>27610</v>
      </c>
      <c r="AX70">
        <v>42199</v>
      </c>
      <c r="AY70">
        <v>61954</v>
      </c>
      <c r="AZ70">
        <v>76932</v>
      </c>
      <c r="BA70">
        <v>94308</v>
      </c>
      <c r="BB70">
        <v>211699</v>
      </c>
      <c r="BC70"/>
      <c r="BD70"/>
      <c r="BE70"/>
      <c r="BF70"/>
      <c r="BG70"/>
      <c r="BH70"/>
      <c r="BI70"/>
      <c r="BJ70"/>
      <c r="BK70"/>
      <c r="BL70"/>
      <c r="BM70"/>
      <c r="BN70"/>
      <c r="BO70"/>
      <c r="BP70"/>
      <c r="BQ70"/>
      <c r="BR70"/>
      <c r="BS70"/>
      <c r="BT70"/>
    </row>
    <row r="71" spans="1:72" x14ac:dyDescent="0.3">
      <c r="A71" t="s">
        <v>812</v>
      </c>
      <c r="B71">
        <v>5804147</v>
      </c>
      <c r="C71">
        <v>4191566.77</v>
      </c>
      <c r="D71">
        <v>3166577</v>
      </c>
      <c r="E71">
        <v>4277584</v>
      </c>
      <c r="F71">
        <v>4598476</v>
      </c>
      <c r="G71">
        <v>1999120.44</v>
      </c>
      <c r="H71">
        <v>1744963</v>
      </c>
      <c r="I71">
        <v>2321344</v>
      </c>
      <c r="J71">
        <v>2619307</v>
      </c>
      <c r="K71">
        <v>1860770.23</v>
      </c>
      <c r="L71">
        <v>1916232</v>
      </c>
      <c r="M71">
        <v>2116203</v>
      </c>
      <c r="N71">
        <v>2964913</v>
      </c>
      <c r="O71">
        <v>2025848.42</v>
      </c>
      <c r="P71">
        <v>2142366</v>
      </c>
      <c r="Q71">
        <v>2720949</v>
      </c>
      <c r="R71">
        <v>3314228</v>
      </c>
      <c r="S71">
        <v>2489033.87</v>
      </c>
      <c r="T71">
        <v>2113436</v>
      </c>
      <c r="U71">
        <v>2225481</v>
      </c>
      <c r="V71">
        <v>2435671</v>
      </c>
      <c r="W71">
        <v>1678507.43</v>
      </c>
      <c r="X71">
        <v>1578998</v>
      </c>
      <c r="Y71">
        <v>2305749</v>
      </c>
      <c r="Z71">
        <v>2769161</v>
      </c>
      <c r="AA71">
        <v>1854696.17</v>
      </c>
      <c r="AB71">
        <v>1542397</v>
      </c>
      <c r="AC71">
        <v>1805355</v>
      </c>
      <c r="AD71">
        <v>2352664</v>
      </c>
      <c r="AE71">
        <v>1714908.13</v>
      </c>
      <c r="AF71">
        <v>1375580</v>
      </c>
      <c r="AG71">
        <v>1809421</v>
      </c>
      <c r="AH71">
        <v>2139859</v>
      </c>
      <c r="AI71">
        <v>1887791.31</v>
      </c>
      <c r="AJ71">
        <v>1830231</v>
      </c>
      <c r="AK71">
        <v>2158028</v>
      </c>
      <c r="AL71">
        <v>1800579</v>
      </c>
      <c r="AM71">
        <v>1151532.51</v>
      </c>
      <c r="AN71">
        <v>1486720</v>
      </c>
      <c r="AO71">
        <v>2751692</v>
      </c>
      <c r="AP71">
        <v>2696440</v>
      </c>
      <c r="AQ71">
        <v>1669156.71</v>
      </c>
      <c r="AR71">
        <v>1701995</v>
      </c>
      <c r="AS71">
        <v>2170088</v>
      </c>
      <c r="AT71">
        <v>1886857</v>
      </c>
      <c r="AU71">
        <v>833623.26</v>
      </c>
      <c r="AV71">
        <v>796650</v>
      </c>
      <c r="AW71">
        <v>1227877</v>
      </c>
      <c r="AX71">
        <v>1313956</v>
      </c>
      <c r="AY71">
        <v>1094713</v>
      </c>
      <c r="AZ71">
        <v>834639</v>
      </c>
      <c r="BA71">
        <v>1294613</v>
      </c>
      <c r="BB71">
        <v>1459967</v>
      </c>
      <c r="BC71"/>
      <c r="BD71"/>
      <c r="BE71"/>
      <c r="BF71"/>
      <c r="BG71"/>
      <c r="BH71"/>
      <c r="BI71"/>
      <c r="BJ71"/>
      <c r="BK71"/>
      <c r="BL71"/>
      <c r="BM71"/>
      <c r="BN71"/>
      <c r="BO71"/>
      <c r="BP71"/>
      <c r="BQ71"/>
      <c r="BR71"/>
      <c r="BS71"/>
      <c r="BT71"/>
    </row>
    <row r="72" spans="1:72" x14ac:dyDescent="0.3">
      <c r="A72" t="s">
        <v>2658</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2659</v>
      </c>
      <c r="B73">
        <v>400000</v>
      </c>
      <c r="C73">
        <v>287777.34000000003</v>
      </c>
      <c r="D73">
        <v>287777</v>
      </c>
      <c r="E73">
        <v>287777</v>
      </c>
      <c r="F73">
        <v>287777</v>
      </c>
      <c r="G73">
        <v>287777.34000000003</v>
      </c>
      <c r="H73">
        <v>287777</v>
      </c>
      <c r="I73">
        <v>287777</v>
      </c>
      <c r="J73">
        <v>287777</v>
      </c>
      <c r="K73">
        <v>287777.34000000003</v>
      </c>
      <c r="L73">
        <v>287777</v>
      </c>
      <c r="M73">
        <v>287777</v>
      </c>
      <c r="N73">
        <v>287777</v>
      </c>
      <c r="O73">
        <v>287777.34000000003</v>
      </c>
      <c r="P73">
        <v>287777</v>
      </c>
      <c r="Q73">
        <v>287777</v>
      </c>
      <c r="R73">
        <v>287777</v>
      </c>
      <c r="S73">
        <v>287777.34000000003</v>
      </c>
      <c r="T73">
        <v>287777</v>
      </c>
      <c r="U73">
        <v>287777</v>
      </c>
      <c r="V73">
        <v>287777</v>
      </c>
      <c r="W73">
        <v>287777.34000000003</v>
      </c>
      <c r="X73">
        <v>287777</v>
      </c>
      <c r="Y73">
        <v>287777</v>
      </c>
      <c r="Z73">
        <v>287777</v>
      </c>
      <c r="AA73">
        <v>287777.34000000003</v>
      </c>
      <c r="AB73">
        <v>287777</v>
      </c>
      <c r="AC73">
        <v>287777</v>
      </c>
      <c r="AD73">
        <v>287777</v>
      </c>
      <c r="AE73">
        <v>287777.34000000003</v>
      </c>
      <c r="AF73">
        <v>287777</v>
      </c>
      <c r="AG73">
        <v>287777</v>
      </c>
      <c r="AH73">
        <v>287777</v>
      </c>
      <c r="AI73">
        <v>287777.34000000003</v>
      </c>
      <c r="AJ73">
        <v>287777</v>
      </c>
      <c r="AK73">
        <v>287777</v>
      </c>
      <c r="AL73">
        <v>301403</v>
      </c>
      <c r="AM73">
        <v>301403.24</v>
      </c>
      <c r="AN73">
        <v>301403</v>
      </c>
      <c r="AO73">
        <v>301403</v>
      </c>
      <c r="AP73">
        <v>301403</v>
      </c>
      <c r="AQ73">
        <v>301403.24</v>
      </c>
      <c r="AR73">
        <v>301403</v>
      </c>
      <c r="AS73">
        <v>301403</v>
      </c>
      <c r="AT73">
        <v>301403</v>
      </c>
      <c r="AU73">
        <v>301403.24</v>
      </c>
      <c r="AV73">
        <v>301403</v>
      </c>
      <c r="AW73">
        <v>301403</v>
      </c>
      <c r="AX73">
        <v>301403</v>
      </c>
      <c r="AY73">
        <v>301403</v>
      </c>
      <c r="AZ73">
        <v>301403</v>
      </c>
      <c r="BA73">
        <v>301403</v>
      </c>
      <c r="BB73">
        <v>301403</v>
      </c>
      <c r="BC73"/>
      <c r="BD73"/>
      <c r="BE73"/>
      <c r="BF73"/>
      <c r="BG73"/>
      <c r="BH73"/>
      <c r="BI73"/>
      <c r="BJ73"/>
      <c r="BK73"/>
      <c r="BL73"/>
      <c r="BM73"/>
      <c r="BN73"/>
      <c r="BO73"/>
      <c r="BP73"/>
      <c r="BQ73"/>
      <c r="BR73"/>
      <c r="BS73"/>
      <c r="BT73"/>
    </row>
    <row r="74" spans="1:72" x14ac:dyDescent="0.3">
      <c r="A74" t="s">
        <v>2660</v>
      </c>
      <c r="B74">
        <v>400000</v>
      </c>
      <c r="C74">
        <v>287777.34000000003</v>
      </c>
      <c r="D74">
        <v>287777</v>
      </c>
      <c r="E74">
        <v>287777</v>
      </c>
      <c r="F74">
        <v>287777</v>
      </c>
      <c r="G74">
        <v>287777.34000000003</v>
      </c>
      <c r="H74">
        <v>287777</v>
      </c>
      <c r="I74">
        <v>287777</v>
      </c>
      <c r="J74">
        <v>287777</v>
      </c>
      <c r="K74">
        <v>287777.34000000003</v>
      </c>
      <c r="L74">
        <v>287777</v>
      </c>
      <c r="M74">
        <v>287777</v>
      </c>
      <c r="N74">
        <v>287777</v>
      </c>
      <c r="O74">
        <v>287777.34000000003</v>
      </c>
      <c r="P74">
        <v>287777</v>
      </c>
      <c r="Q74">
        <v>287777</v>
      </c>
      <c r="R74">
        <v>287777</v>
      </c>
      <c r="S74">
        <v>287777.34000000003</v>
      </c>
      <c r="T74">
        <v>287777</v>
      </c>
      <c r="U74">
        <v>287777</v>
      </c>
      <c r="V74">
        <v>287777</v>
      </c>
      <c r="W74">
        <v>287777.34000000003</v>
      </c>
      <c r="X74">
        <v>287777</v>
      </c>
      <c r="Y74">
        <v>287777</v>
      </c>
      <c r="Z74">
        <v>287777</v>
      </c>
      <c r="AA74">
        <v>287777.34000000003</v>
      </c>
      <c r="AB74">
        <v>287777</v>
      </c>
      <c r="AC74">
        <v>287777</v>
      </c>
      <c r="AD74">
        <v>287777</v>
      </c>
      <c r="AE74">
        <v>287777.34000000003</v>
      </c>
      <c r="AF74">
        <v>287777</v>
      </c>
      <c r="AG74">
        <v>287777</v>
      </c>
      <c r="AH74">
        <v>287777</v>
      </c>
      <c r="AI74">
        <v>287777.34000000003</v>
      </c>
      <c r="AJ74">
        <v>287777</v>
      </c>
      <c r="AK74">
        <v>287777</v>
      </c>
      <c r="AL74">
        <v>301403</v>
      </c>
      <c r="AM74">
        <v>301403.24</v>
      </c>
      <c r="AN74">
        <v>301403</v>
      </c>
      <c r="AO74">
        <v>301403</v>
      </c>
      <c r="AP74">
        <v>301403</v>
      </c>
      <c r="AQ74">
        <v>301403.24</v>
      </c>
      <c r="AR74">
        <v>301403</v>
      </c>
      <c r="AS74">
        <v>301403</v>
      </c>
      <c r="AT74">
        <v>301403</v>
      </c>
      <c r="AU74">
        <v>301403.24</v>
      </c>
      <c r="AV74">
        <v>301403</v>
      </c>
      <c r="AW74">
        <v>301403</v>
      </c>
      <c r="AX74">
        <v>301403</v>
      </c>
      <c r="AY74">
        <v>301403</v>
      </c>
      <c r="AZ74">
        <v>301403</v>
      </c>
      <c r="BA74">
        <v>301403</v>
      </c>
      <c r="BB74">
        <v>301403</v>
      </c>
      <c r="BC74"/>
      <c r="BD74"/>
      <c r="BE74"/>
      <c r="BF74"/>
      <c r="BG74"/>
      <c r="BH74"/>
      <c r="BI74"/>
      <c r="BJ74"/>
      <c r="BK74"/>
      <c r="BL74"/>
      <c r="BM74"/>
      <c r="BN74"/>
      <c r="BO74"/>
      <c r="BP74"/>
      <c r="BQ74"/>
      <c r="BR74"/>
      <c r="BS74"/>
      <c r="BT74"/>
    </row>
    <row r="75" spans="1:72" x14ac:dyDescent="0.3">
      <c r="A75" t="s">
        <v>2661</v>
      </c>
      <c r="B75">
        <v>287777</v>
      </c>
      <c r="C75">
        <v>287777.34000000003</v>
      </c>
      <c r="D75">
        <v>287777</v>
      </c>
      <c r="E75">
        <v>287777</v>
      </c>
      <c r="F75">
        <v>287777</v>
      </c>
      <c r="G75">
        <v>287777.34000000003</v>
      </c>
      <c r="H75">
        <v>287777</v>
      </c>
      <c r="I75">
        <v>287777</v>
      </c>
      <c r="J75">
        <v>287777</v>
      </c>
      <c r="K75">
        <v>287777.34000000003</v>
      </c>
      <c r="L75">
        <v>287777</v>
      </c>
      <c r="M75">
        <v>287777</v>
      </c>
      <c r="N75">
        <v>287777</v>
      </c>
      <c r="O75">
        <v>287777.34000000003</v>
      </c>
      <c r="P75">
        <v>287777</v>
      </c>
      <c r="Q75">
        <v>287777</v>
      </c>
      <c r="R75">
        <v>287777</v>
      </c>
      <c r="S75">
        <v>287777.34000000003</v>
      </c>
      <c r="T75">
        <v>287777</v>
      </c>
      <c r="U75">
        <v>287777</v>
      </c>
      <c r="V75">
        <v>287777</v>
      </c>
      <c r="W75">
        <v>287777.34000000003</v>
      </c>
      <c r="X75">
        <v>287777</v>
      </c>
      <c r="Y75">
        <v>287777</v>
      </c>
      <c r="Z75">
        <v>287777</v>
      </c>
      <c r="AA75">
        <v>287777.34000000003</v>
      </c>
      <c r="AB75">
        <v>287777</v>
      </c>
      <c r="AC75">
        <v>287777</v>
      </c>
      <c r="AD75">
        <v>287777</v>
      </c>
      <c r="AE75">
        <v>287777.34000000003</v>
      </c>
      <c r="AF75">
        <v>287777</v>
      </c>
      <c r="AG75">
        <v>287777</v>
      </c>
      <c r="AH75">
        <v>287777</v>
      </c>
      <c r="AI75">
        <v>287777.34000000003</v>
      </c>
      <c r="AJ75">
        <v>287777</v>
      </c>
      <c r="AK75">
        <v>287777</v>
      </c>
      <c r="AL75">
        <v>301403</v>
      </c>
      <c r="AM75">
        <v>301403.24</v>
      </c>
      <c r="AN75">
        <v>301403</v>
      </c>
      <c r="AO75">
        <v>301403</v>
      </c>
      <c r="AP75">
        <v>301403</v>
      </c>
      <c r="AQ75">
        <v>301403.24</v>
      </c>
      <c r="AR75">
        <v>301403</v>
      </c>
      <c r="AS75">
        <v>301403</v>
      </c>
      <c r="AT75">
        <v>301403</v>
      </c>
      <c r="AU75">
        <v>301403.24</v>
      </c>
      <c r="AV75">
        <v>301403</v>
      </c>
      <c r="AW75">
        <v>301403</v>
      </c>
      <c r="AX75">
        <v>301403</v>
      </c>
      <c r="AY75">
        <v>301403</v>
      </c>
      <c r="AZ75">
        <v>301403</v>
      </c>
      <c r="BA75">
        <v>301403</v>
      </c>
      <c r="BB75">
        <v>301403</v>
      </c>
      <c r="BC75"/>
      <c r="BD75"/>
      <c r="BE75"/>
      <c r="BF75"/>
      <c r="BG75"/>
      <c r="BH75"/>
      <c r="BI75"/>
      <c r="BJ75"/>
      <c r="BK75"/>
      <c r="BL75"/>
      <c r="BM75"/>
      <c r="BN75"/>
      <c r="BO75"/>
      <c r="BP75"/>
      <c r="BQ75"/>
      <c r="BR75"/>
      <c r="BS75"/>
      <c r="BT75"/>
    </row>
    <row r="76" spans="1:72" x14ac:dyDescent="0.3">
      <c r="A76" t="s">
        <v>2662</v>
      </c>
      <c r="B76">
        <v>287777</v>
      </c>
      <c r="C76">
        <v>287777.34000000003</v>
      </c>
      <c r="D76">
        <v>287777</v>
      </c>
      <c r="E76">
        <v>287777</v>
      </c>
      <c r="F76">
        <v>287777</v>
      </c>
      <c r="G76">
        <v>287777.34000000003</v>
      </c>
      <c r="H76">
        <v>287777</v>
      </c>
      <c r="I76">
        <v>287777</v>
      </c>
      <c r="J76">
        <v>287777</v>
      </c>
      <c r="K76">
        <v>287777.34000000003</v>
      </c>
      <c r="L76">
        <v>287777</v>
      </c>
      <c r="M76">
        <v>287777</v>
      </c>
      <c r="N76">
        <v>287777</v>
      </c>
      <c r="O76">
        <v>287777.34000000003</v>
      </c>
      <c r="P76">
        <v>287777</v>
      </c>
      <c r="Q76">
        <v>287777</v>
      </c>
      <c r="R76">
        <v>287777</v>
      </c>
      <c r="S76">
        <v>287777.34000000003</v>
      </c>
      <c r="T76">
        <v>287777</v>
      </c>
      <c r="U76">
        <v>287777</v>
      </c>
      <c r="V76">
        <v>287777</v>
      </c>
      <c r="W76">
        <v>287777.34000000003</v>
      </c>
      <c r="X76">
        <v>287777</v>
      </c>
      <c r="Y76">
        <v>287777</v>
      </c>
      <c r="Z76">
        <v>287777</v>
      </c>
      <c r="AA76">
        <v>287777.34000000003</v>
      </c>
      <c r="AB76">
        <v>287777</v>
      </c>
      <c r="AC76">
        <v>287777</v>
      </c>
      <c r="AD76">
        <v>287777</v>
      </c>
      <c r="AE76">
        <v>287777.34000000003</v>
      </c>
      <c r="AF76">
        <v>287777</v>
      </c>
      <c r="AG76">
        <v>287777</v>
      </c>
      <c r="AH76">
        <v>287777</v>
      </c>
      <c r="AI76">
        <v>287777.34000000003</v>
      </c>
      <c r="AJ76">
        <v>287777</v>
      </c>
      <c r="AK76">
        <v>287777</v>
      </c>
      <c r="AL76">
        <v>301403</v>
      </c>
      <c r="AM76">
        <v>301403.24</v>
      </c>
      <c r="AN76">
        <v>301403</v>
      </c>
      <c r="AO76">
        <v>301403</v>
      </c>
      <c r="AP76">
        <v>301403</v>
      </c>
      <c r="AQ76">
        <v>301403.24</v>
      </c>
      <c r="AR76">
        <v>301403</v>
      </c>
      <c r="AS76">
        <v>301403</v>
      </c>
      <c r="AT76">
        <v>301403</v>
      </c>
      <c r="AU76">
        <v>301403.24</v>
      </c>
      <c r="AV76">
        <v>301403</v>
      </c>
      <c r="AW76">
        <v>301403</v>
      </c>
      <c r="AX76">
        <v>301403</v>
      </c>
      <c r="AY76">
        <v>301403</v>
      </c>
      <c r="AZ76">
        <v>301403</v>
      </c>
      <c r="BA76">
        <v>301403</v>
      </c>
      <c r="BB76">
        <v>301403</v>
      </c>
      <c r="BC76"/>
      <c r="BD76"/>
      <c r="BE76"/>
      <c r="BF76"/>
      <c r="BG76"/>
      <c r="BH76"/>
      <c r="BI76"/>
      <c r="BJ76"/>
      <c r="BK76"/>
      <c r="BL76"/>
      <c r="BM76"/>
      <c r="BN76"/>
      <c r="BO76"/>
      <c r="BP76"/>
      <c r="BQ76"/>
      <c r="BR76"/>
      <c r="BS76"/>
      <c r="BT76"/>
    </row>
    <row r="77" spans="1:72" x14ac:dyDescent="0.3">
      <c r="A77" t="s">
        <v>2663</v>
      </c>
      <c r="B77">
        <v>1213596</v>
      </c>
      <c r="C77">
        <v>1213596.3600000001</v>
      </c>
      <c r="D77">
        <v>1213596</v>
      </c>
      <c r="E77">
        <v>1213596</v>
      </c>
      <c r="F77">
        <v>1213596</v>
      </c>
      <c r="G77">
        <v>1213596.3600000001</v>
      </c>
      <c r="H77">
        <v>1213596</v>
      </c>
      <c r="I77">
        <v>1213596</v>
      </c>
      <c r="J77">
        <v>1213596</v>
      </c>
      <c r="K77">
        <v>1213596.3600000001</v>
      </c>
      <c r="L77">
        <v>1213596</v>
      </c>
      <c r="M77">
        <v>1213596</v>
      </c>
      <c r="N77">
        <v>1213596</v>
      </c>
      <c r="O77">
        <v>1213596.3600000001</v>
      </c>
      <c r="P77">
        <v>1213596</v>
      </c>
      <c r="Q77">
        <v>1213596</v>
      </c>
      <c r="R77">
        <v>1213596</v>
      </c>
      <c r="S77">
        <v>1213596.3600000001</v>
      </c>
      <c r="T77">
        <v>1213596</v>
      </c>
      <c r="U77">
        <v>1213596</v>
      </c>
      <c r="V77">
        <v>1213596</v>
      </c>
      <c r="W77">
        <v>1213596.3600000001</v>
      </c>
      <c r="X77">
        <v>1213596</v>
      </c>
      <c r="Y77">
        <v>1213596</v>
      </c>
      <c r="Z77">
        <v>1213596</v>
      </c>
      <c r="AA77">
        <v>1213596.3600000001</v>
      </c>
      <c r="AB77">
        <v>1213596</v>
      </c>
      <c r="AC77">
        <v>1213596</v>
      </c>
      <c r="AD77">
        <v>1213596</v>
      </c>
      <c r="AE77">
        <v>1213596.3600000001</v>
      </c>
      <c r="AF77">
        <v>1213596</v>
      </c>
      <c r="AG77">
        <v>1213596</v>
      </c>
      <c r="AH77">
        <v>1213596</v>
      </c>
      <c r="AI77">
        <v>1213596.3600000001</v>
      </c>
      <c r="AJ77">
        <v>1213597</v>
      </c>
      <c r="AK77">
        <v>1213597</v>
      </c>
      <c r="AL77">
        <v>1257264</v>
      </c>
      <c r="AM77">
        <v>1257263.68</v>
      </c>
      <c r="AN77">
        <v>1257264</v>
      </c>
      <c r="AO77">
        <v>1257264</v>
      </c>
      <c r="AP77">
        <v>1257264</v>
      </c>
      <c r="AQ77">
        <v>1257263.68</v>
      </c>
      <c r="AR77">
        <v>1257264</v>
      </c>
      <c r="AS77">
        <v>1257264</v>
      </c>
      <c r="AT77">
        <v>1257264</v>
      </c>
      <c r="AU77">
        <v>1257263.68</v>
      </c>
      <c r="AV77">
        <v>1257264</v>
      </c>
      <c r="AW77">
        <v>1257264</v>
      </c>
      <c r="AX77">
        <v>1257264</v>
      </c>
      <c r="AY77">
        <v>1257264</v>
      </c>
      <c r="AZ77">
        <v>1257264</v>
      </c>
      <c r="BA77">
        <v>1257264</v>
      </c>
      <c r="BB77">
        <v>1257264</v>
      </c>
      <c r="BC77"/>
      <c r="BD77"/>
      <c r="BE77"/>
      <c r="BF77"/>
      <c r="BG77"/>
      <c r="BH77"/>
      <c r="BI77"/>
      <c r="BJ77"/>
      <c r="BK77"/>
      <c r="BL77"/>
      <c r="BM77"/>
      <c r="BN77"/>
      <c r="BO77"/>
      <c r="BP77"/>
      <c r="BQ77"/>
      <c r="BR77"/>
      <c r="BS77"/>
      <c r="BT77"/>
    </row>
    <row r="78" spans="1:72" x14ac:dyDescent="0.3">
      <c r="A78" t="s">
        <v>2664</v>
      </c>
      <c r="B78">
        <v>1213596</v>
      </c>
      <c r="C78">
        <v>1213596.3600000001</v>
      </c>
      <c r="D78">
        <v>1213596</v>
      </c>
      <c r="E78">
        <v>1213596</v>
      </c>
      <c r="F78">
        <v>1213596</v>
      </c>
      <c r="G78">
        <v>1213596.3600000001</v>
      </c>
      <c r="H78">
        <v>1213596</v>
      </c>
      <c r="I78">
        <v>1213596</v>
      </c>
      <c r="J78">
        <v>1213596</v>
      </c>
      <c r="K78">
        <v>1213596.3600000001</v>
      </c>
      <c r="L78">
        <v>1213596</v>
      </c>
      <c r="M78">
        <v>1213596</v>
      </c>
      <c r="N78">
        <v>1213596</v>
      </c>
      <c r="O78">
        <v>1213596.3600000001</v>
      </c>
      <c r="P78">
        <v>1213596</v>
      </c>
      <c r="Q78">
        <v>1213596</v>
      </c>
      <c r="R78">
        <v>1213596</v>
      </c>
      <c r="S78">
        <v>1213596.3600000001</v>
      </c>
      <c r="T78">
        <v>1213596</v>
      </c>
      <c r="U78">
        <v>1213596</v>
      </c>
      <c r="V78">
        <v>1213596</v>
      </c>
      <c r="W78">
        <v>1213596.3600000001</v>
      </c>
      <c r="X78">
        <v>1213596</v>
      </c>
      <c r="Y78">
        <v>1213596</v>
      </c>
      <c r="Z78">
        <v>1213596</v>
      </c>
      <c r="AA78">
        <v>1213596.3600000001</v>
      </c>
      <c r="AB78">
        <v>1213596</v>
      </c>
      <c r="AC78">
        <v>1213596</v>
      </c>
      <c r="AD78">
        <v>1213596</v>
      </c>
      <c r="AE78">
        <v>1213596.3600000001</v>
      </c>
      <c r="AF78">
        <v>1213596</v>
      </c>
      <c r="AG78">
        <v>1213596</v>
      </c>
      <c r="AH78">
        <v>1213596</v>
      </c>
      <c r="AI78">
        <v>1213596.3600000001</v>
      </c>
      <c r="AJ78">
        <v>1213597</v>
      </c>
      <c r="AK78">
        <v>1213597</v>
      </c>
      <c r="AL78">
        <v>1257264</v>
      </c>
      <c r="AM78">
        <v>1257263.68</v>
      </c>
      <c r="AN78">
        <v>1257264</v>
      </c>
      <c r="AO78">
        <v>1257264</v>
      </c>
      <c r="AP78">
        <v>1257264</v>
      </c>
      <c r="AQ78">
        <v>1257263.68</v>
      </c>
      <c r="AR78">
        <v>1257264</v>
      </c>
      <c r="AS78">
        <v>1257264</v>
      </c>
      <c r="AT78">
        <v>1257264</v>
      </c>
      <c r="AU78">
        <v>1257263.68</v>
      </c>
      <c r="AV78">
        <v>1257264</v>
      </c>
      <c r="AW78">
        <v>1257264</v>
      </c>
      <c r="AX78">
        <v>1257264</v>
      </c>
      <c r="AY78">
        <v>1257264</v>
      </c>
      <c r="AZ78">
        <v>1257264</v>
      </c>
      <c r="BA78">
        <v>1257264</v>
      </c>
      <c r="BB78">
        <v>1257264</v>
      </c>
      <c r="BC78"/>
      <c r="BD78"/>
      <c r="BE78"/>
      <c r="BF78"/>
      <c r="BG78"/>
      <c r="BH78"/>
      <c r="BI78"/>
      <c r="BJ78"/>
      <c r="BK78"/>
      <c r="BL78"/>
      <c r="BM78"/>
      <c r="BN78"/>
      <c r="BO78"/>
      <c r="BP78"/>
      <c r="BQ78"/>
      <c r="BR78"/>
      <c r="BS78"/>
      <c r="BT78"/>
    </row>
    <row r="79" spans="1:72" x14ac:dyDescent="0.3">
      <c r="A79" t="s">
        <v>2666</v>
      </c>
      <c r="B79">
        <v>2006744</v>
      </c>
      <c r="C79">
        <v>1985709.94</v>
      </c>
      <c r="D79">
        <v>1813902</v>
      </c>
      <c r="E79">
        <v>1819144</v>
      </c>
      <c r="F79">
        <v>1744321</v>
      </c>
      <c r="G79">
        <v>1724274.13</v>
      </c>
      <c r="H79">
        <v>1679824</v>
      </c>
      <c r="I79">
        <v>1384408</v>
      </c>
      <c r="J79">
        <v>1308930</v>
      </c>
      <c r="K79">
        <v>1287589.8899999999</v>
      </c>
      <c r="L79">
        <v>1220606</v>
      </c>
      <c r="M79">
        <v>1288760</v>
      </c>
      <c r="N79">
        <v>1180883</v>
      </c>
      <c r="O79">
        <v>1150185.1000000001</v>
      </c>
      <c r="P79">
        <v>1031284</v>
      </c>
      <c r="Q79">
        <v>1078129</v>
      </c>
      <c r="R79">
        <v>996145</v>
      </c>
      <c r="S79">
        <v>1014110.97</v>
      </c>
      <c r="T79">
        <v>938300</v>
      </c>
      <c r="U79">
        <v>1006380</v>
      </c>
      <c r="V79">
        <v>1035839</v>
      </c>
      <c r="W79">
        <v>877416.91</v>
      </c>
      <c r="X79">
        <v>787305</v>
      </c>
      <c r="Y79">
        <v>875217</v>
      </c>
      <c r="Z79">
        <v>787406</v>
      </c>
      <c r="AA79">
        <v>715078.16</v>
      </c>
      <c r="AB79">
        <v>637391</v>
      </c>
      <c r="AC79">
        <v>656631</v>
      </c>
      <c r="AD79">
        <v>693520</v>
      </c>
      <c r="AE79">
        <v>539158.82999999996</v>
      </c>
      <c r="AF79">
        <v>477014</v>
      </c>
      <c r="AG79">
        <v>588459</v>
      </c>
      <c r="AH79">
        <v>620061</v>
      </c>
      <c r="AI79">
        <v>453618.99</v>
      </c>
      <c r="AJ79">
        <v>365857</v>
      </c>
      <c r="AK79">
        <v>565423</v>
      </c>
      <c r="AL79">
        <v>571799</v>
      </c>
      <c r="AM79">
        <v>437631.74</v>
      </c>
      <c r="AN79">
        <v>414834</v>
      </c>
      <c r="AO79">
        <v>591500</v>
      </c>
      <c r="AP79">
        <v>483491</v>
      </c>
      <c r="AQ79">
        <v>306376.8</v>
      </c>
      <c r="AR79">
        <v>219394</v>
      </c>
      <c r="AS79">
        <v>314549</v>
      </c>
      <c r="AT79">
        <v>289766</v>
      </c>
      <c r="AU79">
        <v>198448.62</v>
      </c>
      <c r="AV79">
        <v>162065</v>
      </c>
      <c r="AW79">
        <v>246526</v>
      </c>
      <c r="AX79">
        <v>252981</v>
      </c>
      <c r="AY79">
        <v>218689</v>
      </c>
      <c r="AZ79">
        <v>254566</v>
      </c>
      <c r="BA79">
        <v>312544</v>
      </c>
      <c r="BB79">
        <v>351902</v>
      </c>
      <c r="BC79"/>
      <c r="BD79"/>
      <c r="BE79"/>
      <c r="BF79"/>
      <c r="BG79"/>
      <c r="BH79"/>
      <c r="BI79"/>
      <c r="BJ79"/>
      <c r="BK79"/>
      <c r="BL79"/>
      <c r="BM79"/>
      <c r="BN79"/>
      <c r="BO79"/>
      <c r="BP79"/>
      <c r="BQ79"/>
      <c r="BR79"/>
      <c r="BS79"/>
      <c r="BT79"/>
    </row>
    <row r="80" spans="1:72" x14ac:dyDescent="0.3">
      <c r="A80" t="s">
        <v>2667</v>
      </c>
      <c r="B80">
        <v>75698</v>
      </c>
      <c r="C80">
        <v>75697.820000000007</v>
      </c>
      <c r="D80">
        <v>75698</v>
      </c>
      <c r="E80">
        <v>75698</v>
      </c>
      <c r="F80">
        <v>75698</v>
      </c>
      <c r="G80">
        <v>75697.820000000007</v>
      </c>
      <c r="H80">
        <v>75698</v>
      </c>
      <c r="I80">
        <v>75698</v>
      </c>
      <c r="J80">
        <v>75698</v>
      </c>
      <c r="K80">
        <v>75822.820000000007</v>
      </c>
      <c r="L80">
        <v>75823</v>
      </c>
      <c r="M80">
        <v>75823</v>
      </c>
      <c r="N80">
        <v>73823</v>
      </c>
      <c r="O80">
        <v>73822.820000000007</v>
      </c>
      <c r="P80">
        <v>73823</v>
      </c>
      <c r="Q80">
        <v>73823</v>
      </c>
      <c r="R80">
        <v>71323</v>
      </c>
      <c r="S80">
        <v>71322.820000000007</v>
      </c>
      <c r="T80">
        <v>71265</v>
      </c>
      <c r="U80">
        <v>71265</v>
      </c>
      <c r="V80">
        <v>71265</v>
      </c>
      <c r="W80">
        <v>71265.320000000007</v>
      </c>
      <c r="X80">
        <v>67922</v>
      </c>
      <c r="Y80">
        <v>67922</v>
      </c>
      <c r="Z80">
        <v>67797</v>
      </c>
      <c r="AA80">
        <v>67796.81</v>
      </c>
      <c r="AB80">
        <v>67797</v>
      </c>
      <c r="AC80">
        <v>67797</v>
      </c>
      <c r="AD80">
        <v>67797</v>
      </c>
      <c r="AE80">
        <v>66524.820000000007</v>
      </c>
      <c r="AF80">
        <v>61659</v>
      </c>
      <c r="AG80">
        <v>61659</v>
      </c>
      <c r="AH80">
        <v>61659</v>
      </c>
      <c r="AI80">
        <v>61658.96</v>
      </c>
      <c r="AJ80">
        <v>57363</v>
      </c>
      <c r="AK80">
        <v>57363</v>
      </c>
      <c r="AL80">
        <v>110696</v>
      </c>
      <c r="AM80">
        <v>110695.95</v>
      </c>
      <c r="AN80">
        <v>108889</v>
      </c>
      <c r="AO80">
        <v>108889</v>
      </c>
      <c r="AP80">
        <v>94985</v>
      </c>
      <c r="AQ80">
        <v>94985.7</v>
      </c>
      <c r="AR80">
        <v>93827</v>
      </c>
      <c r="AS80">
        <v>93827</v>
      </c>
      <c r="AT80">
        <v>91722</v>
      </c>
      <c r="AU80">
        <v>91722.55</v>
      </c>
      <c r="AV80">
        <v>87433</v>
      </c>
      <c r="AW80">
        <v>87433</v>
      </c>
      <c r="AX80">
        <v>75992</v>
      </c>
      <c r="AY80">
        <v>32183</v>
      </c>
      <c r="AZ80">
        <v>30140</v>
      </c>
      <c r="BA80">
        <v>30140</v>
      </c>
      <c r="BB80">
        <v>30140</v>
      </c>
      <c r="BC80"/>
      <c r="BD80"/>
      <c r="BE80"/>
      <c r="BF80"/>
      <c r="BG80"/>
      <c r="BH80"/>
      <c r="BI80"/>
      <c r="BJ80"/>
      <c r="BK80"/>
      <c r="BL80"/>
      <c r="BM80"/>
      <c r="BN80"/>
      <c r="BO80"/>
      <c r="BP80"/>
      <c r="BQ80"/>
      <c r="BR80"/>
      <c r="BS80"/>
      <c r="BT80"/>
    </row>
    <row r="81" spans="1:72" x14ac:dyDescent="0.3">
      <c r="A81" t="s">
        <v>2668</v>
      </c>
      <c r="B81">
        <v>75698</v>
      </c>
      <c r="C81">
        <v>75697.820000000007</v>
      </c>
      <c r="D81">
        <v>75698</v>
      </c>
      <c r="E81">
        <v>75698</v>
      </c>
      <c r="F81">
        <v>75698</v>
      </c>
      <c r="G81">
        <v>75697.820000000007</v>
      </c>
      <c r="H81">
        <v>75698</v>
      </c>
      <c r="I81">
        <v>75698</v>
      </c>
      <c r="J81">
        <v>75698</v>
      </c>
      <c r="K81">
        <v>75822.820000000007</v>
      </c>
      <c r="L81">
        <v>75823</v>
      </c>
      <c r="M81">
        <v>75823</v>
      </c>
      <c r="N81">
        <v>73823</v>
      </c>
      <c r="O81">
        <v>73822.820000000007</v>
      </c>
      <c r="P81">
        <v>73823</v>
      </c>
      <c r="Q81">
        <v>73823</v>
      </c>
      <c r="R81">
        <v>71323</v>
      </c>
      <c r="S81">
        <v>71322.820000000007</v>
      </c>
      <c r="T81">
        <v>71265</v>
      </c>
      <c r="U81">
        <v>71265</v>
      </c>
      <c r="V81">
        <v>71265</v>
      </c>
      <c r="W81">
        <v>71265.320000000007</v>
      </c>
      <c r="X81">
        <v>67922</v>
      </c>
      <c r="Y81">
        <v>67922</v>
      </c>
      <c r="Z81">
        <v>67797</v>
      </c>
      <c r="AA81">
        <v>67796.81</v>
      </c>
      <c r="AB81">
        <v>67797</v>
      </c>
      <c r="AC81">
        <v>67797</v>
      </c>
      <c r="AD81">
        <v>67797</v>
      </c>
      <c r="AE81">
        <v>66524.820000000007</v>
      </c>
      <c r="AF81">
        <v>61659</v>
      </c>
      <c r="AG81">
        <v>61659</v>
      </c>
      <c r="AH81">
        <v>61659</v>
      </c>
      <c r="AI81">
        <v>61658.96</v>
      </c>
      <c r="AJ81">
        <v>57363</v>
      </c>
      <c r="AK81">
        <v>57363</v>
      </c>
      <c r="AL81">
        <v>53403</v>
      </c>
      <c r="AM81">
        <v>53402.720000000001</v>
      </c>
      <c r="AN81">
        <v>51596</v>
      </c>
      <c r="AO81">
        <v>51596</v>
      </c>
      <c r="AP81">
        <v>37692</v>
      </c>
      <c r="AQ81">
        <v>37692.480000000003</v>
      </c>
      <c r="AR81">
        <v>36534</v>
      </c>
      <c r="AS81">
        <v>36534</v>
      </c>
      <c r="AT81">
        <v>34429</v>
      </c>
      <c r="AU81">
        <v>30140.32</v>
      </c>
      <c r="AV81">
        <v>30140</v>
      </c>
      <c r="AW81">
        <v>30140</v>
      </c>
      <c r="AX81">
        <v>30140</v>
      </c>
      <c r="AY81">
        <v>30140</v>
      </c>
      <c r="AZ81">
        <v>30140</v>
      </c>
      <c r="BA81">
        <v>30140</v>
      </c>
      <c r="BB81">
        <v>30140</v>
      </c>
      <c r="BC81"/>
      <c r="BD81"/>
      <c r="BE81"/>
      <c r="BF81"/>
      <c r="BG81"/>
      <c r="BH81"/>
      <c r="BI81"/>
      <c r="BJ81"/>
      <c r="BK81"/>
      <c r="BL81"/>
      <c r="BM81"/>
      <c r="BN81"/>
      <c r="BO81"/>
      <c r="BP81"/>
      <c r="BQ81"/>
      <c r="BR81"/>
      <c r="BS81"/>
      <c r="BT81"/>
    </row>
    <row r="82" spans="1:72" x14ac:dyDescent="0.3">
      <c r="A82" t="s">
        <v>3564</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57293</v>
      </c>
      <c r="AM82">
        <v>57293.22</v>
      </c>
      <c r="AN82">
        <v>57293</v>
      </c>
      <c r="AO82">
        <v>57293</v>
      </c>
      <c r="AP82">
        <v>57293</v>
      </c>
      <c r="AQ82">
        <v>57293.22</v>
      </c>
      <c r="AR82">
        <v>57293</v>
      </c>
      <c r="AS82">
        <v>57293</v>
      </c>
      <c r="AT82">
        <v>57293</v>
      </c>
      <c r="AU82">
        <v>57293.22</v>
      </c>
      <c r="AV82">
        <v>57293</v>
      </c>
      <c r="AW82">
        <v>57293</v>
      </c>
      <c r="AX82">
        <v>0</v>
      </c>
      <c r="AY82">
        <v>0</v>
      </c>
      <c r="AZ82">
        <v>0</v>
      </c>
      <c r="BA82">
        <v>0</v>
      </c>
      <c r="BB82">
        <v>0</v>
      </c>
      <c r="BC82"/>
      <c r="BD82"/>
      <c r="BE82"/>
      <c r="BF82"/>
      <c r="BG82"/>
      <c r="BH82"/>
      <c r="BI82"/>
      <c r="BJ82"/>
      <c r="BK82"/>
      <c r="BL82"/>
      <c r="BM82"/>
      <c r="BN82"/>
      <c r="BO82"/>
      <c r="BP82"/>
      <c r="BQ82"/>
      <c r="BR82"/>
      <c r="BS82"/>
      <c r="BT82"/>
    </row>
    <row r="83" spans="1:72" x14ac:dyDescent="0.3">
      <c r="A83" t="s">
        <v>3019</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4289</v>
      </c>
      <c r="AV83">
        <v>0</v>
      </c>
      <c r="AW83">
        <v>0</v>
      </c>
      <c r="AX83">
        <v>45852</v>
      </c>
      <c r="AY83">
        <v>2043</v>
      </c>
      <c r="AZ83">
        <v>0</v>
      </c>
      <c r="BA83">
        <v>0</v>
      </c>
      <c r="BB83">
        <v>0</v>
      </c>
      <c r="BC83"/>
      <c r="BD83"/>
      <c r="BE83"/>
      <c r="BF83"/>
      <c r="BG83"/>
      <c r="BH83"/>
      <c r="BI83"/>
      <c r="BJ83"/>
      <c r="BK83"/>
      <c r="BL83"/>
      <c r="BM83"/>
      <c r="BN83"/>
      <c r="BO83"/>
      <c r="BP83"/>
      <c r="BQ83"/>
      <c r="BR83"/>
      <c r="BS83"/>
      <c r="BT83"/>
    </row>
    <row r="84" spans="1:72" x14ac:dyDescent="0.3">
      <c r="A84" t="s">
        <v>813</v>
      </c>
      <c r="B84">
        <v>1931046</v>
      </c>
      <c r="C84">
        <v>1910012.11</v>
      </c>
      <c r="D84">
        <v>1738204</v>
      </c>
      <c r="E84">
        <v>1743446</v>
      </c>
      <c r="F84">
        <v>1668623</v>
      </c>
      <c r="G84">
        <v>1648576.31</v>
      </c>
      <c r="H84">
        <v>1604126</v>
      </c>
      <c r="I84">
        <v>1308710</v>
      </c>
      <c r="J84">
        <v>1233232</v>
      </c>
      <c r="K84">
        <v>1211767.07</v>
      </c>
      <c r="L84">
        <v>1144783</v>
      </c>
      <c r="M84">
        <v>1212937</v>
      </c>
      <c r="N84">
        <v>1107060</v>
      </c>
      <c r="O84">
        <v>1076362.28</v>
      </c>
      <c r="P84">
        <v>957461</v>
      </c>
      <c r="Q84">
        <v>1004306</v>
      </c>
      <c r="R84">
        <v>924822</v>
      </c>
      <c r="S84">
        <v>942788.15</v>
      </c>
      <c r="T84">
        <v>867035</v>
      </c>
      <c r="U84">
        <v>935115</v>
      </c>
      <c r="V84">
        <v>964574</v>
      </c>
      <c r="W84">
        <v>806151.59</v>
      </c>
      <c r="X84">
        <v>719383</v>
      </c>
      <c r="Y84">
        <v>807295</v>
      </c>
      <c r="Z84">
        <v>719609</v>
      </c>
      <c r="AA84">
        <v>647281.35</v>
      </c>
      <c r="AB84">
        <v>569594</v>
      </c>
      <c r="AC84">
        <v>588834</v>
      </c>
      <c r="AD84">
        <v>625723</v>
      </c>
      <c r="AE84">
        <v>472634.01</v>
      </c>
      <c r="AF84">
        <v>415355</v>
      </c>
      <c r="AG84">
        <v>526800</v>
      </c>
      <c r="AH84">
        <v>558402</v>
      </c>
      <c r="AI84">
        <v>391960.03</v>
      </c>
      <c r="AJ84">
        <v>308494</v>
      </c>
      <c r="AK84">
        <v>508060</v>
      </c>
      <c r="AL84">
        <v>461103</v>
      </c>
      <c r="AM84">
        <v>326935.78999999998</v>
      </c>
      <c r="AN84">
        <v>305945</v>
      </c>
      <c r="AO84">
        <v>482611</v>
      </c>
      <c r="AP84">
        <v>388506</v>
      </c>
      <c r="AQ84">
        <v>211391.1</v>
      </c>
      <c r="AR84">
        <v>125567</v>
      </c>
      <c r="AS84">
        <v>220722</v>
      </c>
      <c r="AT84">
        <v>198044</v>
      </c>
      <c r="AU84">
        <v>106726.07</v>
      </c>
      <c r="AV84">
        <v>74632</v>
      </c>
      <c r="AW84">
        <v>159093</v>
      </c>
      <c r="AX84">
        <v>176989</v>
      </c>
      <c r="AY84">
        <v>186506</v>
      </c>
      <c r="AZ84">
        <v>224426</v>
      </c>
      <c r="BA84">
        <v>282404</v>
      </c>
      <c r="BB84">
        <v>321762</v>
      </c>
      <c r="BC84"/>
      <c r="BD84"/>
      <c r="BE84"/>
      <c r="BF84"/>
      <c r="BG84"/>
      <c r="BH84"/>
      <c r="BI84"/>
      <c r="BJ84"/>
      <c r="BK84"/>
      <c r="BL84"/>
      <c r="BM84"/>
      <c r="BN84"/>
      <c r="BO84"/>
      <c r="BP84"/>
      <c r="BQ84"/>
      <c r="BR84"/>
      <c r="BS84"/>
      <c r="BT84"/>
    </row>
    <row r="85" spans="1:72" x14ac:dyDescent="0.3">
      <c r="A85" t="s">
        <v>3005</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57293</v>
      </c>
      <c r="AM85">
        <v>57293.22</v>
      </c>
      <c r="AN85">
        <v>57293</v>
      </c>
      <c r="AO85">
        <v>57293</v>
      </c>
      <c r="AP85">
        <v>57293</v>
      </c>
      <c r="AQ85">
        <v>57293.22</v>
      </c>
      <c r="AR85">
        <v>57293</v>
      </c>
      <c r="AS85">
        <v>57293</v>
      </c>
      <c r="AT85">
        <v>57293</v>
      </c>
      <c r="AU85">
        <v>57293.22</v>
      </c>
      <c r="AV85">
        <v>57293</v>
      </c>
      <c r="AW85">
        <v>57293</v>
      </c>
      <c r="AX85">
        <v>45852</v>
      </c>
      <c r="AY85">
        <v>2043</v>
      </c>
      <c r="AZ85">
        <v>0</v>
      </c>
      <c r="BA85">
        <v>0</v>
      </c>
      <c r="BB85">
        <v>0</v>
      </c>
      <c r="BC85"/>
      <c r="BD85"/>
      <c r="BE85"/>
      <c r="BF85"/>
      <c r="BG85"/>
      <c r="BH85"/>
      <c r="BI85"/>
      <c r="BJ85"/>
      <c r="BK85"/>
      <c r="BL85"/>
      <c r="BM85"/>
      <c r="BN85"/>
      <c r="BO85"/>
      <c r="BP85"/>
      <c r="BQ85"/>
      <c r="BR85"/>
      <c r="BS85"/>
      <c r="BT85"/>
    </row>
    <row r="86" spans="1:72" x14ac:dyDescent="0.3">
      <c r="A86" t="s">
        <v>2669</v>
      </c>
      <c r="B86">
        <v>6464</v>
      </c>
      <c r="C86">
        <v>-4410.5</v>
      </c>
      <c r="D86">
        <v>-4024</v>
      </c>
      <c r="E86">
        <v>-3658</v>
      </c>
      <c r="F86">
        <v>-3054</v>
      </c>
      <c r="G86">
        <v>0</v>
      </c>
      <c r="H86">
        <v>0</v>
      </c>
      <c r="I86">
        <v>0</v>
      </c>
      <c r="J86">
        <v>0</v>
      </c>
      <c r="K86">
        <v>0</v>
      </c>
      <c r="L86">
        <v>0</v>
      </c>
      <c r="M86">
        <v>0</v>
      </c>
      <c r="N86">
        <v>0</v>
      </c>
      <c r="O86">
        <v>0</v>
      </c>
      <c r="P86">
        <v>0</v>
      </c>
      <c r="Q86">
        <v>0</v>
      </c>
      <c r="R86">
        <v>0</v>
      </c>
      <c r="S86">
        <v>0</v>
      </c>
      <c r="T86">
        <v>0</v>
      </c>
      <c r="U86">
        <v>0</v>
      </c>
      <c r="V86">
        <v>0</v>
      </c>
      <c r="W86">
        <v>-6022.08</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2670</v>
      </c>
      <c r="B87">
        <v>11079</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2673</v>
      </c>
      <c r="B88">
        <v>11079</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2675</v>
      </c>
      <c r="B89">
        <v>-4615</v>
      </c>
      <c r="C89">
        <v>-4410.5</v>
      </c>
      <c r="D89">
        <v>-4024</v>
      </c>
      <c r="E89">
        <v>-3658</v>
      </c>
      <c r="F89">
        <v>-3054</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814</v>
      </c>
      <c r="B90">
        <v>3514581</v>
      </c>
      <c r="C90">
        <v>3482673.13</v>
      </c>
      <c r="D90">
        <v>3311251</v>
      </c>
      <c r="E90">
        <v>3316859</v>
      </c>
      <c r="F90">
        <v>3242640</v>
      </c>
      <c r="G90">
        <v>3225647.83</v>
      </c>
      <c r="H90">
        <v>3181197</v>
      </c>
      <c r="I90">
        <v>2885781</v>
      </c>
      <c r="J90">
        <v>2810303</v>
      </c>
      <c r="K90">
        <v>2788963.6</v>
      </c>
      <c r="L90">
        <v>2721979</v>
      </c>
      <c r="M90">
        <v>2790133</v>
      </c>
      <c r="N90">
        <v>2682256</v>
      </c>
      <c r="O90">
        <v>2651558.7999999998</v>
      </c>
      <c r="P90">
        <v>2532657</v>
      </c>
      <c r="Q90">
        <v>2579502</v>
      </c>
      <c r="R90">
        <v>2497518</v>
      </c>
      <c r="S90">
        <v>2515484.67</v>
      </c>
      <c r="T90">
        <v>2439673</v>
      </c>
      <c r="U90">
        <v>2507753</v>
      </c>
      <c r="V90">
        <v>2537212</v>
      </c>
      <c r="W90">
        <v>2372768.5299999998</v>
      </c>
      <c r="X90">
        <v>2288678</v>
      </c>
      <c r="Y90">
        <v>2376590</v>
      </c>
      <c r="Z90">
        <v>2288779</v>
      </c>
      <c r="AA90">
        <v>2216451.87</v>
      </c>
      <c r="AB90">
        <v>2138764</v>
      </c>
      <c r="AC90">
        <v>2158004</v>
      </c>
      <c r="AD90">
        <v>2194893</v>
      </c>
      <c r="AE90">
        <v>2040532.53</v>
      </c>
      <c r="AF90">
        <v>1978387</v>
      </c>
      <c r="AG90">
        <v>2089832</v>
      </c>
      <c r="AH90">
        <v>2121434</v>
      </c>
      <c r="AI90">
        <v>1954992.69</v>
      </c>
      <c r="AJ90">
        <v>1867231</v>
      </c>
      <c r="AK90">
        <v>2066797</v>
      </c>
      <c r="AL90">
        <v>2073173</v>
      </c>
      <c r="AM90">
        <v>1939005.43</v>
      </c>
      <c r="AN90">
        <v>1916208</v>
      </c>
      <c r="AO90">
        <v>2092874</v>
      </c>
      <c r="AP90">
        <v>1984865</v>
      </c>
      <c r="AQ90">
        <v>1807750.5</v>
      </c>
      <c r="AR90">
        <v>1720768</v>
      </c>
      <c r="AS90">
        <v>1815923</v>
      </c>
      <c r="AT90">
        <v>1791140</v>
      </c>
      <c r="AU90">
        <v>1699822.31</v>
      </c>
      <c r="AV90">
        <v>1663439</v>
      </c>
      <c r="AW90">
        <v>1747900</v>
      </c>
      <c r="AX90">
        <v>1765796</v>
      </c>
      <c r="AY90">
        <v>1775313</v>
      </c>
      <c r="AZ90">
        <v>1813233</v>
      </c>
      <c r="BA90">
        <v>1871211</v>
      </c>
      <c r="BB90">
        <v>1910569</v>
      </c>
      <c r="BC90"/>
      <c r="BD90"/>
      <c r="BE90"/>
      <c r="BF90"/>
      <c r="BG90"/>
      <c r="BH90"/>
      <c r="BI90"/>
      <c r="BJ90"/>
      <c r="BK90"/>
      <c r="BL90"/>
      <c r="BM90"/>
      <c r="BN90"/>
      <c r="BO90"/>
      <c r="BP90"/>
      <c r="BQ90"/>
      <c r="BR90"/>
      <c r="BS90"/>
      <c r="BT90"/>
    </row>
    <row r="91" spans="1:72" x14ac:dyDescent="0.3">
      <c r="A91" t="s">
        <v>2676</v>
      </c>
      <c r="B91">
        <v>112245</v>
      </c>
      <c r="C91">
        <v>95504.36</v>
      </c>
      <c r="D91">
        <v>167995</v>
      </c>
      <c r="E91">
        <v>166981</v>
      </c>
      <c r="F91">
        <v>167319</v>
      </c>
      <c r="G91">
        <v>172112.48</v>
      </c>
      <c r="H91">
        <v>177941</v>
      </c>
      <c r="I91">
        <v>177449</v>
      </c>
      <c r="J91">
        <v>172347</v>
      </c>
      <c r="K91">
        <v>170974.33</v>
      </c>
      <c r="L91">
        <v>177911</v>
      </c>
      <c r="M91">
        <v>176471</v>
      </c>
      <c r="N91">
        <v>182493</v>
      </c>
      <c r="O91">
        <v>182014.16</v>
      </c>
      <c r="P91">
        <v>178725</v>
      </c>
      <c r="Q91">
        <v>236460</v>
      </c>
      <c r="R91">
        <v>215717</v>
      </c>
      <c r="S91">
        <v>215335.83</v>
      </c>
      <c r="T91">
        <v>126319</v>
      </c>
      <c r="U91">
        <v>86986</v>
      </c>
      <c r="V91">
        <v>88157</v>
      </c>
      <c r="W91">
        <v>87323.64</v>
      </c>
      <c r="X91">
        <v>87653</v>
      </c>
      <c r="Y91">
        <v>86804</v>
      </c>
      <c r="Z91">
        <v>84250</v>
      </c>
      <c r="AA91">
        <v>94521.600000000006</v>
      </c>
      <c r="AB91">
        <v>93237</v>
      </c>
      <c r="AC91">
        <v>92999</v>
      </c>
      <c r="AD91">
        <v>66449</v>
      </c>
      <c r="AE91">
        <v>65561.91</v>
      </c>
      <c r="AF91">
        <v>61996</v>
      </c>
      <c r="AG91">
        <v>58908</v>
      </c>
      <c r="AH91">
        <v>57651</v>
      </c>
      <c r="AI91">
        <v>58882.48</v>
      </c>
      <c r="AJ91">
        <v>56416</v>
      </c>
      <c r="AK91">
        <v>52160</v>
      </c>
      <c r="AL91">
        <v>-3987</v>
      </c>
      <c r="AM91">
        <v>-3187.8</v>
      </c>
      <c r="AN91">
        <v>-887</v>
      </c>
      <c r="AO91">
        <v>-487</v>
      </c>
      <c r="AP91">
        <v>-24</v>
      </c>
      <c r="AQ91">
        <v>12.05</v>
      </c>
      <c r="AR91">
        <v>11</v>
      </c>
      <c r="AS91">
        <v>11</v>
      </c>
      <c r="AT91">
        <v>437</v>
      </c>
      <c r="AU91">
        <v>787.42</v>
      </c>
      <c r="AV91">
        <v>1642</v>
      </c>
      <c r="AW91">
        <v>2185</v>
      </c>
      <c r="AX91">
        <v>2628</v>
      </c>
      <c r="AY91">
        <v>2714</v>
      </c>
      <c r="AZ91">
        <v>3166</v>
      </c>
      <c r="BA91">
        <v>3822</v>
      </c>
      <c r="BB91">
        <v>144</v>
      </c>
      <c r="BC91"/>
      <c r="BD91"/>
      <c r="BE91"/>
      <c r="BF91"/>
      <c r="BG91"/>
      <c r="BH91"/>
      <c r="BI91"/>
      <c r="BJ91"/>
      <c r="BK91"/>
      <c r="BL91"/>
      <c r="BM91"/>
      <c r="BN91"/>
      <c r="BO91"/>
      <c r="BP91"/>
      <c r="BQ91"/>
      <c r="BR91"/>
      <c r="BS91"/>
      <c r="BT91"/>
    </row>
    <row r="92" spans="1:72" x14ac:dyDescent="0.3">
      <c r="A92" t="s">
        <v>2677</v>
      </c>
      <c r="B92">
        <v>3626826</v>
      </c>
      <c r="C92">
        <v>3578177.49</v>
      </c>
      <c r="D92">
        <v>3479246</v>
      </c>
      <c r="E92">
        <v>3483840</v>
      </c>
      <c r="F92">
        <v>3409959</v>
      </c>
      <c r="G92">
        <v>3397760.31</v>
      </c>
      <c r="H92">
        <v>3359138</v>
      </c>
      <c r="I92">
        <v>3063230</v>
      </c>
      <c r="J92">
        <v>2982650</v>
      </c>
      <c r="K92">
        <v>2959937.92</v>
      </c>
      <c r="L92">
        <v>2899890</v>
      </c>
      <c r="M92">
        <v>2966604</v>
      </c>
      <c r="N92">
        <v>2864749</v>
      </c>
      <c r="O92">
        <v>2833572.96</v>
      </c>
      <c r="P92">
        <v>2711382</v>
      </c>
      <c r="Q92">
        <v>2815962</v>
      </c>
      <c r="R92">
        <v>2713235</v>
      </c>
      <c r="S92">
        <v>2730820.5</v>
      </c>
      <c r="T92">
        <v>2565992</v>
      </c>
      <c r="U92">
        <v>2594739</v>
      </c>
      <c r="V92">
        <v>2625369</v>
      </c>
      <c r="W92">
        <v>2460092.17</v>
      </c>
      <c r="X92">
        <v>2376331</v>
      </c>
      <c r="Y92">
        <v>2463394</v>
      </c>
      <c r="Z92">
        <v>2373029</v>
      </c>
      <c r="AA92">
        <v>2310973.46</v>
      </c>
      <c r="AB92">
        <v>2232001</v>
      </c>
      <c r="AC92">
        <v>2251003</v>
      </c>
      <c r="AD92">
        <v>2261342</v>
      </c>
      <c r="AE92">
        <v>2106094.4500000002</v>
      </c>
      <c r="AF92">
        <v>2040383</v>
      </c>
      <c r="AG92">
        <v>2148740</v>
      </c>
      <c r="AH92">
        <v>2179085</v>
      </c>
      <c r="AI92">
        <v>2013875.17</v>
      </c>
      <c r="AJ92">
        <v>1923647</v>
      </c>
      <c r="AK92">
        <v>2118957</v>
      </c>
      <c r="AL92">
        <v>2069186</v>
      </c>
      <c r="AM92">
        <v>1935817.63</v>
      </c>
      <c r="AN92">
        <v>1915321</v>
      </c>
      <c r="AO92">
        <v>2092387</v>
      </c>
      <c r="AP92">
        <v>1984841</v>
      </c>
      <c r="AQ92">
        <v>1807762.55</v>
      </c>
      <c r="AR92">
        <v>1720779</v>
      </c>
      <c r="AS92">
        <v>1815934</v>
      </c>
      <c r="AT92">
        <v>1791577</v>
      </c>
      <c r="AU92">
        <v>1700609.73</v>
      </c>
      <c r="AV92">
        <v>1665081</v>
      </c>
      <c r="AW92">
        <v>1750085</v>
      </c>
      <c r="AX92">
        <v>1768424</v>
      </c>
      <c r="AY92">
        <v>1778027</v>
      </c>
      <c r="AZ92">
        <v>1816399</v>
      </c>
      <c r="BA92">
        <v>1875033</v>
      </c>
      <c r="BB92">
        <v>1910713</v>
      </c>
      <c r="BC92"/>
      <c r="BD92"/>
      <c r="BE92"/>
      <c r="BF92"/>
      <c r="BG92"/>
      <c r="BH92"/>
      <c r="BI92"/>
      <c r="BJ92"/>
      <c r="BK92"/>
      <c r="BL92"/>
      <c r="BM92"/>
      <c r="BN92"/>
      <c r="BO92"/>
      <c r="BP92"/>
      <c r="BQ92"/>
      <c r="BR92"/>
      <c r="BS92"/>
      <c r="BT92"/>
    </row>
    <row r="93" spans="1:72" x14ac:dyDescent="0.3">
      <c r="A93" t="s">
        <v>2678</v>
      </c>
      <c r="B93">
        <v>9430973</v>
      </c>
      <c r="C93">
        <v>7769744.25</v>
      </c>
      <c r="D93">
        <v>6645823</v>
      </c>
      <c r="E93">
        <v>7761424</v>
      </c>
      <c r="F93">
        <v>8008435</v>
      </c>
      <c r="G93">
        <v>5396880.75</v>
      </c>
      <c r="H93">
        <v>5104101</v>
      </c>
      <c r="I93">
        <v>5384574</v>
      </c>
      <c r="J93">
        <v>5601957</v>
      </c>
      <c r="K93">
        <v>4820708.1500000004</v>
      </c>
      <c r="L93">
        <v>4816122</v>
      </c>
      <c r="M93">
        <v>5082807</v>
      </c>
      <c r="N93">
        <v>5829662</v>
      </c>
      <c r="O93">
        <v>4859421.38</v>
      </c>
      <c r="P93">
        <v>4853748</v>
      </c>
      <c r="Q93">
        <v>5536911</v>
      </c>
      <c r="R93">
        <v>6027463</v>
      </c>
      <c r="S93">
        <v>5219854.37</v>
      </c>
      <c r="T93">
        <v>4679428</v>
      </c>
      <c r="U93">
        <v>4820220</v>
      </c>
      <c r="V93">
        <v>5061040</v>
      </c>
      <c r="W93">
        <v>4138599.6</v>
      </c>
      <c r="X93">
        <v>3955329</v>
      </c>
      <c r="Y93">
        <v>4769143</v>
      </c>
      <c r="Z93">
        <v>5142190</v>
      </c>
      <c r="AA93">
        <v>4165669.63</v>
      </c>
      <c r="AB93">
        <v>3774398</v>
      </c>
      <c r="AC93">
        <v>4056358</v>
      </c>
      <c r="AD93">
        <v>4614006</v>
      </c>
      <c r="AE93">
        <v>3821002.58</v>
      </c>
      <c r="AF93">
        <v>3415963</v>
      </c>
      <c r="AG93">
        <v>3958161</v>
      </c>
      <c r="AH93">
        <v>4318944</v>
      </c>
      <c r="AI93">
        <v>3901666.47</v>
      </c>
      <c r="AJ93">
        <v>3753878</v>
      </c>
      <c r="AK93">
        <v>4276985</v>
      </c>
      <c r="AL93">
        <v>3869765</v>
      </c>
      <c r="AM93">
        <v>3087350.14</v>
      </c>
      <c r="AN93">
        <v>3402041</v>
      </c>
      <c r="AO93">
        <v>4844079</v>
      </c>
      <c r="AP93">
        <v>4681281</v>
      </c>
      <c r="AQ93">
        <v>3476919.26</v>
      </c>
      <c r="AR93">
        <v>3422774</v>
      </c>
      <c r="AS93">
        <v>3986022</v>
      </c>
      <c r="AT93">
        <v>3678434</v>
      </c>
      <c r="AU93">
        <v>2534232.9900000002</v>
      </c>
      <c r="AV93">
        <v>2461731</v>
      </c>
      <c r="AW93">
        <v>2977962</v>
      </c>
      <c r="AX93">
        <v>3082380</v>
      </c>
      <c r="AY93">
        <v>2872740</v>
      </c>
      <c r="AZ93">
        <v>2651038</v>
      </c>
      <c r="BA93">
        <v>3169646</v>
      </c>
      <c r="BB93">
        <v>3370680</v>
      </c>
      <c r="BC93"/>
      <c r="BD93"/>
      <c r="BE93"/>
      <c r="BF93"/>
      <c r="BG93"/>
      <c r="BH93"/>
      <c r="BI93"/>
      <c r="BJ93"/>
      <c r="BK93"/>
      <c r="BL93"/>
      <c r="BM93"/>
      <c r="BN93"/>
      <c r="BO93"/>
      <c r="BP93"/>
      <c r="BQ93"/>
      <c r="BR93"/>
      <c r="BS93"/>
      <c r="BT93"/>
    </row>
    <row r="94" spans="1:72" x14ac:dyDescent="0.3">
      <c r="A94" t="s">
        <v>2797</v>
      </c>
      <c r="B94" t="s">
        <v>2798</v>
      </c>
      <c r="C94" t="s">
        <v>2799</v>
      </c>
      <c r="D94" t="s">
        <v>2800</v>
      </c>
      <c r="E94" t="s">
        <v>2801</v>
      </c>
      <c r="F94" t="s">
        <v>2802</v>
      </c>
      <c r="G94" t="s">
        <v>2803</v>
      </c>
      <c r="H94" t="s">
        <v>2804</v>
      </c>
      <c r="I94" t="s">
        <v>2805</v>
      </c>
      <c r="J94" t="s">
        <v>2806</v>
      </c>
      <c r="K94" t="s">
        <v>2807</v>
      </c>
      <c r="L94" t="s">
        <v>2808</v>
      </c>
      <c r="M94" t="s">
        <v>2809</v>
      </c>
      <c r="N94" t="s">
        <v>2810</v>
      </c>
      <c r="O94" t="s">
        <v>2811</v>
      </c>
      <c r="P94" t="s">
        <v>2812</v>
      </c>
      <c r="Q94" t="s">
        <v>2813</v>
      </c>
      <c r="R94" t="s">
        <v>2814</v>
      </c>
      <c r="S94" t="s">
        <v>2815</v>
      </c>
      <c r="T94" t="s">
        <v>2816</v>
      </c>
      <c r="U94" t="s">
        <v>2817</v>
      </c>
      <c r="V94" t="s">
        <v>2818</v>
      </c>
      <c r="W94" t="s">
        <v>2819</v>
      </c>
      <c r="X94" t="s">
        <v>2820</v>
      </c>
      <c r="Y94" t="s">
        <v>2821</v>
      </c>
      <c r="Z94" t="s">
        <v>2822</v>
      </c>
      <c r="AA94" t="s">
        <v>2823</v>
      </c>
      <c r="AB94" t="s">
        <v>2824</v>
      </c>
      <c r="AC94" t="s">
        <v>2825</v>
      </c>
      <c r="AD94" t="s">
        <v>2826</v>
      </c>
      <c r="AE94" t="s">
        <v>2827</v>
      </c>
      <c r="AF94" t="s">
        <v>2828</v>
      </c>
      <c r="AG94" t="s">
        <v>2829</v>
      </c>
      <c r="AH94" t="s">
        <v>2830</v>
      </c>
      <c r="AI94" t="s">
        <v>2831</v>
      </c>
      <c r="AJ94" t="s">
        <v>2832</v>
      </c>
      <c r="AK94" t="s">
        <v>2833</v>
      </c>
      <c r="AL94" t="s">
        <v>2834</v>
      </c>
      <c r="AM94" t="s">
        <v>2835</v>
      </c>
      <c r="AN94" t="s">
        <v>2836</v>
      </c>
      <c r="AO94" t="s">
        <v>2837</v>
      </c>
      <c r="AP94" t="s">
        <v>2838</v>
      </c>
      <c r="AQ94" t="s">
        <v>2839</v>
      </c>
      <c r="AR94" t="s">
        <v>2840</v>
      </c>
      <c r="AS94" t="s">
        <v>2841</v>
      </c>
      <c r="AT94" t="s">
        <v>2842</v>
      </c>
      <c r="AU94" t="s">
        <v>2843</v>
      </c>
      <c r="AV94" t="s">
        <v>2844</v>
      </c>
      <c r="AW94" t="s">
        <v>2845</v>
      </c>
      <c r="AX94" t="s">
        <v>2846</v>
      </c>
      <c r="AY94" t="s">
        <v>2847</v>
      </c>
      <c r="AZ94" t="s">
        <v>2848</v>
      </c>
      <c r="BA94" t="s">
        <v>2849</v>
      </c>
      <c r="BB94" t="s">
        <v>2850</v>
      </c>
      <c r="BC94"/>
      <c r="BD94"/>
      <c r="BE94"/>
      <c r="BF94"/>
      <c r="BG94"/>
      <c r="BH94"/>
      <c r="BI94"/>
      <c r="BJ94"/>
      <c r="BK94"/>
      <c r="BL94"/>
      <c r="BM94"/>
      <c r="BN94"/>
      <c r="BO94"/>
      <c r="BP94"/>
      <c r="BQ94"/>
      <c r="BR94"/>
      <c r="BS94"/>
      <c r="BT94"/>
    </row>
    <row r="95" spans="1:72" x14ac:dyDescent="0.3">
      <c r="A95" t="s">
        <v>2851</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t="s">
        <v>2852</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2853</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890000</v>
      </c>
      <c r="C119" s="132">
        <f>INDEX(C$3:C$117,MATCH($A$119,$A3:$A117,0),1)</f>
        <v>710000</v>
      </c>
      <c r="D119" s="132">
        <f t="shared" ref="D119:BK119" si="0">INDEX(D$3:D$117,MATCH($A$119,$A3:$A117,0),1)</f>
        <v>710000</v>
      </c>
      <c r="E119" s="132">
        <f t="shared" si="0"/>
        <v>710000</v>
      </c>
      <c r="F119" s="132">
        <f t="shared" si="0"/>
        <v>710000</v>
      </c>
      <c r="G119" s="132">
        <f t="shared" si="0"/>
        <v>169000</v>
      </c>
      <c r="H119" s="132">
        <f t="shared" si="0"/>
        <v>0</v>
      </c>
      <c r="I119" s="132">
        <f t="shared" si="0"/>
        <v>0</v>
      </c>
      <c r="J119" s="132">
        <f t="shared" si="0"/>
        <v>0</v>
      </c>
      <c r="K119" s="132">
        <f t="shared" si="0"/>
        <v>123000</v>
      </c>
      <c r="L119" s="132">
        <f t="shared" si="0"/>
        <v>213000</v>
      </c>
      <c r="M119" s="132">
        <f t="shared" si="0"/>
        <v>0</v>
      </c>
      <c r="N119" s="132">
        <f t="shared" si="0"/>
        <v>105000</v>
      </c>
      <c r="O119" s="132">
        <f t="shared" si="0"/>
        <v>30000</v>
      </c>
      <c r="P119" s="132">
        <f t="shared" si="0"/>
        <v>213000</v>
      </c>
      <c r="Q119" s="132">
        <f t="shared" si="0"/>
        <v>230000</v>
      </c>
      <c r="R119" s="132">
        <f t="shared" si="0"/>
        <v>590000</v>
      </c>
      <c r="S119" s="132">
        <f t="shared" si="0"/>
        <v>535000</v>
      </c>
      <c r="T119" s="132">
        <f t="shared" si="0"/>
        <v>220000</v>
      </c>
      <c r="U119" s="132">
        <f t="shared" si="0"/>
        <v>165000</v>
      </c>
      <c r="V119" s="132">
        <f t="shared" si="0"/>
        <v>25000</v>
      </c>
      <c r="W119" s="132">
        <f t="shared" si="0"/>
        <v>20000</v>
      </c>
      <c r="X119" s="132">
        <f t="shared" si="0"/>
        <v>110000</v>
      </c>
      <c r="Y119" s="132">
        <f t="shared" si="0"/>
        <v>125000</v>
      </c>
      <c r="Z119" s="132">
        <f t="shared" si="0"/>
        <v>55000</v>
      </c>
      <c r="AA119" s="132">
        <f t="shared" si="0"/>
        <v>70000</v>
      </c>
      <c r="AB119" s="132">
        <f t="shared" si="0"/>
        <v>85000</v>
      </c>
      <c r="AC119" s="132">
        <f t="shared" si="0"/>
        <v>0</v>
      </c>
      <c r="AD119" s="132">
        <f t="shared" si="0"/>
        <v>180000</v>
      </c>
      <c r="AE119" s="132">
        <f t="shared" si="0"/>
        <v>273000</v>
      </c>
      <c r="AF119" s="132">
        <f t="shared" si="0"/>
        <v>108000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808</v>
      </c>
      <c r="B121" s="132">
        <f>INDEX(B$3:B$117,MATCH($A$121,$A$3:$A$117,0),1)</f>
        <v>266734</v>
      </c>
      <c r="C121" s="132">
        <f t="shared" ref="C121:BK121" si="2">INDEX(C$3:C$117,MATCH($A$121,$A3:$A117,0),1)</f>
        <v>202179.38</v>
      </c>
      <c r="D121" s="132">
        <f t="shared" si="2"/>
        <v>142226</v>
      </c>
      <c r="E121" s="132">
        <f t="shared" si="2"/>
        <v>121100</v>
      </c>
      <c r="F121" s="132">
        <f t="shared" si="2"/>
        <v>126300</v>
      </c>
      <c r="G121" s="132">
        <f t="shared" si="2"/>
        <v>45066.67</v>
      </c>
      <c r="H121" s="132">
        <f t="shared" si="2"/>
        <v>220273</v>
      </c>
      <c r="I121" s="132">
        <f t="shared" si="2"/>
        <v>106689</v>
      </c>
      <c r="J121" s="132">
        <f t="shared" si="2"/>
        <v>240796</v>
      </c>
      <c r="K121" s="132">
        <f t="shared" si="2"/>
        <v>265522.57</v>
      </c>
      <c r="L121" s="132">
        <f t="shared" si="2"/>
        <v>265182</v>
      </c>
      <c r="M121" s="132">
        <f t="shared" si="2"/>
        <v>284079</v>
      </c>
      <c r="N121" s="132">
        <f t="shared" si="2"/>
        <v>241294</v>
      </c>
      <c r="O121" s="132">
        <f t="shared" si="2"/>
        <v>247804</v>
      </c>
      <c r="P121" s="132">
        <f t="shared" si="2"/>
        <v>227905</v>
      </c>
      <c r="Q121" s="132">
        <f t="shared" si="2"/>
        <v>284658</v>
      </c>
      <c r="R121" s="132">
        <f t="shared" si="2"/>
        <v>183061</v>
      </c>
      <c r="S121" s="132">
        <f t="shared" si="2"/>
        <v>167445.82</v>
      </c>
      <c r="T121" s="132">
        <f t="shared" si="2"/>
        <v>260373</v>
      </c>
      <c r="U121" s="132">
        <f t="shared" si="2"/>
        <v>186610</v>
      </c>
      <c r="V121" s="132">
        <f t="shared" si="2"/>
        <v>134664</v>
      </c>
      <c r="W121" s="132">
        <f t="shared" si="2"/>
        <v>137419.22</v>
      </c>
      <c r="X121" s="132">
        <f t="shared" si="2"/>
        <v>103961</v>
      </c>
      <c r="Y121" s="132">
        <f t="shared" si="2"/>
        <v>106961</v>
      </c>
      <c r="Z121" s="132">
        <f t="shared" si="2"/>
        <v>120080</v>
      </c>
      <c r="AA121" s="132">
        <f t="shared" si="2"/>
        <v>71361.179999999993</v>
      </c>
      <c r="AB121" s="132">
        <f t="shared" si="2"/>
        <v>72125</v>
      </c>
      <c r="AC121" s="132">
        <f t="shared" si="2"/>
        <v>153284</v>
      </c>
      <c r="AD121" s="132">
        <f t="shared" si="2"/>
        <v>205554</v>
      </c>
      <c r="AE121" s="132">
        <f t="shared" si="2"/>
        <v>194929.07</v>
      </c>
      <c r="AF121" s="132">
        <f t="shared" si="2"/>
        <v>173606</v>
      </c>
      <c r="AG121" s="132">
        <f t="shared" si="2"/>
        <v>126968</v>
      </c>
      <c r="AH121" s="132">
        <f t="shared" si="2"/>
        <v>115822</v>
      </c>
      <c r="AI121" s="132">
        <f t="shared" si="2"/>
        <v>173483.17</v>
      </c>
      <c r="AJ121" s="132">
        <f t="shared" si="2"/>
        <v>217101</v>
      </c>
      <c r="AK121" s="132">
        <f t="shared" si="2"/>
        <v>209901</v>
      </c>
      <c r="AL121" s="132">
        <f t="shared" si="2"/>
        <v>205293</v>
      </c>
      <c r="AM121" s="132">
        <f t="shared" si="2"/>
        <v>184460.46</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21722</v>
      </c>
      <c r="AW121" s="132">
        <f t="shared" si="2"/>
        <v>66689</v>
      </c>
      <c r="AX121" s="132">
        <f t="shared" si="2"/>
        <v>69466</v>
      </c>
      <c r="AY121" s="132">
        <f t="shared" si="2"/>
        <v>69467</v>
      </c>
      <c r="AZ121" s="132">
        <f t="shared" si="2"/>
        <v>69467</v>
      </c>
      <c r="BA121" s="132">
        <f t="shared" si="2"/>
        <v>69467</v>
      </c>
      <c r="BB121" s="132">
        <f t="shared" si="2"/>
        <v>69467</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676211</v>
      </c>
      <c r="C122" s="132">
        <f>INDEX(C$3:C$117,MATCH($A$122,$A3:$A$117,0),1)</f>
        <v>544949.18999999994</v>
      </c>
      <c r="D122" s="132">
        <f>INDEX(D$3:D$117,MATCH($A$122,$A3:$A$117,0),1)</f>
        <v>443717</v>
      </c>
      <c r="E122" s="132">
        <f>INDEX(E$3:E$117,MATCH($A$122,$A3:$A$117,0),1)</f>
        <v>349997</v>
      </c>
      <c r="F122" s="132">
        <f>INDEX(F$3:F$117,MATCH($A$122,$A3:$A$117,0),1)</f>
        <v>377927</v>
      </c>
      <c r="G122" s="132">
        <f>INDEX(G$3:G$117,MATCH($A$122,$A3:$A$117,0),1)</f>
        <v>32302.44</v>
      </c>
      <c r="H122" s="132">
        <f>INDEX(H$3:H$117,MATCH($A$122,$A3:$A$117,0),1)</f>
        <v>41277</v>
      </c>
      <c r="I122" s="132">
        <f>INDEX(I$3:I$117,MATCH($A$122,$A3:$A$117,0),1)</f>
        <v>49002</v>
      </c>
      <c r="J122" s="132">
        <f>INDEX(J$3:J$117,MATCH($A$122,$A3:$A$117,0),1)</f>
        <v>109158</v>
      </c>
      <c r="K122" s="132">
        <f>INDEX(K$3:K$117,MATCH($A$122,$A3:$A$117,0),1)</f>
        <v>184009.75</v>
      </c>
      <c r="L122" s="132">
        <f>INDEX(L$3:L$117,MATCH($A$122,$A3:$A$117,0),1)</f>
        <v>219701</v>
      </c>
      <c r="M122" s="132">
        <f>INDEX(M$3:M$117,MATCH($A$122,$A3:$A$117,0),1)</f>
        <v>344499</v>
      </c>
      <c r="N122" s="132">
        <f>INDEX(N$3:N$117,MATCH($A$122,$A3:$A$117,0),1)</f>
        <v>400182</v>
      </c>
      <c r="O122" s="132">
        <f>INDEX(O$3:O$117,MATCH($A$122,$A3:$A$117,0),1)</f>
        <v>455865.11</v>
      </c>
      <c r="P122" s="132">
        <f>INDEX(P$3:P$117,MATCH($A$122,$A3:$A$117,0),1)</f>
        <v>450805</v>
      </c>
      <c r="Q122" s="132">
        <f>INDEX(Q$3:Q$117,MATCH($A$122,$A3:$A$117,0),1)</f>
        <v>499321</v>
      </c>
      <c r="R122" s="132">
        <f>INDEX(R$3:R$117,MATCH($A$122,$A3:$A$117,0),1)</f>
        <v>233987</v>
      </c>
      <c r="S122" s="132">
        <f>INDEX(S$3:S$117,MATCH($A$122,$A3:$A$117,0),1)</f>
        <v>256108.11</v>
      </c>
      <c r="T122" s="132">
        <f>INDEX(T$3:T$117,MATCH($A$122,$A3:$A$117,0),1)</f>
        <v>271947</v>
      </c>
      <c r="U122" s="132">
        <f>INDEX(U$3:U$117,MATCH($A$122,$A3:$A$117,0),1)</f>
        <v>236726</v>
      </c>
      <c r="V122" s="132">
        <f>INDEX(V$3:V$117,MATCH($A$122,$A3:$A$117,0),1)</f>
        <v>196688</v>
      </c>
      <c r="W122" s="132">
        <f>INDEX(W$3:W$117,MATCH($A$122,$A3:$A$117,0),1)</f>
        <v>183832.28</v>
      </c>
      <c r="X122" s="132">
        <f>INDEX(X$3:X$117,MATCH($A$122,$A3:$A$117,0),1)</f>
        <v>199806</v>
      </c>
      <c r="Y122" s="132">
        <f>INDEX(Y$3:Y$117,MATCH($A$122,$A3:$A$117,0),1)</f>
        <v>215280</v>
      </c>
      <c r="Z122" s="132">
        <f>INDEX(Z$3:Z$117,MATCH($A$122,$A3:$A$117,0),1)</f>
        <v>230463</v>
      </c>
      <c r="AA122" s="132">
        <f>INDEX(AA$3:AA$117,MATCH($A$122,$A3:$A$117,0),1)</f>
        <v>242247.19</v>
      </c>
      <c r="AB122" s="132">
        <f>INDEX(AB$3:AB$117,MATCH($A$122,$A3:$A$117,0),1)</f>
        <v>254131</v>
      </c>
      <c r="AC122" s="132">
        <f>INDEX(AC$3:AC$117,MATCH($A$122,$A3:$A$117,0),1)</f>
        <v>246689</v>
      </c>
      <c r="AD122" s="132">
        <f>INDEX(AD$3:AD$117,MATCH($A$122,$A3:$A$117,0),1)</f>
        <v>5750</v>
      </c>
      <c r="AE122" s="132">
        <f>INDEX(AE$3:AE$117,MATCH($A$122,$A3:$A$117,0),1)</f>
        <v>7549.63</v>
      </c>
      <c r="AF122" s="132">
        <f>INDEX(AF$3:AF$117,MATCH($A$122,$A3:$A$117,0),1)</f>
        <v>9349</v>
      </c>
      <c r="AG122" s="132">
        <f>INDEX(AG$3:AG$117,MATCH($A$122,$A3:$A$117,0),1)</f>
        <v>11150</v>
      </c>
      <c r="AH122" s="132">
        <f>INDEX(AH$3:AH$117,MATCH($A$122,$A3:$A$117,0),1)</f>
        <v>12950</v>
      </c>
      <c r="AI122" s="132">
        <f>INDEX(AI$3:AI$117,MATCH($A$122,$A3:$A$117,0),1)</f>
        <v>13998.95</v>
      </c>
      <c r="AJ122" s="132">
        <f>INDEX(AJ$3:AJ$117,MATCH($A$122,$A3:$A$117,0),1)</f>
        <v>27638</v>
      </c>
      <c r="AK122" s="132">
        <f>INDEX(AK$3:AK$117,MATCH($A$122,$A3:$A$117,0),1)</f>
        <v>22689</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151768</v>
      </c>
      <c r="AS122" s="132">
        <f>INDEX(AS$3:AS$117,MATCH($A$122,$A3:$A$117,0),1)</f>
        <v>140976</v>
      </c>
      <c r="AT122" s="132">
        <f>INDEX(AT$3:AT$117,MATCH($A$122,$A3:$A$117,0),1)</f>
        <v>0</v>
      </c>
      <c r="AU122" s="132">
        <f>INDEX(AU$3:AU$117,MATCH($A$122,$A3:$A$117,0),1)</f>
        <v>75651.44</v>
      </c>
      <c r="AV122" s="132">
        <f>INDEX(AV$3:AV$117,MATCH($A$122,$A3:$A$117,0),1)</f>
        <v>19810</v>
      </c>
      <c r="AW122" s="132">
        <f>INDEX(AW$3:AW$117,MATCH($A$122,$A3:$A$117,0),1)</f>
        <v>27610</v>
      </c>
      <c r="AX122" s="132">
        <f>INDEX(AX$3:AX$117,MATCH($A$122,$A3:$A$117,0),1)</f>
        <v>42199</v>
      </c>
      <c r="AY122" s="132">
        <f>INDEX(AY$3:AY$117,MATCH($A$122,$A3:$A$117,0),1)</f>
        <v>61954</v>
      </c>
      <c r="AZ122" s="132">
        <f>INDEX(AZ$3:AZ$117,MATCH($A$122,$A3:$A$117,0),1)</f>
        <v>76932</v>
      </c>
      <c r="BA122" s="132">
        <f>INDEX(BA$3:BA$117,MATCH($A$122,$A3:$A$117,0),1)</f>
        <v>94299</v>
      </c>
      <c r="BB122" s="132">
        <f>INDEX(BB$3:BB$117,MATCH($A$122,$A3:$A$117,0),1)</f>
        <v>211665</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676211</v>
      </c>
      <c r="C124" s="80">
        <f t="shared" ref="C124:BK124" si="5">C122</f>
        <v>544949.18999999994</v>
      </c>
      <c r="D124" s="80">
        <f t="shared" si="5"/>
        <v>443717</v>
      </c>
      <c r="E124" s="80">
        <f t="shared" si="5"/>
        <v>349997</v>
      </c>
      <c r="F124" s="80">
        <f t="shared" si="5"/>
        <v>377927</v>
      </c>
      <c r="G124" s="80">
        <f t="shared" si="5"/>
        <v>32302.44</v>
      </c>
      <c r="H124" s="80">
        <f t="shared" si="5"/>
        <v>41277</v>
      </c>
      <c r="I124" s="80">
        <f t="shared" si="5"/>
        <v>49002</v>
      </c>
      <c r="J124" s="80">
        <f t="shared" si="5"/>
        <v>109158</v>
      </c>
      <c r="K124" s="80">
        <f t="shared" si="5"/>
        <v>184009.75</v>
      </c>
      <c r="L124" s="80">
        <f t="shared" si="5"/>
        <v>219701</v>
      </c>
      <c r="M124" s="80">
        <f t="shared" si="5"/>
        <v>344499</v>
      </c>
      <c r="N124" s="80">
        <f t="shared" si="5"/>
        <v>400182</v>
      </c>
      <c r="O124" s="80">
        <f t="shared" si="5"/>
        <v>455865.11</v>
      </c>
      <c r="P124" s="80">
        <f t="shared" si="5"/>
        <v>450805</v>
      </c>
      <c r="Q124" s="80">
        <f t="shared" si="5"/>
        <v>499321</v>
      </c>
      <c r="R124" s="80">
        <f t="shared" si="5"/>
        <v>233987</v>
      </c>
      <c r="S124" s="80">
        <f t="shared" si="5"/>
        <v>256108.11</v>
      </c>
      <c r="T124" s="80">
        <f t="shared" si="5"/>
        <v>271947</v>
      </c>
      <c r="U124" s="80">
        <f t="shared" si="5"/>
        <v>236726</v>
      </c>
      <c r="V124" s="80">
        <f t="shared" si="5"/>
        <v>196688</v>
      </c>
      <c r="W124" s="80">
        <f t="shared" si="5"/>
        <v>183832.28</v>
      </c>
      <c r="X124" s="80">
        <f t="shared" si="5"/>
        <v>199806</v>
      </c>
      <c r="Y124" s="80">
        <f t="shared" si="5"/>
        <v>215280</v>
      </c>
      <c r="Z124" s="80">
        <f t="shared" si="5"/>
        <v>230463</v>
      </c>
      <c r="AA124" s="80">
        <f t="shared" si="5"/>
        <v>242247.19</v>
      </c>
      <c r="AB124" s="80">
        <f t="shared" si="5"/>
        <v>254131</v>
      </c>
      <c r="AC124" s="80">
        <f t="shared" si="5"/>
        <v>246689</v>
      </c>
      <c r="AD124" s="80">
        <f t="shared" si="5"/>
        <v>5750</v>
      </c>
      <c r="AE124" s="80">
        <f t="shared" si="5"/>
        <v>7549.63</v>
      </c>
      <c r="AF124" s="80">
        <f t="shared" si="5"/>
        <v>9349</v>
      </c>
      <c r="AG124" s="80">
        <f t="shared" si="5"/>
        <v>11150</v>
      </c>
      <c r="AH124" s="80">
        <f t="shared" si="5"/>
        <v>12950</v>
      </c>
      <c r="AI124" s="80">
        <f t="shared" si="5"/>
        <v>13998.95</v>
      </c>
      <c r="AJ124" s="80">
        <f t="shared" si="5"/>
        <v>27638</v>
      </c>
      <c r="AK124" s="80">
        <f t="shared" si="5"/>
        <v>22689</v>
      </c>
      <c r="AL124" s="80">
        <f t="shared" si="5"/>
        <v>0</v>
      </c>
      <c r="AM124" s="80">
        <f t="shared" si="5"/>
        <v>0</v>
      </c>
      <c r="AN124" s="80">
        <f t="shared" si="5"/>
        <v>0</v>
      </c>
      <c r="AO124" s="80">
        <f t="shared" si="5"/>
        <v>0</v>
      </c>
      <c r="AP124" s="80">
        <f t="shared" si="5"/>
        <v>0</v>
      </c>
      <c r="AQ124" s="80">
        <f t="shared" si="5"/>
        <v>0</v>
      </c>
      <c r="AR124" s="80">
        <f t="shared" si="5"/>
        <v>151768</v>
      </c>
      <c r="AS124" s="80">
        <f t="shared" si="5"/>
        <v>140976</v>
      </c>
      <c r="AT124" s="80">
        <f t="shared" si="5"/>
        <v>0</v>
      </c>
      <c r="AU124" s="80">
        <f t="shared" si="5"/>
        <v>75651.44</v>
      </c>
      <c r="AV124" s="80">
        <f t="shared" si="5"/>
        <v>19810</v>
      </c>
      <c r="AW124" s="80">
        <f t="shared" si="5"/>
        <v>27610</v>
      </c>
      <c r="AX124" s="80">
        <f t="shared" si="5"/>
        <v>42199</v>
      </c>
      <c r="AY124" s="80">
        <f t="shared" si="5"/>
        <v>61954</v>
      </c>
      <c r="AZ124" s="80">
        <f t="shared" si="5"/>
        <v>76932</v>
      </c>
      <c r="BA124" s="80">
        <f t="shared" si="5"/>
        <v>94299</v>
      </c>
      <c r="BB124" s="80">
        <f t="shared" si="5"/>
        <v>211665</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2580</v>
      </c>
      <c r="Z128" t="s">
        <v>2581</v>
      </c>
      <c r="AA128" t="s">
        <v>2685</v>
      </c>
      <c r="AB128" t="s">
        <v>2583</v>
      </c>
      <c r="AC128" t="s">
        <v>2584</v>
      </c>
      <c r="AD128" t="s">
        <v>2585</v>
      </c>
      <c r="AE128" t="s">
        <v>2686</v>
      </c>
      <c r="AF128" t="s">
        <v>2587</v>
      </c>
      <c r="AG128" t="s">
        <v>2588</v>
      </c>
      <c r="AH128" t="s">
        <v>2589</v>
      </c>
      <c r="AI128" t="s">
        <v>2687</v>
      </c>
      <c r="AJ128" t="s">
        <v>2591</v>
      </c>
      <c r="AK128" t="s">
        <v>2592</v>
      </c>
      <c r="AL128" t="s">
        <v>2593</v>
      </c>
      <c r="AM128" t="s">
        <v>2688</v>
      </c>
      <c r="AN128" t="s">
        <v>2595</v>
      </c>
      <c r="AO128" t="s">
        <v>2596</v>
      </c>
      <c r="AP128" t="s">
        <v>2597</v>
      </c>
      <c r="AQ128" t="s">
        <v>2689</v>
      </c>
      <c r="AR128" t="s">
        <v>2599</v>
      </c>
      <c r="AS128" t="s">
        <v>2600</v>
      </c>
      <c r="AT128" t="s">
        <v>2601</v>
      </c>
      <c r="AU128" t="s">
        <v>2690</v>
      </c>
      <c r="AV128" t="s">
        <v>2603</v>
      </c>
      <c r="AW128" t="s">
        <v>2604</v>
      </c>
      <c r="AX128" t="s">
        <v>2605</v>
      </c>
      <c r="AY128" t="s">
        <v>2691</v>
      </c>
      <c r="AZ128" t="s">
        <v>2607</v>
      </c>
      <c r="BA128" t="s">
        <v>2608</v>
      </c>
      <c r="BB128" t="s">
        <v>2609</v>
      </c>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3594044</v>
      </c>
      <c r="C131">
        <v>1780511.32</v>
      </c>
      <c r="D131">
        <v>1986648</v>
      </c>
      <c r="E131">
        <v>2838449</v>
      </c>
      <c r="F131">
        <v>2354910</v>
      </c>
      <c r="G131">
        <v>1400896.94</v>
      </c>
      <c r="H131">
        <v>1247517</v>
      </c>
      <c r="I131">
        <v>1946058</v>
      </c>
      <c r="J131">
        <v>2031113</v>
      </c>
      <c r="K131">
        <v>1287957.3799999999</v>
      </c>
      <c r="L131">
        <v>1369256</v>
      </c>
      <c r="M131">
        <v>1601002</v>
      </c>
      <c r="N131">
        <v>2240682</v>
      </c>
      <c r="O131">
        <v>1583531.25</v>
      </c>
      <c r="P131">
        <v>1455454</v>
      </c>
      <c r="Q131">
        <v>2077734</v>
      </c>
      <c r="R131">
        <v>2452421</v>
      </c>
      <c r="S131">
        <v>1617305.36</v>
      </c>
      <c r="T131">
        <v>1446845</v>
      </c>
      <c r="U131">
        <v>1924597</v>
      </c>
      <c r="V131">
        <v>2479412</v>
      </c>
      <c r="W131">
        <v>1636250.29</v>
      </c>
      <c r="X131">
        <v>1412911</v>
      </c>
      <c r="Y131">
        <v>2319188</v>
      </c>
      <c r="Z131">
        <v>2771899</v>
      </c>
      <c r="AA131">
        <v>1759708.97</v>
      </c>
      <c r="AB131">
        <v>1382497</v>
      </c>
      <c r="AC131">
        <v>1797155</v>
      </c>
      <c r="AD131">
        <v>2465430</v>
      </c>
      <c r="AE131">
        <v>1532379.7</v>
      </c>
      <c r="AF131">
        <v>1319884</v>
      </c>
      <c r="AG131">
        <v>1989418</v>
      </c>
      <c r="AH131">
        <v>2313093</v>
      </c>
      <c r="AI131">
        <v>1888765.48</v>
      </c>
      <c r="AJ131">
        <v>1710553</v>
      </c>
      <c r="AK131">
        <v>2248208</v>
      </c>
      <c r="AL131">
        <v>1800496</v>
      </c>
      <c r="AM131">
        <v>1070392.46</v>
      </c>
      <c r="AN131">
        <v>1434393</v>
      </c>
      <c r="AO131">
        <v>3105066</v>
      </c>
      <c r="AP131">
        <v>2714082</v>
      </c>
      <c r="AQ131">
        <v>1823502.21</v>
      </c>
      <c r="AR131">
        <v>2072231</v>
      </c>
      <c r="AS131">
        <v>2307583</v>
      </c>
      <c r="AT131">
        <v>2044256</v>
      </c>
      <c r="AU131">
        <v>930604.51</v>
      </c>
      <c r="AV131">
        <v>904822</v>
      </c>
      <c r="AW131">
        <v>1504610</v>
      </c>
      <c r="AX131">
        <v>1560742</v>
      </c>
      <c r="AY131">
        <v>782778</v>
      </c>
      <c r="AZ131">
        <v>821386</v>
      </c>
      <c r="BA131">
        <v>1250888</v>
      </c>
      <c r="BB131">
        <v>1166207</v>
      </c>
      <c r="BC131"/>
      <c r="BD131"/>
      <c r="BE131"/>
      <c r="BF131"/>
      <c r="BG131"/>
      <c r="BH131"/>
      <c r="BI131"/>
      <c r="BJ131"/>
      <c r="BK131"/>
      <c r="BL131"/>
      <c r="BM131"/>
      <c r="BN131"/>
      <c r="BO131"/>
      <c r="BP131"/>
      <c r="BQ131"/>
      <c r="BR131"/>
      <c r="BS131"/>
      <c r="BT131"/>
    </row>
    <row r="132" spans="1:72" x14ac:dyDescent="0.3">
      <c r="A132" t="s">
        <v>2694</v>
      </c>
      <c r="B132">
        <v>3594044</v>
      </c>
      <c r="C132">
        <v>1780511.32</v>
      </c>
      <c r="D132">
        <v>1986648</v>
      </c>
      <c r="E132">
        <v>2838449</v>
      </c>
      <c r="F132">
        <v>2354910</v>
      </c>
      <c r="G132">
        <v>1400896.94</v>
      </c>
      <c r="H132">
        <v>1247517</v>
      </c>
      <c r="I132">
        <v>1946058</v>
      </c>
      <c r="J132">
        <v>2031113</v>
      </c>
      <c r="K132">
        <v>1287957.3799999999</v>
      </c>
      <c r="L132">
        <v>1369256</v>
      </c>
      <c r="M132">
        <v>1601002</v>
      </c>
      <c r="N132">
        <v>2240682</v>
      </c>
      <c r="O132">
        <v>1583531.25</v>
      </c>
      <c r="P132">
        <v>1455454</v>
      </c>
      <c r="Q132">
        <v>2077734</v>
      </c>
      <c r="R132">
        <v>2452421</v>
      </c>
      <c r="S132">
        <v>1617305.36</v>
      </c>
      <c r="T132">
        <v>1446845</v>
      </c>
      <c r="U132">
        <v>1924597</v>
      </c>
      <c r="V132">
        <v>2479412</v>
      </c>
      <c r="W132">
        <v>1636250.29</v>
      </c>
      <c r="X132">
        <v>1412911</v>
      </c>
      <c r="Y132">
        <v>2319188</v>
      </c>
      <c r="Z132">
        <v>2771899</v>
      </c>
      <c r="AA132">
        <v>1759708.97</v>
      </c>
      <c r="AB132">
        <v>1382497</v>
      </c>
      <c r="AC132">
        <v>1797155</v>
      </c>
      <c r="AD132">
        <v>2465430</v>
      </c>
      <c r="AE132">
        <v>1532379.7</v>
      </c>
      <c r="AF132">
        <v>1319884</v>
      </c>
      <c r="AG132">
        <v>1989418</v>
      </c>
      <c r="AH132">
        <v>2313093</v>
      </c>
      <c r="AI132">
        <v>1888765.48</v>
      </c>
      <c r="AJ132">
        <v>1710553</v>
      </c>
      <c r="AK132">
        <v>2248208</v>
      </c>
      <c r="AL132">
        <v>1800496</v>
      </c>
      <c r="AM132">
        <v>1070392.46</v>
      </c>
      <c r="AN132">
        <v>1434393</v>
      </c>
      <c r="AO132">
        <v>3105066</v>
      </c>
      <c r="AP132">
        <v>2714082</v>
      </c>
      <c r="AQ132">
        <v>2061893.05</v>
      </c>
      <c r="AR132">
        <v>0</v>
      </c>
      <c r="AS132">
        <v>2307583</v>
      </c>
      <c r="AT132">
        <v>0</v>
      </c>
      <c r="AU132">
        <v>930604.51</v>
      </c>
      <c r="AV132">
        <v>904822</v>
      </c>
      <c r="AW132">
        <v>1504610</v>
      </c>
      <c r="AX132">
        <v>1560742</v>
      </c>
      <c r="AY132">
        <v>782778</v>
      </c>
      <c r="AZ132">
        <v>821386</v>
      </c>
      <c r="BA132">
        <v>1250888</v>
      </c>
      <c r="BB132">
        <v>1166207</v>
      </c>
      <c r="BC132"/>
      <c r="BD132"/>
      <c r="BE132"/>
      <c r="BF132"/>
      <c r="BG132"/>
      <c r="BH132"/>
      <c r="BI132"/>
      <c r="BJ132"/>
      <c r="BK132"/>
      <c r="BL132"/>
      <c r="BM132"/>
      <c r="BN132"/>
      <c r="BO132"/>
      <c r="BP132"/>
      <c r="BQ132"/>
      <c r="BR132"/>
      <c r="BS132"/>
      <c r="BT132"/>
    </row>
    <row r="133" spans="1:72" x14ac:dyDescent="0.3">
      <c r="A133" t="s">
        <v>2867</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2072231</v>
      </c>
      <c r="AS133">
        <v>0</v>
      </c>
      <c r="AT133">
        <v>2044256</v>
      </c>
      <c r="AU133">
        <v>0</v>
      </c>
      <c r="AV133">
        <v>0</v>
      </c>
      <c r="AW133">
        <v>0</v>
      </c>
      <c r="AX133">
        <v>0</v>
      </c>
      <c r="AY133">
        <v>0</v>
      </c>
      <c r="AZ133">
        <v>0</v>
      </c>
      <c r="BA133">
        <v>0</v>
      </c>
      <c r="BB133">
        <v>0</v>
      </c>
      <c r="BC133"/>
      <c r="BD133"/>
      <c r="BE133"/>
      <c r="BF133"/>
      <c r="BG133"/>
      <c r="BH133"/>
      <c r="BI133"/>
      <c r="BJ133"/>
      <c r="BK133"/>
      <c r="BL133"/>
      <c r="BM133"/>
      <c r="BN133"/>
      <c r="BO133"/>
      <c r="BP133"/>
      <c r="BQ133"/>
      <c r="BR133"/>
      <c r="BS133"/>
      <c r="BT133"/>
    </row>
    <row r="134" spans="1:72" x14ac:dyDescent="0.3">
      <c r="A134" t="s">
        <v>878</v>
      </c>
      <c r="B134">
        <v>478</v>
      </c>
      <c r="C134">
        <v>978.8</v>
      </c>
      <c r="D134">
        <v>4446</v>
      </c>
      <c r="E134">
        <v>1796</v>
      </c>
      <c r="F134">
        <v>1136</v>
      </c>
      <c r="G134">
        <v>1862.25</v>
      </c>
      <c r="H134">
        <v>845</v>
      </c>
      <c r="I134">
        <v>1917</v>
      </c>
      <c r="J134">
        <v>1097</v>
      </c>
      <c r="K134">
        <v>1995.15</v>
      </c>
      <c r="L134">
        <v>923</v>
      </c>
      <c r="M134">
        <v>1452</v>
      </c>
      <c r="N134">
        <v>614</v>
      </c>
      <c r="O134">
        <v>1011.43</v>
      </c>
      <c r="P134">
        <v>656</v>
      </c>
      <c r="Q134">
        <v>1053</v>
      </c>
      <c r="R134">
        <v>405</v>
      </c>
      <c r="S134">
        <v>783.31</v>
      </c>
      <c r="T134">
        <v>248</v>
      </c>
      <c r="U134">
        <v>1670</v>
      </c>
      <c r="V134">
        <v>1467</v>
      </c>
      <c r="W134">
        <v>1641.95</v>
      </c>
      <c r="X134">
        <v>1504</v>
      </c>
      <c r="Y134">
        <v>1731</v>
      </c>
      <c r="Z134">
        <v>1192</v>
      </c>
      <c r="AA134">
        <v>1622.05</v>
      </c>
      <c r="AB134">
        <v>969</v>
      </c>
      <c r="AC134">
        <v>1072</v>
      </c>
      <c r="AD134">
        <v>640</v>
      </c>
      <c r="AE134">
        <v>1575.96</v>
      </c>
      <c r="AF134">
        <v>404</v>
      </c>
      <c r="AG134">
        <v>1272</v>
      </c>
      <c r="AH134">
        <v>463</v>
      </c>
      <c r="AI134">
        <v>404.96</v>
      </c>
      <c r="AJ134">
        <v>1476</v>
      </c>
      <c r="AK134">
        <v>2736</v>
      </c>
      <c r="AL134">
        <v>3133</v>
      </c>
      <c r="AM134">
        <v>5543.04</v>
      </c>
      <c r="AN134">
        <v>4789</v>
      </c>
      <c r="AO134">
        <v>3315</v>
      </c>
      <c r="AP134">
        <v>2150</v>
      </c>
      <c r="AQ134">
        <v>1795.65</v>
      </c>
      <c r="AR134">
        <v>1243</v>
      </c>
      <c r="AS134">
        <v>1043</v>
      </c>
      <c r="AT134">
        <v>1426</v>
      </c>
      <c r="AU134">
        <v>1426.24</v>
      </c>
      <c r="AV134">
        <v>1288</v>
      </c>
      <c r="AW134">
        <v>1520</v>
      </c>
      <c r="AX134">
        <v>2018</v>
      </c>
      <c r="AY134">
        <v>4843.5</v>
      </c>
      <c r="AZ134">
        <v>0</v>
      </c>
      <c r="BA134">
        <v>0</v>
      </c>
      <c r="BB134">
        <v>0</v>
      </c>
      <c r="BC134"/>
      <c r="BD134"/>
      <c r="BE134"/>
      <c r="BF134"/>
      <c r="BG134"/>
      <c r="BH134"/>
      <c r="BI134"/>
      <c r="BJ134"/>
      <c r="BK134"/>
      <c r="BL134"/>
      <c r="BM134"/>
      <c r="BN134"/>
      <c r="BO134"/>
      <c r="BP134"/>
      <c r="BQ134"/>
      <c r="BR134"/>
      <c r="BS134"/>
      <c r="BT134"/>
    </row>
    <row r="135" spans="1:72" x14ac:dyDescent="0.3">
      <c r="A135" t="s">
        <v>879</v>
      </c>
      <c r="B135">
        <v>478</v>
      </c>
      <c r="C135">
        <v>978.8</v>
      </c>
      <c r="D135">
        <v>4446</v>
      </c>
      <c r="E135">
        <v>1796</v>
      </c>
      <c r="F135">
        <v>1136</v>
      </c>
      <c r="G135">
        <v>1862.25</v>
      </c>
      <c r="H135">
        <v>845</v>
      </c>
      <c r="I135">
        <v>1917</v>
      </c>
      <c r="J135">
        <v>1097</v>
      </c>
      <c r="K135">
        <v>1995.15</v>
      </c>
      <c r="L135">
        <v>923</v>
      </c>
      <c r="M135">
        <v>1452</v>
      </c>
      <c r="N135">
        <v>614</v>
      </c>
      <c r="O135">
        <v>1011.43</v>
      </c>
      <c r="P135">
        <v>656</v>
      </c>
      <c r="Q135">
        <v>1053</v>
      </c>
      <c r="R135">
        <v>405</v>
      </c>
      <c r="S135">
        <v>783.31</v>
      </c>
      <c r="T135">
        <v>248</v>
      </c>
      <c r="U135">
        <v>1670</v>
      </c>
      <c r="V135">
        <v>1467</v>
      </c>
      <c r="W135">
        <v>1641.95</v>
      </c>
      <c r="X135">
        <v>1504</v>
      </c>
      <c r="Y135">
        <v>1731</v>
      </c>
      <c r="Z135">
        <v>1192</v>
      </c>
      <c r="AA135">
        <v>1622.05</v>
      </c>
      <c r="AB135">
        <v>969</v>
      </c>
      <c r="AC135">
        <v>1072</v>
      </c>
      <c r="AD135">
        <v>640</v>
      </c>
      <c r="AE135">
        <v>1575.96</v>
      </c>
      <c r="AF135">
        <v>404</v>
      </c>
      <c r="AG135">
        <v>1272</v>
      </c>
      <c r="AH135">
        <v>463</v>
      </c>
      <c r="AI135">
        <v>404.96</v>
      </c>
      <c r="AJ135">
        <v>1476</v>
      </c>
      <c r="AK135">
        <v>2736</v>
      </c>
      <c r="AL135">
        <v>3133</v>
      </c>
      <c r="AM135">
        <v>5543.04</v>
      </c>
      <c r="AN135">
        <v>4789</v>
      </c>
      <c r="AO135">
        <v>3315</v>
      </c>
      <c r="AP135">
        <v>2150</v>
      </c>
      <c r="AQ135">
        <v>1795.65</v>
      </c>
      <c r="AR135">
        <v>1243</v>
      </c>
      <c r="AS135">
        <v>1043</v>
      </c>
      <c r="AT135">
        <v>1426</v>
      </c>
      <c r="AU135">
        <v>1426.24</v>
      </c>
      <c r="AV135">
        <v>1288</v>
      </c>
      <c r="AW135">
        <v>1520</v>
      </c>
      <c r="AX135">
        <v>2018</v>
      </c>
      <c r="AY135">
        <v>4843.5</v>
      </c>
      <c r="AZ135">
        <v>0</v>
      </c>
      <c r="BA135">
        <v>0</v>
      </c>
      <c r="BB135">
        <v>0</v>
      </c>
      <c r="BC135"/>
      <c r="BD135"/>
      <c r="BE135"/>
      <c r="BF135"/>
      <c r="BG135"/>
      <c r="BH135"/>
      <c r="BI135"/>
      <c r="BJ135"/>
      <c r="BK135"/>
      <c r="BL135"/>
      <c r="BM135"/>
      <c r="BN135"/>
      <c r="BO135"/>
      <c r="BP135"/>
      <c r="BQ135"/>
      <c r="BR135"/>
      <c r="BS135"/>
      <c r="BT135"/>
    </row>
    <row r="136" spans="1:72" x14ac:dyDescent="0.3">
      <c r="A136" t="s">
        <v>795</v>
      </c>
      <c r="B136">
        <v>14497</v>
      </c>
      <c r="C136">
        <v>31239.07</v>
      </c>
      <c r="D136">
        <v>20633</v>
      </c>
      <c r="E136">
        <v>27858</v>
      </c>
      <c r="F136">
        <v>18419</v>
      </c>
      <c r="G136">
        <v>17597.830000000002</v>
      </c>
      <c r="H136">
        <v>17459</v>
      </c>
      <c r="I136">
        <v>20095</v>
      </c>
      <c r="J136">
        <v>34162</v>
      </c>
      <c r="K136">
        <v>44944.99</v>
      </c>
      <c r="L136">
        <v>30102</v>
      </c>
      <c r="M136">
        <v>29853</v>
      </c>
      <c r="N136">
        <v>26284</v>
      </c>
      <c r="O136">
        <v>14396.8</v>
      </c>
      <c r="P136">
        <v>8928</v>
      </c>
      <c r="Q136">
        <v>13511</v>
      </c>
      <c r="R136">
        <v>22632</v>
      </c>
      <c r="S136">
        <v>20300.759999999998</v>
      </c>
      <c r="T136">
        <v>17172</v>
      </c>
      <c r="U136">
        <v>10617</v>
      </c>
      <c r="V136">
        <v>6777</v>
      </c>
      <c r="W136">
        <v>9355.7800000000007</v>
      </c>
      <c r="X136">
        <v>11792</v>
      </c>
      <c r="Y136">
        <v>6244</v>
      </c>
      <c r="Z136">
        <v>9529</v>
      </c>
      <c r="AA136">
        <v>9104.23</v>
      </c>
      <c r="AB136">
        <v>6813</v>
      </c>
      <c r="AC136">
        <v>6342</v>
      </c>
      <c r="AD136">
        <v>11865</v>
      </c>
      <c r="AE136">
        <v>6849.14</v>
      </c>
      <c r="AF136">
        <v>7378</v>
      </c>
      <c r="AG136">
        <v>9387</v>
      </c>
      <c r="AH136">
        <v>18659</v>
      </c>
      <c r="AI136">
        <v>7469.53</v>
      </c>
      <c r="AJ136">
        <v>7895</v>
      </c>
      <c r="AK136">
        <v>4892</v>
      </c>
      <c r="AL136">
        <v>11805</v>
      </c>
      <c r="AM136">
        <v>-3614.84</v>
      </c>
      <c r="AN136">
        <v>9056</v>
      </c>
      <c r="AO136">
        <v>7702</v>
      </c>
      <c r="AP136">
        <v>4431</v>
      </c>
      <c r="AQ136">
        <v>-674.89</v>
      </c>
      <c r="AR136">
        <v>7738</v>
      </c>
      <c r="AS136">
        <v>5331</v>
      </c>
      <c r="AT136">
        <v>1637</v>
      </c>
      <c r="AU136">
        <v>2639</v>
      </c>
      <c r="AV136">
        <v>3143</v>
      </c>
      <c r="AW136">
        <v>2287</v>
      </c>
      <c r="AX136">
        <v>4127</v>
      </c>
      <c r="AY136">
        <v>-12469</v>
      </c>
      <c r="AZ136">
        <v>5358</v>
      </c>
      <c r="BA136">
        <v>8045</v>
      </c>
      <c r="BB136">
        <v>7831</v>
      </c>
      <c r="BC136"/>
      <c r="BD136"/>
      <c r="BE136"/>
      <c r="BF136"/>
      <c r="BG136"/>
      <c r="BH136"/>
      <c r="BI136"/>
      <c r="BJ136"/>
      <c r="BK136"/>
      <c r="BL136"/>
      <c r="BM136"/>
      <c r="BN136"/>
      <c r="BO136"/>
      <c r="BP136"/>
      <c r="BQ136"/>
      <c r="BR136"/>
      <c r="BS136"/>
      <c r="BT136"/>
    </row>
    <row r="137" spans="1:72" x14ac:dyDescent="0.3">
      <c r="A137" t="s">
        <v>880</v>
      </c>
      <c r="B137">
        <v>3609019</v>
      </c>
      <c r="C137">
        <v>1812729.19</v>
      </c>
      <c r="D137">
        <v>2011727</v>
      </c>
      <c r="E137">
        <v>2868103</v>
      </c>
      <c r="F137">
        <v>2374465</v>
      </c>
      <c r="G137">
        <v>1420357.02</v>
      </c>
      <c r="H137">
        <v>1265821</v>
      </c>
      <c r="I137">
        <v>1968070</v>
      </c>
      <c r="J137">
        <v>2066372</v>
      </c>
      <c r="K137">
        <v>1334897.52</v>
      </c>
      <c r="L137">
        <v>1400281</v>
      </c>
      <c r="M137">
        <v>1632307</v>
      </c>
      <c r="N137">
        <v>2267580</v>
      </c>
      <c r="O137">
        <v>1598939.48</v>
      </c>
      <c r="P137">
        <v>1465038</v>
      </c>
      <c r="Q137">
        <v>2092298</v>
      </c>
      <c r="R137">
        <v>2475458</v>
      </c>
      <c r="S137">
        <v>1638389.42</v>
      </c>
      <c r="T137">
        <v>1464265</v>
      </c>
      <c r="U137">
        <v>1936884</v>
      </c>
      <c r="V137">
        <v>2487656</v>
      </c>
      <c r="W137">
        <v>1647248.02</v>
      </c>
      <c r="X137">
        <v>1426207</v>
      </c>
      <c r="Y137">
        <v>2327163</v>
      </c>
      <c r="Z137">
        <v>2782620</v>
      </c>
      <c r="AA137">
        <v>1770435.25</v>
      </c>
      <c r="AB137">
        <v>1390279</v>
      </c>
      <c r="AC137">
        <v>1804569</v>
      </c>
      <c r="AD137">
        <v>2477935</v>
      </c>
      <c r="AE137">
        <v>1540804.8</v>
      </c>
      <c r="AF137">
        <v>1327666</v>
      </c>
      <c r="AG137">
        <v>2000077</v>
      </c>
      <c r="AH137">
        <v>2332215</v>
      </c>
      <c r="AI137">
        <v>1896639.96</v>
      </c>
      <c r="AJ137">
        <v>1719924</v>
      </c>
      <c r="AK137">
        <v>2255836</v>
      </c>
      <c r="AL137">
        <v>1815434</v>
      </c>
      <c r="AM137">
        <v>1072320.6599999999</v>
      </c>
      <c r="AN137">
        <v>1448238</v>
      </c>
      <c r="AO137">
        <v>3116083</v>
      </c>
      <c r="AP137">
        <v>2720663</v>
      </c>
      <c r="AQ137">
        <v>1824622.97</v>
      </c>
      <c r="AR137">
        <v>2081212</v>
      </c>
      <c r="AS137">
        <v>2313957</v>
      </c>
      <c r="AT137">
        <v>2047319</v>
      </c>
      <c r="AU137">
        <v>934669.75</v>
      </c>
      <c r="AV137">
        <v>909253</v>
      </c>
      <c r="AW137">
        <v>1508417</v>
      </c>
      <c r="AX137">
        <v>1566887</v>
      </c>
      <c r="AY137">
        <v>789683</v>
      </c>
      <c r="AZ137">
        <v>826744</v>
      </c>
      <c r="BA137">
        <v>1258933</v>
      </c>
      <c r="BB137">
        <v>1174038</v>
      </c>
      <c r="BC137"/>
      <c r="BD137"/>
      <c r="BE137"/>
      <c r="BF137"/>
      <c r="BG137"/>
      <c r="BH137"/>
      <c r="BI137"/>
      <c r="BJ137"/>
      <c r="BK137"/>
      <c r="BL137"/>
      <c r="BM137"/>
      <c r="BN137"/>
      <c r="BO137"/>
      <c r="BP137"/>
      <c r="BQ137"/>
      <c r="BR137"/>
      <c r="BS137"/>
      <c r="BT137"/>
    </row>
    <row r="138" spans="1:72" x14ac:dyDescent="0.3">
      <c r="A138" t="s">
        <v>2696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881</v>
      </c>
      <c r="B139">
        <v>3270734</v>
      </c>
      <c r="C139">
        <v>1617550.39</v>
      </c>
      <c r="D139">
        <v>1786742</v>
      </c>
      <c r="E139">
        <v>2639676</v>
      </c>
      <c r="F139">
        <v>2106445</v>
      </c>
      <c r="G139">
        <v>1275870.6299999999</v>
      </c>
      <c r="H139">
        <v>1145464</v>
      </c>
      <c r="I139">
        <v>1758875</v>
      </c>
      <c r="J139">
        <v>1755577</v>
      </c>
      <c r="K139">
        <v>1133712.52</v>
      </c>
      <c r="L139">
        <v>1174566</v>
      </c>
      <c r="M139">
        <v>1379911</v>
      </c>
      <c r="N139">
        <v>1939857</v>
      </c>
      <c r="O139">
        <v>1369969.15</v>
      </c>
      <c r="P139">
        <v>1264849</v>
      </c>
      <c r="Q139">
        <v>1834015</v>
      </c>
      <c r="R139">
        <v>2207368</v>
      </c>
      <c r="S139">
        <v>1413878.43</v>
      </c>
      <c r="T139">
        <v>1248235</v>
      </c>
      <c r="U139">
        <v>1685694</v>
      </c>
      <c r="V139">
        <v>2155587</v>
      </c>
      <c r="W139">
        <v>1430867.74</v>
      </c>
      <c r="X139">
        <v>1268506</v>
      </c>
      <c r="Y139">
        <v>2102995</v>
      </c>
      <c r="Z139">
        <v>2472216</v>
      </c>
      <c r="AA139">
        <v>1558165.25</v>
      </c>
      <c r="AB139">
        <v>1224733</v>
      </c>
      <c r="AC139">
        <v>1601443</v>
      </c>
      <c r="AD139">
        <v>0</v>
      </c>
      <c r="AE139">
        <v>1366823.08</v>
      </c>
      <c r="AF139">
        <v>1149492</v>
      </c>
      <c r="AG139">
        <v>1739358</v>
      </c>
      <c r="AH139">
        <v>2050272</v>
      </c>
      <c r="AI139">
        <v>1694000.61</v>
      </c>
      <c r="AJ139">
        <v>1522920</v>
      </c>
      <c r="AK139">
        <v>1994793</v>
      </c>
      <c r="AL139">
        <v>1592916</v>
      </c>
      <c r="AM139">
        <v>990079.21</v>
      </c>
      <c r="AN139">
        <v>1275128</v>
      </c>
      <c r="AO139">
        <v>2779033</v>
      </c>
      <c r="AP139">
        <v>2424277</v>
      </c>
      <c r="AQ139">
        <v>1647411.92</v>
      </c>
      <c r="AR139">
        <v>1885954</v>
      </c>
      <c r="AS139">
        <v>2105481</v>
      </c>
      <c r="AT139">
        <v>1871076</v>
      </c>
      <c r="AU139">
        <v>874153.23</v>
      </c>
      <c r="AV139">
        <v>826899</v>
      </c>
      <c r="AW139">
        <v>1418457</v>
      </c>
      <c r="AX139">
        <v>1478074</v>
      </c>
      <c r="AY139">
        <v>735179</v>
      </c>
      <c r="AZ139">
        <v>730355</v>
      </c>
      <c r="BA139">
        <v>1152392</v>
      </c>
      <c r="BB139">
        <v>1039663</v>
      </c>
      <c r="BC139"/>
      <c r="BD139"/>
      <c r="BE139"/>
      <c r="BF139"/>
      <c r="BG139"/>
      <c r="BH139"/>
      <c r="BI139"/>
      <c r="BJ139"/>
      <c r="BK139"/>
      <c r="BL139"/>
      <c r="BM139"/>
      <c r="BN139"/>
      <c r="BO139"/>
      <c r="BP139"/>
      <c r="BQ139"/>
      <c r="BR139"/>
      <c r="BS139"/>
      <c r="BT139"/>
    </row>
    <row r="140" spans="1:72" x14ac:dyDescent="0.3">
      <c r="A140" t="s">
        <v>2869</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1885954</v>
      </c>
      <c r="AS140">
        <v>0</v>
      </c>
      <c r="AT140">
        <v>1871076</v>
      </c>
      <c r="AU140">
        <v>0</v>
      </c>
      <c r="AV140">
        <v>0</v>
      </c>
      <c r="AW140">
        <v>0</v>
      </c>
      <c r="AX140">
        <v>0</v>
      </c>
      <c r="AY140">
        <v>0</v>
      </c>
      <c r="AZ140">
        <v>0</v>
      </c>
      <c r="BA140">
        <v>0</v>
      </c>
      <c r="BB140">
        <v>0</v>
      </c>
      <c r="BC140"/>
      <c r="BD140"/>
      <c r="BE140"/>
      <c r="BF140"/>
      <c r="BG140"/>
      <c r="BH140"/>
      <c r="BI140"/>
      <c r="BJ140"/>
      <c r="BK140"/>
      <c r="BL140"/>
      <c r="BM140"/>
      <c r="BN140"/>
      <c r="BO140"/>
      <c r="BP140"/>
      <c r="BQ140"/>
      <c r="BR140"/>
      <c r="BS140"/>
      <c r="BT140"/>
    </row>
    <row r="141" spans="1:72" x14ac:dyDescent="0.3">
      <c r="A141" t="s">
        <v>882</v>
      </c>
      <c r="B141">
        <v>148944</v>
      </c>
      <c r="C141">
        <v>73632.05</v>
      </c>
      <c r="D141">
        <v>85555</v>
      </c>
      <c r="E141">
        <v>124973</v>
      </c>
      <c r="F141">
        <v>125823</v>
      </c>
      <c r="G141">
        <v>95909.52</v>
      </c>
      <c r="H141">
        <v>90071</v>
      </c>
      <c r="I141">
        <v>116414</v>
      </c>
      <c r="J141">
        <v>104839</v>
      </c>
      <c r="K141">
        <v>84559.95</v>
      </c>
      <c r="L141">
        <v>109894</v>
      </c>
      <c r="M141">
        <v>102989</v>
      </c>
      <c r="N141">
        <v>105677</v>
      </c>
      <c r="O141">
        <v>99321.16</v>
      </c>
      <c r="P141">
        <v>95743</v>
      </c>
      <c r="Q141">
        <v>117847</v>
      </c>
      <c r="R141">
        <v>105209</v>
      </c>
      <c r="S141">
        <v>124318.22</v>
      </c>
      <c r="T141">
        <v>112627</v>
      </c>
      <c r="U141">
        <v>129106</v>
      </c>
      <c r="V141">
        <v>121841</v>
      </c>
      <c r="W141">
        <v>95591.57</v>
      </c>
      <c r="X141">
        <v>78483</v>
      </c>
      <c r="Y141">
        <v>95355</v>
      </c>
      <c r="Z141">
        <v>96681</v>
      </c>
      <c r="AA141">
        <v>90517.31</v>
      </c>
      <c r="AB141">
        <v>74287</v>
      </c>
      <c r="AC141">
        <v>92937</v>
      </c>
      <c r="AD141">
        <v>88008</v>
      </c>
      <c r="AE141">
        <v>79915.539999999994</v>
      </c>
      <c r="AF141">
        <v>78495</v>
      </c>
      <c r="AG141">
        <v>80282</v>
      </c>
      <c r="AH141">
        <v>82623</v>
      </c>
      <c r="AI141">
        <v>69450.33</v>
      </c>
      <c r="AJ141">
        <v>82526</v>
      </c>
      <c r="AK141">
        <v>68864</v>
      </c>
      <c r="AL141">
        <v>67094</v>
      </c>
      <c r="AM141">
        <v>42655.9</v>
      </c>
      <c r="AN141">
        <v>52322</v>
      </c>
      <c r="AO141">
        <v>87948</v>
      </c>
      <c r="AP141">
        <v>75085</v>
      </c>
      <c r="AQ141">
        <v>49064.07</v>
      </c>
      <c r="AR141">
        <v>63853</v>
      </c>
      <c r="AS141">
        <v>58781</v>
      </c>
      <c r="AT141">
        <v>49830</v>
      </c>
      <c r="AU141">
        <v>41995.23</v>
      </c>
      <c r="AV141">
        <v>29689</v>
      </c>
      <c r="AW141">
        <v>35999</v>
      </c>
      <c r="AX141">
        <v>41051</v>
      </c>
      <c r="AY141">
        <v>53812</v>
      </c>
      <c r="AZ141">
        <v>51769</v>
      </c>
      <c r="BA141">
        <v>55870</v>
      </c>
      <c r="BB141">
        <v>47543</v>
      </c>
      <c r="BC141"/>
      <c r="BD141"/>
      <c r="BE141"/>
      <c r="BF141"/>
      <c r="BG141"/>
      <c r="BH141"/>
      <c r="BI141"/>
      <c r="BJ141"/>
      <c r="BK141"/>
      <c r="BL141"/>
      <c r="BM141"/>
      <c r="BN141"/>
      <c r="BO141"/>
      <c r="BP141"/>
      <c r="BQ141"/>
      <c r="BR141"/>
      <c r="BS141"/>
      <c r="BT141"/>
    </row>
    <row r="142" spans="1:72" x14ac:dyDescent="0.3">
      <c r="A142" t="s">
        <v>883</v>
      </c>
      <c r="B142">
        <v>55837</v>
      </c>
      <c r="C142">
        <v>29669.73</v>
      </c>
      <c r="D142">
        <v>48316</v>
      </c>
      <c r="E142">
        <v>45716</v>
      </c>
      <c r="F142">
        <v>34409</v>
      </c>
      <c r="G142">
        <v>29680.560000000001</v>
      </c>
      <c r="H142">
        <v>26171</v>
      </c>
      <c r="I142">
        <v>34536</v>
      </c>
      <c r="J142">
        <v>28625</v>
      </c>
      <c r="K142">
        <v>22781.23</v>
      </c>
      <c r="L142">
        <v>24009</v>
      </c>
      <c r="M142">
        <v>23121</v>
      </c>
      <c r="N142">
        <v>25424</v>
      </c>
      <c r="O142">
        <v>20436.8</v>
      </c>
      <c r="P142">
        <v>19012</v>
      </c>
      <c r="Q142">
        <v>23427</v>
      </c>
      <c r="R142">
        <v>0</v>
      </c>
      <c r="S142">
        <v>22464.44</v>
      </c>
      <c r="T142">
        <v>19786</v>
      </c>
      <c r="U142">
        <v>19612</v>
      </c>
      <c r="V142">
        <v>19983</v>
      </c>
      <c r="W142">
        <v>18737.39</v>
      </c>
      <c r="X142">
        <v>17934</v>
      </c>
      <c r="Y142">
        <v>20154</v>
      </c>
      <c r="Z142">
        <v>21124</v>
      </c>
      <c r="AA142">
        <v>16046.98</v>
      </c>
      <c r="AB142">
        <v>18338</v>
      </c>
      <c r="AC142">
        <v>18951</v>
      </c>
      <c r="AD142">
        <v>17935</v>
      </c>
      <c r="AE142">
        <v>15983.46</v>
      </c>
      <c r="AF142">
        <v>20435</v>
      </c>
      <c r="AG142">
        <v>27492</v>
      </c>
      <c r="AH142">
        <v>19499</v>
      </c>
      <c r="AI142">
        <v>25412.29</v>
      </c>
      <c r="AJ142">
        <v>24167</v>
      </c>
      <c r="AK142">
        <v>26919</v>
      </c>
      <c r="AL142">
        <v>14819</v>
      </c>
      <c r="AM142">
        <v>16005.18</v>
      </c>
      <c r="AN142">
        <v>15331</v>
      </c>
      <c r="AO142">
        <v>16955</v>
      </c>
      <c r="AP142">
        <v>18339</v>
      </c>
      <c r="AQ142">
        <v>15149.03</v>
      </c>
      <c r="AR142">
        <v>14090</v>
      </c>
      <c r="AS142">
        <v>16018</v>
      </c>
      <c r="AT142">
        <v>14568</v>
      </c>
      <c r="AU142">
        <v>10516.43</v>
      </c>
      <c r="AV142">
        <v>6373</v>
      </c>
      <c r="AW142">
        <v>9112</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884</v>
      </c>
      <c r="B143">
        <v>93107</v>
      </c>
      <c r="C143">
        <v>43962.32</v>
      </c>
      <c r="D143">
        <v>37239</v>
      </c>
      <c r="E143">
        <v>79257</v>
      </c>
      <c r="F143">
        <v>91414</v>
      </c>
      <c r="G143">
        <v>66228.960000000006</v>
      </c>
      <c r="H143">
        <v>63900</v>
      </c>
      <c r="I143">
        <v>81878</v>
      </c>
      <c r="J143">
        <v>76214</v>
      </c>
      <c r="K143">
        <v>61778.720000000001</v>
      </c>
      <c r="L143">
        <v>85885</v>
      </c>
      <c r="M143">
        <v>79868</v>
      </c>
      <c r="N143">
        <v>80253</v>
      </c>
      <c r="O143">
        <v>78884.36</v>
      </c>
      <c r="P143">
        <v>76731</v>
      </c>
      <c r="Q143">
        <v>94420</v>
      </c>
      <c r="R143">
        <v>105209</v>
      </c>
      <c r="S143">
        <v>101853.78</v>
      </c>
      <c r="T143">
        <v>92841</v>
      </c>
      <c r="U143">
        <v>109494</v>
      </c>
      <c r="V143">
        <v>101858</v>
      </c>
      <c r="W143">
        <v>76854.19</v>
      </c>
      <c r="X143">
        <v>60549</v>
      </c>
      <c r="Y143">
        <v>75201</v>
      </c>
      <c r="Z143">
        <v>75557</v>
      </c>
      <c r="AA143">
        <v>74470.33</v>
      </c>
      <c r="AB143">
        <v>55949</v>
      </c>
      <c r="AC143">
        <v>73986</v>
      </c>
      <c r="AD143">
        <v>70073</v>
      </c>
      <c r="AE143">
        <v>63932.08</v>
      </c>
      <c r="AF143">
        <v>58060</v>
      </c>
      <c r="AG143">
        <v>52790</v>
      </c>
      <c r="AH143">
        <v>63124</v>
      </c>
      <c r="AI143">
        <v>44038.04</v>
      </c>
      <c r="AJ143">
        <v>58359</v>
      </c>
      <c r="AK143">
        <v>41945</v>
      </c>
      <c r="AL143">
        <v>52275</v>
      </c>
      <c r="AM143">
        <v>26650.720000000001</v>
      </c>
      <c r="AN143">
        <v>36991</v>
      </c>
      <c r="AO143">
        <v>70993</v>
      </c>
      <c r="AP143">
        <v>56746</v>
      </c>
      <c r="AQ143">
        <v>33915.040000000001</v>
      </c>
      <c r="AR143">
        <v>49763</v>
      </c>
      <c r="AS143">
        <v>42763</v>
      </c>
      <c r="AT143">
        <v>35262</v>
      </c>
      <c r="AU143">
        <v>31478.799999999999</v>
      </c>
      <c r="AV143">
        <v>23316</v>
      </c>
      <c r="AW143">
        <v>26887</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885</v>
      </c>
      <c r="B144">
        <v>5710</v>
      </c>
      <c r="C144">
        <v>9018.76</v>
      </c>
      <c r="D144">
        <v>9508</v>
      </c>
      <c r="E144">
        <v>4742</v>
      </c>
      <c r="F144">
        <v>5526</v>
      </c>
      <c r="G144">
        <v>11116.3</v>
      </c>
      <c r="H144">
        <v>5292</v>
      </c>
      <c r="I144">
        <v>3713</v>
      </c>
      <c r="J144">
        <v>7585</v>
      </c>
      <c r="K144">
        <v>1566.87</v>
      </c>
      <c r="L144">
        <v>7336</v>
      </c>
      <c r="M144">
        <v>7356</v>
      </c>
      <c r="N144">
        <v>13493</v>
      </c>
      <c r="O144">
        <v>5408.7</v>
      </c>
      <c r="P144">
        <v>15665</v>
      </c>
      <c r="Q144">
        <v>16037</v>
      </c>
      <c r="R144">
        <v>20531</v>
      </c>
      <c r="S144">
        <v>14694.09</v>
      </c>
      <c r="T144">
        <v>22625</v>
      </c>
      <c r="U144">
        <v>25012</v>
      </c>
      <c r="V144">
        <v>24771</v>
      </c>
      <c r="W144">
        <v>20079.27</v>
      </c>
      <c r="X144">
        <v>18394</v>
      </c>
      <c r="Y144">
        <v>27342</v>
      </c>
      <c r="Z144">
        <v>25244</v>
      </c>
      <c r="AA144">
        <v>19432.64</v>
      </c>
      <c r="AB144">
        <v>16026</v>
      </c>
      <c r="AC144">
        <v>23944</v>
      </c>
      <c r="AD144">
        <v>22852</v>
      </c>
      <c r="AE144">
        <v>19165.240000000002</v>
      </c>
      <c r="AF144">
        <v>25258</v>
      </c>
      <c r="AG144">
        <v>27008</v>
      </c>
      <c r="AH144">
        <v>23555</v>
      </c>
      <c r="AI144">
        <v>17921.080000000002</v>
      </c>
      <c r="AJ144">
        <v>16992</v>
      </c>
      <c r="AK144">
        <v>17073</v>
      </c>
      <c r="AL144">
        <v>13432</v>
      </c>
      <c r="AM144">
        <v>10000.84</v>
      </c>
      <c r="AN144">
        <v>7058</v>
      </c>
      <c r="AO144">
        <v>13880</v>
      </c>
      <c r="AP144">
        <v>13265</v>
      </c>
      <c r="AQ144">
        <v>17634.84</v>
      </c>
      <c r="AR144">
        <v>21192</v>
      </c>
      <c r="AS144">
        <v>11108</v>
      </c>
      <c r="AT144">
        <v>10927</v>
      </c>
      <c r="AU144">
        <v>9313.5</v>
      </c>
      <c r="AV144">
        <v>9717</v>
      </c>
      <c r="AW144">
        <v>8623</v>
      </c>
      <c r="AX144">
        <v>9430</v>
      </c>
      <c r="AY144">
        <v>0</v>
      </c>
      <c r="AZ144">
        <v>0</v>
      </c>
      <c r="BA144">
        <v>0</v>
      </c>
      <c r="BB144">
        <v>0</v>
      </c>
      <c r="BC144"/>
      <c r="BD144"/>
      <c r="BE144"/>
      <c r="BF144"/>
      <c r="BG144"/>
      <c r="BH144"/>
      <c r="BI144"/>
      <c r="BJ144"/>
      <c r="BK144"/>
      <c r="BL144"/>
      <c r="BM144"/>
      <c r="BN144"/>
      <c r="BO144"/>
      <c r="BP144"/>
      <c r="BQ144"/>
      <c r="BR144"/>
      <c r="BS144"/>
      <c r="BT144"/>
    </row>
    <row r="145" spans="1:72" x14ac:dyDescent="0.3">
      <c r="A145" t="s">
        <v>2550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3140.2</v>
      </c>
      <c r="AJ145">
        <v>0</v>
      </c>
      <c r="AK145">
        <v>0</v>
      </c>
      <c r="AL145">
        <v>0</v>
      </c>
      <c r="AM145">
        <v>1681.68</v>
      </c>
      <c r="AN145">
        <v>0</v>
      </c>
      <c r="AO145">
        <v>0</v>
      </c>
      <c r="AP145">
        <v>0</v>
      </c>
      <c r="AQ145">
        <v>0</v>
      </c>
      <c r="AR145">
        <v>0</v>
      </c>
      <c r="AS145">
        <v>0</v>
      </c>
      <c r="AT145">
        <v>0</v>
      </c>
      <c r="AU145">
        <v>0</v>
      </c>
      <c r="AV145">
        <v>0</v>
      </c>
      <c r="AW145">
        <v>0</v>
      </c>
      <c r="AX145">
        <v>0</v>
      </c>
      <c r="AY145">
        <v>8091</v>
      </c>
      <c r="AZ145">
        <v>0</v>
      </c>
      <c r="BA145">
        <v>0</v>
      </c>
      <c r="BB145">
        <v>0</v>
      </c>
      <c r="BC145"/>
      <c r="BD145"/>
      <c r="BE145"/>
      <c r="BF145"/>
      <c r="BG145"/>
      <c r="BH145"/>
      <c r="BI145"/>
      <c r="BJ145"/>
      <c r="BK145"/>
      <c r="BL145"/>
      <c r="BM145"/>
      <c r="BN145"/>
      <c r="BO145"/>
      <c r="BP145"/>
      <c r="BQ145"/>
      <c r="BR145"/>
      <c r="BS145"/>
      <c r="BT145"/>
    </row>
    <row r="146" spans="1:72" x14ac:dyDescent="0.3">
      <c r="A146" t="s">
        <v>3565</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-8043.34</v>
      </c>
      <c r="AV146">
        <v>0</v>
      </c>
      <c r="AW146">
        <v>0</v>
      </c>
      <c r="AX146">
        <v>0</v>
      </c>
      <c r="AY146">
        <v>0</v>
      </c>
      <c r="AZ146">
        <v>0</v>
      </c>
      <c r="BA146">
        <v>0</v>
      </c>
      <c r="BB146">
        <v>0</v>
      </c>
      <c r="BC146"/>
      <c r="BD146"/>
      <c r="BE146"/>
      <c r="BF146"/>
      <c r="BG146"/>
      <c r="BH146"/>
      <c r="BI146"/>
      <c r="BJ146"/>
      <c r="BK146"/>
      <c r="BL146"/>
      <c r="BM146"/>
      <c r="BN146"/>
      <c r="BO146"/>
      <c r="BP146"/>
      <c r="BQ146"/>
      <c r="BR146"/>
      <c r="BS146"/>
      <c r="BT146"/>
    </row>
    <row r="147" spans="1:72" x14ac:dyDescent="0.3">
      <c r="A147" t="s">
        <v>2870</v>
      </c>
      <c r="B147">
        <v>397</v>
      </c>
      <c r="C147">
        <v>406.79</v>
      </c>
      <c r="D147">
        <v>406</v>
      </c>
      <c r="E147">
        <v>402</v>
      </c>
      <c r="F147">
        <v>402</v>
      </c>
      <c r="G147">
        <v>2103.64</v>
      </c>
      <c r="H147">
        <v>2428</v>
      </c>
      <c r="I147">
        <v>5746</v>
      </c>
      <c r="J147">
        <v>10078</v>
      </c>
      <c r="K147">
        <v>9656.4599999999991</v>
      </c>
      <c r="L147">
        <v>8259</v>
      </c>
      <c r="M147">
        <v>9247</v>
      </c>
      <c r="N147">
        <v>10797</v>
      </c>
      <c r="O147">
        <v>0</v>
      </c>
      <c r="P147">
        <v>0</v>
      </c>
      <c r="Q147">
        <v>0</v>
      </c>
      <c r="R147">
        <v>28615</v>
      </c>
      <c r="S147">
        <v>0</v>
      </c>
      <c r="T147">
        <v>0</v>
      </c>
      <c r="U147">
        <v>0</v>
      </c>
      <c r="V147">
        <v>0</v>
      </c>
      <c r="W147">
        <v>0</v>
      </c>
      <c r="X147">
        <v>0</v>
      </c>
      <c r="Y147">
        <v>0</v>
      </c>
      <c r="Z147">
        <v>0</v>
      </c>
      <c r="AA147">
        <v>0</v>
      </c>
      <c r="AB147">
        <v>0</v>
      </c>
      <c r="AC147">
        <v>0</v>
      </c>
      <c r="AD147">
        <v>2198837</v>
      </c>
      <c r="AE147">
        <v>0</v>
      </c>
      <c r="AF147">
        <v>0</v>
      </c>
      <c r="AG147">
        <v>0</v>
      </c>
      <c r="AH147">
        <v>0</v>
      </c>
      <c r="AI147">
        <v>0</v>
      </c>
      <c r="AJ147">
        <v>11724</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c r="BD147"/>
      <c r="BE147"/>
      <c r="BF147"/>
      <c r="BG147"/>
      <c r="BH147"/>
      <c r="BI147"/>
      <c r="BJ147"/>
      <c r="BK147"/>
      <c r="BL147"/>
      <c r="BM147"/>
      <c r="BN147"/>
      <c r="BO147"/>
      <c r="BP147"/>
      <c r="BQ147"/>
      <c r="BR147"/>
      <c r="BS147"/>
      <c r="BT147"/>
    </row>
    <row r="148" spans="1:72" x14ac:dyDescent="0.3">
      <c r="A148" t="s">
        <v>2697</v>
      </c>
      <c r="B148">
        <v>3425785</v>
      </c>
      <c r="C148">
        <v>1700607.98</v>
      </c>
      <c r="D148">
        <v>1882211</v>
      </c>
      <c r="E148">
        <v>2769793</v>
      </c>
      <c r="F148">
        <v>2238196</v>
      </c>
      <c r="G148">
        <v>1385000.09</v>
      </c>
      <c r="H148">
        <v>1243255</v>
      </c>
      <c r="I148">
        <v>1884748</v>
      </c>
      <c r="J148">
        <v>1878079</v>
      </c>
      <c r="K148">
        <v>1229495.81</v>
      </c>
      <c r="L148">
        <v>1300055</v>
      </c>
      <c r="M148">
        <v>1499503</v>
      </c>
      <c r="N148">
        <v>2069824</v>
      </c>
      <c r="O148">
        <v>1474699</v>
      </c>
      <c r="P148">
        <v>1376257</v>
      </c>
      <c r="Q148">
        <v>1967899</v>
      </c>
      <c r="R148">
        <v>2361723</v>
      </c>
      <c r="S148">
        <v>1552890.74</v>
      </c>
      <c r="T148">
        <v>1383487</v>
      </c>
      <c r="U148">
        <v>1839812</v>
      </c>
      <c r="V148">
        <v>2302199</v>
      </c>
      <c r="W148">
        <v>1546538.59</v>
      </c>
      <c r="X148">
        <v>1365383</v>
      </c>
      <c r="Y148">
        <v>2225692</v>
      </c>
      <c r="Z148">
        <v>2594141</v>
      </c>
      <c r="AA148">
        <v>1668115.19</v>
      </c>
      <c r="AB148">
        <v>1315046</v>
      </c>
      <c r="AC148">
        <v>1718324</v>
      </c>
      <c r="AD148">
        <v>2309697</v>
      </c>
      <c r="AE148">
        <v>1465903.86</v>
      </c>
      <c r="AF148">
        <v>1253245</v>
      </c>
      <c r="AG148">
        <v>1846648</v>
      </c>
      <c r="AH148">
        <v>2156450</v>
      </c>
      <c r="AI148">
        <v>1782208.84</v>
      </c>
      <c r="AJ148">
        <v>1634162</v>
      </c>
      <c r="AK148">
        <v>2080730</v>
      </c>
      <c r="AL148">
        <v>1673442</v>
      </c>
      <c r="AM148">
        <v>1049462.6599999999</v>
      </c>
      <c r="AN148">
        <v>1334508</v>
      </c>
      <c r="AO148">
        <v>2880861</v>
      </c>
      <c r="AP148">
        <v>2512627</v>
      </c>
      <c r="AQ148">
        <v>1714110.84</v>
      </c>
      <c r="AR148">
        <v>1970999</v>
      </c>
      <c r="AS148">
        <v>2175370</v>
      </c>
      <c r="AT148">
        <v>1931833</v>
      </c>
      <c r="AU148">
        <v>893288.6</v>
      </c>
      <c r="AV148">
        <v>866305</v>
      </c>
      <c r="AW148">
        <v>1463079</v>
      </c>
      <c r="AX148">
        <v>1528555</v>
      </c>
      <c r="AY148">
        <v>821355</v>
      </c>
      <c r="AZ148">
        <v>782124</v>
      </c>
      <c r="BA148">
        <v>1208262</v>
      </c>
      <c r="BB148">
        <v>1087206</v>
      </c>
      <c r="BC148"/>
      <c r="BD148"/>
      <c r="BE148"/>
      <c r="BF148"/>
      <c r="BG148"/>
      <c r="BH148"/>
      <c r="BI148"/>
      <c r="BJ148"/>
      <c r="BK148"/>
      <c r="BL148"/>
      <c r="BM148"/>
      <c r="BN148"/>
      <c r="BO148"/>
      <c r="BP148"/>
      <c r="BQ148"/>
      <c r="BR148"/>
      <c r="BS148"/>
      <c r="BT148"/>
    </row>
    <row r="149" spans="1:72" x14ac:dyDescent="0.3">
      <c r="A149" t="s">
        <v>886</v>
      </c>
      <c r="B149">
        <v>0</v>
      </c>
      <c r="C149">
        <v>0.33</v>
      </c>
      <c r="D149">
        <v>-1406</v>
      </c>
      <c r="E149">
        <v>0</v>
      </c>
      <c r="F149">
        <v>-4218</v>
      </c>
      <c r="G149">
        <v>-8918.5499999999993</v>
      </c>
      <c r="H149">
        <v>-3060</v>
      </c>
      <c r="I149">
        <v>-2085</v>
      </c>
      <c r="J149">
        <v>-4085</v>
      </c>
      <c r="K149">
        <v>-9011.92</v>
      </c>
      <c r="L149">
        <v>-5227</v>
      </c>
      <c r="M149">
        <v>-3369</v>
      </c>
      <c r="N149">
        <v>-5383</v>
      </c>
      <c r="O149">
        <v>726.45</v>
      </c>
      <c r="P149">
        <v>667</v>
      </c>
      <c r="Q149">
        <v>432</v>
      </c>
      <c r="R149">
        <v>-575</v>
      </c>
      <c r="S149">
        <v>638.47</v>
      </c>
      <c r="T149">
        <v>733</v>
      </c>
      <c r="U149">
        <v>-1140</v>
      </c>
      <c r="V149">
        <v>-1253</v>
      </c>
      <c r="W149">
        <v>1642.88</v>
      </c>
      <c r="X149">
        <v>6843</v>
      </c>
      <c r="Y149">
        <v>-4331</v>
      </c>
      <c r="Z149">
        <v>-585</v>
      </c>
      <c r="AA149">
        <v>3071.69</v>
      </c>
      <c r="AB149">
        <v>-6060</v>
      </c>
      <c r="AC149">
        <v>-6381</v>
      </c>
      <c r="AD149">
        <v>-1649</v>
      </c>
      <c r="AE149">
        <v>-5843.07</v>
      </c>
      <c r="AF149">
        <v>-5029</v>
      </c>
      <c r="AG149">
        <v>-5203</v>
      </c>
      <c r="AH149">
        <v>-3920</v>
      </c>
      <c r="AI149">
        <v>-4547.9799999999996</v>
      </c>
      <c r="AJ149">
        <v>-4188</v>
      </c>
      <c r="AK149">
        <v>-3308</v>
      </c>
      <c r="AL149">
        <v>-1326</v>
      </c>
      <c r="AM149">
        <v>-283.89999999999998</v>
      </c>
      <c r="AN149">
        <v>0</v>
      </c>
      <c r="AO149">
        <v>0</v>
      </c>
      <c r="AP149">
        <v>0</v>
      </c>
      <c r="AQ149">
        <v>0</v>
      </c>
      <c r="AR149">
        <v>0</v>
      </c>
      <c r="AS149">
        <v>0</v>
      </c>
      <c r="AT149">
        <v>0</v>
      </c>
      <c r="AU149">
        <v>0</v>
      </c>
      <c r="AV149">
        <v>0</v>
      </c>
      <c r="AW149">
        <v>0</v>
      </c>
      <c r="AX149">
        <v>0</v>
      </c>
      <c r="AY149">
        <v>0</v>
      </c>
      <c r="AZ149">
        <v>35.33</v>
      </c>
      <c r="BA149">
        <v>0</v>
      </c>
      <c r="BB149">
        <v>106</v>
      </c>
      <c r="BC149"/>
      <c r="BD149"/>
      <c r="BE149"/>
      <c r="BF149"/>
      <c r="BG149"/>
      <c r="BH149"/>
      <c r="BI149"/>
      <c r="BJ149"/>
      <c r="BK149"/>
      <c r="BL149"/>
      <c r="BM149"/>
      <c r="BN149"/>
      <c r="BO149"/>
      <c r="BP149"/>
      <c r="BQ149"/>
      <c r="BR149"/>
      <c r="BS149"/>
      <c r="BT149"/>
    </row>
    <row r="150" spans="1:72" x14ac:dyDescent="0.3">
      <c r="A150" t="s">
        <v>887</v>
      </c>
      <c r="B150">
        <v>0</v>
      </c>
      <c r="C150">
        <v>0</v>
      </c>
      <c r="D150">
        <v>0</v>
      </c>
      <c r="E150">
        <v>0</v>
      </c>
      <c r="F150">
        <v>0</v>
      </c>
      <c r="G150">
        <v>24687.78</v>
      </c>
      <c r="H150">
        <v>500086</v>
      </c>
      <c r="I150">
        <v>2309</v>
      </c>
      <c r="J150">
        <v>0</v>
      </c>
      <c r="K150">
        <v>0</v>
      </c>
      <c r="L150">
        <v>0</v>
      </c>
      <c r="M150">
        <v>0</v>
      </c>
      <c r="N150">
        <v>0</v>
      </c>
      <c r="O150">
        <v>0.45</v>
      </c>
      <c r="P150">
        <v>-9002</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c r="BD150"/>
      <c r="BE150"/>
      <c r="BF150"/>
      <c r="BG150"/>
      <c r="BH150"/>
      <c r="BI150"/>
      <c r="BJ150"/>
      <c r="BK150"/>
      <c r="BL150"/>
      <c r="BM150"/>
      <c r="BN150"/>
      <c r="BO150"/>
      <c r="BP150"/>
      <c r="BQ150"/>
      <c r="BR150"/>
      <c r="BS150"/>
      <c r="BT150"/>
    </row>
    <row r="151" spans="1:72" x14ac:dyDescent="0.3">
      <c r="A151" t="s">
        <v>2983</v>
      </c>
      <c r="B151">
        <v>0</v>
      </c>
      <c r="C151">
        <v>0</v>
      </c>
      <c r="D151">
        <v>0</v>
      </c>
      <c r="E151">
        <v>0</v>
      </c>
      <c r="F151">
        <v>0</v>
      </c>
      <c r="G151">
        <v>24688.04</v>
      </c>
      <c r="H151">
        <v>500086</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c r="BD151"/>
      <c r="BE151"/>
      <c r="BF151"/>
      <c r="BG151"/>
      <c r="BH151"/>
      <c r="BI151"/>
      <c r="BJ151"/>
      <c r="BK151"/>
      <c r="BL151"/>
      <c r="BM151"/>
      <c r="BN151"/>
      <c r="BO151"/>
      <c r="BP151"/>
      <c r="BQ151"/>
      <c r="BR151"/>
      <c r="BS151"/>
      <c r="BT151"/>
    </row>
    <row r="152" spans="1:72" x14ac:dyDescent="0.3">
      <c r="A152" t="s">
        <v>2871</v>
      </c>
      <c r="B152">
        <v>0</v>
      </c>
      <c r="C152">
        <v>0</v>
      </c>
      <c r="D152">
        <v>0</v>
      </c>
      <c r="E152">
        <v>0</v>
      </c>
      <c r="F152">
        <v>0</v>
      </c>
      <c r="G152">
        <v>-0.26</v>
      </c>
      <c r="H152">
        <v>769.67</v>
      </c>
      <c r="I152">
        <v>2309</v>
      </c>
      <c r="J152">
        <v>0</v>
      </c>
      <c r="K152">
        <v>0</v>
      </c>
      <c r="L152">
        <v>0</v>
      </c>
      <c r="M152">
        <v>0</v>
      </c>
      <c r="N152">
        <v>0</v>
      </c>
      <c r="O152">
        <v>0.45</v>
      </c>
      <c r="P152">
        <v>-9002</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c r="BD152"/>
      <c r="BE152"/>
      <c r="BF152"/>
      <c r="BG152"/>
      <c r="BH152"/>
      <c r="BI152"/>
      <c r="BJ152"/>
      <c r="BK152"/>
      <c r="BL152"/>
      <c r="BM152"/>
      <c r="BN152"/>
      <c r="BO152"/>
      <c r="BP152"/>
      <c r="BQ152"/>
      <c r="BR152"/>
      <c r="BS152"/>
      <c r="BT152"/>
    </row>
    <row r="153" spans="1:72" x14ac:dyDescent="0.3">
      <c r="A153" t="s">
        <v>2700</v>
      </c>
      <c r="B153">
        <v>183234</v>
      </c>
      <c r="C153">
        <v>112121.54</v>
      </c>
      <c r="D153">
        <v>129516</v>
      </c>
      <c r="E153">
        <v>98310</v>
      </c>
      <c r="F153">
        <v>132051</v>
      </c>
      <c r="G153">
        <v>51126.16</v>
      </c>
      <c r="H153">
        <v>519592</v>
      </c>
      <c r="I153">
        <v>83546</v>
      </c>
      <c r="J153">
        <v>184208</v>
      </c>
      <c r="K153">
        <v>96389.79</v>
      </c>
      <c r="L153">
        <v>94999</v>
      </c>
      <c r="M153">
        <v>129435</v>
      </c>
      <c r="N153">
        <v>192373</v>
      </c>
      <c r="O153">
        <v>124967.37</v>
      </c>
      <c r="P153">
        <v>80446</v>
      </c>
      <c r="Q153">
        <v>124831</v>
      </c>
      <c r="R153">
        <v>113160</v>
      </c>
      <c r="S153">
        <v>86137.16</v>
      </c>
      <c r="T153">
        <v>81511</v>
      </c>
      <c r="U153">
        <v>95932</v>
      </c>
      <c r="V153">
        <v>184204</v>
      </c>
      <c r="W153">
        <v>102352.31</v>
      </c>
      <c r="X153">
        <v>67667</v>
      </c>
      <c r="Y153">
        <v>97140</v>
      </c>
      <c r="Z153">
        <v>187894</v>
      </c>
      <c r="AA153">
        <v>105391.75</v>
      </c>
      <c r="AB153">
        <v>69173</v>
      </c>
      <c r="AC153">
        <v>79864</v>
      </c>
      <c r="AD153">
        <v>166589</v>
      </c>
      <c r="AE153">
        <v>69057.87</v>
      </c>
      <c r="AF153">
        <v>69392</v>
      </c>
      <c r="AG153">
        <v>148226</v>
      </c>
      <c r="AH153">
        <v>171845</v>
      </c>
      <c r="AI153">
        <v>109883.14</v>
      </c>
      <c r="AJ153">
        <v>81574</v>
      </c>
      <c r="AK153">
        <v>171798</v>
      </c>
      <c r="AL153">
        <v>140666</v>
      </c>
      <c r="AM153">
        <v>21722.400000000001</v>
      </c>
      <c r="AN153">
        <v>113730</v>
      </c>
      <c r="AO153">
        <v>235222</v>
      </c>
      <c r="AP153">
        <v>208036</v>
      </c>
      <c r="AQ153">
        <v>110512.13</v>
      </c>
      <c r="AR153">
        <v>110213</v>
      </c>
      <c r="AS153">
        <v>138587</v>
      </c>
      <c r="AT153">
        <v>115486</v>
      </c>
      <c r="AU153">
        <v>41381.15</v>
      </c>
      <c r="AV153">
        <v>42948</v>
      </c>
      <c r="AW153">
        <v>45338</v>
      </c>
      <c r="AX153">
        <v>38332</v>
      </c>
      <c r="AY153">
        <v>-31672</v>
      </c>
      <c r="AZ153">
        <v>44620</v>
      </c>
      <c r="BA153">
        <v>50671</v>
      </c>
      <c r="BB153">
        <v>86938</v>
      </c>
      <c r="BC153"/>
      <c r="BD153"/>
      <c r="BE153"/>
      <c r="BF153"/>
      <c r="BG153"/>
      <c r="BH153"/>
      <c r="BI153"/>
      <c r="BJ153"/>
      <c r="BK153"/>
      <c r="BL153"/>
      <c r="BM153"/>
      <c r="BN153"/>
      <c r="BO153"/>
      <c r="BP153"/>
      <c r="BQ153"/>
      <c r="BR153"/>
      <c r="BS153"/>
      <c r="BT153"/>
    </row>
    <row r="154" spans="1:72" x14ac:dyDescent="0.3">
      <c r="A154" t="s">
        <v>888</v>
      </c>
      <c r="B154">
        <v>12968</v>
      </c>
      <c r="C154">
        <v>11580.91</v>
      </c>
      <c r="D154">
        <v>17250</v>
      </c>
      <c r="E154">
        <v>12790</v>
      </c>
      <c r="F154">
        <v>7080</v>
      </c>
      <c r="G154">
        <v>494.03</v>
      </c>
      <c r="H154">
        <v>2092</v>
      </c>
      <c r="I154">
        <v>3326</v>
      </c>
      <c r="J154">
        <v>4717</v>
      </c>
      <c r="K154">
        <v>7191.47</v>
      </c>
      <c r="L154">
        <v>7353</v>
      </c>
      <c r="M154">
        <v>8697</v>
      </c>
      <c r="N154">
        <v>8423</v>
      </c>
      <c r="O154">
        <v>7878.9</v>
      </c>
      <c r="P154">
        <v>5279</v>
      </c>
      <c r="Q154">
        <v>11873</v>
      </c>
      <c r="R154">
        <v>10394</v>
      </c>
      <c r="S154">
        <v>8697.19</v>
      </c>
      <c r="T154">
        <v>6737</v>
      </c>
      <c r="U154">
        <v>3884</v>
      </c>
      <c r="V154">
        <v>3732</v>
      </c>
      <c r="W154">
        <v>4332.84</v>
      </c>
      <c r="X154">
        <v>4007</v>
      </c>
      <c r="Y154">
        <v>4531</v>
      </c>
      <c r="Z154">
        <v>4533</v>
      </c>
      <c r="AA154">
        <v>5132.43</v>
      </c>
      <c r="AB154">
        <v>4999</v>
      </c>
      <c r="AC154">
        <v>3670</v>
      </c>
      <c r="AD154">
        <v>2830</v>
      </c>
      <c r="AE154">
        <v>1908.91</v>
      </c>
      <c r="AF154">
        <v>1215</v>
      </c>
      <c r="AG154">
        <v>984</v>
      </c>
      <c r="AH154">
        <v>1900</v>
      </c>
      <c r="AI154">
        <v>761.9</v>
      </c>
      <c r="AJ154">
        <v>611</v>
      </c>
      <c r="AK154">
        <v>232</v>
      </c>
      <c r="AL154">
        <v>0</v>
      </c>
      <c r="AM154">
        <v>0</v>
      </c>
      <c r="AN154">
        <v>0</v>
      </c>
      <c r="AO154">
        <v>0</v>
      </c>
      <c r="AP154">
        <v>0</v>
      </c>
      <c r="AQ154">
        <v>0</v>
      </c>
      <c r="AR154">
        <v>0</v>
      </c>
      <c r="AS154">
        <v>0</v>
      </c>
      <c r="AT154">
        <v>0</v>
      </c>
      <c r="AU154">
        <v>452.78</v>
      </c>
      <c r="AV154">
        <v>984</v>
      </c>
      <c r="AW154">
        <v>1197</v>
      </c>
      <c r="AX154">
        <v>1520</v>
      </c>
      <c r="AY154">
        <v>2029</v>
      </c>
      <c r="AZ154">
        <v>2336</v>
      </c>
      <c r="BA154">
        <v>3253</v>
      </c>
      <c r="BB154">
        <v>4554</v>
      </c>
      <c r="BC154"/>
      <c r="BD154"/>
      <c r="BE154"/>
      <c r="BF154"/>
      <c r="BG154"/>
      <c r="BH154"/>
      <c r="BI154"/>
      <c r="BJ154"/>
      <c r="BK154"/>
      <c r="BL154"/>
      <c r="BM154"/>
      <c r="BN154"/>
      <c r="BO154"/>
      <c r="BP154"/>
      <c r="BQ154"/>
      <c r="BR154"/>
      <c r="BS154"/>
      <c r="BT154"/>
    </row>
    <row r="155" spans="1:72" x14ac:dyDescent="0.3">
      <c r="A155" t="s">
        <v>889</v>
      </c>
      <c r="B155">
        <v>21301</v>
      </c>
      <c r="C155">
        <v>-16044.75</v>
      </c>
      <c r="D155">
        <v>15772</v>
      </c>
      <c r="E155">
        <v>11035</v>
      </c>
      <c r="F155">
        <v>-83</v>
      </c>
      <c r="G155">
        <v>11309.33</v>
      </c>
      <c r="H155">
        <v>77704</v>
      </c>
      <c r="I155">
        <v>-360</v>
      </c>
      <c r="J155">
        <v>12890</v>
      </c>
      <c r="K155">
        <v>13333.12</v>
      </c>
      <c r="L155">
        <v>10472</v>
      </c>
      <c r="M155">
        <v>11862</v>
      </c>
      <c r="N155">
        <v>8885</v>
      </c>
      <c r="O155">
        <v>-5101.21</v>
      </c>
      <c r="P155">
        <v>3768</v>
      </c>
      <c r="Q155">
        <v>-3894</v>
      </c>
      <c r="R155">
        <v>5116</v>
      </c>
      <c r="S155">
        <v>2669.17</v>
      </c>
      <c r="T155">
        <v>1944</v>
      </c>
      <c r="U155">
        <v>7567</v>
      </c>
      <c r="V155">
        <v>15195</v>
      </c>
      <c r="W155">
        <v>8192.6200000000008</v>
      </c>
      <c r="X155">
        <v>6849</v>
      </c>
      <c r="Y155">
        <v>3369</v>
      </c>
      <c r="Z155">
        <v>8507</v>
      </c>
      <c r="AA155">
        <v>24287.57</v>
      </c>
      <c r="AB155">
        <v>-3157</v>
      </c>
      <c r="AC155">
        <v>-1878</v>
      </c>
      <c r="AD155">
        <v>8511</v>
      </c>
      <c r="AE155">
        <v>1436.42</v>
      </c>
      <c r="AF155">
        <v>3868</v>
      </c>
      <c r="AG155">
        <v>4921</v>
      </c>
      <c r="AH155">
        <v>12135</v>
      </c>
      <c r="AI155">
        <v>1514.27</v>
      </c>
      <c r="AJ155">
        <v>-1614</v>
      </c>
      <c r="AK155">
        <v>3230</v>
      </c>
      <c r="AL155">
        <v>7297</v>
      </c>
      <c r="AM155">
        <v>1225.83</v>
      </c>
      <c r="AN155">
        <v>3038</v>
      </c>
      <c r="AO155">
        <v>26954</v>
      </c>
      <c r="AP155">
        <v>30957</v>
      </c>
      <c r="AQ155">
        <v>23527.83</v>
      </c>
      <c r="AR155">
        <v>18313</v>
      </c>
      <c r="AS155">
        <v>27897</v>
      </c>
      <c r="AT155">
        <v>24519</v>
      </c>
      <c r="AU155">
        <v>5399.04</v>
      </c>
      <c r="AV155">
        <v>11857</v>
      </c>
      <c r="AW155">
        <v>7186</v>
      </c>
      <c r="AX155">
        <v>2606</v>
      </c>
      <c r="AY155">
        <v>2629</v>
      </c>
      <c r="AZ155">
        <v>10497</v>
      </c>
      <c r="BA155">
        <v>11748</v>
      </c>
      <c r="BB155">
        <v>16228</v>
      </c>
      <c r="BC155"/>
      <c r="BD155"/>
      <c r="BE155"/>
      <c r="BF155"/>
      <c r="BG155"/>
      <c r="BH155"/>
      <c r="BI155"/>
      <c r="BJ155"/>
      <c r="BK155"/>
      <c r="BL155"/>
      <c r="BM155"/>
      <c r="BN155"/>
      <c r="BO155"/>
      <c r="BP155"/>
      <c r="BQ155"/>
      <c r="BR155"/>
      <c r="BS155"/>
      <c r="BT155"/>
    </row>
    <row r="156" spans="1:72" x14ac:dyDescent="0.3">
      <c r="A156" t="s">
        <v>2701</v>
      </c>
      <c r="B156">
        <v>148965</v>
      </c>
      <c r="C156">
        <v>116585.38</v>
      </c>
      <c r="D156">
        <v>96494</v>
      </c>
      <c r="E156">
        <v>74485</v>
      </c>
      <c r="F156">
        <v>125054</v>
      </c>
      <c r="G156">
        <v>39322.81</v>
      </c>
      <c r="H156">
        <v>439796</v>
      </c>
      <c r="I156">
        <v>80580</v>
      </c>
      <c r="J156">
        <v>166601</v>
      </c>
      <c r="K156">
        <v>75865.2</v>
      </c>
      <c r="L156">
        <v>77174</v>
      </c>
      <c r="M156">
        <v>108876</v>
      </c>
      <c r="N156">
        <v>175065</v>
      </c>
      <c r="O156">
        <v>122189.68</v>
      </c>
      <c r="P156">
        <v>71399</v>
      </c>
      <c r="Q156">
        <v>116852</v>
      </c>
      <c r="R156">
        <v>97650</v>
      </c>
      <c r="S156">
        <v>74770.8</v>
      </c>
      <c r="T156">
        <v>72830</v>
      </c>
      <c r="U156">
        <v>84481</v>
      </c>
      <c r="V156">
        <v>165277</v>
      </c>
      <c r="W156">
        <v>89826.85</v>
      </c>
      <c r="X156">
        <v>56811</v>
      </c>
      <c r="Y156">
        <v>89240</v>
      </c>
      <c r="Z156">
        <v>174854</v>
      </c>
      <c r="AA156">
        <v>75971.75</v>
      </c>
      <c r="AB156">
        <v>67331</v>
      </c>
      <c r="AC156">
        <v>78072</v>
      </c>
      <c r="AD156">
        <v>155248</v>
      </c>
      <c r="AE156">
        <v>65712.539999999994</v>
      </c>
      <c r="AF156">
        <v>64309</v>
      </c>
      <c r="AG156">
        <v>142321</v>
      </c>
      <c r="AH156">
        <v>157810</v>
      </c>
      <c r="AI156">
        <v>107606.97</v>
      </c>
      <c r="AJ156">
        <v>82577</v>
      </c>
      <c r="AK156">
        <v>168336</v>
      </c>
      <c r="AL156">
        <v>133369</v>
      </c>
      <c r="AM156">
        <v>20496.580000000002</v>
      </c>
      <c r="AN156">
        <v>110692</v>
      </c>
      <c r="AO156">
        <v>208268</v>
      </c>
      <c r="AP156">
        <v>177079</v>
      </c>
      <c r="AQ156">
        <v>86984.3</v>
      </c>
      <c r="AR156">
        <v>91900</v>
      </c>
      <c r="AS156">
        <v>110690</v>
      </c>
      <c r="AT156">
        <v>90967</v>
      </c>
      <c r="AU156">
        <v>35529.33</v>
      </c>
      <c r="AV156">
        <v>30107</v>
      </c>
      <c r="AW156">
        <v>36955</v>
      </c>
      <c r="AX156">
        <v>34206</v>
      </c>
      <c r="AY156">
        <v>-36330</v>
      </c>
      <c r="AZ156">
        <v>31787</v>
      </c>
      <c r="BA156">
        <v>35670</v>
      </c>
      <c r="BB156">
        <v>66156</v>
      </c>
      <c r="BC156"/>
      <c r="BD156"/>
      <c r="BE156"/>
      <c r="BF156"/>
      <c r="BG156"/>
      <c r="BH156"/>
      <c r="BI156"/>
      <c r="BJ156"/>
      <c r="BK156"/>
      <c r="BL156"/>
      <c r="BM156"/>
      <c r="BN156"/>
      <c r="BO156"/>
      <c r="BP156"/>
      <c r="BQ156"/>
      <c r="BR156"/>
      <c r="BS156"/>
      <c r="BT156"/>
    </row>
    <row r="157" spans="1:72" x14ac:dyDescent="0.3">
      <c r="A157" t="s">
        <v>2984</v>
      </c>
      <c r="B157">
        <v>0</v>
      </c>
      <c r="C157">
        <v>0</v>
      </c>
      <c r="D157">
        <v>0</v>
      </c>
      <c r="E157">
        <v>0</v>
      </c>
      <c r="F157">
        <v>0</v>
      </c>
      <c r="G157">
        <v>0</v>
      </c>
      <c r="H157">
        <v>0</v>
      </c>
      <c r="I157">
        <v>0</v>
      </c>
      <c r="J157">
        <v>0</v>
      </c>
      <c r="K157">
        <v>0</v>
      </c>
      <c r="L157">
        <v>0</v>
      </c>
      <c r="M157">
        <v>0</v>
      </c>
      <c r="N157">
        <v>0</v>
      </c>
      <c r="O157">
        <v>0.22</v>
      </c>
      <c r="P157">
        <v>-2140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2702</v>
      </c>
      <c r="B158">
        <v>148965</v>
      </c>
      <c r="C158">
        <v>116585.38</v>
      </c>
      <c r="D158">
        <v>96494</v>
      </c>
      <c r="E158">
        <v>74485</v>
      </c>
      <c r="F158">
        <v>125054</v>
      </c>
      <c r="G158">
        <v>39322.81</v>
      </c>
      <c r="H158">
        <v>439796</v>
      </c>
      <c r="I158">
        <v>80580</v>
      </c>
      <c r="J158">
        <v>166601</v>
      </c>
      <c r="K158">
        <v>75865.210000000006</v>
      </c>
      <c r="L158">
        <v>77174</v>
      </c>
      <c r="M158">
        <v>108876</v>
      </c>
      <c r="N158">
        <v>175065</v>
      </c>
      <c r="O158">
        <v>122189.9</v>
      </c>
      <c r="P158">
        <v>69259</v>
      </c>
      <c r="Q158">
        <v>116852</v>
      </c>
      <c r="R158">
        <v>97650</v>
      </c>
      <c r="S158">
        <v>74770.789999999994</v>
      </c>
      <c r="T158">
        <v>72830</v>
      </c>
      <c r="U158">
        <v>84481</v>
      </c>
      <c r="V158">
        <v>165277</v>
      </c>
      <c r="W158">
        <v>89826.85</v>
      </c>
      <c r="X158">
        <v>56811</v>
      </c>
      <c r="Y158">
        <v>89240</v>
      </c>
      <c r="Z158">
        <v>174854</v>
      </c>
      <c r="AA158">
        <v>75971.75</v>
      </c>
      <c r="AB158">
        <v>67331</v>
      </c>
      <c r="AC158">
        <v>78072</v>
      </c>
      <c r="AD158">
        <v>155248</v>
      </c>
      <c r="AE158">
        <v>65712.539999999994</v>
      </c>
      <c r="AF158">
        <v>64309</v>
      </c>
      <c r="AG158">
        <v>142321</v>
      </c>
      <c r="AH158">
        <v>157810</v>
      </c>
      <c r="AI158">
        <v>107606.97</v>
      </c>
      <c r="AJ158">
        <v>82577</v>
      </c>
      <c r="AK158">
        <v>168336</v>
      </c>
      <c r="AL158">
        <v>133369</v>
      </c>
      <c r="AM158">
        <v>20496.580000000002</v>
      </c>
      <c r="AN158">
        <v>110692</v>
      </c>
      <c r="AO158">
        <v>208268</v>
      </c>
      <c r="AP158">
        <v>177079</v>
      </c>
      <c r="AQ158">
        <v>86984.3</v>
      </c>
      <c r="AR158">
        <v>91900</v>
      </c>
      <c r="AS158">
        <v>110690</v>
      </c>
      <c r="AT158">
        <v>90967</v>
      </c>
      <c r="AU158">
        <v>35529.33</v>
      </c>
      <c r="AV158">
        <v>30107</v>
      </c>
      <c r="AW158">
        <v>36955</v>
      </c>
      <c r="AX158">
        <v>34206</v>
      </c>
      <c r="AY158">
        <v>-36330</v>
      </c>
      <c r="AZ158">
        <v>31787</v>
      </c>
      <c r="BA158">
        <v>35670</v>
      </c>
      <c r="BB158">
        <v>66156</v>
      </c>
      <c r="BC158"/>
      <c r="BD158"/>
      <c r="BE158"/>
      <c r="BF158"/>
      <c r="BG158"/>
      <c r="BH158"/>
      <c r="BI158"/>
      <c r="BJ158"/>
      <c r="BK158"/>
      <c r="BL158"/>
      <c r="BM158"/>
      <c r="BN158"/>
      <c r="BO158"/>
      <c r="BP158"/>
      <c r="BQ158"/>
      <c r="BR158"/>
      <c r="BS158"/>
      <c r="BT158"/>
    </row>
    <row r="159" spans="1:72" x14ac:dyDescent="0.3">
      <c r="A159" t="s">
        <v>2703</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2704</v>
      </c>
      <c r="B160">
        <v>148965</v>
      </c>
      <c r="C160">
        <v>116585.38</v>
      </c>
      <c r="D160">
        <v>96494</v>
      </c>
      <c r="E160">
        <v>74485</v>
      </c>
      <c r="F160">
        <v>125054</v>
      </c>
      <c r="G160">
        <v>39322.81</v>
      </c>
      <c r="H160">
        <v>439796</v>
      </c>
      <c r="I160">
        <v>80580</v>
      </c>
      <c r="J160">
        <v>166601</v>
      </c>
      <c r="K160">
        <v>75865.210000000006</v>
      </c>
      <c r="L160">
        <v>77174</v>
      </c>
      <c r="M160">
        <v>108876</v>
      </c>
      <c r="N160">
        <v>175065</v>
      </c>
      <c r="O160">
        <v>122189.9</v>
      </c>
      <c r="P160">
        <v>69259</v>
      </c>
      <c r="Q160">
        <v>116852</v>
      </c>
      <c r="R160">
        <v>97650</v>
      </c>
      <c r="S160">
        <v>74770.789999999994</v>
      </c>
      <c r="T160">
        <v>72830</v>
      </c>
      <c r="U160">
        <v>84481</v>
      </c>
      <c r="V160">
        <v>165277</v>
      </c>
      <c r="W160">
        <v>89826.85</v>
      </c>
      <c r="X160">
        <v>56811</v>
      </c>
      <c r="Y160">
        <v>89240</v>
      </c>
      <c r="Z160">
        <v>174854</v>
      </c>
      <c r="AA160">
        <v>75971.75</v>
      </c>
      <c r="AB160">
        <v>67331</v>
      </c>
      <c r="AC160">
        <v>78072</v>
      </c>
      <c r="AD160">
        <v>155248</v>
      </c>
      <c r="AE160">
        <v>65712.539999999994</v>
      </c>
      <c r="AF160">
        <v>64309</v>
      </c>
      <c r="AG160">
        <v>142321</v>
      </c>
      <c r="AH160">
        <v>157810</v>
      </c>
      <c r="AI160">
        <v>107606.97</v>
      </c>
      <c r="AJ160">
        <v>82577</v>
      </c>
      <c r="AK160">
        <v>168336</v>
      </c>
      <c r="AL160">
        <v>133369</v>
      </c>
      <c r="AM160">
        <v>20496.580000000002</v>
      </c>
      <c r="AN160">
        <v>110692</v>
      </c>
      <c r="AO160">
        <v>208268</v>
      </c>
      <c r="AP160">
        <v>177079</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2705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2985</v>
      </c>
      <c r="B162">
        <v>0</v>
      </c>
      <c r="C162">
        <v>-483.9</v>
      </c>
      <c r="D162">
        <v>-457</v>
      </c>
      <c r="E162">
        <v>-755</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2882</v>
      </c>
      <c r="B163">
        <v>0</v>
      </c>
      <c r="C163">
        <v>0</v>
      </c>
      <c r="D163">
        <v>0</v>
      </c>
      <c r="E163">
        <v>0</v>
      </c>
      <c r="F163">
        <v>-430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2709</v>
      </c>
      <c r="B164">
        <v>0</v>
      </c>
      <c r="C164">
        <v>-341.78</v>
      </c>
      <c r="D164">
        <v>91</v>
      </c>
      <c r="E164">
        <v>151</v>
      </c>
      <c r="F164">
        <v>86</v>
      </c>
      <c r="G164">
        <v>-543.79999999999995</v>
      </c>
      <c r="H164">
        <v>0</v>
      </c>
      <c r="I164">
        <v>0</v>
      </c>
      <c r="J164">
        <v>0</v>
      </c>
      <c r="K164">
        <v>0</v>
      </c>
      <c r="L164">
        <v>0</v>
      </c>
      <c r="M164">
        <v>0</v>
      </c>
      <c r="N164">
        <v>0</v>
      </c>
      <c r="O164">
        <v>0</v>
      </c>
      <c r="P164">
        <v>0</v>
      </c>
      <c r="Q164">
        <v>0</v>
      </c>
      <c r="R164">
        <v>0</v>
      </c>
      <c r="S164">
        <v>0</v>
      </c>
      <c r="T164">
        <v>0</v>
      </c>
      <c r="U164">
        <v>0</v>
      </c>
      <c r="V164">
        <v>0</v>
      </c>
      <c r="W164">
        <v>379.05</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2710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2711</v>
      </c>
      <c r="B166">
        <v>-256</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c r="BD166"/>
      <c r="BE166"/>
      <c r="BF166"/>
      <c r="BG166"/>
      <c r="BH166"/>
      <c r="BI166"/>
      <c r="BJ166"/>
      <c r="BK166"/>
      <c r="BL166"/>
      <c r="BM166"/>
      <c r="BN166"/>
      <c r="BO166"/>
      <c r="BP166"/>
      <c r="BQ166"/>
      <c r="BR166"/>
      <c r="BS166"/>
      <c r="BT166"/>
    </row>
    <row r="167" spans="1:72" x14ac:dyDescent="0.3">
      <c r="A167" t="s">
        <v>2712</v>
      </c>
      <c r="B167">
        <v>0</v>
      </c>
      <c r="C167">
        <v>548.70000000000005</v>
      </c>
      <c r="D167">
        <v>0</v>
      </c>
      <c r="E167">
        <v>0</v>
      </c>
      <c r="F167">
        <v>0</v>
      </c>
      <c r="G167">
        <v>2719.01</v>
      </c>
      <c r="H167">
        <v>0</v>
      </c>
      <c r="I167">
        <v>0</v>
      </c>
      <c r="J167">
        <v>0</v>
      </c>
      <c r="K167">
        <v>-1351.23</v>
      </c>
      <c r="L167">
        <v>0</v>
      </c>
      <c r="M167">
        <v>0</v>
      </c>
      <c r="N167">
        <v>0</v>
      </c>
      <c r="O167">
        <v>0</v>
      </c>
      <c r="P167">
        <v>0</v>
      </c>
      <c r="Q167">
        <v>0</v>
      </c>
      <c r="R167">
        <v>0</v>
      </c>
      <c r="S167">
        <v>0</v>
      </c>
      <c r="T167">
        <v>0</v>
      </c>
      <c r="U167">
        <v>0</v>
      </c>
      <c r="V167">
        <v>0</v>
      </c>
      <c r="W167">
        <v>-1895.25</v>
      </c>
      <c r="X167">
        <v>0</v>
      </c>
      <c r="Y167">
        <v>0</v>
      </c>
      <c r="Z167">
        <v>0</v>
      </c>
      <c r="AA167">
        <v>0</v>
      </c>
      <c r="AB167">
        <v>0</v>
      </c>
      <c r="AC167">
        <v>0</v>
      </c>
      <c r="AD167">
        <v>0</v>
      </c>
      <c r="AE167">
        <v>0</v>
      </c>
      <c r="AF167">
        <v>0</v>
      </c>
      <c r="AG167">
        <v>0</v>
      </c>
      <c r="AH167">
        <v>0</v>
      </c>
      <c r="AI167">
        <v>-4344.62</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2883</v>
      </c>
      <c r="B168">
        <v>51</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c r="BD168"/>
      <c r="BE168"/>
      <c r="BF168"/>
      <c r="BG168"/>
      <c r="BH168"/>
      <c r="BI168"/>
      <c r="BJ168"/>
      <c r="BK168"/>
      <c r="BL168"/>
      <c r="BM168"/>
      <c r="BN168"/>
      <c r="BO168"/>
      <c r="BP168"/>
      <c r="BQ168"/>
      <c r="BR168"/>
      <c r="BS168"/>
      <c r="BT168"/>
    </row>
    <row r="169" spans="1:72" x14ac:dyDescent="0.3">
      <c r="A169" t="s">
        <v>2713</v>
      </c>
      <c r="B169">
        <v>-205</v>
      </c>
      <c r="C169">
        <v>1369.14</v>
      </c>
      <c r="D169">
        <v>-366</v>
      </c>
      <c r="E169">
        <v>-604</v>
      </c>
      <c r="F169">
        <v>-344</v>
      </c>
      <c r="G169">
        <v>2175.21</v>
      </c>
      <c r="H169">
        <v>0</v>
      </c>
      <c r="I169">
        <v>0</v>
      </c>
      <c r="J169">
        <v>0</v>
      </c>
      <c r="K169">
        <v>-1351.23</v>
      </c>
      <c r="L169">
        <v>0</v>
      </c>
      <c r="M169">
        <v>0</v>
      </c>
      <c r="N169">
        <v>0</v>
      </c>
      <c r="O169">
        <v>0</v>
      </c>
      <c r="P169">
        <v>0</v>
      </c>
      <c r="Q169">
        <v>0</v>
      </c>
      <c r="R169">
        <v>0</v>
      </c>
      <c r="S169">
        <v>0</v>
      </c>
      <c r="T169">
        <v>0</v>
      </c>
      <c r="U169">
        <v>0</v>
      </c>
      <c r="V169">
        <v>0</v>
      </c>
      <c r="W169">
        <v>-1516.2</v>
      </c>
      <c r="X169">
        <v>0</v>
      </c>
      <c r="Y169">
        <v>0</v>
      </c>
      <c r="Z169">
        <v>0</v>
      </c>
      <c r="AA169">
        <v>0</v>
      </c>
      <c r="AB169">
        <v>0</v>
      </c>
      <c r="AC169">
        <v>0</v>
      </c>
      <c r="AD169">
        <v>0</v>
      </c>
      <c r="AE169">
        <v>0</v>
      </c>
      <c r="AF169">
        <v>0</v>
      </c>
      <c r="AG169">
        <v>0</v>
      </c>
      <c r="AH169">
        <v>0</v>
      </c>
      <c r="AI169">
        <v>-4344.62</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2714</v>
      </c>
      <c r="B170">
        <v>148760</v>
      </c>
      <c r="C170">
        <v>117954.52</v>
      </c>
      <c r="D170">
        <v>96128</v>
      </c>
      <c r="E170">
        <v>73881</v>
      </c>
      <c r="F170">
        <v>124710</v>
      </c>
      <c r="G170">
        <v>48023.64</v>
      </c>
      <c r="H170">
        <v>439796</v>
      </c>
      <c r="I170">
        <v>80580</v>
      </c>
      <c r="J170">
        <v>166601</v>
      </c>
      <c r="K170">
        <v>70460.31</v>
      </c>
      <c r="L170">
        <v>77174</v>
      </c>
      <c r="M170">
        <v>108876</v>
      </c>
      <c r="N170">
        <v>175065</v>
      </c>
      <c r="O170">
        <v>122189.9</v>
      </c>
      <c r="P170">
        <v>69259</v>
      </c>
      <c r="Q170">
        <v>116852</v>
      </c>
      <c r="R170">
        <v>97650</v>
      </c>
      <c r="S170">
        <v>74770.789999999994</v>
      </c>
      <c r="T170">
        <v>72830</v>
      </c>
      <c r="U170">
        <v>84481</v>
      </c>
      <c r="V170">
        <v>165277</v>
      </c>
      <c r="W170">
        <v>83762.05</v>
      </c>
      <c r="X170">
        <v>56811</v>
      </c>
      <c r="Y170">
        <v>89240</v>
      </c>
      <c r="Z170">
        <v>174854</v>
      </c>
      <c r="AA170">
        <v>75971.75</v>
      </c>
      <c r="AB170">
        <v>67331</v>
      </c>
      <c r="AC170">
        <v>78072</v>
      </c>
      <c r="AD170">
        <v>155248</v>
      </c>
      <c r="AE170">
        <v>65712.539999999994</v>
      </c>
      <c r="AF170">
        <v>64309</v>
      </c>
      <c r="AG170">
        <v>142321</v>
      </c>
      <c r="AH170">
        <v>157810</v>
      </c>
      <c r="AI170">
        <v>90228.5</v>
      </c>
      <c r="AJ170">
        <v>82577</v>
      </c>
      <c r="AK170">
        <v>168336</v>
      </c>
      <c r="AL170">
        <v>133369</v>
      </c>
      <c r="AM170">
        <v>20496.580000000002</v>
      </c>
      <c r="AN170">
        <v>110692</v>
      </c>
      <c r="AO170">
        <v>208268</v>
      </c>
      <c r="AP170">
        <v>177079</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2715</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3173</v>
      </c>
      <c r="B172">
        <v>148269</v>
      </c>
      <c r="C172">
        <v>115784.27</v>
      </c>
      <c r="D172">
        <v>95480</v>
      </c>
      <c r="E172">
        <v>74823</v>
      </c>
      <c r="F172">
        <v>121578</v>
      </c>
      <c r="G172">
        <v>38021</v>
      </c>
      <c r="H172">
        <v>439304</v>
      </c>
      <c r="I172">
        <v>79556</v>
      </c>
      <c r="J172">
        <v>165229</v>
      </c>
      <c r="K172">
        <v>72498.09</v>
      </c>
      <c r="L172">
        <v>75734</v>
      </c>
      <c r="M172">
        <v>107878</v>
      </c>
      <c r="N172">
        <v>174586</v>
      </c>
      <c r="O172">
        <v>118901.15</v>
      </c>
      <c r="P172">
        <v>68266</v>
      </c>
      <c r="Q172">
        <v>116934</v>
      </c>
      <c r="R172">
        <v>97213</v>
      </c>
      <c r="S172">
        <v>75753.399999999994</v>
      </c>
      <c r="T172">
        <v>75805</v>
      </c>
      <c r="U172">
        <v>85652</v>
      </c>
      <c r="V172">
        <v>164444</v>
      </c>
      <c r="W172">
        <v>90110.95</v>
      </c>
      <c r="X172">
        <v>55962</v>
      </c>
      <c r="Y172">
        <v>87811</v>
      </c>
      <c r="Z172">
        <v>175978</v>
      </c>
      <c r="AA172">
        <v>77687.47</v>
      </c>
      <c r="AB172">
        <v>67093</v>
      </c>
      <c r="AC172">
        <v>78222</v>
      </c>
      <c r="AD172">
        <v>154361</v>
      </c>
      <c r="AE172">
        <v>62147.46</v>
      </c>
      <c r="AF172">
        <v>61221</v>
      </c>
      <c r="AG172">
        <v>141064</v>
      </c>
      <c r="AH172">
        <v>158775</v>
      </c>
      <c r="AI172">
        <v>105140.47</v>
      </c>
      <c r="AJ172">
        <v>79145</v>
      </c>
      <c r="AK172">
        <v>166289</v>
      </c>
      <c r="AL172">
        <v>134168</v>
      </c>
      <c r="AM172">
        <v>22797.43</v>
      </c>
      <c r="AN172">
        <v>111092</v>
      </c>
      <c r="AO172">
        <v>208731</v>
      </c>
      <c r="AP172">
        <v>177115</v>
      </c>
      <c r="AQ172">
        <v>86982.66</v>
      </c>
      <c r="AR172">
        <v>91900</v>
      </c>
      <c r="AS172">
        <v>111116</v>
      </c>
      <c r="AT172">
        <v>91318</v>
      </c>
      <c r="AU172">
        <v>36383.699999999997</v>
      </c>
      <c r="AV172">
        <v>30650</v>
      </c>
      <c r="AW172">
        <v>37398</v>
      </c>
      <c r="AX172">
        <v>34292</v>
      </c>
      <c r="AY172">
        <v>-35878</v>
      </c>
      <c r="AZ172">
        <v>32443</v>
      </c>
      <c r="BA172">
        <v>35992</v>
      </c>
      <c r="BB172">
        <v>66155</v>
      </c>
      <c r="BC172"/>
      <c r="BD172"/>
      <c r="BE172"/>
      <c r="BF172"/>
      <c r="BG172"/>
      <c r="BH172"/>
      <c r="BI172"/>
      <c r="BJ172"/>
      <c r="BK172"/>
      <c r="BL172"/>
      <c r="BM172"/>
      <c r="BN172"/>
      <c r="BO172"/>
      <c r="BP172"/>
      <c r="BQ172"/>
      <c r="BR172"/>
      <c r="BS172"/>
      <c r="BT172"/>
    </row>
    <row r="173" spans="1:72" x14ac:dyDescent="0.3">
      <c r="A173" t="s">
        <v>3174</v>
      </c>
      <c r="B173">
        <v>696</v>
      </c>
      <c r="C173">
        <v>801.11</v>
      </c>
      <c r="D173">
        <v>1014</v>
      </c>
      <c r="E173">
        <v>-338</v>
      </c>
      <c r="F173">
        <v>3476</v>
      </c>
      <c r="G173">
        <v>1301.8</v>
      </c>
      <c r="H173">
        <v>492</v>
      </c>
      <c r="I173">
        <v>1024</v>
      </c>
      <c r="J173">
        <v>1372</v>
      </c>
      <c r="K173">
        <v>3367.12</v>
      </c>
      <c r="L173">
        <v>1440</v>
      </c>
      <c r="M173">
        <v>998</v>
      </c>
      <c r="N173">
        <v>479</v>
      </c>
      <c r="O173">
        <v>3288.75</v>
      </c>
      <c r="P173">
        <v>993</v>
      </c>
      <c r="Q173">
        <v>-82</v>
      </c>
      <c r="R173">
        <v>437</v>
      </c>
      <c r="S173">
        <v>-982.6</v>
      </c>
      <c r="T173">
        <v>-2975</v>
      </c>
      <c r="U173">
        <v>-1171</v>
      </c>
      <c r="V173">
        <v>833</v>
      </c>
      <c r="W173">
        <v>-284.11</v>
      </c>
      <c r="X173">
        <v>849</v>
      </c>
      <c r="Y173">
        <v>1429</v>
      </c>
      <c r="Z173">
        <v>-1124</v>
      </c>
      <c r="AA173">
        <v>-1715.72</v>
      </c>
      <c r="AB173">
        <v>238</v>
      </c>
      <c r="AC173">
        <v>-150</v>
      </c>
      <c r="AD173">
        <v>887</v>
      </c>
      <c r="AE173">
        <v>3565.08</v>
      </c>
      <c r="AF173">
        <v>3088</v>
      </c>
      <c r="AG173">
        <v>1257</v>
      </c>
      <c r="AH173">
        <v>-965</v>
      </c>
      <c r="AI173">
        <v>2466.5</v>
      </c>
      <c r="AJ173">
        <v>3432</v>
      </c>
      <c r="AK173">
        <v>2047</v>
      </c>
      <c r="AL173">
        <v>-799</v>
      </c>
      <c r="AM173">
        <v>-2300.85</v>
      </c>
      <c r="AN173">
        <v>-400</v>
      </c>
      <c r="AO173">
        <v>-463</v>
      </c>
      <c r="AP173">
        <v>-36</v>
      </c>
      <c r="AQ173">
        <v>1.63</v>
      </c>
      <c r="AR173">
        <v>-259</v>
      </c>
      <c r="AS173">
        <v>-426</v>
      </c>
      <c r="AT173">
        <v>-351</v>
      </c>
      <c r="AU173">
        <v>-854.37</v>
      </c>
      <c r="AV173">
        <v>-543</v>
      </c>
      <c r="AW173">
        <v>-443</v>
      </c>
      <c r="AX173">
        <v>-86</v>
      </c>
      <c r="AY173">
        <v>-452</v>
      </c>
      <c r="AZ173">
        <v>-656</v>
      </c>
      <c r="BA173">
        <v>-322</v>
      </c>
      <c r="BB173">
        <v>1</v>
      </c>
      <c r="BC173"/>
      <c r="BD173"/>
      <c r="BE173"/>
      <c r="BF173"/>
      <c r="BG173"/>
      <c r="BH173"/>
      <c r="BI173"/>
      <c r="BJ173"/>
      <c r="BK173"/>
      <c r="BL173"/>
      <c r="BM173"/>
      <c r="BN173"/>
      <c r="BO173"/>
      <c r="BP173"/>
      <c r="BQ173"/>
      <c r="BR173"/>
      <c r="BS173"/>
      <c r="BT173"/>
    </row>
    <row r="174" spans="1:72" x14ac:dyDescent="0.3">
      <c r="A174" t="s">
        <v>2717</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3175</v>
      </c>
      <c r="B175">
        <v>148064</v>
      </c>
      <c r="C175">
        <v>117147.32</v>
      </c>
      <c r="D175">
        <v>95114</v>
      </c>
      <c r="E175">
        <v>74219</v>
      </c>
      <c r="F175">
        <v>121234</v>
      </c>
      <c r="G175">
        <v>46695.39</v>
      </c>
      <c r="H175">
        <v>439304</v>
      </c>
      <c r="I175">
        <v>79556</v>
      </c>
      <c r="J175">
        <v>165229</v>
      </c>
      <c r="K175">
        <v>66984.14</v>
      </c>
      <c r="L175">
        <v>75734</v>
      </c>
      <c r="M175">
        <v>107878</v>
      </c>
      <c r="N175">
        <v>174586</v>
      </c>
      <c r="O175">
        <v>118901.15</v>
      </c>
      <c r="P175">
        <v>68266</v>
      </c>
      <c r="Q175">
        <v>116934</v>
      </c>
      <c r="R175">
        <v>97213</v>
      </c>
      <c r="S175">
        <v>75753.399999999994</v>
      </c>
      <c r="T175">
        <v>75805</v>
      </c>
      <c r="U175">
        <v>85652</v>
      </c>
      <c r="V175">
        <v>164444</v>
      </c>
      <c r="W175">
        <v>84088.87</v>
      </c>
      <c r="X175">
        <v>55962</v>
      </c>
      <c r="Y175">
        <v>87811</v>
      </c>
      <c r="Z175">
        <v>175978</v>
      </c>
      <c r="AA175">
        <v>77687.47</v>
      </c>
      <c r="AB175">
        <v>67093</v>
      </c>
      <c r="AC175">
        <v>78222</v>
      </c>
      <c r="AD175">
        <v>154361</v>
      </c>
      <c r="AE175">
        <v>62147.46</v>
      </c>
      <c r="AF175">
        <v>61221</v>
      </c>
      <c r="AG175">
        <v>141064</v>
      </c>
      <c r="AH175">
        <v>158775</v>
      </c>
      <c r="AI175">
        <v>87762</v>
      </c>
      <c r="AJ175">
        <v>79145</v>
      </c>
      <c r="AK175">
        <v>166289</v>
      </c>
      <c r="AL175">
        <v>134168</v>
      </c>
      <c r="AM175">
        <v>22797.43</v>
      </c>
      <c r="AN175">
        <v>111092</v>
      </c>
      <c r="AO175">
        <v>208731</v>
      </c>
      <c r="AP175">
        <v>177115</v>
      </c>
      <c r="AQ175">
        <v>0</v>
      </c>
      <c r="AR175">
        <v>0</v>
      </c>
      <c r="AS175">
        <v>0</v>
      </c>
      <c r="AT175">
        <v>0</v>
      </c>
      <c r="AU175">
        <v>0</v>
      </c>
      <c r="AV175">
        <v>0</v>
      </c>
      <c r="AW175">
        <v>0</v>
      </c>
      <c r="AX175">
        <v>0</v>
      </c>
      <c r="AY175">
        <v>0</v>
      </c>
      <c r="AZ175">
        <v>0</v>
      </c>
      <c r="BA175">
        <v>0</v>
      </c>
      <c r="BB175">
        <v>0</v>
      </c>
      <c r="BC175"/>
      <c r="BD175"/>
      <c r="BE175"/>
      <c r="BF175"/>
      <c r="BG175"/>
      <c r="BH175"/>
      <c r="BI175"/>
      <c r="BJ175"/>
      <c r="BK175"/>
      <c r="BL175"/>
      <c r="BM175"/>
      <c r="BN175"/>
      <c r="BO175"/>
      <c r="BP175"/>
      <c r="BQ175"/>
      <c r="BR175"/>
      <c r="BS175"/>
      <c r="BT175"/>
    </row>
    <row r="176" spans="1:72" x14ac:dyDescent="0.3">
      <c r="A176" t="s">
        <v>3176</v>
      </c>
      <c r="B176">
        <v>696</v>
      </c>
      <c r="C176">
        <v>807.2</v>
      </c>
      <c r="D176">
        <v>1014</v>
      </c>
      <c r="E176">
        <v>-338</v>
      </c>
      <c r="F176">
        <v>3476</v>
      </c>
      <c r="G176">
        <v>1328.24</v>
      </c>
      <c r="H176">
        <v>492</v>
      </c>
      <c r="I176">
        <v>1024</v>
      </c>
      <c r="J176">
        <v>1372</v>
      </c>
      <c r="K176">
        <v>3476.17</v>
      </c>
      <c r="L176">
        <v>1440</v>
      </c>
      <c r="M176">
        <v>998</v>
      </c>
      <c r="N176">
        <v>479</v>
      </c>
      <c r="O176">
        <v>3288.75</v>
      </c>
      <c r="P176">
        <v>993</v>
      </c>
      <c r="Q176">
        <v>-82</v>
      </c>
      <c r="R176">
        <v>437</v>
      </c>
      <c r="S176">
        <v>-982.6</v>
      </c>
      <c r="T176">
        <v>-2975</v>
      </c>
      <c r="U176">
        <v>-1171</v>
      </c>
      <c r="V176">
        <v>833</v>
      </c>
      <c r="W176">
        <v>-326.82</v>
      </c>
      <c r="X176">
        <v>849</v>
      </c>
      <c r="Y176">
        <v>1429</v>
      </c>
      <c r="Z176">
        <v>-1124</v>
      </c>
      <c r="AA176">
        <v>-1715.72</v>
      </c>
      <c r="AB176">
        <v>238</v>
      </c>
      <c r="AC176">
        <v>-150</v>
      </c>
      <c r="AD176">
        <v>887</v>
      </c>
      <c r="AE176">
        <v>3565.08</v>
      </c>
      <c r="AF176">
        <v>3088</v>
      </c>
      <c r="AG176">
        <v>1257</v>
      </c>
      <c r="AH176">
        <v>-965</v>
      </c>
      <c r="AI176">
        <v>2466.5</v>
      </c>
      <c r="AJ176">
        <v>3432</v>
      </c>
      <c r="AK176">
        <v>2047</v>
      </c>
      <c r="AL176">
        <v>-799</v>
      </c>
      <c r="AM176">
        <v>-2300.85</v>
      </c>
      <c r="AN176">
        <v>-400</v>
      </c>
      <c r="AO176">
        <v>-463</v>
      </c>
      <c r="AP176">
        <v>-36</v>
      </c>
      <c r="AQ176">
        <v>0</v>
      </c>
      <c r="AR176">
        <v>0</v>
      </c>
      <c r="AS176">
        <v>0</v>
      </c>
      <c r="AT176">
        <v>0</v>
      </c>
      <c r="AU176">
        <v>0</v>
      </c>
      <c r="AV176">
        <v>0</v>
      </c>
      <c r="AW176">
        <v>0</v>
      </c>
      <c r="AX176">
        <v>0</v>
      </c>
      <c r="AY176">
        <v>0</v>
      </c>
      <c r="AZ176">
        <v>0</v>
      </c>
      <c r="BA176">
        <v>0</v>
      </c>
      <c r="BB176">
        <v>0</v>
      </c>
      <c r="BC176"/>
      <c r="BD176"/>
      <c r="BE176"/>
      <c r="BF176"/>
      <c r="BG176"/>
      <c r="BH176"/>
      <c r="BI176"/>
      <c r="BJ176"/>
      <c r="BK176"/>
      <c r="BL176"/>
      <c r="BM176"/>
      <c r="BN176"/>
      <c r="BO176"/>
      <c r="BP176"/>
      <c r="BQ176"/>
      <c r="BR176"/>
      <c r="BS176"/>
      <c r="BT176"/>
    </row>
    <row r="177" spans="1:72" x14ac:dyDescent="0.3">
      <c r="A177" t="s">
        <v>2720</v>
      </c>
      <c r="B177">
        <v>0.51522000000000001</v>
      </c>
      <c r="C177">
        <v>0.40233999999999998</v>
      </c>
      <c r="D177">
        <v>0.33178000000000002</v>
      </c>
      <c r="E177">
        <v>0.26</v>
      </c>
      <c r="F177">
        <v>0.42247000000000001</v>
      </c>
      <c r="G177">
        <v>0.13211999999999999</v>
      </c>
      <c r="H177">
        <v>1.52654</v>
      </c>
      <c r="I177">
        <v>0.27644999999999997</v>
      </c>
      <c r="J177">
        <v>0.56999999999999995</v>
      </c>
      <c r="K177">
        <v>0.25191999999999998</v>
      </c>
      <c r="L177">
        <v>0.26317000000000002</v>
      </c>
      <c r="M177">
        <v>0.37486999999999998</v>
      </c>
      <c r="N177">
        <v>0.60667000000000004</v>
      </c>
      <c r="O177">
        <v>0.40098</v>
      </c>
      <c r="P177">
        <v>0.24</v>
      </c>
      <c r="Q177">
        <v>0.40633999999999998</v>
      </c>
      <c r="R177">
        <v>0.34</v>
      </c>
      <c r="S177">
        <v>0.26571</v>
      </c>
      <c r="T177">
        <v>0.26</v>
      </c>
      <c r="U177">
        <v>0.3</v>
      </c>
      <c r="V177">
        <v>0.57142999999999999</v>
      </c>
      <c r="W177">
        <v>0.31312000000000001</v>
      </c>
      <c r="X177">
        <v>0.19445999999999999</v>
      </c>
      <c r="Y177">
        <v>0.31</v>
      </c>
      <c r="Z177">
        <v>0.61151</v>
      </c>
      <c r="AA177">
        <v>0.26995000000000002</v>
      </c>
      <c r="AB177">
        <v>0.23313999999999999</v>
      </c>
      <c r="AC177">
        <v>0.27181</v>
      </c>
      <c r="AD177">
        <v>0.53639000000000003</v>
      </c>
      <c r="AE177">
        <v>0.22061</v>
      </c>
      <c r="AF177">
        <v>0.21</v>
      </c>
      <c r="AG177">
        <v>0.49019000000000001</v>
      </c>
      <c r="AH177">
        <v>0.55000000000000004</v>
      </c>
      <c r="AI177">
        <v>0.36593999999999999</v>
      </c>
      <c r="AJ177">
        <v>0.28000000000000003</v>
      </c>
      <c r="AK177">
        <v>0.58494999999999997</v>
      </c>
      <c r="AL177">
        <v>0.46622000000000002</v>
      </c>
      <c r="AM177">
        <v>7.9219999999999999E-2</v>
      </c>
      <c r="AN177">
        <v>0.38</v>
      </c>
      <c r="AO177">
        <v>0.73</v>
      </c>
      <c r="AP177">
        <v>0.62</v>
      </c>
      <c r="AQ177">
        <v>0.30503999999999998</v>
      </c>
      <c r="AR177">
        <v>0.32</v>
      </c>
      <c r="AS177">
        <v>0.38612000000000002</v>
      </c>
      <c r="AT177">
        <v>0.32</v>
      </c>
      <c r="AU177">
        <v>0.13</v>
      </c>
      <c r="AV177">
        <v>0.1</v>
      </c>
      <c r="AW177">
        <v>0.13</v>
      </c>
      <c r="AX177">
        <v>0.12</v>
      </c>
      <c r="AY177">
        <v>-0.12</v>
      </c>
      <c r="AZ177">
        <v>0.11</v>
      </c>
      <c r="BA177">
        <v>0.12</v>
      </c>
      <c r="BB177">
        <v>0.22</v>
      </c>
      <c r="BC177"/>
      <c r="BD177"/>
      <c r="BE177"/>
      <c r="BF177"/>
      <c r="BG177"/>
      <c r="BH177"/>
      <c r="BI177"/>
      <c r="BJ177"/>
      <c r="BK177"/>
      <c r="BL177"/>
      <c r="BM177"/>
      <c r="BN177"/>
      <c r="BO177"/>
      <c r="BP177"/>
      <c r="BQ177"/>
      <c r="BR177"/>
      <c r="BS177"/>
      <c r="BT177"/>
    </row>
    <row r="178" spans="1:72" x14ac:dyDescent="0.3">
      <c r="A178" t="s">
        <v>2797</v>
      </c>
      <c r="B178" t="s">
        <v>2798</v>
      </c>
      <c r="C178" t="s">
        <v>2799</v>
      </c>
      <c r="D178" t="s">
        <v>2800</v>
      </c>
      <c r="E178" t="s">
        <v>2801</v>
      </c>
      <c r="F178" t="s">
        <v>2802</v>
      </c>
      <c r="G178" t="s">
        <v>2803</v>
      </c>
      <c r="H178" t="s">
        <v>2804</v>
      </c>
      <c r="I178" t="s">
        <v>2805</v>
      </c>
      <c r="J178" t="s">
        <v>2806</v>
      </c>
      <c r="K178" t="s">
        <v>2807</v>
      </c>
      <c r="L178" t="s">
        <v>2808</v>
      </c>
      <c r="M178" t="s">
        <v>2809</v>
      </c>
      <c r="N178" t="s">
        <v>2810</v>
      </c>
      <c r="O178" t="s">
        <v>2811</v>
      </c>
      <c r="P178" t="s">
        <v>2812</v>
      </c>
      <c r="Q178" t="s">
        <v>2813</v>
      </c>
      <c r="R178" t="s">
        <v>2814</v>
      </c>
      <c r="S178" t="s">
        <v>2815</v>
      </c>
      <c r="T178" t="s">
        <v>2816</v>
      </c>
      <c r="U178" t="s">
        <v>2817</v>
      </c>
      <c r="V178" t="s">
        <v>2818</v>
      </c>
      <c r="W178" t="s">
        <v>2819</v>
      </c>
      <c r="X178" t="s">
        <v>2820</v>
      </c>
      <c r="Y178" t="s">
        <v>2821</v>
      </c>
      <c r="Z178" t="s">
        <v>2822</v>
      </c>
      <c r="AA178" t="s">
        <v>2823</v>
      </c>
      <c r="AB178" t="s">
        <v>2824</v>
      </c>
      <c r="AC178" t="s">
        <v>2825</v>
      </c>
      <c r="AD178" t="s">
        <v>2826</v>
      </c>
      <c r="AE178" t="s">
        <v>2827</v>
      </c>
      <c r="AF178" t="s">
        <v>2828</v>
      </c>
      <c r="AG178" t="s">
        <v>2829</v>
      </c>
      <c r="AH178" t="s">
        <v>2830</v>
      </c>
      <c r="AI178" t="s">
        <v>2831</v>
      </c>
      <c r="AJ178" t="s">
        <v>2832</v>
      </c>
      <c r="AK178" t="s">
        <v>2833</v>
      </c>
      <c r="AL178" t="s">
        <v>2834</v>
      </c>
      <c r="AM178" t="s">
        <v>2835</v>
      </c>
      <c r="AN178" t="s">
        <v>2836</v>
      </c>
      <c r="AO178" t="s">
        <v>2837</v>
      </c>
      <c r="AP178" t="s">
        <v>2838</v>
      </c>
      <c r="AQ178" t="s">
        <v>2839</v>
      </c>
      <c r="AR178" t="s">
        <v>2840</v>
      </c>
      <c r="AS178" t="s">
        <v>2841</v>
      </c>
      <c r="AT178" t="s">
        <v>2842</v>
      </c>
      <c r="AU178" t="s">
        <v>2843</v>
      </c>
      <c r="AV178" t="s">
        <v>2844</v>
      </c>
      <c r="AW178" t="s">
        <v>2845</v>
      </c>
      <c r="AX178" t="s">
        <v>2846</v>
      </c>
      <c r="AY178" t="s">
        <v>2847</v>
      </c>
      <c r="AZ178" t="s">
        <v>2848</v>
      </c>
      <c r="BA178" t="s">
        <v>2849</v>
      </c>
      <c r="BB178" t="s">
        <v>2850</v>
      </c>
      <c r="BC178" s="80"/>
      <c r="BD178" s="80"/>
      <c r="BE178" s="80"/>
      <c r="BF178" s="80"/>
      <c r="BG178" s="80"/>
      <c r="BH178" s="80"/>
      <c r="BI178" s="80"/>
      <c r="BJ178" s="80"/>
      <c r="BK178" s="80"/>
      <c r="BL178" s="80"/>
      <c r="BM178" s="80"/>
      <c r="BN178" s="80"/>
      <c r="BO178" s="80"/>
      <c r="BP178" s="80"/>
      <c r="BQ178" s="80"/>
    </row>
    <row r="179" spans="1:72" x14ac:dyDescent="0.3">
      <c r="A179" t="s">
        <v>2851</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s="80"/>
      <c r="BD179" s="80"/>
      <c r="BE179" s="80"/>
      <c r="BF179" s="80"/>
      <c r="BG179" s="80"/>
      <c r="BH179" s="80"/>
      <c r="BI179" s="80"/>
      <c r="BJ179" s="80"/>
      <c r="BK179" s="80"/>
      <c r="BL179" s="80"/>
      <c r="BM179" s="80"/>
      <c r="BN179" s="80"/>
      <c r="BO179" s="80"/>
      <c r="BP179" s="80"/>
      <c r="BQ179" s="80"/>
    </row>
    <row r="180" spans="1:72" x14ac:dyDescent="0.3">
      <c r="A180" t="s">
        <v>2852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s="80"/>
      <c r="BD180" s="80"/>
      <c r="BE180" s="80"/>
      <c r="BF180" s="80"/>
      <c r="BG180" s="80"/>
      <c r="BH180" s="80"/>
      <c r="BI180" s="80"/>
      <c r="BJ180" s="80"/>
      <c r="BK180" s="80"/>
      <c r="BL180" s="80"/>
      <c r="BM180" s="80"/>
      <c r="BN180" s="80"/>
      <c r="BO180" s="80"/>
      <c r="BP180" s="80"/>
      <c r="BQ180" s="80"/>
    </row>
    <row r="181" spans="1:72" x14ac:dyDescent="0.3">
      <c r="A181" t="s">
        <v>2853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A183">
        <v>1</v>
      </c>
      <c r="B183">
        <v>2</v>
      </c>
      <c r="C183">
        <v>3</v>
      </c>
      <c r="D183">
        <v>4</v>
      </c>
      <c r="E183">
        <v>5</v>
      </c>
      <c r="F183">
        <v>6</v>
      </c>
      <c r="G183">
        <v>7</v>
      </c>
      <c r="H183">
        <v>8</v>
      </c>
      <c r="I183">
        <v>9</v>
      </c>
      <c r="J183">
        <v>10</v>
      </c>
      <c r="K183">
        <v>11</v>
      </c>
      <c r="L183">
        <v>12</v>
      </c>
      <c r="M183">
        <v>13</v>
      </c>
      <c r="N183">
        <v>14</v>
      </c>
      <c r="O183">
        <v>15</v>
      </c>
      <c r="P183">
        <v>16</v>
      </c>
      <c r="Q183">
        <v>17</v>
      </c>
      <c r="R183">
        <v>18</v>
      </c>
      <c r="S183">
        <v>19</v>
      </c>
      <c r="T183">
        <v>20</v>
      </c>
      <c r="U183">
        <v>21</v>
      </c>
      <c r="V183">
        <v>22</v>
      </c>
      <c r="W183">
        <v>23</v>
      </c>
      <c r="X183">
        <v>24</v>
      </c>
      <c r="Y183">
        <v>25</v>
      </c>
      <c r="Z183">
        <v>26</v>
      </c>
      <c r="AA183">
        <v>27</v>
      </c>
      <c r="AB183">
        <v>28</v>
      </c>
      <c r="AC183">
        <v>29</v>
      </c>
      <c r="AD183">
        <v>30</v>
      </c>
      <c r="AE183">
        <v>31</v>
      </c>
      <c r="AF183">
        <v>32</v>
      </c>
      <c r="AG183">
        <v>33</v>
      </c>
      <c r="AH183">
        <v>34</v>
      </c>
      <c r="AI183">
        <v>35</v>
      </c>
      <c r="AJ183">
        <v>36</v>
      </c>
      <c r="AK183">
        <v>37</v>
      </c>
      <c r="AL183">
        <v>38</v>
      </c>
      <c r="AM183">
        <v>39</v>
      </c>
      <c r="AN183">
        <v>40</v>
      </c>
      <c r="AO183">
        <v>41</v>
      </c>
      <c r="AP183">
        <v>42</v>
      </c>
      <c r="AQ183">
        <v>43</v>
      </c>
      <c r="AR183">
        <v>44</v>
      </c>
      <c r="AS183">
        <v>45</v>
      </c>
      <c r="AT183">
        <v>46</v>
      </c>
      <c r="AU183">
        <v>47</v>
      </c>
      <c r="AV183">
        <v>48</v>
      </c>
      <c r="AW183">
        <v>49</v>
      </c>
      <c r="AX183">
        <v>50</v>
      </c>
      <c r="AY183">
        <v>51</v>
      </c>
      <c r="AZ183">
        <v>52</v>
      </c>
      <c r="BA183">
        <v>53</v>
      </c>
      <c r="BB183">
        <v>54</v>
      </c>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f>INDEX(B$129:B$212,MATCH($A$213,$A$129:$A$212,0),1)</f>
        <v>5710</v>
      </c>
      <c r="C213" s="132">
        <f t="shared" ref="C213:BL213" si="7">INDEX(C$129:C$212,MATCH($A$213,$A$129:$A$212,0),1)</f>
        <v>9018.76</v>
      </c>
      <c r="D213" s="132">
        <f t="shared" si="7"/>
        <v>9508</v>
      </c>
      <c r="E213" s="132">
        <f t="shared" si="7"/>
        <v>4742</v>
      </c>
      <c r="F213" s="132">
        <f t="shared" si="7"/>
        <v>5526</v>
      </c>
      <c r="G213" s="132">
        <f t="shared" si="7"/>
        <v>11116.3</v>
      </c>
      <c r="H213" s="132">
        <f t="shared" si="7"/>
        <v>5292</v>
      </c>
      <c r="I213" s="132">
        <f t="shared" si="7"/>
        <v>3713</v>
      </c>
      <c r="J213" s="132">
        <f t="shared" si="7"/>
        <v>7585</v>
      </c>
      <c r="K213" s="132">
        <f t="shared" si="7"/>
        <v>1566.87</v>
      </c>
      <c r="L213" s="132">
        <f t="shared" si="7"/>
        <v>7336</v>
      </c>
      <c r="M213" s="132">
        <f t="shared" si="7"/>
        <v>7356</v>
      </c>
      <c r="N213" s="132">
        <f t="shared" si="7"/>
        <v>13493</v>
      </c>
      <c r="O213" s="132">
        <f t="shared" si="7"/>
        <v>5408.7</v>
      </c>
      <c r="P213" s="132">
        <f t="shared" si="7"/>
        <v>15665</v>
      </c>
      <c r="Q213" s="132">
        <f t="shared" si="7"/>
        <v>16037</v>
      </c>
      <c r="R213" s="132">
        <f t="shared" si="7"/>
        <v>20531</v>
      </c>
      <c r="S213" s="132">
        <f t="shared" si="7"/>
        <v>14694.09</v>
      </c>
      <c r="T213" s="132">
        <f t="shared" si="7"/>
        <v>22625</v>
      </c>
      <c r="U213" s="132">
        <f t="shared" si="7"/>
        <v>25012</v>
      </c>
      <c r="V213" s="132">
        <f t="shared" si="7"/>
        <v>24771</v>
      </c>
      <c r="W213" s="132">
        <f t="shared" si="7"/>
        <v>20079.27</v>
      </c>
      <c r="X213" s="132">
        <f t="shared" si="7"/>
        <v>18394</v>
      </c>
      <c r="Y213" s="132">
        <f t="shared" si="7"/>
        <v>27342</v>
      </c>
      <c r="Z213" s="132">
        <f t="shared" si="7"/>
        <v>25244</v>
      </c>
      <c r="AA213" s="132">
        <f t="shared" si="7"/>
        <v>19432.64</v>
      </c>
      <c r="AB213" s="132">
        <f t="shared" si="7"/>
        <v>16026</v>
      </c>
      <c r="AC213" s="132">
        <f t="shared" si="7"/>
        <v>23944</v>
      </c>
      <c r="AD213" s="132">
        <f t="shared" si="7"/>
        <v>22852</v>
      </c>
      <c r="AE213" s="132">
        <f t="shared" si="7"/>
        <v>19165.240000000002</v>
      </c>
      <c r="AF213" s="132">
        <f t="shared" si="7"/>
        <v>25258</v>
      </c>
      <c r="AG213" s="132">
        <f t="shared" si="7"/>
        <v>27008</v>
      </c>
      <c r="AH213" s="132">
        <f t="shared" si="7"/>
        <v>23555</v>
      </c>
      <c r="AI213" s="132">
        <f t="shared" si="7"/>
        <v>17921.080000000002</v>
      </c>
      <c r="AJ213" s="132">
        <f t="shared" si="7"/>
        <v>16992</v>
      </c>
      <c r="AK213" s="132">
        <f t="shared" si="7"/>
        <v>17073</v>
      </c>
      <c r="AL213" s="132">
        <f t="shared" si="7"/>
        <v>13432</v>
      </c>
      <c r="AM213" s="132">
        <f t="shared" si="7"/>
        <v>10000.84</v>
      </c>
      <c r="AN213" s="132">
        <f t="shared" si="7"/>
        <v>7058</v>
      </c>
      <c r="AO213" s="132">
        <f t="shared" si="7"/>
        <v>13880</v>
      </c>
      <c r="AP213" s="132">
        <f t="shared" si="7"/>
        <v>13265</v>
      </c>
      <c r="AQ213" s="132">
        <f t="shared" si="7"/>
        <v>17634.84</v>
      </c>
      <c r="AR213" s="132">
        <f t="shared" si="7"/>
        <v>21192</v>
      </c>
      <c r="AS213" s="132">
        <f t="shared" si="7"/>
        <v>11108</v>
      </c>
      <c r="AT213" s="132">
        <f t="shared" si="7"/>
        <v>10927</v>
      </c>
      <c r="AU213" s="132">
        <f t="shared" si="7"/>
        <v>9313.5</v>
      </c>
      <c r="AV213" s="132">
        <f t="shared" si="7"/>
        <v>9717</v>
      </c>
      <c r="AW213" s="132">
        <f t="shared" si="7"/>
        <v>8623</v>
      </c>
      <c r="AX213" s="132">
        <f t="shared" si="7"/>
        <v>9430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5710</v>
      </c>
      <c r="C215" s="80">
        <f t="shared" ref="C215:BL215" si="8">C213</f>
        <v>9018.76</v>
      </c>
      <c r="D215" s="80">
        <f t="shared" si="8"/>
        <v>9508</v>
      </c>
      <c r="E215" s="80">
        <f t="shared" si="8"/>
        <v>4742</v>
      </c>
      <c r="F215" s="80">
        <f t="shared" si="8"/>
        <v>5526</v>
      </c>
      <c r="G215" s="80">
        <f t="shared" si="8"/>
        <v>11116.3</v>
      </c>
      <c r="H215" s="80">
        <f t="shared" si="8"/>
        <v>5292</v>
      </c>
      <c r="I215" s="80">
        <f t="shared" si="8"/>
        <v>3713</v>
      </c>
      <c r="J215" s="80">
        <f t="shared" si="8"/>
        <v>7585</v>
      </c>
      <c r="K215" s="80">
        <f t="shared" si="8"/>
        <v>1566.87</v>
      </c>
      <c r="L215" s="80">
        <f t="shared" si="8"/>
        <v>7336</v>
      </c>
      <c r="M215" s="80">
        <f t="shared" si="8"/>
        <v>7356</v>
      </c>
      <c r="N215" s="80">
        <f t="shared" si="8"/>
        <v>13493</v>
      </c>
      <c r="O215" s="80">
        <f t="shared" si="8"/>
        <v>5408.7</v>
      </c>
      <c r="P215" s="80">
        <f t="shared" si="8"/>
        <v>15665</v>
      </c>
      <c r="Q215" s="80">
        <f t="shared" si="8"/>
        <v>16037</v>
      </c>
      <c r="R215" s="80">
        <f t="shared" si="8"/>
        <v>20531</v>
      </c>
      <c r="S215" s="80">
        <f t="shared" si="8"/>
        <v>14694.09</v>
      </c>
      <c r="T215" s="80">
        <f t="shared" si="8"/>
        <v>22625</v>
      </c>
      <c r="U215" s="80">
        <f t="shared" si="8"/>
        <v>25012</v>
      </c>
      <c r="V215" s="80">
        <f t="shared" si="8"/>
        <v>24771</v>
      </c>
      <c r="W215" s="80">
        <f t="shared" si="8"/>
        <v>20079.27</v>
      </c>
      <c r="X215" s="80">
        <f t="shared" si="8"/>
        <v>18394</v>
      </c>
      <c r="Y215" s="80">
        <f t="shared" si="8"/>
        <v>27342</v>
      </c>
      <c r="Z215" s="80">
        <f t="shared" si="8"/>
        <v>25244</v>
      </c>
      <c r="AA215" s="80">
        <f t="shared" si="8"/>
        <v>19432.64</v>
      </c>
      <c r="AB215" s="80">
        <f t="shared" si="8"/>
        <v>16026</v>
      </c>
      <c r="AC215" s="80">
        <f t="shared" si="8"/>
        <v>23944</v>
      </c>
      <c r="AD215" s="80">
        <f t="shared" si="8"/>
        <v>22852</v>
      </c>
      <c r="AE215" s="80">
        <f t="shared" si="8"/>
        <v>19165.240000000002</v>
      </c>
      <c r="AF215" s="80">
        <f t="shared" si="8"/>
        <v>25258</v>
      </c>
      <c r="AG215" s="80">
        <f t="shared" si="8"/>
        <v>27008</v>
      </c>
      <c r="AH215" s="80">
        <f t="shared" si="8"/>
        <v>23555</v>
      </c>
      <c r="AI215" s="80">
        <f t="shared" si="8"/>
        <v>17921.080000000002</v>
      </c>
      <c r="AJ215" s="80">
        <f t="shared" si="8"/>
        <v>16992</v>
      </c>
      <c r="AK215" s="80">
        <f t="shared" si="8"/>
        <v>17073</v>
      </c>
      <c r="AL215" s="80">
        <f t="shared" si="8"/>
        <v>13432</v>
      </c>
      <c r="AM215" s="80">
        <f t="shared" si="8"/>
        <v>10000.84</v>
      </c>
      <c r="AN215" s="80">
        <f t="shared" si="8"/>
        <v>7058</v>
      </c>
      <c r="AO215" s="80">
        <f t="shared" si="8"/>
        <v>13880</v>
      </c>
      <c r="AP215" s="80">
        <f t="shared" si="8"/>
        <v>13265</v>
      </c>
      <c r="AQ215" s="80">
        <f t="shared" si="8"/>
        <v>17634.84</v>
      </c>
      <c r="AR215" s="80">
        <f t="shared" si="8"/>
        <v>21192</v>
      </c>
      <c r="AS215" s="80">
        <f t="shared" si="8"/>
        <v>11108</v>
      </c>
      <c r="AT215" s="80">
        <f t="shared" si="8"/>
        <v>10927</v>
      </c>
      <c r="AU215" s="80">
        <f t="shared" si="8"/>
        <v>9313.5</v>
      </c>
      <c r="AV215" s="80">
        <f t="shared" si="8"/>
        <v>9717</v>
      </c>
      <c r="AW215" s="80">
        <f t="shared" si="8"/>
        <v>8623</v>
      </c>
      <c r="AX215" s="80">
        <f t="shared" si="8"/>
        <v>9430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2580</v>
      </c>
      <c r="Z219" t="s">
        <v>2581</v>
      </c>
      <c r="AA219" t="s">
        <v>2582</v>
      </c>
      <c r="AB219" t="s">
        <v>2583</v>
      </c>
      <c r="AC219" t="s">
        <v>2584</v>
      </c>
      <c r="AD219" t="s">
        <v>2585</v>
      </c>
      <c r="AE219" t="s">
        <v>2586</v>
      </c>
      <c r="AF219" t="s">
        <v>2587</v>
      </c>
      <c r="AG219" t="s">
        <v>2588</v>
      </c>
      <c r="AH219" t="s">
        <v>2589</v>
      </c>
      <c r="AI219" t="s">
        <v>2590</v>
      </c>
      <c r="AJ219" t="s">
        <v>2591</v>
      </c>
      <c r="AK219" t="s">
        <v>2592</v>
      </c>
      <c r="AL219" t="s">
        <v>2593</v>
      </c>
      <c r="AM219" t="s">
        <v>2594</v>
      </c>
      <c r="AN219" t="s">
        <v>2595</v>
      </c>
      <c r="AO219" t="s">
        <v>2596</v>
      </c>
      <c r="AP219" t="s">
        <v>2597</v>
      </c>
      <c r="AQ219" t="s">
        <v>2598</v>
      </c>
      <c r="AR219" t="s">
        <v>2599</v>
      </c>
      <c r="AS219" t="s">
        <v>2600</v>
      </c>
      <c r="AT219" t="s">
        <v>2601</v>
      </c>
      <c r="AU219" t="s">
        <v>2602</v>
      </c>
      <c r="AV219" t="s">
        <v>2603</v>
      </c>
      <c r="AW219" t="s">
        <v>2604</v>
      </c>
      <c r="AX219" t="s">
        <v>2605</v>
      </c>
      <c r="AY219" t="s">
        <v>2606</v>
      </c>
      <c r="AZ219" t="s">
        <v>2607</v>
      </c>
      <c r="BA219" t="s">
        <v>2608</v>
      </c>
      <c r="BB219" t="s">
        <v>2609</v>
      </c>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148965</v>
      </c>
      <c r="C221">
        <v>412618.38</v>
      </c>
      <c r="D221">
        <v>296033</v>
      </c>
      <c r="E221">
        <v>199539</v>
      </c>
      <c r="F221">
        <v>125054</v>
      </c>
      <c r="G221">
        <v>726299.81</v>
      </c>
      <c r="H221">
        <v>686977</v>
      </c>
      <c r="I221">
        <v>247181</v>
      </c>
      <c r="J221">
        <v>166601</v>
      </c>
      <c r="K221">
        <v>436980.21</v>
      </c>
      <c r="L221">
        <v>361115</v>
      </c>
      <c r="M221">
        <v>283941</v>
      </c>
      <c r="N221">
        <v>175065</v>
      </c>
      <c r="O221">
        <v>405950.9</v>
      </c>
      <c r="P221">
        <v>283761</v>
      </c>
      <c r="Q221">
        <v>214502</v>
      </c>
      <c r="R221">
        <v>97650</v>
      </c>
      <c r="S221">
        <v>397358.79</v>
      </c>
      <c r="T221">
        <v>322588</v>
      </c>
      <c r="U221">
        <v>249758</v>
      </c>
      <c r="V221">
        <v>165277</v>
      </c>
      <c r="W221">
        <v>410731.85</v>
      </c>
      <c r="X221">
        <v>320905</v>
      </c>
      <c r="Y221">
        <v>264094</v>
      </c>
      <c r="Z221">
        <v>174854</v>
      </c>
      <c r="AA221">
        <v>376622.75</v>
      </c>
      <c r="AB221">
        <v>300651</v>
      </c>
      <c r="AC221">
        <v>233320</v>
      </c>
      <c r="AD221">
        <v>155248</v>
      </c>
      <c r="AE221">
        <v>430152.54</v>
      </c>
      <c r="AF221">
        <v>364440</v>
      </c>
      <c r="AG221">
        <v>300131</v>
      </c>
      <c r="AH221">
        <v>157810</v>
      </c>
      <c r="AI221">
        <v>497161.97</v>
      </c>
      <c r="AJ221">
        <v>389555</v>
      </c>
      <c r="AK221">
        <v>301705</v>
      </c>
      <c r="AL221">
        <v>133369</v>
      </c>
      <c r="AM221">
        <v>0</v>
      </c>
      <c r="AN221">
        <v>0</v>
      </c>
      <c r="AO221">
        <v>0</v>
      </c>
      <c r="AP221">
        <v>0</v>
      </c>
      <c r="AQ221">
        <v>0</v>
      </c>
      <c r="AR221">
        <v>0</v>
      </c>
      <c r="AS221">
        <v>0</v>
      </c>
      <c r="AT221">
        <v>0</v>
      </c>
      <c r="AU221">
        <v>0</v>
      </c>
      <c r="AV221">
        <v>0</v>
      </c>
      <c r="AW221">
        <v>0</v>
      </c>
      <c r="AX221">
        <v>0</v>
      </c>
      <c r="AY221">
        <v>0</v>
      </c>
      <c r="AZ221">
        <v>0</v>
      </c>
      <c r="BA221">
        <v>129802</v>
      </c>
      <c r="BB221">
        <v>82384</v>
      </c>
      <c r="BC221"/>
    </row>
    <row r="222" spans="1:118" x14ac:dyDescent="0.3">
      <c r="A222" t="s">
        <v>2872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578710.4</v>
      </c>
      <c r="AN222">
        <v>556988</v>
      </c>
      <c r="AO222">
        <v>443258</v>
      </c>
      <c r="AP222">
        <v>208036</v>
      </c>
      <c r="AQ222">
        <v>474798.13</v>
      </c>
      <c r="AR222">
        <v>364286</v>
      </c>
      <c r="AS222">
        <v>254073</v>
      </c>
      <c r="AT222">
        <v>115486</v>
      </c>
      <c r="AU222">
        <v>163845.35999999999</v>
      </c>
      <c r="AV222">
        <v>122917</v>
      </c>
      <c r="AW222">
        <v>80953</v>
      </c>
      <c r="AX222">
        <v>36812</v>
      </c>
      <c r="AY222">
        <v>138386</v>
      </c>
      <c r="AZ222">
        <v>172086</v>
      </c>
      <c r="BA222">
        <v>0</v>
      </c>
      <c r="BB222">
        <v>0</v>
      </c>
      <c r="BC222"/>
    </row>
    <row r="223" spans="1:118" x14ac:dyDescent="0.3">
      <c r="A223" t="s">
        <v>891</v>
      </c>
      <c r="B223">
        <v>117353</v>
      </c>
      <c r="C223">
        <v>421267.78</v>
      </c>
      <c r="D223">
        <v>312643</v>
      </c>
      <c r="E223">
        <v>201647</v>
      </c>
      <c r="F223">
        <v>98769</v>
      </c>
      <c r="G223">
        <v>302780.42</v>
      </c>
      <c r="H223">
        <v>222003</v>
      </c>
      <c r="I223">
        <v>147549</v>
      </c>
      <c r="J223">
        <v>75323</v>
      </c>
      <c r="K223">
        <v>305740.71000000002</v>
      </c>
      <c r="L223">
        <v>230559</v>
      </c>
      <c r="M223">
        <v>155096</v>
      </c>
      <c r="N223">
        <v>76909</v>
      </c>
      <c r="O223">
        <v>333452.98</v>
      </c>
      <c r="P223">
        <v>254405</v>
      </c>
      <c r="Q223">
        <v>170317</v>
      </c>
      <c r="R223">
        <v>85063</v>
      </c>
      <c r="S223">
        <v>307832.39</v>
      </c>
      <c r="T223">
        <v>213442</v>
      </c>
      <c r="U223">
        <v>135952</v>
      </c>
      <c r="V223">
        <v>68969</v>
      </c>
      <c r="W223">
        <v>283817.38</v>
      </c>
      <c r="X223">
        <v>213777</v>
      </c>
      <c r="Y223">
        <v>145320</v>
      </c>
      <c r="Z223">
        <v>70455</v>
      </c>
      <c r="AA223">
        <v>266476.59999999998</v>
      </c>
      <c r="AB223">
        <v>197230</v>
      </c>
      <c r="AC223">
        <v>128096</v>
      </c>
      <c r="AD223">
        <v>61653</v>
      </c>
      <c r="AE223">
        <v>235849.32</v>
      </c>
      <c r="AF223">
        <v>166609</v>
      </c>
      <c r="AG223">
        <v>110223</v>
      </c>
      <c r="AH223">
        <v>58585</v>
      </c>
      <c r="AI223">
        <v>186998.42</v>
      </c>
      <c r="AJ223">
        <v>136726</v>
      </c>
      <c r="AK223">
        <v>80488</v>
      </c>
      <c r="AL223">
        <v>38407</v>
      </c>
      <c r="AM223">
        <v>157071.45000000001</v>
      </c>
      <c r="AN223">
        <v>117674</v>
      </c>
      <c r="AO223">
        <v>77325</v>
      </c>
      <c r="AP223">
        <v>38407</v>
      </c>
      <c r="AQ223">
        <v>161477.32999999999</v>
      </c>
      <c r="AR223">
        <v>122351</v>
      </c>
      <c r="AS223">
        <v>80378</v>
      </c>
      <c r="AT223">
        <v>38749</v>
      </c>
      <c r="AU223">
        <v>146108.62</v>
      </c>
      <c r="AV223">
        <v>111647</v>
      </c>
      <c r="AW223">
        <v>74651</v>
      </c>
      <c r="AX223">
        <v>36903</v>
      </c>
      <c r="AY223">
        <v>144930</v>
      </c>
      <c r="AZ223">
        <v>105957</v>
      </c>
      <c r="BA223">
        <v>69691</v>
      </c>
      <c r="BB223">
        <v>34271</v>
      </c>
      <c r="BC223"/>
    </row>
    <row r="224" spans="1:118" x14ac:dyDescent="0.3">
      <c r="A224" t="s">
        <v>2724</v>
      </c>
      <c r="B224">
        <v>114686</v>
      </c>
      <c r="C224">
        <v>411644.33</v>
      </c>
      <c r="D224">
        <v>305519</v>
      </c>
      <c r="E224">
        <v>196899</v>
      </c>
      <c r="F224">
        <v>96370</v>
      </c>
      <c r="G224">
        <v>293421.78000000003</v>
      </c>
      <c r="H224">
        <v>214989</v>
      </c>
      <c r="I224">
        <v>143000</v>
      </c>
      <c r="J224">
        <v>72984</v>
      </c>
      <c r="K224">
        <v>296967.71999999997</v>
      </c>
      <c r="L224">
        <v>224390</v>
      </c>
      <c r="M224">
        <v>151169</v>
      </c>
      <c r="N224">
        <v>74981</v>
      </c>
      <c r="O224">
        <v>325557.34999999998</v>
      </c>
      <c r="P224">
        <v>248459</v>
      </c>
      <c r="Q224">
        <v>166355</v>
      </c>
      <c r="R224">
        <v>83088</v>
      </c>
      <c r="S224">
        <v>299420.03999999998</v>
      </c>
      <c r="T224">
        <v>206893</v>
      </c>
      <c r="U224">
        <v>131618</v>
      </c>
      <c r="V224">
        <v>66204</v>
      </c>
      <c r="W224">
        <v>274817.15000000002</v>
      </c>
      <c r="X224">
        <v>206869</v>
      </c>
      <c r="Y224">
        <v>140498</v>
      </c>
      <c r="Z224">
        <v>69039</v>
      </c>
      <c r="AA224">
        <v>259034.3</v>
      </c>
      <c r="AB224">
        <v>191698</v>
      </c>
      <c r="AC224">
        <v>124547</v>
      </c>
      <c r="AD224">
        <v>59695</v>
      </c>
      <c r="AE224">
        <v>227913.86</v>
      </c>
      <c r="AF224">
        <v>160728</v>
      </c>
      <c r="AG224">
        <v>106345</v>
      </c>
      <c r="AH224">
        <v>56592</v>
      </c>
      <c r="AI224">
        <v>185487.18</v>
      </c>
      <c r="AJ224">
        <v>135720</v>
      </c>
      <c r="AK224">
        <v>79865</v>
      </c>
      <c r="AL224">
        <v>38161</v>
      </c>
      <c r="AM224">
        <v>155759.76</v>
      </c>
      <c r="AN224">
        <v>116672</v>
      </c>
      <c r="AO224">
        <v>76707</v>
      </c>
      <c r="AP224">
        <v>38101</v>
      </c>
      <c r="AQ224">
        <v>160391.43</v>
      </c>
      <c r="AR224">
        <v>121553</v>
      </c>
      <c r="AS224">
        <v>79857</v>
      </c>
      <c r="AT224">
        <v>38496</v>
      </c>
      <c r="AU224">
        <v>145282.35</v>
      </c>
      <c r="AV224">
        <v>111061</v>
      </c>
      <c r="AW224">
        <v>74274</v>
      </c>
      <c r="AX224">
        <v>36717</v>
      </c>
      <c r="AY224">
        <v>142202</v>
      </c>
      <c r="AZ224">
        <v>104553</v>
      </c>
      <c r="BA224">
        <v>69157</v>
      </c>
      <c r="BB224">
        <v>34218</v>
      </c>
      <c r="BC224"/>
    </row>
    <row r="225" spans="1:55" x14ac:dyDescent="0.3">
      <c r="A225" t="s">
        <v>2725</v>
      </c>
      <c r="B225">
        <v>2667</v>
      </c>
      <c r="C225">
        <v>9623.4500000000007</v>
      </c>
      <c r="D225">
        <v>7124</v>
      </c>
      <c r="E225">
        <v>4748</v>
      </c>
      <c r="F225">
        <v>2399</v>
      </c>
      <c r="G225">
        <v>9358.64</v>
      </c>
      <c r="H225">
        <v>7014</v>
      </c>
      <c r="I225">
        <v>4549</v>
      </c>
      <c r="J225">
        <v>2339</v>
      </c>
      <c r="K225">
        <v>8772.99</v>
      </c>
      <c r="L225">
        <v>6169</v>
      </c>
      <c r="M225">
        <v>3927</v>
      </c>
      <c r="N225">
        <v>1928</v>
      </c>
      <c r="O225">
        <v>7895.63</v>
      </c>
      <c r="P225">
        <v>5946</v>
      </c>
      <c r="Q225">
        <v>3962</v>
      </c>
      <c r="R225">
        <v>1975</v>
      </c>
      <c r="S225">
        <v>8412.35</v>
      </c>
      <c r="T225">
        <v>6549</v>
      </c>
      <c r="U225">
        <v>4334</v>
      </c>
      <c r="V225">
        <v>2765</v>
      </c>
      <c r="W225">
        <v>9000.2199999999993</v>
      </c>
      <c r="X225">
        <v>6908</v>
      </c>
      <c r="Y225">
        <v>4822</v>
      </c>
      <c r="Z225">
        <v>1416</v>
      </c>
      <c r="AA225">
        <v>7442.3</v>
      </c>
      <c r="AB225">
        <v>5532</v>
      </c>
      <c r="AC225">
        <v>3549</v>
      </c>
      <c r="AD225">
        <v>1958</v>
      </c>
      <c r="AE225">
        <v>7935.46</v>
      </c>
      <c r="AF225">
        <v>5881</v>
      </c>
      <c r="AG225">
        <v>3878</v>
      </c>
      <c r="AH225">
        <v>1993</v>
      </c>
      <c r="AI225">
        <v>1511.25</v>
      </c>
      <c r="AJ225">
        <v>1006</v>
      </c>
      <c r="AK225">
        <v>623</v>
      </c>
      <c r="AL225">
        <v>246</v>
      </c>
      <c r="AM225">
        <v>1311.69</v>
      </c>
      <c r="AN225">
        <v>1002</v>
      </c>
      <c r="AO225">
        <v>618</v>
      </c>
      <c r="AP225">
        <v>306</v>
      </c>
      <c r="AQ225">
        <v>1085.9000000000001</v>
      </c>
      <c r="AR225">
        <v>798</v>
      </c>
      <c r="AS225">
        <v>521</v>
      </c>
      <c r="AT225">
        <v>253</v>
      </c>
      <c r="AU225">
        <v>826.27</v>
      </c>
      <c r="AV225">
        <v>586</v>
      </c>
      <c r="AW225">
        <v>377</v>
      </c>
      <c r="AX225">
        <v>186</v>
      </c>
      <c r="AY225">
        <v>2728</v>
      </c>
      <c r="AZ225">
        <v>1404</v>
      </c>
      <c r="BA225">
        <v>534</v>
      </c>
      <c r="BB225">
        <v>53</v>
      </c>
      <c r="BC225"/>
    </row>
    <row r="226" spans="1:55" x14ac:dyDescent="0.3">
      <c r="A226" t="s">
        <v>892</v>
      </c>
      <c r="B226">
        <v>0</v>
      </c>
      <c r="C226">
        <v>376.64</v>
      </c>
      <c r="D226">
        <v>151</v>
      </c>
      <c r="E226">
        <v>151</v>
      </c>
      <c r="F226">
        <v>35</v>
      </c>
      <c r="G226">
        <v>-1861.38</v>
      </c>
      <c r="H226">
        <v>1795</v>
      </c>
      <c r="I226">
        <v>897</v>
      </c>
      <c r="J226">
        <v>511</v>
      </c>
      <c r="K226">
        <v>3540.64</v>
      </c>
      <c r="L226">
        <v>3541</v>
      </c>
      <c r="M226">
        <v>798</v>
      </c>
      <c r="N226">
        <v>-116</v>
      </c>
      <c r="O226">
        <v>115.95</v>
      </c>
      <c r="P226">
        <v>0</v>
      </c>
      <c r="Q226">
        <v>34</v>
      </c>
      <c r="R226">
        <v>0</v>
      </c>
      <c r="S226">
        <v>0</v>
      </c>
      <c r="T226">
        <v>0</v>
      </c>
      <c r="U226">
        <v>0</v>
      </c>
      <c r="V226">
        <v>0</v>
      </c>
      <c r="W226">
        <v>35.79</v>
      </c>
      <c r="X226">
        <v>36</v>
      </c>
      <c r="Y226">
        <v>36</v>
      </c>
      <c r="Z226">
        <v>0</v>
      </c>
      <c r="AA226">
        <v>1995.62</v>
      </c>
      <c r="AB226">
        <v>1996</v>
      </c>
      <c r="AC226">
        <v>1996</v>
      </c>
      <c r="AD226">
        <v>667</v>
      </c>
      <c r="AE226">
        <v>628.33000000000004</v>
      </c>
      <c r="AF226">
        <v>0</v>
      </c>
      <c r="AG226">
        <v>0</v>
      </c>
      <c r="AH226">
        <v>0</v>
      </c>
      <c r="AI226">
        <v>0</v>
      </c>
      <c r="AJ226">
        <v>0</v>
      </c>
      <c r="AK226">
        <v>0</v>
      </c>
      <c r="AL226">
        <v>0</v>
      </c>
      <c r="AM226">
        <v>0</v>
      </c>
      <c r="AN226">
        <v>0</v>
      </c>
      <c r="AO226">
        <v>0</v>
      </c>
      <c r="AP226">
        <v>0</v>
      </c>
      <c r="AQ226">
        <v>-128.26</v>
      </c>
      <c r="AR226">
        <v>-128</v>
      </c>
      <c r="AS226">
        <v>128</v>
      </c>
      <c r="AT226">
        <v>-247</v>
      </c>
      <c r="AU226">
        <v>-80.75</v>
      </c>
      <c r="AV226">
        <v>161</v>
      </c>
      <c r="AW226">
        <v>38</v>
      </c>
      <c r="AX226">
        <v>0</v>
      </c>
      <c r="AY226">
        <v>0</v>
      </c>
      <c r="AZ226">
        <v>0</v>
      </c>
      <c r="BA226">
        <v>0</v>
      </c>
      <c r="BB226">
        <v>0</v>
      </c>
      <c r="BC226"/>
    </row>
    <row r="227" spans="1:55" x14ac:dyDescent="0.3">
      <c r="A227" t="s">
        <v>2726</v>
      </c>
      <c r="B227">
        <v>-793</v>
      </c>
      <c r="C227">
        <v>6995.32</v>
      </c>
      <c r="D227">
        <v>14403</v>
      </c>
      <c r="E227">
        <v>12057</v>
      </c>
      <c r="F227">
        <v>12440</v>
      </c>
      <c r="G227">
        <v>6742.58</v>
      </c>
      <c r="H227">
        <v>6866</v>
      </c>
      <c r="I227">
        <v>3189</v>
      </c>
      <c r="J227">
        <v>-73</v>
      </c>
      <c r="K227">
        <v>7891.04</v>
      </c>
      <c r="L227">
        <v>1261</v>
      </c>
      <c r="M227">
        <v>-818</v>
      </c>
      <c r="N227">
        <v>418</v>
      </c>
      <c r="O227">
        <v>-1835.27</v>
      </c>
      <c r="P227">
        <v>-2059</v>
      </c>
      <c r="Q227">
        <v>-2381</v>
      </c>
      <c r="R227">
        <v>472</v>
      </c>
      <c r="S227">
        <v>3074.31</v>
      </c>
      <c r="T227">
        <v>2872</v>
      </c>
      <c r="U227">
        <v>860</v>
      </c>
      <c r="V227">
        <v>801</v>
      </c>
      <c r="W227">
        <v>-2318.23</v>
      </c>
      <c r="X227">
        <v>2410</v>
      </c>
      <c r="Y227">
        <v>1125</v>
      </c>
      <c r="Z227">
        <v>1058</v>
      </c>
      <c r="AA227">
        <v>-161.21</v>
      </c>
      <c r="AB227">
        <v>-525</v>
      </c>
      <c r="AC227">
        <v>-447</v>
      </c>
      <c r="AD227">
        <v>281</v>
      </c>
      <c r="AE227">
        <v>1119.21</v>
      </c>
      <c r="AF227">
        <v>3331</v>
      </c>
      <c r="AG227">
        <v>1414</v>
      </c>
      <c r="AH227">
        <v>697</v>
      </c>
      <c r="AI227">
        <v>3374.35</v>
      </c>
      <c r="AJ227">
        <v>146</v>
      </c>
      <c r="AK227">
        <v>1147</v>
      </c>
      <c r="AL227">
        <v>128</v>
      </c>
      <c r="AM227">
        <v>3581.2</v>
      </c>
      <c r="AN227">
        <v>2077</v>
      </c>
      <c r="AO227">
        <v>1859</v>
      </c>
      <c r="AP227">
        <v>0</v>
      </c>
      <c r="AQ227">
        <v>0</v>
      </c>
      <c r="AR227">
        <v>0</v>
      </c>
      <c r="AS227">
        <v>0</v>
      </c>
      <c r="AT227">
        <v>-575</v>
      </c>
      <c r="AU227">
        <v>0</v>
      </c>
      <c r="AV227">
        <v>-28771</v>
      </c>
      <c r="AW227">
        <v>0</v>
      </c>
      <c r="AX227">
        <v>0</v>
      </c>
      <c r="AY227">
        <v>0</v>
      </c>
      <c r="AZ227">
        <v>0</v>
      </c>
      <c r="BA227">
        <v>0</v>
      </c>
      <c r="BB227">
        <v>0</v>
      </c>
      <c r="BC227"/>
    </row>
    <row r="228" spans="1:55" x14ac:dyDescent="0.3">
      <c r="A228" t="s">
        <v>2727</v>
      </c>
      <c r="B228">
        <v>0</v>
      </c>
      <c r="C228">
        <v>4217.67</v>
      </c>
      <c r="D228">
        <v>4218</v>
      </c>
      <c r="E228">
        <v>4218</v>
      </c>
      <c r="F228">
        <v>4218</v>
      </c>
      <c r="G228">
        <v>18148.55</v>
      </c>
      <c r="H228">
        <v>9230</v>
      </c>
      <c r="I228">
        <v>6170</v>
      </c>
      <c r="J228">
        <v>4085</v>
      </c>
      <c r="K228">
        <v>22990.92</v>
      </c>
      <c r="L228">
        <v>13979</v>
      </c>
      <c r="M228">
        <v>8752</v>
      </c>
      <c r="N228">
        <v>5383</v>
      </c>
      <c r="O228">
        <v>-1250.45</v>
      </c>
      <c r="P228">
        <v>-524</v>
      </c>
      <c r="Q228">
        <v>143</v>
      </c>
      <c r="R228">
        <v>575</v>
      </c>
      <c r="S228">
        <v>-5549.31</v>
      </c>
      <c r="T228">
        <v>1660</v>
      </c>
      <c r="U228">
        <v>2393</v>
      </c>
      <c r="V228">
        <v>1253</v>
      </c>
      <c r="W228">
        <v>-3569.88</v>
      </c>
      <c r="X228">
        <v>-1927</v>
      </c>
      <c r="Y228">
        <v>4916</v>
      </c>
      <c r="Z228">
        <v>585</v>
      </c>
      <c r="AA228">
        <v>11018.31</v>
      </c>
      <c r="AB228">
        <v>14090</v>
      </c>
      <c r="AC228">
        <v>8030</v>
      </c>
      <c r="AD228">
        <v>1649</v>
      </c>
      <c r="AE228">
        <v>19995.07</v>
      </c>
      <c r="AF228">
        <v>14152</v>
      </c>
      <c r="AG228">
        <v>9123</v>
      </c>
      <c r="AH228">
        <v>3920</v>
      </c>
      <c r="AI228">
        <v>13369.98</v>
      </c>
      <c r="AJ228">
        <v>8822</v>
      </c>
      <c r="AK228">
        <v>4634</v>
      </c>
      <c r="AL228">
        <v>1326</v>
      </c>
      <c r="AM228">
        <v>1135.5999999999999</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2728</v>
      </c>
      <c r="B229">
        <v>37297</v>
      </c>
      <c r="C229">
        <v>-1192.18</v>
      </c>
      <c r="D229">
        <v>-19677</v>
      </c>
      <c r="E229">
        <v>-36635</v>
      </c>
      <c r="F229">
        <v>8100</v>
      </c>
      <c r="G229">
        <v>-765.81</v>
      </c>
      <c r="H229">
        <v>165</v>
      </c>
      <c r="I229">
        <v>-5176</v>
      </c>
      <c r="J229">
        <v>966</v>
      </c>
      <c r="K229">
        <v>-355.09</v>
      </c>
      <c r="L229">
        <v>-195</v>
      </c>
      <c r="M229">
        <v>383</v>
      </c>
      <c r="N229">
        <v>265</v>
      </c>
      <c r="O229">
        <v>621.51</v>
      </c>
      <c r="P229">
        <v>291</v>
      </c>
      <c r="Q229">
        <v>527</v>
      </c>
      <c r="R229">
        <v>-148</v>
      </c>
      <c r="S229">
        <v>-545.47</v>
      </c>
      <c r="T229">
        <v>-1204</v>
      </c>
      <c r="U229">
        <v>474</v>
      </c>
      <c r="V229">
        <v>1192</v>
      </c>
      <c r="W229">
        <v>1499.56</v>
      </c>
      <c r="X229">
        <v>-280</v>
      </c>
      <c r="Y229">
        <v>-314</v>
      </c>
      <c r="Z229">
        <v>224</v>
      </c>
      <c r="AA229">
        <v>-3912.72</v>
      </c>
      <c r="AB229">
        <v>-2625</v>
      </c>
      <c r="AC229">
        <v>-74</v>
      </c>
      <c r="AD229">
        <v>1413</v>
      </c>
      <c r="AE229">
        <v>-342.1</v>
      </c>
      <c r="AF229">
        <v>226</v>
      </c>
      <c r="AG229">
        <v>390</v>
      </c>
      <c r="AH229">
        <v>-931</v>
      </c>
      <c r="AI229">
        <v>-878.53</v>
      </c>
      <c r="AJ229">
        <v>-455</v>
      </c>
      <c r="AK229">
        <v>240</v>
      </c>
      <c r="AL229">
        <v>0</v>
      </c>
      <c r="AM229">
        <v>0</v>
      </c>
      <c r="AN229">
        <v>0</v>
      </c>
      <c r="AO229">
        <v>0</v>
      </c>
      <c r="AP229">
        <v>0</v>
      </c>
      <c r="AQ229">
        <v>0</v>
      </c>
      <c r="AR229">
        <v>0</v>
      </c>
      <c r="AS229">
        <v>0</v>
      </c>
      <c r="AT229">
        <v>0</v>
      </c>
      <c r="AU229">
        <v>0</v>
      </c>
      <c r="AV229">
        <v>0</v>
      </c>
      <c r="AW229">
        <v>0</v>
      </c>
      <c r="AX229">
        <v>0</v>
      </c>
      <c r="AY229">
        <v>0</v>
      </c>
      <c r="AZ229">
        <v>0</v>
      </c>
      <c r="BA229">
        <v>0</v>
      </c>
      <c r="BB229">
        <v>0</v>
      </c>
      <c r="BC229"/>
    </row>
    <row r="230" spans="1:55" x14ac:dyDescent="0.3">
      <c r="A230" t="s">
        <v>2729</v>
      </c>
      <c r="B230">
        <v>0</v>
      </c>
      <c r="C230">
        <v>0</v>
      </c>
      <c r="D230">
        <v>0</v>
      </c>
      <c r="E230">
        <v>0</v>
      </c>
      <c r="F230">
        <v>0</v>
      </c>
      <c r="G230">
        <v>-2308.7399999999998</v>
      </c>
      <c r="H230">
        <v>-2309</v>
      </c>
      <c r="I230">
        <v>-2309</v>
      </c>
      <c r="J230">
        <v>0</v>
      </c>
      <c r="K230">
        <v>0</v>
      </c>
      <c r="L230">
        <v>0</v>
      </c>
      <c r="M230">
        <v>0</v>
      </c>
      <c r="N230">
        <v>0</v>
      </c>
      <c r="O230">
        <v>8216.35</v>
      </c>
      <c r="P230">
        <v>8217</v>
      </c>
      <c r="Q230">
        <v>-785</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2884</v>
      </c>
      <c r="B231">
        <v>3473</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row>
    <row r="232" spans="1:55" x14ac:dyDescent="0.3">
      <c r="A232" t="s">
        <v>2731</v>
      </c>
      <c r="B232">
        <v>51</v>
      </c>
      <c r="C232">
        <v>4547.07</v>
      </c>
      <c r="D232">
        <v>2306</v>
      </c>
      <c r="E232">
        <v>2289</v>
      </c>
      <c r="F232">
        <v>2145</v>
      </c>
      <c r="G232">
        <v>16178.06</v>
      </c>
      <c r="H232">
        <v>8116</v>
      </c>
      <c r="I232">
        <v>7994</v>
      </c>
      <c r="J232">
        <v>338</v>
      </c>
      <c r="K232">
        <v>9400.01</v>
      </c>
      <c r="L232">
        <v>9442</v>
      </c>
      <c r="M232">
        <v>1994</v>
      </c>
      <c r="N232">
        <v>-2</v>
      </c>
      <c r="O232">
        <v>-1097.57</v>
      </c>
      <c r="P232">
        <v>-1073</v>
      </c>
      <c r="Q232">
        <v>-900</v>
      </c>
      <c r="R232">
        <v>-1309</v>
      </c>
      <c r="S232">
        <v>8478.81</v>
      </c>
      <c r="T232">
        <v>1753</v>
      </c>
      <c r="U232">
        <v>-563</v>
      </c>
      <c r="V232">
        <v>0</v>
      </c>
      <c r="W232">
        <v>412.3</v>
      </c>
      <c r="X232">
        <v>-103</v>
      </c>
      <c r="Y232">
        <v>16</v>
      </c>
      <c r="Z232">
        <v>11</v>
      </c>
      <c r="AA232">
        <v>726.86</v>
      </c>
      <c r="AB232">
        <v>434</v>
      </c>
      <c r="AC232">
        <v>328</v>
      </c>
      <c r="AD232">
        <v>236</v>
      </c>
      <c r="AE232">
        <v>-437.78</v>
      </c>
      <c r="AF232">
        <v>-479</v>
      </c>
      <c r="AG232">
        <v>-260</v>
      </c>
      <c r="AH232">
        <v>-151</v>
      </c>
      <c r="AI232">
        <v>-2815.61</v>
      </c>
      <c r="AJ232">
        <v>-1790</v>
      </c>
      <c r="AK232">
        <v>-2563</v>
      </c>
      <c r="AL232">
        <v>-1795</v>
      </c>
      <c r="AM232">
        <v>2914.77</v>
      </c>
      <c r="AN232">
        <v>2416</v>
      </c>
      <c r="AO232">
        <v>-13</v>
      </c>
      <c r="AP232">
        <v>13</v>
      </c>
      <c r="AQ232">
        <v>-1435.09</v>
      </c>
      <c r="AR232">
        <v>-394</v>
      </c>
      <c r="AS232">
        <v>-40</v>
      </c>
      <c r="AT232">
        <v>231</v>
      </c>
      <c r="AU232">
        <v>-594.24</v>
      </c>
      <c r="AV232">
        <v>-534</v>
      </c>
      <c r="AW232">
        <v>-414</v>
      </c>
      <c r="AX232">
        <v>0</v>
      </c>
      <c r="AY232">
        <v>0</v>
      </c>
      <c r="AZ232">
        <v>0</v>
      </c>
      <c r="BA232">
        <v>0</v>
      </c>
      <c r="BB232">
        <v>0</v>
      </c>
      <c r="BC232"/>
    </row>
    <row r="233" spans="1:55" x14ac:dyDescent="0.3">
      <c r="A233" t="s">
        <v>2732</v>
      </c>
      <c r="B233">
        <v>28</v>
      </c>
      <c r="C233">
        <v>137.56</v>
      </c>
      <c r="D233">
        <v>191</v>
      </c>
      <c r="E233">
        <v>174</v>
      </c>
      <c r="F233">
        <v>2145</v>
      </c>
      <c r="G233">
        <v>1247.8800000000001</v>
      </c>
      <c r="H233">
        <v>285</v>
      </c>
      <c r="I233">
        <v>225</v>
      </c>
      <c r="J233">
        <v>57</v>
      </c>
      <c r="K233">
        <v>2144.69</v>
      </c>
      <c r="L233">
        <v>2191</v>
      </c>
      <c r="M233">
        <v>-774</v>
      </c>
      <c r="N233">
        <v>-2</v>
      </c>
      <c r="O233">
        <v>-1097.57</v>
      </c>
      <c r="P233">
        <v>-1073</v>
      </c>
      <c r="Q233">
        <v>-900</v>
      </c>
      <c r="R233">
        <v>-1309</v>
      </c>
      <c r="S233">
        <v>8478.81</v>
      </c>
      <c r="T233">
        <v>1753</v>
      </c>
      <c r="U233">
        <v>-563</v>
      </c>
      <c r="V233">
        <v>0</v>
      </c>
      <c r="W233">
        <v>412.3</v>
      </c>
      <c r="X233">
        <v>-103</v>
      </c>
      <c r="Y233">
        <v>16</v>
      </c>
      <c r="Z233">
        <v>11</v>
      </c>
      <c r="AA233">
        <v>726.86</v>
      </c>
      <c r="AB233">
        <v>434</v>
      </c>
      <c r="AC233">
        <v>328</v>
      </c>
      <c r="AD233">
        <v>236</v>
      </c>
      <c r="AE233">
        <v>-437.78</v>
      </c>
      <c r="AF233">
        <v>-479</v>
      </c>
      <c r="AG233">
        <v>-260</v>
      </c>
      <c r="AH233">
        <v>-151</v>
      </c>
      <c r="AI233">
        <v>-2815.61</v>
      </c>
      <c r="AJ233">
        <v>-1790</v>
      </c>
      <c r="AK233">
        <v>-2563</v>
      </c>
      <c r="AL233">
        <v>-1795</v>
      </c>
      <c r="AM233">
        <v>2914.77</v>
      </c>
      <c r="AN233">
        <v>2416</v>
      </c>
      <c r="AO233">
        <v>-13</v>
      </c>
      <c r="AP233">
        <v>13</v>
      </c>
      <c r="AQ233">
        <v>-1435.09</v>
      </c>
      <c r="AR233">
        <v>-394</v>
      </c>
      <c r="AS233">
        <v>-40</v>
      </c>
      <c r="AT233">
        <v>231</v>
      </c>
      <c r="AU233">
        <v>-594.24</v>
      </c>
      <c r="AV233">
        <v>-534</v>
      </c>
      <c r="AW233">
        <v>-414</v>
      </c>
      <c r="AX233">
        <v>0</v>
      </c>
      <c r="AY233">
        <v>0</v>
      </c>
      <c r="AZ233">
        <v>0</v>
      </c>
      <c r="BA233">
        <v>0</v>
      </c>
      <c r="BB233">
        <v>0</v>
      </c>
      <c r="BC233"/>
    </row>
    <row r="234" spans="1:55" x14ac:dyDescent="0.3">
      <c r="A234" t="s">
        <v>2733</v>
      </c>
      <c r="B234">
        <v>23</v>
      </c>
      <c r="C234">
        <v>4409.5</v>
      </c>
      <c r="D234">
        <v>2115</v>
      </c>
      <c r="E234">
        <v>2115</v>
      </c>
      <c r="F234">
        <v>0</v>
      </c>
      <c r="G234">
        <v>14930.19</v>
      </c>
      <c r="H234">
        <v>7831</v>
      </c>
      <c r="I234">
        <v>7769</v>
      </c>
      <c r="J234">
        <v>281</v>
      </c>
      <c r="K234">
        <v>7255.32</v>
      </c>
      <c r="L234">
        <v>7251</v>
      </c>
      <c r="M234">
        <v>2768</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2734</v>
      </c>
      <c r="B235">
        <v>0</v>
      </c>
      <c r="C235">
        <v>0</v>
      </c>
      <c r="D235">
        <v>0</v>
      </c>
      <c r="E235">
        <v>0</v>
      </c>
      <c r="F235">
        <v>0</v>
      </c>
      <c r="G235">
        <v>-524774.04</v>
      </c>
      <c r="H235">
        <v>-500086</v>
      </c>
      <c r="I235">
        <v>0</v>
      </c>
      <c r="J235">
        <v>0</v>
      </c>
      <c r="K235">
        <v>555.37</v>
      </c>
      <c r="L235">
        <v>555</v>
      </c>
      <c r="M235">
        <v>0</v>
      </c>
      <c r="N235">
        <v>0</v>
      </c>
      <c r="O235">
        <v>0</v>
      </c>
      <c r="P235">
        <v>0</v>
      </c>
      <c r="Q235">
        <v>0</v>
      </c>
      <c r="R235">
        <v>0</v>
      </c>
      <c r="S235">
        <v>0</v>
      </c>
      <c r="T235">
        <v>0</v>
      </c>
      <c r="U235">
        <v>0</v>
      </c>
      <c r="V235">
        <v>0</v>
      </c>
      <c r="W235">
        <v>0</v>
      </c>
      <c r="X235">
        <v>0</v>
      </c>
      <c r="Y235">
        <v>0</v>
      </c>
      <c r="Z235">
        <v>0</v>
      </c>
      <c r="AA235">
        <v>-5223.7</v>
      </c>
      <c r="AB235">
        <v>-5224</v>
      </c>
      <c r="AC235">
        <v>-5224</v>
      </c>
      <c r="AD235">
        <v>-5224</v>
      </c>
      <c r="AE235">
        <v>0</v>
      </c>
      <c r="AF235">
        <v>0</v>
      </c>
      <c r="AG235">
        <v>0</v>
      </c>
      <c r="AH235">
        <v>0</v>
      </c>
      <c r="AI235">
        <v>11626.64</v>
      </c>
      <c r="AJ235">
        <v>10790</v>
      </c>
      <c r="AK235">
        <v>-934</v>
      </c>
      <c r="AL235">
        <v>-934</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2735</v>
      </c>
      <c r="B236">
        <v>0</v>
      </c>
      <c r="C236">
        <v>0</v>
      </c>
      <c r="D236">
        <v>0</v>
      </c>
      <c r="E236">
        <v>0</v>
      </c>
      <c r="F236">
        <v>0</v>
      </c>
      <c r="G236">
        <v>-524774.04</v>
      </c>
      <c r="H236">
        <v>-500086</v>
      </c>
      <c r="I236">
        <v>0</v>
      </c>
      <c r="J236">
        <v>0</v>
      </c>
      <c r="K236">
        <v>555.37</v>
      </c>
      <c r="L236">
        <v>555</v>
      </c>
      <c r="M236">
        <v>0</v>
      </c>
      <c r="N236">
        <v>0</v>
      </c>
      <c r="O236">
        <v>0</v>
      </c>
      <c r="P236">
        <v>0</v>
      </c>
      <c r="Q236">
        <v>0</v>
      </c>
      <c r="R236">
        <v>0</v>
      </c>
      <c r="S236">
        <v>0</v>
      </c>
      <c r="T236">
        <v>0</v>
      </c>
      <c r="U236">
        <v>0</v>
      </c>
      <c r="V236">
        <v>0</v>
      </c>
      <c r="W236">
        <v>0</v>
      </c>
      <c r="X236">
        <v>0</v>
      </c>
      <c r="Y236">
        <v>0</v>
      </c>
      <c r="Z236">
        <v>0</v>
      </c>
      <c r="AA236">
        <v>-5223.7</v>
      </c>
      <c r="AB236">
        <v>-5224</v>
      </c>
      <c r="AC236">
        <v>-5224</v>
      </c>
      <c r="AD236">
        <v>-5224</v>
      </c>
      <c r="AE236">
        <v>0</v>
      </c>
      <c r="AF236">
        <v>0</v>
      </c>
      <c r="AG236">
        <v>0</v>
      </c>
      <c r="AH236">
        <v>0</v>
      </c>
      <c r="AI236">
        <v>-934.18</v>
      </c>
      <c r="AJ236">
        <v>-934</v>
      </c>
      <c r="AK236">
        <v>-934</v>
      </c>
      <c r="AL236">
        <v>-934</v>
      </c>
      <c r="AM236">
        <v>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2873</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12560.82</v>
      </c>
      <c r="AJ237">
        <v>11724</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2736</v>
      </c>
      <c r="B238">
        <v>0</v>
      </c>
      <c r="C238">
        <v>0</v>
      </c>
      <c r="D238">
        <v>0</v>
      </c>
      <c r="E238">
        <v>0</v>
      </c>
      <c r="F238">
        <v>0</v>
      </c>
      <c r="G238">
        <v>0</v>
      </c>
      <c r="H238">
        <v>0</v>
      </c>
      <c r="I238">
        <v>0</v>
      </c>
      <c r="J238">
        <v>0</v>
      </c>
      <c r="K238">
        <v>0</v>
      </c>
      <c r="L238">
        <v>0</v>
      </c>
      <c r="M238">
        <v>0</v>
      </c>
      <c r="N238">
        <v>0</v>
      </c>
      <c r="O238">
        <v>0</v>
      </c>
      <c r="P238">
        <v>0</v>
      </c>
      <c r="Q238">
        <v>-1189</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6726.71</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2738</v>
      </c>
      <c r="B239">
        <v>0</v>
      </c>
      <c r="C239">
        <v>0</v>
      </c>
      <c r="D239">
        <v>0</v>
      </c>
      <c r="E239">
        <v>0</v>
      </c>
      <c r="F239">
        <v>0</v>
      </c>
      <c r="G239">
        <v>0</v>
      </c>
      <c r="H239">
        <v>0</v>
      </c>
      <c r="I239">
        <v>0</v>
      </c>
      <c r="J239">
        <v>0</v>
      </c>
      <c r="K239">
        <v>0</v>
      </c>
      <c r="L239">
        <v>0</v>
      </c>
      <c r="M239">
        <v>6677</v>
      </c>
      <c r="N239">
        <v>4922</v>
      </c>
      <c r="O239">
        <v>-1189.23</v>
      </c>
      <c r="P239">
        <v>-1189</v>
      </c>
      <c r="Q239">
        <v>0</v>
      </c>
      <c r="R239">
        <v>0</v>
      </c>
      <c r="S239">
        <v>689.23</v>
      </c>
      <c r="T239">
        <v>2327</v>
      </c>
      <c r="U239">
        <v>5693</v>
      </c>
      <c r="V239">
        <v>7754</v>
      </c>
      <c r="W239">
        <v>174.08</v>
      </c>
      <c r="X239">
        <v>-326</v>
      </c>
      <c r="Y239">
        <v>0</v>
      </c>
      <c r="Z239">
        <v>0</v>
      </c>
      <c r="AA239">
        <v>-212.29</v>
      </c>
      <c r="AB239">
        <v>-538</v>
      </c>
      <c r="AC239">
        <v>-538</v>
      </c>
      <c r="AD239">
        <v>0</v>
      </c>
      <c r="AE239">
        <v>538.21</v>
      </c>
      <c r="AF239">
        <v>0</v>
      </c>
      <c r="AG239">
        <v>0</v>
      </c>
      <c r="AH239">
        <v>0</v>
      </c>
      <c r="AI239">
        <v>0</v>
      </c>
      <c r="AJ239">
        <v>0</v>
      </c>
      <c r="AK239">
        <v>0</v>
      </c>
      <c r="AL239">
        <v>0</v>
      </c>
      <c r="AM239">
        <v>-800</v>
      </c>
      <c r="AN239">
        <v>-800</v>
      </c>
      <c r="AO239">
        <v>-800</v>
      </c>
      <c r="AP239">
        <v>-800</v>
      </c>
      <c r="AQ239">
        <v>0</v>
      </c>
      <c r="AR239">
        <v>0</v>
      </c>
      <c r="AS239">
        <v>0</v>
      </c>
      <c r="AT239">
        <v>0</v>
      </c>
      <c r="AU239">
        <v>800</v>
      </c>
      <c r="AV239">
        <v>800</v>
      </c>
      <c r="AW239">
        <v>800</v>
      </c>
      <c r="AX239">
        <v>0</v>
      </c>
      <c r="AY239">
        <v>0</v>
      </c>
      <c r="AZ239">
        <v>0</v>
      </c>
      <c r="BA239">
        <v>0</v>
      </c>
      <c r="BB239">
        <v>0</v>
      </c>
      <c r="BC239"/>
    </row>
    <row r="240" spans="1:55" x14ac:dyDescent="0.3">
      <c r="A240" t="s">
        <v>2739</v>
      </c>
      <c r="B240">
        <v>-478</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879</v>
      </c>
      <c r="B241">
        <v>-478</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888</v>
      </c>
      <c r="B242">
        <v>12968</v>
      </c>
      <c r="C242">
        <v>48700.91</v>
      </c>
      <c r="D242">
        <v>37120</v>
      </c>
      <c r="E242">
        <v>19870</v>
      </c>
      <c r="F242">
        <v>7080</v>
      </c>
      <c r="G242">
        <v>10629.03</v>
      </c>
      <c r="H242">
        <v>10135</v>
      </c>
      <c r="I242">
        <v>8043</v>
      </c>
      <c r="J242">
        <v>4717</v>
      </c>
      <c r="K242">
        <v>31664.47</v>
      </c>
      <c r="L242">
        <v>24473</v>
      </c>
      <c r="M242">
        <v>17120</v>
      </c>
      <c r="N242">
        <v>8423</v>
      </c>
      <c r="O242">
        <v>35424.9</v>
      </c>
      <c r="P242">
        <v>27546</v>
      </c>
      <c r="Q242">
        <v>22267</v>
      </c>
      <c r="R242">
        <v>10394</v>
      </c>
      <c r="S242">
        <v>23050.19</v>
      </c>
      <c r="T242">
        <v>14353</v>
      </c>
      <c r="U242">
        <v>7616</v>
      </c>
      <c r="V242">
        <v>3732</v>
      </c>
      <c r="W242">
        <v>17403.84</v>
      </c>
      <c r="X242">
        <v>13071</v>
      </c>
      <c r="Y242">
        <v>9064</v>
      </c>
      <c r="Z242">
        <v>4533</v>
      </c>
      <c r="AA242">
        <v>16631.43</v>
      </c>
      <c r="AB242">
        <v>11499</v>
      </c>
      <c r="AC242">
        <v>6500</v>
      </c>
      <c r="AD242">
        <v>2830</v>
      </c>
      <c r="AE242">
        <v>6007.91</v>
      </c>
      <c r="AF242">
        <v>4099</v>
      </c>
      <c r="AG242">
        <v>2884</v>
      </c>
      <c r="AH242">
        <v>1900</v>
      </c>
      <c r="AI242">
        <v>1604.9</v>
      </c>
      <c r="AJ242">
        <v>843</v>
      </c>
      <c r="AK242">
        <v>232</v>
      </c>
      <c r="AL242">
        <v>0</v>
      </c>
      <c r="AM242">
        <v>0</v>
      </c>
      <c r="AN242">
        <v>0</v>
      </c>
      <c r="AO242">
        <v>0</v>
      </c>
      <c r="AP242">
        <v>0</v>
      </c>
      <c r="AQ242">
        <v>0</v>
      </c>
      <c r="AR242">
        <v>0</v>
      </c>
      <c r="AS242">
        <v>0</v>
      </c>
      <c r="AT242">
        <v>0</v>
      </c>
      <c r="AU242">
        <v>4153.78</v>
      </c>
      <c r="AV242">
        <v>3701</v>
      </c>
      <c r="AW242">
        <v>2717</v>
      </c>
      <c r="AX242">
        <v>0</v>
      </c>
      <c r="AY242">
        <v>0</v>
      </c>
      <c r="AZ242">
        <v>0</v>
      </c>
      <c r="BA242">
        <v>0</v>
      </c>
      <c r="BB242">
        <v>0</v>
      </c>
      <c r="BC242"/>
    </row>
    <row r="243" spans="1:55" x14ac:dyDescent="0.3">
      <c r="A243" t="s">
        <v>889</v>
      </c>
      <c r="B243">
        <v>21301</v>
      </c>
      <c r="C243">
        <v>10679.26</v>
      </c>
      <c r="D243">
        <v>26724</v>
      </c>
      <c r="E243">
        <v>10952</v>
      </c>
      <c r="F243">
        <v>-83</v>
      </c>
      <c r="G243">
        <v>101543.33</v>
      </c>
      <c r="H243">
        <v>90234</v>
      </c>
      <c r="I243">
        <v>12530</v>
      </c>
      <c r="J243">
        <v>12890</v>
      </c>
      <c r="K243">
        <v>44552.12</v>
      </c>
      <c r="L243">
        <v>31219</v>
      </c>
      <c r="M243">
        <v>20747</v>
      </c>
      <c r="N243">
        <v>8885</v>
      </c>
      <c r="O243">
        <v>-386.21</v>
      </c>
      <c r="P243">
        <v>4715</v>
      </c>
      <c r="Q243">
        <v>1222</v>
      </c>
      <c r="R243">
        <v>5116</v>
      </c>
      <c r="S243">
        <v>27375.17</v>
      </c>
      <c r="T243">
        <v>24706</v>
      </c>
      <c r="U243">
        <v>22762</v>
      </c>
      <c r="V243">
        <v>15195</v>
      </c>
      <c r="W243">
        <v>26917.62</v>
      </c>
      <c r="X243">
        <v>18725</v>
      </c>
      <c r="Y243">
        <v>11876</v>
      </c>
      <c r="Z243">
        <v>8507</v>
      </c>
      <c r="AA243">
        <v>27763.57</v>
      </c>
      <c r="AB243">
        <v>3476</v>
      </c>
      <c r="AC243">
        <v>6633</v>
      </c>
      <c r="AD243">
        <v>8511</v>
      </c>
      <c r="AE243">
        <v>22360.42</v>
      </c>
      <c r="AF243">
        <v>20924</v>
      </c>
      <c r="AG243">
        <v>17056</v>
      </c>
      <c r="AH243">
        <v>12135</v>
      </c>
      <c r="AI243">
        <v>9975.27</v>
      </c>
      <c r="AJ243">
        <v>8461</v>
      </c>
      <c r="AK243">
        <v>10527</v>
      </c>
      <c r="AL243">
        <v>7297</v>
      </c>
      <c r="AM243">
        <v>0</v>
      </c>
      <c r="AN243">
        <v>0</v>
      </c>
      <c r="AO243">
        <v>0</v>
      </c>
      <c r="AP243">
        <v>0</v>
      </c>
      <c r="AQ243">
        <v>0</v>
      </c>
      <c r="AR243">
        <v>0</v>
      </c>
      <c r="AS243">
        <v>0</v>
      </c>
      <c r="AT243">
        <v>0</v>
      </c>
      <c r="AU243">
        <v>0</v>
      </c>
      <c r="AV243">
        <v>0</v>
      </c>
      <c r="AW243">
        <v>0</v>
      </c>
      <c r="AX243">
        <v>0</v>
      </c>
      <c r="AY243">
        <v>0</v>
      </c>
      <c r="AZ243">
        <v>0</v>
      </c>
      <c r="BA243">
        <v>0</v>
      </c>
      <c r="BB243">
        <v>0</v>
      </c>
      <c r="BC243"/>
    </row>
    <row r="244" spans="1:55" x14ac:dyDescent="0.3">
      <c r="A244" t="s">
        <v>2740</v>
      </c>
      <c r="B244">
        <v>1375</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2741</v>
      </c>
      <c r="B245">
        <v>-2998</v>
      </c>
      <c r="C245">
        <v>-24062.68</v>
      </c>
      <c r="D245">
        <v>-23545</v>
      </c>
      <c r="E245">
        <v>-20700</v>
      </c>
      <c r="F245">
        <v>938</v>
      </c>
      <c r="G245">
        <v>16843.419999999998</v>
      </c>
      <c r="H245">
        <v>10816</v>
      </c>
      <c r="I245">
        <v>9697</v>
      </c>
      <c r="J245">
        <v>-622</v>
      </c>
      <c r="K245">
        <v>1282.74</v>
      </c>
      <c r="L245">
        <v>1495</v>
      </c>
      <c r="M245">
        <v>625</v>
      </c>
      <c r="N245">
        <v>294</v>
      </c>
      <c r="O245">
        <v>-5829.07</v>
      </c>
      <c r="P245">
        <v>-6619</v>
      </c>
      <c r="Q245">
        <v>-2998</v>
      </c>
      <c r="R245">
        <v>-161</v>
      </c>
      <c r="S245">
        <v>-2448.09</v>
      </c>
      <c r="T245">
        <v>-9305</v>
      </c>
      <c r="U245">
        <v>23305</v>
      </c>
      <c r="V245">
        <v>1211</v>
      </c>
      <c r="W245">
        <v>5465.93</v>
      </c>
      <c r="X245">
        <v>4838</v>
      </c>
      <c r="Y245">
        <v>3258</v>
      </c>
      <c r="Z245">
        <v>1906</v>
      </c>
      <c r="AA245">
        <v>6450.13</v>
      </c>
      <c r="AB245">
        <v>5293</v>
      </c>
      <c r="AC245">
        <v>3604</v>
      </c>
      <c r="AD245">
        <v>3616</v>
      </c>
      <c r="AE245">
        <v>6637.58</v>
      </c>
      <c r="AF245">
        <v>5771</v>
      </c>
      <c r="AG245">
        <v>2810</v>
      </c>
      <c r="AH245">
        <v>1809</v>
      </c>
      <c r="AI245">
        <v>-9754.4699999999993</v>
      </c>
      <c r="AJ245">
        <v>-8285</v>
      </c>
      <c r="AK245">
        <v>-2073</v>
      </c>
      <c r="AL245">
        <v>-1271</v>
      </c>
      <c r="AM245">
        <v>-8351.98</v>
      </c>
      <c r="AN245">
        <v>-4593</v>
      </c>
      <c r="AO245">
        <v>-1691</v>
      </c>
      <c r="AP245">
        <v>1235</v>
      </c>
      <c r="AQ245">
        <v>-7237.72</v>
      </c>
      <c r="AR245">
        <v>-4440</v>
      </c>
      <c r="AS245">
        <v>-2757</v>
      </c>
      <c r="AT245">
        <v>-1426</v>
      </c>
      <c r="AU245">
        <v>-39141.47</v>
      </c>
      <c r="AV245">
        <v>-4826</v>
      </c>
      <c r="AW245">
        <v>-31827</v>
      </c>
      <c r="AX245">
        <v>-20973</v>
      </c>
      <c r="AY245">
        <v>27415</v>
      </c>
      <c r="AZ245">
        <v>13108</v>
      </c>
      <c r="BA245">
        <v>8898</v>
      </c>
      <c r="BB245">
        <v>4768</v>
      </c>
      <c r="BC245"/>
    </row>
    <row r="246" spans="1:55" x14ac:dyDescent="0.3">
      <c r="A246" t="s">
        <v>2742</v>
      </c>
      <c r="B246">
        <v>338514</v>
      </c>
      <c r="C246">
        <v>884148.16</v>
      </c>
      <c r="D246">
        <v>650376</v>
      </c>
      <c r="E246">
        <v>393388</v>
      </c>
      <c r="F246">
        <v>258696</v>
      </c>
      <c r="G246">
        <v>669455.23</v>
      </c>
      <c r="H246">
        <v>543942</v>
      </c>
      <c r="I246">
        <v>435765</v>
      </c>
      <c r="J246">
        <v>264736</v>
      </c>
      <c r="K246">
        <v>864243.13</v>
      </c>
      <c r="L246">
        <v>677444</v>
      </c>
      <c r="M246">
        <v>495315</v>
      </c>
      <c r="N246">
        <v>280446</v>
      </c>
      <c r="O246">
        <v>772194.79</v>
      </c>
      <c r="P246">
        <v>567471</v>
      </c>
      <c r="Q246">
        <v>400759</v>
      </c>
      <c r="R246">
        <v>197652</v>
      </c>
      <c r="S246">
        <v>759316.02</v>
      </c>
      <c r="T246">
        <v>573192</v>
      </c>
      <c r="U246">
        <v>448250</v>
      </c>
      <c r="V246">
        <v>265384</v>
      </c>
      <c r="W246">
        <v>740570.23</v>
      </c>
      <c r="X246">
        <v>571126</v>
      </c>
      <c r="Y246">
        <v>439391</v>
      </c>
      <c r="Z246">
        <v>262133</v>
      </c>
      <c r="AA246">
        <v>698175.35</v>
      </c>
      <c r="AB246">
        <v>525757</v>
      </c>
      <c r="AC246">
        <v>382224</v>
      </c>
      <c r="AD246">
        <v>230880</v>
      </c>
      <c r="AE246">
        <v>722508.72</v>
      </c>
      <c r="AF246">
        <v>579073</v>
      </c>
      <c r="AG246">
        <v>443771</v>
      </c>
      <c r="AH246">
        <v>235774</v>
      </c>
      <c r="AI246">
        <v>710662.93</v>
      </c>
      <c r="AJ246">
        <v>544813</v>
      </c>
      <c r="AK246">
        <v>393403</v>
      </c>
      <c r="AL246">
        <v>176527</v>
      </c>
      <c r="AM246">
        <v>740988.16</v>
      </c>
      <c r="AN246">
        <v>673762</v>
      </c>
      <c r="AO246">
        <v>519938</v>
      </c>
      <c r="AP246">
        <v>246891</v>
      </c>
      <c r="AQ246">
        <v>627474.38</v>
      </c>
      <c r="AR246">
        <v>481675</v>
      </c>
      <c r="AS246">
        <v>331782</v>
      </c>
      <c r="AT246">
        <v>152218</v>
      </c>
      <c r="AU246">
        <v>275091.3</v>
      </c>
      <c r="AV246">
        <v>205095</v>
      </c>
      <c r="AW246">
        <v>126918</v>
      </c>
      <c r="AX246">
        <v>52742</v>
      </c>
      <c r="AY246">
        <v>310731</v>
      </c>
      <c r="AZ246">
        <v>291151</v>
      </c>
      <c r="BA246">
        <v>208391</v>
      </c>
      <c r="BB246">
        <v>121423</v>
      </c>
      <c r="BC246"/>
    </row>
    <row r="247" spans="1:55" x14ac:dyDescent="0.3">
      <c r="A247" t="s">
        <v>2743</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2744</v>
      </c>
      <c r="B248">
        <v>-961373</v>
      </c>
      <c r="C248">
        <v>-214434.27</v>
      </c>
      <c r="D248">
        <v>-174143</v>
      </c>
      <c r="E248">
        <v>-334563</v>
      </c>
      <c r="F248">
        <v>-756066</v>
      </c>
      <c r="G248">
        <v>9031.44</v>
      </c>
      <c r="H248">
        <v>81215</v>
      </c>
      <c r="I248">
        <v>-231244</v>
      </c>
      <c r="J248">
        <v>-557055</v>
      </c>
      <c r="K248">
        <v>183338.74</v>
      </c>
      <c r="L248">
        <v>116006</v>
      </c>
      <c r="M248">
        <v>-15240</v>
      </c>
      <c r="N248">
        <v>-532029</v>
      </c>
      <c r="O248">
        <v>157209</v>
      </c>
      <c r="P248">
        <v>307230</v>
      </c>
      <c r="Q248">
        <v>4010</v>
      </c>
      <c r="R248">
        <v>-296244</v>
      </c>
      <c r="S248">
        <v>-144826.22</v>
      </c>
      <c r="T248">
        <v>151480</v>
      </c>
      <c r="U248">
        <v>-139054</v>
      </c>
      <c r="V248">
        <v>-716979</v>
      </c>
      <c r="W248">
        <v>154168.54</v>
      </c>
      <c r="X248">
        <v>307913</v>
      </c>
      <c r="Y248">
        <v>-332776</v>
      </c>
      <c r="Z248">
        <v>-738151</v>
      </c>
      <c r="AA248">
        <v>-215582.24</v>
      </c>
      <c r="AB248">
        <v>132510</v>
      </c>
      <c r="AC248">
        <v>-50742</v>
      </c>
      <c r="AD248">
        <v>-672227</v>
      </c>
      <c r="AE248">
        <v>273796.37</v>
      </c>
      <c r="AF248">
        <v>550192</v>
      </c>
      <c r="AG248">
        <v>163066</v>
      </c>
      <c r="AH248">
        <v>-245194</v>
      </c>
      <c r="AI248">
        <v>-486105.92</v>
      </c>
      <c r="AJ248">
        <v>-193470</v>
      </c>
      <c r="AK248">
        <v>-688598</v>
      </c>
      <c r="AL248">
        <v>-491492</v>
      </c>
      <c r="AM248">
        <v>401032.94</v>
      </c>
      <c r="AN248">
        <v>413861</v>
      </c>
      <c r="AO248">
        <v>-749925</v>
      </c>
      <c r="AP248">
        <v>-665992</v>
      </c>
      <c r="AQ248">
        <v>-517224.71</v>
      </c>
      <c r="AR248">
        <v>-445345</v>
      </c>
      <c r="AS248">
        <v>-797278</v>
      </c>
      <c r="AT248">
        <v>-775216</v>
      </c>
      <c r="AU248">
        <v>-108589.7</v>
      </c>
      <c r="AV248">
        <v>19980</v>
      </c>
      <c r="AW248">
        <v>-377551</v>
      </c>
      <c r="AX248">
        <v>0</v>
      </c>
      <c r="AY248">
        <v>0</v>
      </c>
      <c r="AZ248">
        <v>0</v>
      </c>
      <c r="BA248">
        <v>0</v>
      </c>
      <c r="BB248">
        <v>0</v>
      </c>
      <c r="BC248"/>
    </row>
    <row r="249" spans="1:55" x14ac:dyDescent="0.3">
      <c r="A249" t="s">
        <v>2745</v>
      </c>
      <c r="B249">
        <v>-379939</v>
      </c>
      <c r="C249">
        <v>-868321.24</v>
      </c>
      <c r="D249">
        <v>-66530</v>
      </c>
      <c r="E249">
        <v>-485811</v>
      </c>
      <c r="F249">
        <v>-538756</v>
      </c>
      <c r="G249">
        <v>-291690.13</v>
      </c>
      <c r="H249">
        <v>-141627</v>
      </c>
      <c r="I249">
        <v>-159243</v>
      </c>
      <c r="J249">
        <v>-264010</v>
      </c>
      <c r="K249">
        <v>47172.480000000003</v>
      </c>
      <c r="L249">
        <v>67323</v>
      </c>
      <c r="M249">
        <v>-6916</v>
      </c>
      <c r="N249">
        <v>-132932</v>
      </c>
      <c r="O249">
        <v>101810.42</v>
      </c>
      <c r="P249">
        <v>-14459</v>
      </c>
      <c r="Q249">
        <v>-60989</v>
      </c>
      <c r="R249">
        <v>-138412</v>
      </c>
      <c r="S249">
        <v>-119840.22</v>
      </c>
      <c r="T249">
        <v>-87879</v>
      </c>
      <c r="U249">
        <v>-58709</v>
      </c>
      <c r="V249">
        <v>-112880</v>
      </c>
      <c r="W249">
        <v>1801.63</v>
      </c>
      <c r="X249">
        <v>-15952</v>
      </c>
      <c r="Y249">
        <v>-46279</v>
      </c>
      <c r="Z249">
        <v>-111196</v>
      </c>
      <c r="AA249">
        <v>-33361.919999999998</v>
      </c>
      <c r="AB249">
        <v>3238</v>
      </c>
      <c r="AC249">
        <v>-22226</v>
      </c>
      <c r="AD249">
        <v>-35768</v>
      </c>
      <c r="AE249">
        <v>-19285.52</v>
      </c>
      <c r="AF249">
        <v>-37295</v>
      </c>
      <c r="AG249">
        <v>-74184</v>
      </c>
      <c r="AH249">
        <v>-115945</v>
      </c>
      <c r="AI249">
        <v>-4380.08</v>
      </c>
      <c r="AJ249">
        <v>-31255</v>
      </c>
      <c r="AK249">
        <v>-100894</v>
      </c>
      <c r="AL249">
        <v>-137036</v>
      </c>
      <c r="AM249">
        <v>45427.6</v>
      </c>
      <c r="AN249">
        <v>16080</v>
      </c>
      <c r="AO249">
        <v>-68526</v>
      </c>
      <c r="AP249">
        <v>-361440</v>
      </c>
      <c r="AQ249">
        <v>-84899.62</v>
      </c>
      <c r="AR249">
        <v>-158540</v>
      </c>
      <c r="AS249">
        <v>-195776</v>
      </c>
      <c r="AT249">
        <v>-155481</v>
      </c>
      <c r="AU249">
        <v>262569.15999999997</v>
      </c>
      <c r="AV249">
        <v>235084</v>
      </c>
      <c r="AW249">
        <v>218054</v>
      </c>
      <c r="AX249">
        <v>0</v>
      </c>
      <c r="AY249">
        <v>0</v>
      </c>
      <c r="AZ249">
        <v>0</v>
      </c>
      <c r="BA249">
        <v>0</v>
      </c>
      <c r="BB249">
        <v>0</v>
      </c>
      <c r="BC249"/>
    </row>
    <row r="250" spans="1:55" x14ac:dyDescent="0.3">
      <c r="A250" t="s">
        <v>2746</v>
      </c>
      <c r="B250">
        <v>14839</v>
      </c>
      <c r="C250">
        <v>-23874.99</v>
      </c>
      <c r="D250">
        <v>-14411</v>
      </c>
      <c r="E250">
        <v>1612</v>
      </c>
      <c r="F250">
        <v>-37211</v>
      </c>
      <c r="G250">
        <v>-49154.89</v>
      </c>
      <c r="H250">
        <v>-29197</v>
      </c>
      <c r="I250">
        <v>-41610</v>
      </c>
      <c r="J250">
        <v>-32138</v>
      </c>
      <c r="K250">
        <v>76102.33</v>
      </c>
      <c r="L250">
        <v>15622</v>
      </c>
      <c r="M250">
        <v>4896</v>
      </c>
      <c r="N250">
        <v>-10259</v>
      </c>
      <c r="O250">
        <v>-45767.92</v>
      </c>
      <c r="P250">
        <v>-37978</v>
      </c>
      <c r="Q250">
        <v>-58274</v>
      </c>
      <c r="R250">
        <v>-86131</v>
      </c>
      <c r="S250">
        <v>-61417.19</v>
      </c>
      <c r="T250">
        <v>-14898</v>
      </c>
      <c r="U250">
        <v>-24089</v>
      </c>
      <c r="V250">
        <v>-4736</v>
      </c>
      <c r="W250">
        <v>-16502.13</v>
      </c>
      <c r="X250">
        <v>-4840</v>
      </c>
      <c r="Y250">
        <v>5872</v>
      </c>
      <c r="Z250">
        <v>5946</v>
      </c>
      <c r="AA250">
        <v>4220.0200000000004</v>
      </c>
      <c r="AB250">
        <v>19262</v>
      </c>
      <c r="AC250">
        <v>4991</v>
      </c>
      <c r="AD250">
        <v>16901</v>
      </c>
      <c r="AE250">
        <v>-8389.5</v>
      </c>
      <c r="AF250">
        <v>4128</v>
      </c>
      <c r="AG250">
        <v>26304</v>
      </c>
      <c r="AH250">
        <v>2949</v>
      </c>
      <c r="AI250">
        <v>-17017.169999999998</v>
      </c>
      <c r="AJ250">
        <v>-4485</v>
      </c>
      <c r="AK250">
        <v>6289</v>
      </c>
      <c r="AL250">
        <v>-408</v>
      </c>
      <c r="AM250">
        <v>-11695.63</v>
      </c>
      <c r="AN250">
        <v>-7135</v>
      </c>
      <c r="AO250">
        <v>-778</v>
      </c>
      <c r="AP250">
        <v>171</v>
      </c>
      <c r="AQ250">
        <v>-10498.06</v>
      </c>
      <c r="AR250">
        <v>27</v>
      </c>
      <c r="AS250">
        <v>4340</v>
      </c>
      <c r="AT250">
        <v>-4</v>
      </c>
      <c r="AU250">
        <v>-7080.7</v>
      </c>
      <c r="AV250">
        <v>5979</v>
      </c>
      <c r="AW250">
        <v>10983</v>
      </c>
      <c r="AX250">
        <v>-383533</v>
      </c>
      <c r="AY250">
        <v>-116658</v>
      </c>
      <c r="AZ250">
        <v>82837</v>
      </c>
      <c r="BA250">
        <v>-310163</v>
      </c>
      <c r="BB250">
        <v>-277624</v>
      </c>
      <c r="BC250"/>
    </row>
    <row r="251" spans="1:55" x14ac:dyDescent="0.3">
      <c r="A251" t="s">
        <v>2747</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2748</v>
      </c>
      <c r="B252">
        <v>1035803</v>
      </c>
      <c r="C252">
        <v>961717.38</v>
      </c>
      <c r="D252">
        <v>-61159</v>
      </c>
      <c r="E252">
        <v>1172201</v>
      </c>
      <c r="F252">
        <v>1133905</v>
      </c>
      <c r="G252">
        <v>175541.32</v>
      </c>
      <c r="H252">
        <v>66417</v>
      </c>
      <c r="I252">
        <v>598941</v>
      </c>
      <c r="J252">
        <v>842210</v>
      </c>
      <c r="K252">
        <v>7370.69</v>
      </c>
      <c r="L252">
        <v>-43979</v>
      </c>
      <c r="M252">
        <v>204700</v>
      </c>
      <c r="N252">
        <v>882795</v>
      </c>
      <c r="O252">
        <v>-237415.73</v>
      </c>
      <c r="P252">
        <v>-216174</v>
      </c>
      <c r="Q252">
        <v>211398</v>
      </c>
      <c r="R252">
        <v>673395</v>
      </c>
      <c r="S252">
        <v>26910.05</v>
      </c>
      <c r="T252">
        <v>-101055</v>
      </c>
      <c r="U252">
        <v>252967</v>
      </c>
      <c r="V252">
        <v>719183</v>
      </c>
      <c r="W252">
        <v>-154630.68</v>
      </c>
      <c r="X252">
        <v>-314592</v>
      </c>
      <c r="Y252">
        <v>387885</v>
      </c>
      <c r="Z252">
        <v>787997</v>
      </c>
      <c r="AA252">
        <v>233371.12</v>
      </c>
      <c r="AB252">
        <v>-115134</v>
      </c>
      <c r="AC252">
        <v>153792</v>
      </c>
      <c r="AD252">
        <v>702613</v>
      </c>
      <c r="AE252">
        <v>-357184.66</v>
      </c>
      <c r="AF252">
        <v>-510170</v>
      </c>
      <c r="AG252">
        <v>15512</v>
      </c>
      <c r="AH252">
        <v>311986</v>
      </c>
      <c r="AI252">
        <v>615289.97</v>
      </c>
      <c r="AJ252">
        <v>511426</v>
      </c>
      <c r="AK252">
        <v>883111</v>
      </c>
      <c r="AL252">
        <v>666565</v>
      </c>
      <c r="AM252">
        <v>-511173.13</v>
      </c>
      <c r="AN252">
        <v>-201852</v>
      </c>
      <c r="AO252">
        <v>959882</v>
      </c>
      <c r="AP252">
        <v>943463</v>
      </c>
      <c r="AQ252">
        <v>625755.80000000005</v>
      </c>
      <c r="AR252">
        <v>669518</v>
      </c>
      <c r="AS252">
        <v>1144053</v>
      </c>
      <c r="AT252">
        <v>943871</v>
      </c>
      <c r="AU252">
        <v>-141155.06</v>
      </c>
      <c r="AV252">
        <v>-144708</v>
      </c>
      <c r="AW252">
        <v>249818</v>
      </c>
      <c r="AX252">
        <v>0</v>
      </c>
      <c r="AY252">
        <v>0</v>
      </c>
      <c r="AZ252">
        <v>0</v>
      </c>
      <c r="BA252">
        <v>0</v>
      </c>
      <c r="BB252">
        <v>0</v>
      </c>
      <c r="BC252"/>
    </row>
    <row r="253" spans="1:55" x14ac:dyDescent="0.3">
      <c r="A253" t="s">
        <v>2750</v>
      </c>
      <c r="B253">
        <v>3891</v>
      </c>
      <c r="C253">
        <v>-27626.87</v>
      </c>
      <c r="D253">
        <v>-26925</v>
      </c>
      <c r="E253">
        <v>-16769</v>
      </c>
      <c r="F253">
        <v>-823</v>
      </c>
      <c r="G253">
        <v>-4051.79</v>
      </c>
      <c r="H253">
        <v>-3009</v>
      </c>
      <c r="I253">
        <v>-324</v>
      </c>
      <c r="J253">
        <v>-2726</v>
      </c>
      <c r="K253">
        <v>-23390.34</v>
      </c>
      <c r="L253">
        <v>-17418</v>
      </c>
      <c r="M253">
        <v>-9579</v>
      </c>
      <c r="N253">
        <v>-8632</v>
      </c>
      <c r="O253">
        <v>20301.25</v>
      </c>
      <c r="P253">
        <v>-25807</v>
      </c>
      <c r="Q253">
        <v>-23527</v>
      </c>
      <c r="R253">
        <v>-10094</v>
      </c>
      <c r="S253">
        <v>-12416.76</v>
      </c>
      <c r="T253">
        <v>30884</v>
      </c>
      <c r="U253">
        <v>3712</v>
      </c>
      <c r="V253">
        <v>1383</v>
      </c>
      <c r="W253">
        <v>422.64</v>
      </c>
      <c r="X253">
        <v>-504</v>
      </c>
      <c r="Y253">
        <v>-4307</v>
      </c>
      <c r="Z253">
        <v>-43</v>
      </c>
      <c r="AA253">
        <v>2589.1799999999998</v>
      </c>
      <c r="AB253">
        <v>352</v>
      </c>
      <c r="AC253">
        <v>-622</v>
      </c>
      <c r="AD253">
        <v>-1403</v>
      </c>
      <c r="AE253">
        <v>-11051.1</v>
      </c>
      <c r="AF253">
        <v>-8318</v>
      </c>
      <c r="AG253">
        <v>-3739</v>
      </c>
      <c r="AH253">
        <v>5836</v>
      </c>
      <c r="AI253">
        <v>579.37</v>
      </c>
      <c r="AJ253">
        <v>2493</v>
      </c>
      <c r="AK253">
        <v>-445</v>
      </c>
      <c r="AL253">
        <v>5876</v>
      </c>
      <c r="AM253">
        <v>-19867.62</v>
      </c>
      <c r="AN253">
        <v>-22095</v>
      </c>
      <c r="AO253">
        <v>31116</v>
      </c>
      <c r="AP253">
        <v>-472</v>
      </c>
      <c r="AQ253">
        <v>85151.11</v>
      </c>
      <c r="AR253">
        <v>80961</v>
      </c>
      <c r="AS253">
        <v>61200</v>
      </c>
      <c r="AT253">
        <v>42571</v>
      </c>
      <c r="AU253">
        <v>-19462.439999999999</v>
      </c>
      <c r="AV253">
        <v>-23862</v>
      </c>
      <c r="AW253">
        <v>-12202</v>
      </c>
      <c r="AX253">
        <v>291270</v>
      </c>
      <c r="AY253">
        <v>258199</v>
      </c>
      <c r="AZ253">
        <v>-23275</v>
      </c>
      <c r="BA253">
        <v>382508</v>
      </c>
      <c r="BB253">
        <v>449842</v>
      </c>
      <c r="BC253"/>
    </row>
    <row r="254" spans="1:55" x14ac:dyDescent="0.3">
      <c r="A254" t="s">
        <v>2751</v>
      </c>
      <c r="B254">
        <v>51735</v>
      </c>
      <c r="C254">
        <v>711608.17</v>
      </c>
      <c r="D254">
        <v>307208</v>
      </c>
      <c r="E254">
        <v>730058</v>
      </c>
      <c r="F254">
        <v>59745</v>
      </c>
      <c r="G254">
        <v>509131.18</v>
      </c>
      <c r="H254">
        <v>517741</v>
      </c>
      <c r="I254">
        <v>602285</v>
      </c>
      <c r="J254">
        <v>251017</v>
      </c>
      <c r="K254">
        <v>1154837.03</v>
      </c>
      <c r="L254">
        <v>814998</v>
      </c>
      <c r="M254">
        <v>673176</v>
      </c>
      <c r="N254">
        <v>479389</v>
      </c>
      <c r="O254">
        <v>768331.81</v>
      </c>
      <c r="P254">
        <v>580283</v>
      </c>
      <c r="Q254">
        <v>473377</v>
      </c>
      <c r="R254">
        <v>340166</v>
      </c>
      <c r="S254">
        <v>447725.69</v>
      </c>
      <c r="T254">
        <v>551724</v>
      </c>
      <c r="U254">
        <v>483077</v>
      </c>
      <c r="V254">
        <v>151355</v>
      </c>
      <c r="W254">
        <v>725830.23</v>
      </c>
      <c r="X254">
        <v>543151</v>
      </c>
      <c r="Y254">
        <v>449786</v>
      </c>
      <c r="Z254">
        <v>206686</v>
      </c>
      <c r="AA254">
        <v>689411.5</v>
      </c>
      <c r="AB254">
        <v>565985</v>
      </c>
      <c r="AC254">
        <v>467417</v>
      </c>
      <c r="AD254">
        <v>240996</v>
      </c>
      <c r="AE254">
        <v>600394.31000000006</v>
      </c>
      <c r="AF254">
        <v>577610</v>
      </c>
      <c r="AG254">
        <v>570730</v>
      </c>
      <c r="AH254">
        <v>195406</v>
      </c>
      <c r="AI254">
        <v>819029.1</v>
      </c>
      <c r="AJ254">
        <v>829522</v>
      </c>
      <c r="AK254">
        <v>492866</v>
      </c>
      <c r="AL254">
        <v>220032</v>
      </c>
      <c r="AM254">
        <v>644712.31999999995</v>
      </c>
      <c r="AN254">
        <v>872621</v>
      </c>
      <c r="AO254">
        <v>691707</v>
      </c>
      <c r="AP254">
        <v>162621</v>
      </c>
      <c r="AQ254">
        <v>725758.9</v>
      </c>
      <c r="AR254">
        <v>628296</v>
      </c>
      <c r="AS254">
        <v>548321</v>
      </c>
      <c r="AT254">
        <v>207959</v>
      </c>
      <c r="AU254">
        <v>261372.57</v>
      </c>
      <c r="AV254">
        <v>297568</v>
      </c>
      <c r="AW254">
        <v>216020</v>
      </c>
      <c r="AX254">
        <v>-39521</v>
      </c>
      <c r="AY254">
        <v>452272</v>
      </c>
      <c r="AZ254">
        <v>350713</v>
      </c>
      <c r="BA254">
        <v>280736</v>
      </c>
      <c r="BB254">
        <v>293641</v>
      </c>
      <c r="BC254"/>
    </row>
    <row r="255" spans="1:55" x14ac:dyDescent="0.3">
      <c r="A255" t="s">
        <v>2766</v>
      </c>
      <c r="B255">
        <v>0</v>
      </c>
      <c r="C255">
        <v>0</v>
      </c>
      <c r="D255">
        <v>0</v>
      </c>
      <c r="E255">
        <v>0</v>
      </c>
      <c r="F255">
        <v>0</v>
      </c>
      <c r="G255">
        <v>0</v>
      </c>
      <c r="H255">
        <v>0</v>
      </c>
      <c r="I255">
        <v>0</v>
      </c>
      <c r="J255">
        <v>0</v>
      </c>
      <c r="K255">
        <v>0</v>
      </c>
      <c r="L255">
        <v>0</v>
      </c>
      <c r="M255">
        <v>0</v>
      </c>
      <c r="N255">
        <v>0</v>
      </c>
      <c r="O255">
        <v>0</v>
      </c>
      <c r="P255">
        <v>0</v>
      </c>
      <c r="Q255">
        <v>0</v>
      </c>
      <c r="R255">
        <v>0</v>
      </c>
      <c r="S255">
        <v>0</v>
      </c>
      <c r="T255">
        <v>0</v>
      </c>
      <c r="U255">
        <v>40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row>
    <row r="256" spans="1:55" x14ac:dyDescent="0.3">
      <c r="A256" t="s">
        <v>2790</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-10390</v>
      </c>
      <c r="BA256">
        <v>0</v>
      </c>
      <c r="BB256">
        <v>0</v>
      </c>
      <c r="BC256"/>
    </row>
    <row r="257" spans="1:55" x14ac:dyDescent="0.3">
      <c r="A257" t="s">
        <v>2752</v>
      </c>
      <c r="B257">
        <v>-3942</v>
      </c>
      <c r="C257">
        <v>-93161.53</v>
      </c>
      <c r="D257">
        <v>-91487</v>
      </c>
      <c r="E257">
        <v>-84801</v>
      </c>
      <c r="F257">
        <v>-2365</v>
      </c>
      <c r="G257">
        <v>-32265.32</v>
      </c>
      <c r="H257">
        <v>-27319</v>
      </c>
      <c r="I257">
        <v>-19131</v>
      </c>
      <c r="J257">
        <v>-6297</v>
      </c>
      <c r="K257">
        <v>-38708.54</v>
      </c>
      <c r="L257">
        <v>-31247</v>
      </c>
      <c r="M257">
        <v>-13636</v>
      </c>
      <c r="N257">
        <v>-3337</v>
      </c>
      <c r="O257">
        <v>-15146.43</v>
      </c>
      <c r="P257">
        <v>-9999</v>
      </c>
      <c r="Q257">
        <v>-5424</v>
      </c>
      <c r="R257">
        <v>1091</v>
      </c>
      <c r="S257">
        <v>-30113.54</v>
      </c>
      <c r="T257">
        <v>-23498</v>
      </c>
      <c r="U257">
        <v>-7633</v>
      </c>
      <c r="V257">
        <v>-1058</v>
      </c>
      <c r="W257">
        <v>-23773.08</v>
      </c>
      <c r="X257">
        <v>-17943</v>
      </c>
      <c r="Y257">
        <v>-15083</v>
      </c>
      <c r="Z257">
        <v>-11613</v>
      </c>
      <c r="AA257">
        <v>-22306.45</v>
      </c>
      <c r="AB257">
        <v>-17574</v>
      </c>
      <c r="AC257">
        <v>-13560</v>
      </c>
      <c r="AD257">
        <v>-6337</v>
      </c>
      <c r="AE257">
        <v>-24969.32</v>
      </c>
      <c r="AF257">
        <v>-21620</v>
      </c>
      <c r="AG257">
        <v>-17670</v>
      </c>
      <c r="AH257">
        <v>-6968</v>
      </c>
      <c r="AI257">
        <v>-18715.099999999999</v>
      </c>
      <c r="AJ257">
        <v>-18550</v>
      </c>
      <c r="AK257">
        <v>-17924</v>
      </c>
      <c r="AL257">
        <v>-4471</v>
      </c>
      <c r="AM257">
        <v>-85456.89</v>
      </c>
      <c r="AN257">
        <v>-84288</v>
      </c>
      <c r="AO257">
        <v>-38856</v>
      </c>
      <c r="AP257">
        <v>-3486</v>
      </c>
      <c r="AQ257">
        <v>-70988.399999999994</v>
      </c>
      <c r="AR257">
        <v>-67382</v>
      </c>
      <c r="AS257">
        <v>-18956</v>
      </c>
      <c r="AT257">
        <v>-4710</v>
      </c>
      <c r="AU257">
        <v>-26734.78</v>
      </c>
      <c r="AV257">
        <v>-21331</v>
      </c>
      <c r="AW257">
        <v>-12272</v>
      </c>
      <c r="AX257">
        <v>-2728</v>
      </c>
      <c r="AY257">
        <v>-35419</v>
      </c>
      <c r="AZ257">
        <v>-32529</v>
      </c>
      <c r="BA257">
        <v>0</v>
      </c>
      <c r="BB257">
        <v>0</v>
      </c>
      <c r="BC257"/>
    </row>
    <row r="258" spans="1:55" x14ac:dyDescent="0.3">
      <c r="A258" t="s">
        <v>893</v>
      </c>
      <c r="B258">
        <v>47793</v>
      </c>
      <c r="C258">
        <v>618446.65</v>
      </c>
      <c r="D258">
        <v>215721</v>
      </c>
      <c r="E258">
        <v>645257</v>
      </c>
      <c r="F258">
        <v>57380</v>
      </c>
      <c r="G258">
        <v>476865.86</v>
      </c>
      <c r="H258">
        <v>490422</v>
      </c>
      <c r="I258">
        <v>583154</v>
      </c>
      <c r="J258">
        <v>244720</v>
      </c>
      <c r="K258">
        <v>1116128.49</v>
      </c>
      <c r="L258">
        <v>783751</v>
      </c>
      <c r="M258">
        <v>659540</v>
      </c>
      <c r="N258">
        <v>476052</v>
      </c>
      <c r="O258">
        <v>753185.39</v>
      </c>
      <c r="P258">
        <v>570284</v>
      </c>
      <c r="Q258">
        <v>467953</v>
      </c>
      <c r="R258">
        <v>341257</v>
      </c>
      <c r="S258">
        <v>417612.15</v>
      </c>
      <c r="T258">
        <v>528226</v>
      </c>
      <c r="U258">
        <v>475484</v>
      </c>
      <c r="V258">
        <v>150297</v>
      </c>
      <c r="W258">
        <v>702057.15</v>
      </c>
      <c r="X258">
        <v>525208</v>
      </c>
      <c r="Y258">
        <v>434703</v>
      </c>
      <c r="Z258">
        <v>195073</v>
      </c>
      <c r="AA258">
        <v>667105.04</v>
      </c>
      <c r="AB258">
        <v>548411</v>
      </c>
      <c r="AC258">
        <v>453857</v>
      </c>
      <c r="AD258">
        <v>234659</v>
      </c>
      <c r="AE258">
        <v>575424.98</v>
      </c>
      <c r="AF258">
        <v>555990</v>
      </c>
      <c r="AG258">
        <v>553060</v>
      </c>
      <c r="AH258">
        <v>188438</v>
      </c>
      <c r="AI258">
        <v>800314</v>
      </c>
      <c r="AJ258">
        <v>810972</v>
      </c>
      <c r="AK258">
        <v>474942</v>
      </c>
      <c r="AL258">
        <v>215561</v>
      </c>
      <c r="AM258">
        <v>559255.43000000005</v>
      </c>
      <c r="AN258">
        <v>788333</v>
      </c>
      <c r="AO258">
        <v>652851</v>
      </c>
      <c r="AP258">
        <v>159135</v>
      </c>
      <c r="AQ258">
        <v>654770.5</v>
      </c>
      <c r="AR258">
        <v>560914</v>
      </c>
      <c r="AS258">
        <v>529365</v>
      </c>
      <c r="AT258">
        <v>203249</v>
      </c>
      <c r="AU258">
        <v>234637.78</v>
      </c>
      <c r="AV258">
        <v>276237</v>
      </c>
      <c r="AW258">
        <v>203748</v>
      </c>
      <c r="AX258">
        <v>-42249</v>
      </c>
      <c r="AY258">
        <v>416853</v>
      </c>
      <c r="AZ258">
        <v>307794</v>
      </c>
      <c r="BA258">
        <v>280736</v>
      </c>
      <c r="BB258">
        <v>293641</v>
      </c>
      <c r="BC258"/>
    </row>
    <row r="259" spans="1:55" x14ac:dyDescent="0.3">
      <c r="A259" t="s">
        <v>2753</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2754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394996.38</v>
      </c>
      <c r="AJ260">
        <v>103997</v>
      </c>
      <c r="AK260">
        <v>152999</v>
      </c>
      <c r="AL260">
        <v>147999</v>
      </c>
      <c r="AM260">
        <v>-395002.96</v>
      </c>
      <c r="AN260">
        <v>-680002</v>
      </c>
      <c r="AO260">
        <v>-40000</v>
      </c>
      <c r="AP260">
        <v>-40001</v>
      </c>
      <c r="AQ260">
        <v>314999.12</v>
      </c>
      <c r="AR260">
        <v>64999</v>
      </c>
      <c r="AS260">
        <v>-85001</v>
      </c>
      <c r="AT260">
        <v>0</v>
      </c>
      <c r="AU260">
        <v>-4917.04</v>
      </c>
      <c r="AV260">
        <v>9035</v>
      </c>
      <c r="AW260">
        <v>-90856</v>
      </c>
      <c r="AX260">
        <v>0</v>
      </c>
      <c r="AY260">
        <v>0</v>
      </c>
      <c r="AZ260">
        <v>0</v>
      </c>
      <c r="BA260">
        <v>0</v>
      </c>
      <c r="BB260">
        <v>0</v>
      </c>
      <c r="BC260"/>
    </row>
    <row r="261" spans="1:55" x14ac:dyDescent="0.3">
      <c r="A261" t="s">
        <v>2755</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15000</v>
      </c>
      <c r="AU261">
        <v>0</v>
      </c>
      <c r="AV261">
        <v>0</v>
      </c>
      <c r="AW261">
        <v>0</v>
      </c>
      <c r="AX261">
        <v>0</v>
      </c>
      <c r="AY261">
        <v>0</v>
      </c>
      <c r="AZ261">
        <v>0</v>
      </c>
      <c r="BA261">
        <v>0</v>
      </c>
      <c r="BB261">
        <v>0</v>
      </c>
      <c r="BC261"/>
    </row>
    <row r="262" spans="1:55" x14ac:dyDescent="0.3">
      <c r="A262" t="s">
        <v>2757</v>
      </c>
      <c r="B262">
        <v>0</v>
      </c>
      <c r="C262">
        <v>-7500</v>
      </c>
      <c r="D262">
        <v>-5000</v>
      </c>
      <c r="E262">
        <v>-5000</v>
      </c>
      <c r="F262">
        <v>-5000</v>
      </c>
      <c r="G262">
        <v>-10000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-200000</v>
      </c>
      <c r="AY262">
        <v>-205848</v>
      </c>
      <c r="AZ262">
        <v>-205847</v>
      </c>
      <c r="BA262">
        <v>-5847</v>
      </c>
      <c r="BB262">
        <v>-9847</v>
      </c>
      <c r="BC262"/>
    </row>
    <row r="263" spans="1:55" x14ac:dyDescent="0.3">
      <c r="A263" t="s">
        <v>2758</v>
      </c>
      <c r="B263">
        <v>15000</v>
      </c>
      <c r="C263">
        <v>0</v>
      </c>
      <c r="D263">
        <v>0</v>
      </c>
      <c r="E263">
        <v>0</v>
      </c>
      <c r="F263">
        <v>0</v>
      </c>
      <c r="G263">
        <v>16042.85</v>
      </c>
      <c r="H263">
        <v>16043</v>
      </c>
      <c r="I263">
        <v>16043</v>
      </c>
      <c r="J263">
        <v>0</v>
      </c>
      <c r="K263">
        <v>0</v>
      </c>
      <c r="L263">
        <v>0</v>
      </c>
      <c r="M263">
        <v>0</v>
      </c>
      <c r="N263">
        <v>0</v>
      </c>
      <c r="O263">
        <v>123606.12</v>
      </c>
      <c r="P263">
        <v>123606</v>
      </c>
      <c r="Q263">
        <v>18606</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row>
    <row r="264" spans="1:55" x14ac:dyDescent="0.3">
      <c r="A264" t="s">
        <v>2759</v>
      </c>
      <c r="B264">
        <v>0</v>
      </c>
      <c r="C264">
        <v>0</v>
      </c>
      <c r="D264">
        <v>0</v>
      </c>
      <c r="E264">
        <v>0</v>
      </c>
      <c r="F264">
        <v>0</v>
      </c>
      <c r="G264">
        <v>0</v>
      </c>
      <c r="H264">
        <v>0</v>
      </c>
      <c r="I264">
        <v>0</v>
      </c>
      <c r="J264">
        <v>0</v>
      </c>
      <c r="K264">
        <v>0</v>
      </c>
      <c r="L264">
        <v>0</v>
      </c>
      <c r="M264">
        <v>0</v>
      </c>
      <c r="N264">
        <v>0</v>
      </c>
      <c r="O264">
        <v>0</v>
      </c>
      <c r="P264">
        <v>0</v>
      </c>
      <c r="Q264">
        <v>0</v>
      </c>
      <c r="R264">
        <v>0</v>
      </c>
      <c r="S264">
        <v>-6000</v>
      </c>
      <c r="T264">
        <v>-6000</v>
      </c>
      <c r="U264">
        <v>-6000</v>
      </c>
      <c r="V264">
        <v>-6000</v>
      </c>
      <c r="W264">
        <v>0</v>
      </c>
      <c r="X264">
        <v>0</v>
      </c>
      <c r="Y264">
        <v>0</v>
      </c>
      <c r="Z264">
        <v>0</v>
      </c>
      <c r="AA264">
        <v>-30000</v>
      </c>
      <c r="AB264">
        <v>-30000</v>
      </c>
      <c r="AC264">
        <v>-30000</v>
      </c>
      <c r="AD264">
        <v>-30000</v>
      </c>
      <c r="AE264">
        <v>-42050</v>
      </c>
      <c r="AF264">
        <v>-22050</v>
      </c>
      <c r="AG264">
        <v>0</v>
      </c>
      <c r="AH264">
        <v>0</v>
      </c>
      <c r="AI264">
        <v>0</v>
      </c>
      <c r="AJ264">
        <v>0</v>
      </c>
      <c r="AK264">
        <v>0</v>
      </c>
      <c r="AL264">
        <v>0</v>
      </c>
      <c r="AM264">
        <v>-49000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2989</v>
      </c>
      <c r="B265">
        <v>0</v>
      </c>
      <c r="C265">
        <v>0</v>
      </c>
      <c r="D265">
        <v>-63000</v>
      </c>
      <c r="E265">
        <v>-63000</v>
      </c>
      <c r="F265">
        <v>-63000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2990</v>
      </c>
      <c r="B266">
        <v>0</v>
      </c>
      <c r="C266">
        <v>0</v>
      </c>
      <c r="D266">
        <v>-63000</v>
      </c>
      <c r="E266">
        <v>-63000</v>
      </c>
      <c r="F266">
        <v>-63000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row>
    <row r="267" spans="1:55" x14ac:dyDescent="0.3">
      <c r="A267" t="s">
        <v>2992</v>
      </c>
      <c r="B267">
        <v>0</v>
      </c>
      <c r="C267">
        <v>0</v>
      </c>
      <c r="D267">
        <v>0</v>
      </c>
      <c r="E267">
        <v>0</v>
      </c>
      <c r="F267">
        <v>0</v>
      </c>
      <c r="G267">
        <v>0</v>
      </c>
      <c r="H267">
        <v>0</v>
      </c>
      <c r="I267">
        <v>0</v>
      </c>
      <c r="J267">
        <v>0</v>
      </c>
      <c r="K267">
        <v>-39372.54</v>
      </c>
      <c r="L267">
        <v>-39373</v>
      </c>
      <c r="M267">
        <v>-173</v>
      </c>
      <c r="N267">
        <v>-172</v>
      </c>
      <c r="O267">
        <v>-399.04</v>
      </c>
      <c r="P267">
        <v>-399</v>
      </c>
      <c r="Q267">
        <v>-399</v>
      </c>
      <c r="R267">
        <v>0</v>
      </c>
      <c r="S267">
        <v>0</v>
      </c>
      <c r="T267">
        <v>0</v>
      </c>
      <c r="U267">
        <v>0</v>
      </c>
      <c r="V267">
        <v>0</v>
      </c>
      <c r="W267">
        <v>-36625</v>
      </c>
      <c r="X267">
        <v>-36625</v>
      </c>
      <c r="Y267">
        <v>-14625</v>
      </c>
      <c r="Z267">
        <v>0</v>
      </c>
      <c r="AA267">
        <v>-49000</v>
      </c>
      <c r="AB267">
        <v>-49000</v>
      </c>
      <c r="AC267">
        <v>-11000</v>
      </c>
      <c r="AD267">
        <v>0</v>
      </c>
      <c r="AE267">
        <v>-64000</v>
      </c>
      <c r="AF267">
        <v>-30000</v>
      </c>
      <c r="AG267">
        <v>-30000</v>
      </c>
      <c r="AH267">
        <v>0</v>
      </c>
      <c r="AI267">
        <v>-5000</v>
      </c>
      <c r="AJ267">
        <v>-5000</v>
      </c>
      <c r="AK267">
        <v>-5000</v>
      </c>
      <c r="AL267">
        <v>0</v>
      </c>
      <c r="AM267">
        <v>0</v>
      </c>
      <c r="AN267">
        <v>0</v>
      </c>
      <c r="AO267">
        <v>0</v>
      </c>
      <c r="AP267">
        <v>0</v>
      </c>
      <c r="AQ267">
        <v>0</v>
      </c>
      <c r="AR267">
        <v>0</v>
      </c>
      <c r="AS267">
        <v>0</v>
      </c>
      <c r="AT267">
        <v>0</v>
      </c>
      <c r="AU267">
        <v>0</v>
      </c>
      <c r="AV267">
        <v>0</v>
      </c>
      <c r="AW267">
        <v>0</v>
      </c>
      <c r="AX267">
        <v>0</v>
      </c>
      <c r="AY267">
        <v>0</v>
      </c>
      <c r="AZ267">
        <v>0</v>
      </c>
      <c r="BA267">
        <v>0</v>
      </c>
      <c r="BB267">
        <v>0</v>
      </c>
      <c r="BC267"/>
    </row>
    <row r="268" spans="1:55" x14ac:dyDescent="0.3">
      <c r="A268" t="s">
        <v>3008</v>
      </c>
      <c r="B268">
        <v>0</v>
      </c>
      <c r="C268">
        <v>0</v>
      </c>
      <c r="D268">
        <v>0</v>
      </c>
      <c r="E268">
        <v>0</v>
      </c>
      <c r="F268">
        <v>0</v>
      </c>
      <c r="G268">
        <v>0</v>
      </c>
      <c r="H268">
        <v>0</v>
      </c>
      <c r="I268">
        <v>0</v>
      </c>
      <c r="J268">
        <v>0</v>
      </c>
      <c r="K268">
        <v>-39372.54</v>
      </c>
      <c r="L268">
        <v>-39373</v>
      </c>
      <c r="M268">
        <v>-173</v>
      </c>
      <c r="N268">
        <v>-172</v>
      </c>
      <c r="O268">
        <v>-399.04</v>
      </c>
      <c r="P268">
        <v>-399</v>
      </c>
      <c r="Q268">
        <v>-399</v>
      </c>
      <c r="R268">
        <v>0</v>
      </c>
      <c r="S268">
        <v>0</v>
      </c>
      <c r="T268">
        <v>0</v>
      </c>
      <c r="U268">
        <v>0</v>
      </c>
      <c r="V268">
        <v>0</v>
      </c>
      <c r="W268">
        <v>-36625</v>
      </c>
      <c r="X268">
        <v>-36625</v>
      </c>
      <c r="Y268">
        <v>-14625</v>
      </c>
      <c r="Z268">
        <v>0</v>
      </c>
      <c r="AA268">
        <v>-49000</v>
      </c>
      <c r="AB268">
        <v>-49000</v>
      </c>
      <c r="AC268">
        <v>-11000</v>
      </c>
      <c r="AD268">
        <v>0</v>
      </c>
      <c r="AE268">
        <v>-64000</v>
      </c>
      <c r="AF268">
        <v>-30000</v>
      </c>
      <c r="AG268">
        <v>-30000</v>
      </c>
      <c r="AH268">
        <v>0</v>
      </c>
      <c r="AI268">
        <v>-5000</v>
      </c>
      <c r="AJ268">
        <v>-5000</v>
      </c>
      <c r="AK268">
        <v>-5000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2995</v>
      </c>
      <c r="B269">
        <v>0</v>
      </c>
      <c r="C269">
        <v>0</v>
      </c>
      <c r="D269">
        <v>0</v>
      </c>
      <c r="E269">
        <v>0</v>
      </c>
      <c r="F269">
        <v>0</v>
      </c>
      <c r="G269">
        <v>27838.92</v>
      </c>
      <c r="H269">
        <v>24267</v>
      </c>
      <c r="I269">
        <v>24267</v>
      </c>
      <c r="J269">
        <v>0</v>
      </c>
      <c r="K269">
        <v>0</v>
      </c>
      <c r="L269">
        <v>0</v>
      </c>
      <c r="M269">
        <v>0</v>
      </c>
      <c r="N269">
        <v>0</v>
      </c>
      <c r="O269">
        <v>1125</v>
      </c>
      <c r="P269">
        <v>1125</v>
      </c>
      <c r="Q269">
        <v>1125</v>
      </c>
      <c r="R269">
        <v>0</v>
      </c>
      <c r="S269">
        <v>0</v>
      </c>
      <c r="T269">
        <v>37088</v>
      </c>
      <c r="U269">
        <v>0</v>
      </c>
      <c r="V269">
        <v>0</v>
      </c>
      <c r="W269">
        <v>30000</v>
      </c>
      <c r="X269">
        <v>30000</v>
      </c>
      <c r="Y269">
        <v>0</v>
      </c>
      <c r="Z269">
        <v>0</v>
      </c>
      <c r="AA269">
        <v>30000</v>
      </c>
      <c r="AB269">
        <v>30000</v>
      </c>
      <c r="AC269">
        <v>30000</v>
      </c>
      <c r="AD269">
        <v>30000</v>
      </c>
      <c r="AE269">
        <v>5000</v>
      </c>
      <c r="AF269">
        <v>5000</v>
      </c>
      <c r="AG269">
        <v>5000</v>
      </c>
      <c r="AH269">
        <v>0</v>
      </c>
      <c r="AI269">
        <v>0</v>
      </c>
      <c r="AJ269">
        <v>0</v>
      </c>
      <c r="AK269">
        <v>0</v>
      </c>
      <c r="AL269">
        <v>0</v>
      </c>
      <c r="AM269">
        <v>0</v>
      </c>
      <c r="AN269">
        <v>0</v>
      </c>
      <c r="AO269">
        <v>0</v>
      </c>
      <c r="AP269">
        <v>0</v>
      </c>
      <c r="AQ269">
        <v>0</v>
      </c>
      <c r="AR269">
        <v>0</v>
      </c>
      <c r="AS269">
        <v>0</v>
      </c>
      <c r="AT269">
        <v>0</v>
      </c>
      <c r="AU269">
        <v>0</v>
      </c>
      <c r="AV269">
        <v>0</v>
      </c>
      <c r="AW269">
        <v>0</v>
      </c>
      <c r="AX269">
        <v>0</v>
      </c>
      <c r="AY269">
        <v>596</v>
      </c>
      <c r="AZ269">
        <v>596</v>
      </c>
      <c r="BA269">
        <v>596</v>
      </c>
      <c r="BB269">
        <v>596</v>
      </c>
      <c r="BC269"/>
    </row>
    <row r="270" spans="1:55" x14ac:dyDescent="0.3">
      <c r="A270" t="s">
        <v>2996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596</v>
      </c>
      <c r="AZ270">
        <v>596</v>
      </c>
      <c r="BA270">
        <v>596</v>
      </c>
      <c r="BB270">
        <v>596</v>
      </c>
      <c r="BC270"/>
    </row>
    <row r="271" spans="1:55" x14ac:dyDescent="0.3">
      <c r="A271" t="s">
        <v>2997</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596</v>
      </c>
      <c r="AZ271">
        <v>596</v>
      </c>
      <c r="BA271">
        <v>596</v>
      </c>
      <c r="BB271">
        <v>596</v>
      </c>
      <c r="BC271"/>
    </row>
    <row r="272" spans="1:55" x14ac:dyDescent="0.3">
      <c r="A272" t="s">
        <v>3009</v>
      </c>
      <c r="B272">
        <v>0</v>
      </c>
      <c r="C272">
        <v>0</v>
      </c>
      <c r="D272">
        <v>0</v>
      </c>
      <c r="E272">
        <v>0</v>
      </c>
      <c r="F272">
        <v>0</v>
      </c>
      <c r="G272">
        <v>27838.92</v>
      </c>
      <c r="H272">
        <v>24267</v>
      </c>
      <c r="I272">
        <v>24267</v>
      </c>
      <c r="J272">
        <v>0</v>
      </c>
      <c r="K272">
        <v>0</v>
      </c>
      <c r="L272">
        <v>0</v>
      </c>
      <c r="M272">
        <v>0</v>
      </c>
      <c r="N272">
        <v>0</v>
      </c>
      <c r="O272">
        <v>1125</v>
      </c>
      <c r="P272">
        <v>1125</v>
      </c>
      <c r="Q272">
        <v>1125</v>
      </c>
      <c r="R272">
        <v>0</v>
      </c>
      <c r="S272">
        <v>0</v>
      </c>
      <c r="T272">
        <v>37088</v>
      </c>
      <c r="U272">
        <v>0</v>
      </c>
      <c r="V272">
        <v>0</v>
      </c>
      <c r="W272">
        <v>30000</v>
      </c>
      <c r="X272">
        <v>30000</v>
      </c>
      <c r="Y272">
        <v>0</v>
      </c>
      <c r="Z272">
        <v>0</v>
      </c>
      <c r="AA272">
        <v>30000</v>
      </c>
      <c r="AB272">
        <v>30000</v>
      </c>
      <c r="AC272">
        <v>30000</v>
      </c>
      <c r="AD272">
        <v>30000</v>
      </c>
      <c r="AE272">
        <v>5000</v>
      </c>
      <c r="AF272">
        <v>5000</v>
      </c>
      <c r="AG272">
        <v>5000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row>
    <row r="273" spans="1:55" x14ac:dyDescent="0.3">
      <c r="A273" t="s">
        <v>2760</v>
      </c>
      <c r="B273">
        <v>0</v>
      </c>
      <c r="C273">
        <v>2601.4699999999998</v>
      </c>
      <c r="D273">
        <v>117</v>
      </c>
      <c r="E273">
        <v>474</v>
      </c>
      <c r="F273">
        <v>85</v>
      </c>
      <c r="G273">
        <v>592894.21</v>
      </c>
      <c r="H273">
        <v>115</v>
      </c>
      <c r="I273">
        <v>113</v>
      </c>
      <c r="J273">
        <v>224</v>
      </c>
      <c r="K273">
        <v>5601.02</v>
      </c>
      <c r="L273">
        <v>3571</v>
      </c>
      <c r="M273">
        <v>784</v>
      </c>
      <c r="N273">
        <v>5</v>
      </c>
      <c r="O273">
        <v>12335.86</v>
      </c>
      <c r="P273">
        <v>12215</v>
      </c>
      <c r="Q273">
        <v>11570</v>
      </c>
      <c r="R273">
        <v>6686</v>
      </c>
      <c r="S273">
        <v>7443.23</v>
      </c>
      <c r="T273">
        <v>5980</v>
      </c>
      <c r="U273">
        <v>5214</v>
      </c>
      <c r="V273">
        <v>40</v>
      </c>
      <c r="W273">
        <v>620.63</v>
      </c>
      <c r="X273">
        <v>507</v>
      </c>
      <c r="Y273">
        <v>14</v>
      </c>
      <c r="Z273">
        <v>10</v>
      </c>
      <c r="AA273">
        <v>7363.36</v>
      </c>
      <c r="AB273">
        <v>7460</v>
      </c>
      <c r="AC273">
        <v>1787</v>
      </c>
      <c r="AD273">
        <v>1189</v>
      </c>
      <c r="AE273">
        <v>4185.29</v>
      </c>
      <c r="AF273">
        <v>1387</v>
      </c>
      <c r="AG273">
        <v>614</v>
      </c>
      <c r="AH273">
        <v>445</v>
      </c>
      <c r="AI273">
        <v>22404.3</v>
      </c>
      <c r="AJ273">
        <v>21298</v>
      </c>
      <c r="AK273">
        <v>3742</v>
      </c>
      <c r="AL273">
        <v>1474</v>
      </c>
      <c r="AM273">
        <v>449.47</v>
      </c>
      <c r="AN273">
        <v>417</v>
      </c>
      <c r="AO273">
        <v>272</v>
      </c>
      <c r="AP273">
        <v>49</v>
      </c>
      <c r="AQ273">
        <v>2680.14</v>
      </c>
      <c r="AR273">
        <v>1517</v>
      </c>
      <c r="AS273">
        <v>1078</v>
      </c>
      <c r="AT273">
        <v>750</v>
      </c>
      <c r="AU273">
        <v>2354.94</v>
      </c>
      <c r="AV273">
        <v>3874</v>
      </c>
      <c r="AW273">
        <v>1468</v>
      </c>
      <c r="AX273">
        <v>446</v>
      </c>
      <c r="AY273">
        <v>19037</v>
      </c>
      <c r="AZ273">
        <v>18795</v>
      </c>
      <c r="BA273">
        <v>18655</v>
      </c>
      <c r="BB273">
        <v>10550</v>
      </c>
      <c r="BC273"/>
    </row>
    <row r="274" spans="1:55" x14ac:dyDescent="0.3">
      <c r="A274" t="s">
        <v>2761</v>
      </c>
      <c r="B274">
        <v>0</v>
      </c>
      <c r="C274">
        <v>2601.4699999999998</v>
      </c>
      <c r="D274">
        <v>117</v>
      </c>
      <c r="E274">
        <v>474</v>
      </c>
      <c r="F274">
        <v>85</v>
      </c>
      <c r="G274">
        <v>9465.4699999999993</v>
      </c>
      <c r="H274">
        <v>115</v>
      </c>
      <c r="I274">
        <v>113</v>
      </c>
      <c r="J274">
        <v>224</v>
      </c>
      <c r="K274">
        <v>5218.59</v>
      </c>
      <c r="L274">
        <v>3189</v>
      </c>
      <c r="M274">
        <v>784</v>
      </c>
      <c r="N274">
        <v>5</v>
      </c>
      <c r="O274">
        <v>12335.86</v>
      </c>
      <c r="P274">
        <v>12215</v>
      </c>
      <c r="Q274">
        <v>11570</v>
      </c>
      <c r="R274">
        <v>6686</v>
      </c>
      <c r="S274">
        <v>6992.62</v>
      </c>
      <c r="T274">
        <v>5980</v>
      </c>
      <c r="U274">
        <v>5214</v>
      </c>
      <c r="V274">
        <v>40</v>
      </c>
      <c r="W274">
        <v>620.63</v>
      </c>
      <c r="X274">
        <v>507</v>
      </c>
      <c r="Y274">
        <v>14</v>
      </c>
      <c r="Z274">
        <v>10</v>
      </c>
      <c r="AA274">
        <v>7171.36</v>
      </c>
      <c r="AB274">
        <v>7268</v>
      </c>
      <c r="AC274">
        <v>1595</v>
      </c>
      <c r="AD274">
        <v>997</v>
      </c>
      <c r="AE274">
        <v>4185.29</v>
      </c>
      <c r="AF274">
        <v>1387</v>
      </c>
      <c r="AG274">
        <v>614</v>
      </c>
      <c r="AH274">
        <v>445</v>
      </c>
      <c r="AI274">
        <v>22404.3</v>
      </c>
      <c r="AJ274">
        <v>21298</v>
      </c>
      <c r="AK274">
        <v>3742</v>
      </c>
      <c r="AL274">
        <v>1474</v>
      </c>
      <c r="AM274">
        <v>449.47</v>
      </c>
      <c r="AN274">
        <v>417</v>
      </c>
      <c r="AO274">
        <v>272</v>
      </c>
      <c r="AP274">
        <v>49</v>
      </c>
      <c r="AQ274">
        <v>2680.14</v>
      </c>
      <c r="AR274">
        <v>1517</v>
      </c>
      <c r="AS274">
        <v>1078</v>
      </c>
      <c r="AT274">
        <v>750</v>
      </c>
      <c r="AU274">
        <v>2354.94</v>
      </c>
      <c r="AV274">
        <v>3874</v>
      </c>
      <c r="AW274">
        <v>1468</v>
      </c>
      <c r="AX274">
        <v>446</v>
      </c>
      <c r="AY274">
        <v>19037</v>
      </c>
      <c r="AZ274">
        <v>18795</v>
      </c>
      <c r="BA274">
        <v>18655</v>
      </c>
      <c r="BB274">
        <v>10550</v>
      </c>
      <c r="BC274"/>
    </row>
    <row r="275" spans="1:55" x14ac:dyDescent="0.3">
      <c r="A275" t="s">
        <v>2762</v>
      </c>
      <c r="B275">
        <v>0</v>
      </c>
      <c r="C275">
        <v>0</v>
      </c>
      <c r="D275">
        <v>0</v>
      </c>
      <c r="E275">
        <v>0</v>
      </c>
      <c r="F275">
        <v>0</v>
      </c>
      <c r="G275">
        <v>0</v>
      </c>
      <c r="H275">
        <v>0</v>
      </c>
      <c r="I275">
        <v>0</v>
      </c>
      <c r="J275">
        <v>0</v>
      </c>
      <c r="K275">
        <v>0</v>
      </c>
      <c r="L275">
        <v>0</v>
      </c>
      <c r="M275">
        <v>0</v>
      </c>
      <c r="N275">
        <v>0</v>
      </c>
      <c r="O275">
        <v>0</v>
      </c>
      <c r="P275">
        <v>0</v>
      </c>
      <c r="Q275">
        <v>0</v>
      </c>
      <c r="R275">
        <v>0</v>
      </c>
      <c r="S275">
        <v>450.61</v>
      </c>
      <c r="T275">
        <v>0</v>
      </c>
      <c r="U275">
        <v>0</v>
      </c>
      <c r="V275">
        <v>0</v>
      </c>
      <c r="W275">
        <v>0</v>
      </c>
      <c r="X275">
        <v>0</v>
      </c>
      <c r="Y275">
        <v>0</v>
      </c>
      <c r="Z275">
        <v>0</v>
      </c>
      <c r="AA275">
        <v>192</v>
      </c>
      <c r="AB275">
        <v>192</v>
      </c>
      <c r="AC275">
        <v>192</v>
      </c>
      <c r="AD275">
        <v>192</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2763</v>
      </c>
      <c r="B276">
        <v>0</v>
      </c>
      <c r="C276">
        <v>0</v>
      </c>
      <c r="D276">
        <v>0</v>
      </c>
      <c r="E276">
        <v>0</v>
      </c>
      <c r="F276">
        <v>0</v>
      </c>
      <c r="G276">
        <v>583428.73</v>
      </c>
      <c r="H276">
        <v>0</v>
      </c>
      <c r="I276">
        <v>0</v>
      </c>
      <c r="J276">
        <v>0</v>
      </c>
      <c r="K276">
        <v>382.43</v>
      </c>
      <c r="L276">
        <v>382</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row>
    <row r="277" spans="1:55" x14ac:dyDescent="0.3">
      <c r="A277" t="s">
        <v>894</v>
      </c>
      <c r="B277">
        <v>-423729</v>
      </c>
      <c r="C277">
        <v>-1133492.72</v>
      </c>
      <c r="D277">
        <v>-668483</v>
      </c>
      <c r="E277">
        <v>-496237</v>
      </c>
      <c r="F277">
        <v>-170279</v>
      </c>
      <c r="G277">
        <v>-533608.25</v>
      </c>
      <c r="H277">
        <v>-329569</v>
      </c>
      <c r="I277">
        <v>-149646</v>
      </c>
      <c r="J277">
        <v>-99480</v>
      </c>
      <c r="K277">
        <v>-200749.66</v>
      </c>
      <c r="L277">
        <v>-165931</v>
      </c>
      <c r="M277">
        <v>-71345</v>
      </c>
      <c r="N277">
        <v>-25815</v>
      </c>
      <c r="O277">
        <v>-263611.93</v>
      </c>
      <c r="P277">
        <v>-220246</v>
      </c>
      <c r="Q277">
        <v>-144868</v>
      </c>
      <c r="R277">
        <v>-59725</v>
      </c>
      <c r="S277">
        <v>-778485.11</v>
      </c>
      <c r="T277">
        <v>-635336</v>
      </c>
      <c r="U277">
        <v>-331740</v>
      </c>
      <c r="V277">
        <v>-122671</v>
      </c>
      <c r="W277">
        <v>-308975.09999999998</v>
      </c>
      <c r="X277">
        <v>-261108</v>
      </c>
      <c r="Y277">
        <v>-227885</v>
      </c>
      <c r="Z277">
        <v>-70985</v>
      </c>
      <c r="AA277">
        <v>-529666.42000000004</v>
      </c>
      <c r="AB277">
        <v>-453245</v>
      </c>
      <c r="AC277">
        <v>-288711</v>
      </c>
      <c r="AD277">
        <v>-90310</v>
      </c>
      <c r="AE277">
        <v>-594823.05000000005</v>
      </c>
      <c r="AF277">
        <v>-498959</v>
      </c>
      <c r="AG277">
        <v>-296460</v>
      </c>
      <c r="AH277">
        <v>-153693</v>
      </c>
      <c r="AI277">
        <v>-552204.56000000006</v>
      </c>
      <c r="AJ277">
        <v>-401984</v>
      </c>
      <c r="AK277">
        <v>-219612</v>
      </c>
      <c r="AL277">
        <v>-89340</v>
      </c>
      <c r="AM277">
        <v>-235566.21</v>
      </c>
      <c r="AN277">
        <v>-158298</v>
      </c>
      <c r="AO277">
        <v>-102270</v>
      </c>
      <c r="AP277">
        <v>-65217</v>
      </c>
      <c r="AQ277">
        <v>-218146.28</v>
      </c>
      <c r="AR277">
        <v>-165394</v>
      </c>
      <c r="AS277">
        <v>-112235</v>
      </c>
      <c r="AT277">
        <v>-67713</v>
      </c>
      <c r="AU277">
        <v>-140223.57</v>
      </c>
      <c r="AV277">
        <v>-108603</v>
      </c>
      <c r="AW277">
        <v>-82230</v>
      </c>
      <c r="AX277">
        <v>-60235</v>
      </c>
      <c r="AY277">
        <v>-234324</v>
      </c>
      <c r="AZ277">
        <v>-193701</v>
      </c>
      <c r="BA277">
        <v>-161362</v>
      </c>
      <c r="BB277">
        <v>-110722</v>
      </c>
      <c r="BC277"/>
    </row>
    <row r="278" spans="1:55" x14ac:dyDescent="0.3">
      <c r="A278" t="s">
        <v>2761</v>
      </c>
      <c r="B278">
        <v>-423217</v>
      </c>
      <c r="C278">
        <v>-974691.77</v>
      </c>
      <c r="D278">
        <v>-509671</v>
      </c>
      <c r="E278">
        <v>-341902</v>
      </c>
      <c r="F278">
        <v>-169532</v>
      </c>
      <c r="G278">
        <v>-464708.77</v>
      </c>
      <c r="H278">
        <v>-261382</v>
      </c>
      <c r="I278">
        <v>-83361</v>
      </c>
      <c r="J278">
        <v>-33883</v>
      </c>
      <c r="K278">
        <v>-144317.39000000001</v>
      </c>
      <c r="L278">
        <v>-110302</v>
      </c>
      <c r="M278">
        <v>-62704</v>
      </c>
      <c r="N278">
        <v>-21757</v>
      </c>
      <c r="O278">
        <v>-263053.21000000002</v>
      </c>
      <c r="P278">
        <v>-219715</v>
      </c>
      <c r="Q278">
        <v>-144348</v>
      </c>
      <c r="R278">
        <v>-59264</v>
      </c>
      <c r="S278">
        <v>-775594.98</v>
      </c>
      <c r="T278">
        <v>-632671</v>
      </c>
      <c r="U278">
        <v>-330433</v>
      </c>
      <c r="V278">
        <v>-122234</v>
      </c>
      <c r="W278">
        <v>-237087.22</v>
      </c>
      <c r="X278">
        <v>-189307</v>
      </c>
      <c r="Y278">
        <v>-157261</v>
      </c>
      <c r="Z278">
        <v>-68622</v>
      </c>
      <c r="AA278">
        <v>-509759.49</v>
      </c>
      <c r="AB278">
        <v>-426512</v>
      </c>
      <c r="AC278">
        <v>-262584</v>
      </c>
      <c r="AD278">
        <v>-67057</v>
      </c>
      <c r="AE278">
        <v>-500903.1</v>
      </c>
      <c r="AF278">
        <v>-408506</v>
      </c>
      <c r="AG278">
        <v>-264976</v>
      </c>
      <c r="AH278">
        <v>-124541</v>
      </c>
      <c r="AI278">
        <v>-542557.39</v>
      </c>
      <c r="AJ278">
        <v>-401629</v>
      </c>
      <c r="AK278">
        <v>-219337</v>
      </c>
      <c r="AL278">
        <v>-89120</v>
      </c>
      <c r="AM278">
        <v>-232355.61</v>
      </c>
      <c r="AN278">
        <v>-155050</v>
      </c>
      <c r="AO278">
        <v>-102031</v>
      </c>
      <c r="AP278">
        <v>-65132</v>
      </c>
      <c r="AQ278">
        <v>-216187.11</v>
      </c>
      <c r="AR278">
        <v>-164049</v>
      </c>
      <c r="AS278">
        <v>-111431</v>
      </c>
      <c r="AT278">
        <v>-67088</v>
      </c>
      <c r="AU278">
        <v>-137835.13</v>
      </c>
      <c r="AV278">
        <v>-106608</v>
      </c>
      <c r="AW278">
        <v>-81545</v>
      </c>
      <c r="AX278">
        <v>-60235</v>
      </c>
      <c r="AY278">
        <v>-234324</v>
      </c>
      <c r="AZ278">
        <v>-193701</v>
      </c>
      <c r="BA278">
        <v>-161362</v>
      </c>
      <c r="BB278">
        <v>-110722</v>
      </c>
      <c r="BC278"/>
    </row>
    <row r="279" spans="1:55" x14ac:dyDescent="0.3">
      <c r="A279" t="s">
        <v>2762</v>
      </c>
      <c r="B279">
        <v>-512</v>
      </c>
      <c r="C279">
        <v>-10142.700000000001</v>
      </c>
      <c r="D279">
        <v>-10154</v>
      </c>
      <c r="E279">
        <v>-5677</v>
      </c>
      <c r="F279">
        <v>-747</v>
      </c>
      <c r="G279">
        <v>-3319.48</v>
      </c>
      <c r="H279">
        <v>-2607</v>
      </c>
      <c r="I279">
        <v>-705</v>
      </c>
      <c r="J279">
        <v>-17</v>
      </c>
      <c r="K279">
        <v>-22139.27</v>
      </c>
      <c r="L279">
        <v>-21336</v>
      </c>
      <c r="M279">
        <v>-8641</v>
      </c>
      <c r="N279">
        <v>-4058</v>
      </c>
      <c r="O279">
        <v>-558.72</v>
      </c>
      <c r="P279">
        <v>-531</v>
      </c>
      <c r="Q279">
        <v>-520</v>
      </c>
      <c r="R279">
        <v>-461</v>
      </c>
      <c r="S279">
        <v>-2890.13</v>
      </c>
      <c r="T279">
        <v>-2665</v>
      </c>
      <c r="U279">
        <v>-1307</v>
      </c>
      <c r="V279">
        <v>-437</v>
      </c>
      <c r="W279">
        <v>-5102.18</v>
      </c>
      <c r="X279">
        <v>-5015</v>
      </c>
      <c r="Y279">
        <v>-4624</v>
      </c>
      <c r="Z279">
        <v>-2363</v>
      </c>
      <c r="AA279">
        <v>-8526.2099999999991</v>
      </c>
      <c r="AB279">
        <v>-16197</v>
      </c>
      <c r="AC279">
        <v>-15591</v>
      </c>
      <c r="AD279">
        <v>-14717</v>
      </c>
      <c r="AE279">
        <v>-33772.83</v>
      </c>
      <c r="AF279">
        <v>-32306</v>
      </c>
      <c r="AG279">
        <v>-31484</v>
      </c>
      <c r="AH279">
        <v>-29152</v>
      </c>
      <c r="AI279">
        <v>-9647.17</v>
      </c>
      <c r="AJ279">
        <v>-355</v>
      </c>
      <c r="AK279">
        <v>-275</v>
      </c>
      <c r="AL279">
        <v>-220</v>
      </c>
      <c r="AM279">
        <v>-3210.59</v>
      </c>
      <c r="AN279">
        <v>-3248</v>
      </c>
      <c r="AO279">
        <v>-239</v>
      </c>
      <c r="AP279">
        <v>-85</v>
      </c>
      <c r="AQ279">
        <v>-1959.17</v>
      </c>
      <c r="AR279">
        <v>-1345</v>
      </c>
      <c r="AS279">
        <v>-804</v>
      </c>
      <c r="AT279">
        <v>-625</v>
      </c>
      <c r="AU279">
        <v>-2388.44</v>
      </c>
      <c r="AV279">
        <v>-1995</v>
      </c>
      <c r="AW279">
        <v>-685</v>
      </c>
      <c r="AX279">
        <v>0</v>
      </c>
      <c r="AY279">
        <v>0</v>
      </c>
      <c r="AZ279">
        <v>0</v>
      </c>
      <c r="BA279">
        <v>0</v>
      </c>
      <c r="BB279">
        <v>0</v>
      </c>
      <c r="BC279"/>
    </row>
    <row r="280" spans="1:55" x14ac:dyDescent="0.3">
      <c r="A280" t="s">
        <v>2763</v>
      </c>
      <c r="B280">
        <v>0</v>
      </c>
      <c r="C280">
        <v>-148658.25</v>
      </c>
      <c r="D280">
        <v>-148658</v>
      </c>
      <c r="E280">
        <v>-148658</v>
      </c>
      <c r="F280">
        <v>0</v>
      </c>
      <c r="G280">
        <v>-65580</v>
      </c>
      <c r="H280">
        <v>-65580</v>
      </c>
      <c r="I280">
        <v>-65580</v>
      </c>
      <c r="J280">
        <v>-65580</v>
      </c>
      <c r="K280">
        <v>-34293</v>
      </c>
      <c r="L280">
        <v>-34293</v>
      </c>
      <c r="M280">
        <v>0</v>
      </c>
      <c r="N280">
        <v>0</v>
      </c>
      <c r="O280">
        <v>0</v>
      </c>
      <c r="P280">
        <v>0</v>
      </c>
      <c r="Q280">
        <v>0</v>
      </c>
      <c r="R280">
        <v>0</v>
      </c>
      <c r="S280">
        <v>0</v>
      </c>
      <c r="T280">
        <v>0</v>
      </c>
      <c r="U280">
        <v>0</v>
      </c>
      <c r="V280">
        <v>0</v>
      </c>
      <c r="W280">
        <v>-66785.710000000006</v>
      </c>
      <c r="X280">
        <v>-66786</v>
      </c>
      <c r="Y280">
        <v>-66000</v>
      </c>
      <c r="Z280">
        <v>0</v>
      </c>
      <c r="AA280">
        <v>-11380.72</v>
      </c>
      <c r="AB280">
        <v>-10536</v>
      </c>
      <c r="AC280">
        <v>-10536</v>
      </c>
      <c r="AD280">
        <v>-8536</v>
      </c>
      <c r="AE280">
        <v>-60147.13</v>
      </c>
      <c r="AF280">
        <v>-58147</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2888</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7500</v>
      </c>
      <c r="AR281">
        <v>0</v>
      </c>
      <c r="AS281">
        <v>0</v>
      </c>
      <c r="AT281">
        <v>0</v>
      </c>
      <c r="AU281">
        <v>27984.93</v>
      </c>
      <c r="AV281">
        <v>12983</v>
      </c>
      <c r="AW281">
        <v>2094</v>
      </c>
      <c r="AX281">
        <v>0</v>
      </c>
      <c r="AY281">
        <v>0</v>
      </c>
      <c r="AZ281">
        <v>0</v>
      </c>
      <c r="BA281">
        <v>0</v>
      </c>
      <c r="BB281">
        <v>0</v>
      </c>
      <c r="BC281"/>
    </row>
    <row r="282" spans="1:55" x14ac:dyDescent="0.3">
      <c r="A282" t="s">
        <v>2766</v>
      </c>
      <c r="B282">
        <v>483</v>
      </c>
      <c r="C282">
        <v>8727.35</v>
      </c>
      <c r="D282">
        <v>7739</v>
      </c>
      <c r="E282">
        <v>3395</v>
      </c>
      <c r="F282">
        <v>1293</v>
      </c>
      <c r="G282">
        <v>5715.54</v>
      </c>
      <c r="H282">
        <v>3887</v>
      </c>
      <c r="I282">
        <v>3022</v>
      </c>
      <c r="J282">
        <v>1107</v>
      </c>
      <c r="K282">
        <v>4576.3999999999996</v>
      </c>
      <c r="L282">
        <v>3038</v>
      </c>
      <c r="M282">
        <v>2065</v>
      </c>
      <c r="N282">
        <v>609</v>
      </c>
      <c r="O282">
        <v>3076.63</v>
      </c>
      <c r="P282">
        <v>2114</v>
      </c>
      <c r="Q282">
        <v>1458</v>
      </c>
      <c r="R282">
        <v>6</v>
      </c>
      <c r="S282">
        <v>4168.3100000000004</v>
      </c>
      <c r="T282">
        <v>3385</v>
      </c>
      <c r="U282">
        <v>3137</v>
      </c>
      <c r="V282">
        <v>1467</v>
      </c>
      <c r="W282">
        <v>6068.95</v>
      </c>
      <c r="X282">
        <v>4427</v>
      </c>
      <c r="Y282">
        <v>2923</v>
      </c>
      <c r="Z282">
        <v>1192</v>
      </c>
      <c r="AA282">
        <v>4303.05</v>
      </c>
      <c r="AB282">
        <v>2681</v>
      </c>
      <c r="AC282">
        <v>1712</v>
      </c>
      <c r="AD282">
        <v>640</v>
      </c>
      <c r="AE282">
        <v>3827.09</v>
      </c>
      <c r="AF282">
        <v>2251</v>
      </c>
      <c r="AG282">
        <v>1847</v>
      </c>
      <c r="AH282">
        <v>575</v>
      </c>
      <c r="AI282">
        <v>8988.94</v>
      </c>
      <c r="AJ282">
        <v>7555</v>
      </c>
      <c r="AK282">
        <v>6550</v>
      </c>
      <c r="AL282">
        <v>3371</v>
      </c>
      <c r="AM282">
        <v>14963.42</v>
      </c>
      <c r="AN282">
        <v>8363</v>
      </c>
      <c r="AO282">
        <v>4912</v>
      </c>
      <c r="AP282">
        <v>1961</v>
      </c>
      <c r="AQ282">
        <v>5314.94</v>
      </c>
      <c r="AR282">
        <v>3732</v>
      </c>
      <c r="AS282">
        <v>2606</v>
      </c>
      <c r="AT282">
        <v>0</v>
      </c>
      <c r="AU282">
        <v>6677.98</v>
      </c>
      <c r="AV282">
        <v>5190</v>
      </c>
      <c r="AW282">
        <v>3550</v>
      </c>
      <c r="AX282">
        <v>0</v>
      </c>
      <c r="AY282">
        <v>0</v>
      </c>
      <c r="AZ282">
        <v>0</v>
      </c>
      <c r="BA282">
        <v>0</v>
      </c>
      <c r="BB282">
        <v>0</v>
      </c>
      <c r="BC282"/>
    </row>
    <row r="283" spans="1:55" x14ac:dyDescent="0.3">
      <c r="A283" t="s">
        <v>2767</v>
      </c>
      <c r="B283">
        <v>0</v>
      </c>
      <c r="C283">
        <v>0</v>
      </c>
      <c r="D283">
        <v>0</v>
      </c>
      <c r="E283">
        <v>0</v>
      </c>
      <c r="F283">
        <v>0</v>
      </c>
      <c r="G283">
        <v>0</v>
      </c>
      <c r="H283">
        <v>606500</v>
      </c>
      <c r="I283">
        <v>300000</v>
      </c>
      <c r="J283">
        <v>0</v>
      </c>
      <c r="K283">
        <v>0</v>
      </c>
      <c r="L283">
        <v>0</v>
      </c>
      <c r="M283">
        <v>0</v>
      </c>
      <c r="N283">
        <v>0</v>
      </c>
      <c r="O283">
        <v>0</v>
      </c>
      <c r="P283">
        <v>0</v>
      </c>
      <c r="Q283">
        <v>0</v>
      </c>
      <c r="R283">
        <v>0</v>
      </c>
      <c r="S283">
        <v>7451.88</v>
      </c>
      <c r="T283">
        <v>3815</v>
      </c>
      <c r="U283">
        <v>0</v>
      </c>
      <c r="V283">
        <v>0</v>
      </c>
      <c r="W283">
        <v>0</v>
      </c>
      <c r="X283">
        <v>0</v>
      </c>
      <c r="Y283">
        <v>0</v>
      </c>
      <c r="Z283">
        <v>0</v>
      </c>
      <c r="AA283">
        <v>13398</v>
      </c>
      <c r="AB283">
        <v>13398</v>
      </c>
      <c r="AC283">
        <v>13398</v>
      </c>
      <c r="AD283">
        <v>13398</v>
      </c>
      <c r="AE283">
        <v>0</v>
      </c>
      <c r="AF283">
        <v>0</v>
      </c>
      <c r="AG283">
        <v>0</v>
      </c>
      <c r="AH283">
        <v>0</v>
      </c>
      <c r="AI283">
        <v>9946.51</v>
      </c>
      <c r="AJ283">
        <v>9946</v>
      </c>
      <c r="AK283">
        <v>21374</v>
      </c>
      <c r="AL283">
        <v>14934</v>
      </c>
      <c r="AM283">
        <v>0</v>
      </c>
      <c r="AN283">
        <v>0</v>
      </c>
      <c r="AO283">
        <v>0</v>
      </c>
      <c r="AP283">
        <v>0</v>
      </c>
      <c r="AQ283">
        <v>0</v>
      </c>
      <c r="AR283">
        <v>0</v>
      </c>
      <c r="AS283">
        <v>0</v>
      </c>
      <c r="AT283">
        <v>1202</v>
      </c>
      <c r="AU283">
        <v>0</v>
      </c>
      <c r="AV283">
        <v>0</v>
      </c>
      <c r="AW283">
        <v>0</v>
      </c>
      <c r="AX283">
        <v>2199</v>
      </c>
      <c r="AY283">
        <v>19260</v>
      </c>
      <c r="AZ283">
        <v>-197</v>
      </c>
      <c r="BA283">
        <v>1711</v>
      </c>
      <c r="BB283">
        <v>1552</v>
      </c>
      <c r="BC283"/>
    </row>
    <row r="284" spans="1:55" x14ac:dyDescent="0.3">
      <c r="A284" t="s">
        <v>895</v>
      </c>
      <c r="B284">
        <v>-408246</v>
      </c>
      <c r="C284">
        <v>-1129663.8899999999</v>
      </c>
      <c r="D284">
        <v>-728627</v>
      </c>
      <c r="E284">
        <v>-560368</v>
      </c>
      <c r="F284">
        <v>-236901</v>
      </c>
      <c r="G284">
        <v>98883.27</v>
      </c>
      <c r="H284">
        <v>321243</v>
      </c>
      <c r="I284">
        <v>193799</v>
      </c>
      <c r="J284">
        <v>-98149</v>
      </c>
      <c r="K284">
        <v>-229944.78</v>
      </c>
      <c r="L284">
        <v>-198695</v>
      </c>
      <c r="M284">
        <v>-68669</v>
      </c>
      <c r="N284">
        <v>-25373</v>
      </c>
      <c r="O284">
        <v>-123867.35</v>
      </c>
      <c r="P284">
        <v>-81585</v>
      </c>
      <c r="Q284">
        <v>-112508</v>
      </c>
      <c r="R284">
        <v>-53033</v>
      </c>
      <c r="S284">
        <v>-765421.69</v>
      </c>
      <c r="T284">
        <v>-591068</v>
      </c>
      <c r="U284">
        <v>-329389</v>
      </c>
      <c r="V284">
        <v>-127164</v>
      </c>
      <c r="W284">
        <v>-308910.52</v>
      </c>
      <c r="X284">
        <v>-262799</v>
      </c>
      <c r="Y284">
        <v>-239573</v>
      </c>
      <c r="Z284">
        <v>-69783</v>
      </c>
      <c r="AA284">
        <v>-553601.99</v>
      </c>
      <c r="AB284">
        <v>-478706</v>
      </c>
      <c r="AC284">
        <v>-282814</v>
      </c>
      <c r="AD284">
        <v>-75083</v>
      </c>
      <c r="AE284">
        <v>-687860.67</v>
      </c>
      <c r="AF284">
        <v>-542371</v>
      </c>
      <c r="AG284">
        <v>-318999</v>
      </c>
      <c r="AH284">
        <v>-152673</v>
      </c>
      <c r="AI284">
        <v>-120868.44</v>
      </c>
      <c r="AJ284">
        <v>-264188</v>
      </c>
      <c r="AK284">
        <v>-39947</v>
      </c>
      <c r="AL284">
        <v>78438</v>
      </c>
      <c r="AM284">
        <v>-664156.27</v>
      </c>
      <c r="AN284">
        <v>-829520</v>
      </c>
      <c r="AO284">
        <v>-137086</v>
      </c>
      <c r="AP284">
        <v>-103208</v>
      </c>
      <c r="AQ284">
        <v>112347.92</v>
      </c>
      <c r="AR284">
        <v>-95146</v>
      </c>
      <c r="AS284">
        <v>-193552</v>
      </c>
      <c r="AT284">
        <v>-50761</v>
      </c>
      <c r="AU284">
        <v>-108122.76</v>
      </c>
      <c r="AV284">
        <v>-77521</v>
      </c>
      <c r="AW284">
        <v>-165974</v>
      </c>
      <c r="AX284">
        <v>-257590</v>
      </c>
      <c r="AY284">
        <v>-401279</v>
      </c>
      <c r="AZ284">
        <v>-380354</v>
      </c>
      <c r="BA284">
        <v>-146247</v>
      </c>
      <c r="BB284">
        <v>-107871</v>
      </c>
      <c r="BC284"/>
    </row>
    <row r="285" spans="1:55" x14ac:dyDescent="0.3">
      <c r="A285" t="s">
        <v>2768</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2769</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261992.18</v>
      </c>
      <c r="AF286">
        <v>108000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2772</v>
      </c>
      <c r="B287">
        <v>635052</v>
      </c>
      <c r="C287">
        <v>4864362.09</v>
      </c>
      <c r="D287">
        <v>2529000</v>
      </c>
      <c r="E287">
        <v>2334000</v>
      </c>
      <c r="F287">
        <v>1659000</v>
      </c>
      <c r="G287">
        <v>735000</v>
      </c>
      <c r="H287">
        <v>297000</v>
      </c>
      <c r="I287">
        <v>120000</v>
      </c>
      <c r="J287">
        <v>0</v>
      </c>
      <c r="K287">
        <v>788000</v>
      </c>
      <c r="L287">
        <v>748000</v>
      </c>
      <c r="M287">
        <v>535000</v>
      </c>
      <c r="N287">
        <v>418000</v>
      </c>
      <c r="O287">
        <v>4051400</v>
      </c>
      <c r="P287">
        <v>3572000</v>
      </c>
      <c r="Q287">
        <v>2737000</v>
      </c>
      <c r="R287">
        <v>1345000</v>
      </c>
      <c r="S287">
        <v>2231594.11</v>
      </c>
      <c r="T287">
        <v>1383870</v>
      </c>
      <c r="U287">
        <v>900220</v>
      </c>
      <c r="V287">
        <v>370220</v>
      </c>
      <c r="W287">
        <v>1745000</v>
      </c>
      <c r="X287">
        <v>1445000</v>
      </c>
      <c r="Y287">
        <v>1015000</v>
      </c>
      <c r="Z287">
        <v>465000</v>
      </c>
      <c r="AA287">
        <v>2036303.28</v>
      </c>
      <c r="AB287">
        <v>1562303</v>
      </c>
      <c r="AC287">
        <v>1030164</v>
      </c>
      <c r="AD287">
        <v>460000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row>
    <row r="288" spans="1:55" x14ac:dyDescent="0.3">
      <c r="A288" t="s">
        <v>2773</v>
      </c>
      <c r="B288">
        <v>0</v>
      </c>
      <c r="C288">
        <v>4864362.09</v>
      </c>
      <c r="D288">
        <v>2529000</v>
      </c>
      <c r="E288">
        <v>2334000</v>
      </c>
      <c r="F288">
        <v>1659000</v>
      </c>
      <c r="G288">
        <v>735000</v>
      </c>
      <c r="H288">
        <v>297000</v>
      </c>
      <c r="I288">
        <v>120000</v>
      </c>
      <c r="J288">
        <v>0</v>
      </c>
      <c r="K288">
        <v>788000</v>
      </c>
      <c r="L288">
        <v>748000</v>
      </c>
      <c r="M288">
        <v>535000</v>
      </c>
      <c r="N288">
        <v>418000</v>
      </c>
      <c r="O288">
        <v>4051400</v>
      </c>
      <c r="P288">
        <v>3572000</v>
      </c>
      <c r="Q288">
        <v>2737000</v>
      </c>
      <c r="R288">
        <v>1345000</v>
      </c>
      <c r="S288">
        <v>2231594.11</v>
      </c>
      <c r="T288">
        <v>1383870</v>
      </c>
      <c r="U288">
        <v>900220</v>
      </c>
      <c r="V288">
        <v>370220</v>
      </c>
      <c r="W288">
        <v>1745000</v>
      </c>
      <c r="X288">
        <v>1445000</v>
      </c>
      <c r="Y288">
        <v>1015000</v>
      </c>
      <c r="Z288">
        <v>465000</v>
      </c>
      <c r="AA288">
        <v>2036303.28</v>
      </c>
      <c r="AB288">
        <v>1562303</v>
      </c>
      <c r="AC288">
        <v>1030164</v>
      </c>
      <c r="AD288">
        <v>460000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2774</v>
      </c>
      <c r="B289">
        <v>0</v>
      </c>
      <c r="C289">
        <v>4864362.09</v>
      </c>
      <c r="D289">
        <v>2529000</v>
      </c>
      <c r="E289">
        <v>2334000</v>
      </c>
      <c r="F289">
        <v>1659000</v>
      </c>
      <c r="G289">
        <v>735000</v>
      </c>
      <c r="H289">
        <v>297000</v>
      </c>
      <c r="I289">
        <v>120000</v>
      </c>
      <c r="J289">
        <v>0</v>
      </c>
      <c r="K289">
        <v>788000</v>
      </c>
      <c r="L289">
        <v>748000</v>
      </c>
      <c r="M289">
        <v>535000</v>
      </c>
      <c r="N289">
        <v>418000</v>
      </c>
      <c r="O289">
        <v>4051400</v>
      </c>
      <c r="P289">
        <v>3572000</v>
      </c>
      <c r="Q289">
        <v>2737000</v>
      </c>
      <c r="R289">
        <v>1345000</v>
      </c>
      <c r="S289">
        <v>2231594.11</v>
      </c>
      <c r="T289">
        <v>1383870</v>
      </c>
      <c r="U289">
        <v>900220</v>
      </c>
      <c r="V289">
        <v>370220</v>
      </c>
      <c r="W289">
        <v>1745000</v>
      </c>
      <c r="X289">
        <v>1445000</v>
      </c>
      <c r="Y289">
        <v>1015000</v>
      </c>
      <c r="Z289">
        <v>465000</v>
      </c>
      <c r="AA289">
        <v>2036303.28</v>
      </c>
      <c r="AB289">
        <v>1562303</v>
      </c>
      <c r="AC289">
        <v>1030164</v>
      </c>
      <c r="AD289">
        <v>460000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2779</v>
      </c>
      <c r="B290">
        <v>-259949</v>
      </c>
      <c r="C290">
        <v>-3654226.67</v>
      </c>
      <c r="D290">
        <v>-1479862</v>
      </c>
      <c r="E290">
        <v>-1399667</v>
      </c>
      <c r="F290">
        <v>-691142</v>
      </c>
      <c r="G290">
        <v>-1036672.64</v>
      </c>
      <c r="H290">
        <v>-740871</v>
      </c>
      <c r="I290">
        <v>-534969</v>
      </c>
      <c r="J290">
        <v>-213612</v>
      </c>
      <c r="K290">
        <v>-973627.36</v>
      </c>
      <c r="L290">
        <v>-820694</v>
      </c>
      <c r="M290">
        <v>-689386</v>
      </c>
      <c r="N290">
        <v>-405193</v>
      </c>
      <c r="O290">
        <v>-4223073</v>
      </c>
      <c r="P290">
        <v>-3616663</v>
      </c>
      <c r="Q290">
        <v>-2708917</v>
      </c>
      <c r="R290">
        <v>-1318101</v>
      </c>
      <c r="S290">
        <v>-1665078.28</v>
      </c>
      <c r="T290">
        <v>-1075437</v>
      </c>
      <c r="U290">
        <v>-672376</v>
      </c>
      <c r="V290">
        <v>-350093</v>
      </c>
      <c r="W290">
        <v>-1832986.63</v>
      </c>
      <c r="X290">
        <v>-1429844</v>
      </c>
      <c r="Y290">
        <v>-974176</v>
      </c>
      <c r="Z290">
        <v>-484800</v>
      </c>
      <c r="AA290">
        <v>-1976200</v>
      </c>
      <c r="AB290">
        <v>-1482400</v>
      </c>
      <c r="AC290">
        <v>-1048095</v>
      </c>
      <c r="AD290">
        <v>-554800</v>
      </c>
      <c r="AE290">
        <v>0</v>
      </c>
      <c r="AF290">
        <v>-8641</v>
      </c>
      <c r="AG290">
        <v>-5760</v>
      </c>
      <c r="AH290">
        <v>-2880</v>
      </c>
      <c r="AI290">
        <v>-22279.62</v>
      </c>
      <c r="AJ290">
        <v>-10337</v>
      </c>
      <c r="AK290">
        <v>-17469</v>
      </c>
      <c r="AL290">
        <v>0</v>
      </c>
      <c r="AM290">
        <v>0</v>
      </c>
      <c r="AN290">
        <v>0</v>
      </c>
      <c r="AO290">
        <v>0</v>
      </c>
      <c r="AP290">
        <v>0</v>
      </c>
      <c r="AQ290">
        <v>0</v>
      </c>
      <c r="AR290">
        <v>0</v>
      </c>
      <c r="AS290">
        <v>0</v>
      </c>
      <c r="AT290">
        <v>0</v>
      </c>
      <c r="AU290">
        <v>-131421.15</v>
      </c>
      <c r="AV290">
        <v>-89889</v>
      </c>
      <c r="AW290">
        <v>-37122</v>
      </c>
      <c r="AX290">
        <v>-19756</v>
      </c>
      <c r="AY290">
        <v>-322667</v>
      </c>
      <c r="AZ290">
        <v>-307689</v>
      </c>
      <c r="BA290">
        <v>-290322</v>
      </c>
      <c r="BB290">
        <v>-172956</v>
      </c>
      <c r="BC290"/>
    </row>
    <row r="291" spans="1:55" x14ac:dyDescent="0.3">
      <c r="A291" t="s">
        <v>2780</v>
      </c>
      <c r="B291">
        <v>0</v>
      </c>
      <c r="C291">
        <v>-3654226.67</v>
      </c>
      <c r="D291">
        <v>-1479862</v>
      </c>
      <c r="E291">
        <v>-1399667</v>
      </c>
      <c r="F291">
        <v>-691142</v>
      </c>
      <c r="G291">
        <v>-1036672.64</v>
      </c>
      <c r="H291">
        <v>-740871</v>
      </c>
      <c r="I291">
        <v>-534969</v>
      </c>
      <c r="J291">
        <v>-213612</v>
      </c>
      <c r="K291">
        <v>-973627.36</v>
      </c>
      <c r="L291">
        <v>-820694</v>
      </c>
      <c r="M291">
        <v>-689386</v>
      </c>
      <c r="N291">
        <v>-405193</v>
      </c>
      <c r="O291">
        <v>-4223073</v>
      </c>
      <c r="P291">
        <v>-3616663</v>
      </c>
      <c r="Q291">
        <v>-2708917</v>
      </c>
      <c r="R291">
        <v>-1318101</v>
      </c>
      <c r="S291">
        <v>-1665078.28</v>
      </c>
      <c r="T291">
        <v>-1075437</v>
      </c>
      <c r="U291">
        <v>-672376</v>
      </c>
      <c r="V291">
        <v>-350093</v>
      </c>
      <c r="W291">
        <v>-1832986.63</v>
      </c>
      <c r="X291">
        <v>-1429844</v>
      </c>
      <c r="Y291">
        <v>-974176</v>
      </c>
      <c r="Z291">
        <v>-484800</v>
      </c>
      <c r="AA291">
        <v>-1976200</v>
      </c>
      <c r="AB291">
        <v>-1482400</v>
      </c>
      <c r="AC291">
        <v>-1048095</v>
      </c>
      <c r="AD291">
        <v>-554800</v>
      </c>
      <c r="AE291">
        <v>0</v>
      </c>
      <c r="AF291">
        <v>-8641</v>
      </c>
      <c r="AG291">
        <v>-5760</v>
      </c>
      <c r="AH291">
        <v>-2880</v>
      </c>
      <c r="AI291">
        <v>-22279.62</v>
      </c>
      <c r="AJ291">
        <v>-10337</v>
      </c>
      <c r="AK291">
        <v>-17469</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2781</v>
      </c>
      <c r="B292">
        <v>0</v>
      </c>
      <c r="C292">
        <v>-3654226.67</v>
      </c>
      <c r="D292">
        <v>-1479862</v>
      </c>
      <c r="E292">
        <v>-1399667</v>
      </c>
      <c r="F292">
        <v>-691142</v>
      </c>
      <c r="G292">
        <v>-1036672.64</v>
      </c>
      <c r="H292">
        <v>-740871</v>
      </c>
      <c r="I292">
        <v>-534969</v>
      </c>
      <c r="J292">
        <v>-213612</v>
      </c>
      <c r="K292">
        <v>-973627.36</v>
      </c>
      <c r="L292">
        <v>-820694</v>
      </c>
      <c r="M292">
        <v>-689386</v>
      </c>
      <c r="N292">
        <v>-405193</v>
      </c>
      <c r="O292">
        <v>-4223073</v>
      </c>
      <c r="P292">
        <v>-3616663</v>
      </c>
      <c r="Q292">
        <v>-2708917</v>
      </c>
      <c r="R292">
        <v>-1318101</v>
      </c>
      <c r="S292">
        <v>-1665078.28</v>
      </c>
      <c r="T292">
        <v>-1075437</v>
      </c>
      <c r="U292">
        <v>-672376</v>
      </c>
      <c r="V292">
        <v>-350093</v>
      </c>
      <c r="W292">
        <v>-1832986.63</v>
      </c>
      <c r="X292">
        <v>-1429844</v>
      </c>
      <c r="Y292">
        <v>-974176</v>
      </c>
      <c r="Z292">
        <v>-484800</v>
      </c>
      <c r="AA292">
        <v>-1976200</v>
      </c>
      <c r="AB292">
        <v>-1482400</v>
      </c>
      <c r="AC292">
        <v>-1048095</v>
      </c>
      <c r="AD292">
        <v>-554800</v>
      </c>
      <c r="AE292">
        <v>0</v>
      </c>
      <c r="AF292">
        <v>-8641</v>
      </c>
      <c r="AG292">
        <v>-5760</v>
      </c>
      <c r="AH292">
        <v>-2880</v>
      </c>
      <c r="AI292">
        <v>-22279.62</v>
      </c>
      <c r="AJ292">
        <v>-10337</v>
      </c>
      <c r="AK292">
        <v>-17469</v>
      </c>
      <c r="AL292">
        <v>0</v>
      </c>
      <c r="AM292">
        <v>0</v>
      </c>
      <c r="AN292">
        <v>0</v>
      </c>
      <c r="AO292">
        <v>0</v>
      </c>
      <c r="AP292">
        <v>0</v>
      </c>
      <c r="AQ292">
        <v>0</v>
      </c>
      <c r="AR292">
        <v>0</v>
      </c>
      <c r="AS292">
        <v>0</v>
      </c>
      <c r="AT292">
        <v>0</v>
      </c>
      <c r="AU292">
        <v>0</v>
      </c>
      <c r="AV292">
        <v>0</v>
      </c>
      <c r="AW292">
        <v>0</v>
      </c>
      <c r="AX292">
        <v>0</v>
      </c>
      <c r="AY292">
        <v>0</v>
      </c>
      <c r="AZ292">
        <v>0</v>
      </c>
      <c r="BA292">
        <v>0</v>
      </c>
      <c r="BB292">
        <v>0</v>
      </c>
      <c r="BC292"/>
    </row>
    <row r="293" spans="1:55" x14ac:dyDescent="0.3">
      <c r="A293" t="s">
        <v>2782</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-131421.15</v>
      </c>
      <c r="AV293">
        <v>-89889</v>
      </c>
      <c r="AW293">
        <v>-37122</v>
      </c>
      <c r="AX293">
        <v>-19756</v>
      </c>
      <c r="AY293">
        <v>-322667</v>
      </c>
      <c r="AZ293">
        <v>-307689</v>
      </c>
      <c r="BA293">
        <v>-290322</v>
      </c>
      <c r="BB293">
        <v>-172956</v>
      </c>
      <c r="BC293"/>
    </row>
    <row r="294" spans="1:55" x14ac:dyDescent="0.3">
      <c r="A294" t="s">
        <v>2783</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-131421.15</v>
      </c>
      <c r="AV294">
        <v>-89889</v>
      </c>
      <c r="AW294">
        <v>-37122</v>
      </c>
      <c r="AX294">
        <v>0</v>
      </c>
      <c r="AY294">
        <v>-322667</v>
      </c>
      <c r="AZ294">
        <v>-307689</v>
      </c>
      <c r="BA294">
        <v>-290322</v>
      </c>
      <c r="BB294">
        <v>-172956</v>
      </c>
      <c r="BC294"/>
    </row>
    <row r="295" spans="1:55" x14ac:dyDescent="0.3">
      <c r="A295" t="s">
        <v>2784</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-19756</v>
      </c>
      <c r="AY295">
        <v>0</v>
      </c>
      <c r="AZ295">
        <v>0</v>
      </c>
      <c r="BA295">
        <v>0</v>
      </c>
      <c r="BB295">
        <v>0</v>
      </c>
      <c r="BC295"/>
    </row>
    <row r="296" spans="1:55" x14ac:dyDescent="0.3">
      <c r="A296" t="s">
        <v>2785</v>
      </c>
      <c r="B296">
        <v>-9201</v>
      </c>
      <c r="C296">
        <v>-38855</v>
      </c>
      <c r="D296">
        <v>-29334</v>
      </c>
      <c r="E296">
        <v>-19814</v>
      </c>
      <c r="F296">
        <v>-9873</v>
      </c>
      <c r="G296">
        <v>0</v>
      </c>
      <c r="H296">
        <v>0</v>
      </c>
      <c r="I296">
        <v>0</v>
      </c>
      <c r="J296">
        <v>0</v>
      </c>
      <c r="K296">
        <v>0</v>
      </c>
      <c r="L296">
        <v>0</v>
      </c>
      <c r="M296">
        <v>0</v>
      </c>
      <c r="N296">
        <v>0</v>
      </c>
      <c r="O296">
        <v>0</v>
      </c>
      <c r="P296">
        <v>0</v>
      </c>
      <c r="Q296">
        <v>0</v>
      </c>
      <c r="R296">
        <v>0</v>
      </c>
      <c r="S296">
        <v>0</v>
      </c>
      <c r="T296">
        <v>0</v>
      </c>
      <c r="U296">
        <v>0</v>
      </c>
      <c r="V296">
        <v>0</v>
      </c>
      <c r="W296">
        <v>-3034</v>
      </c>
      <c r="X296">
        <v>-2795</v>
      </c>
      <c r="Y296">
        <v>-2318</v>
      </c>
      <c r="Z296">
        <v>-1392</v>
      </c>
      <c r="AA296">
        <v>-8764.85</v>
      </c>
      <c r="AB296">
        <v>-6829</v>
      </c>
      <c r="AC296">
        <v>-4620</v>
      </c>
      <c r="AD296">
        <v>-1984</v>
      </c>
      <c r="AE296">
        <v>-3307.57</v>
      </c>
      <c r="AF296">
        <v>-1067</v>
      </c>
      <c r="AG296">
        <v>-5943</v>
      </c>
      <c r="AH296">
        <v>-2780</v>
      </c>
      <c r="AI296">
        <v>-8885.6200000000008</v>
      </c>
      <c r="AJ296">
        <v>-6576</v>
      </c>
      <c r="AK296">
        <v>-931</v>
      </c>
      <c r="AL296">
        <v>0</v>
      </c>
      <c r="AM296">
        <v>0</v>
      </c>
      <c r="AN296">
        <v>0</v>
      </c>
      <c r="AO296">
        <v>0</v>
      </c>
      <c r="AP296">
        <v>0</v>
      </c>
      <c r="AQ296">
        <v>0</v>
      </c>
      <c r="AR296">
        <v>0</v>
      </c>
      <c r="AS296">
        <v>0</v>
      </c>
      <c r="AT296">
        <v>0</v>
      </c>
      <c r="AU296">
        <v>-59.69</v>
      </c>
      <c r="AV296">
        <v>-60</v>
      </c>
      <c r="AW296">
        <v>-51</v>
      </c>
      <c r="AX296">
        <v>0</v>
      </c>
      <c r="AY296">
        <v>0</v>
      </c>
      <c r="AZ296">
        <v>0</v>
      </c>
      <c r="BA296">
        <v>0</v>
      </c>
      <c r="BB296">
        <v>0</v>
      </c>
      <c r="BC296"/>
    </row>
    <row r="297" spans="1:55" x14ac:dyDescent="0.3">
      <c r="A297" t="s">
        <v>2788</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-43809</v>
      </c>
      <c r="AY297">
        <v>-2043</v>
      </c>
      <c r="AZ297">
        <v>0</v>
      </c>
      <c r="BA297">
        <v>0</v>
      </c>
      <c r="BB297">
        <v>0</v>
      </c>
      <c r="BC297"/>
    </row>
    <row r="298" spans="1:55" x14ac:dyDescent="0.3">
      <c r="A298" t="s">
        <v>3013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-55250.6</v>
      </c>
      <c r="AV298">
        <v>-55250</v>
      </c>
      <c r="AW298">
        <v>-55250</v>
      </c>
      <c r="AX298">
        <v>0</v>
      </c>
      <c r="AY298">
        <v>0</v>
      </c>
      <c r="AZ298">
        <v>0</v>
      </c>
      <c r="BA298">
        <v>0</v>
      </c>
      <c r="BB298">
        <v>0</v>
      </c>
      <c r="BC298"/>
    </row>
    <row r="299" spans="1:55" x14ac:dyDescent="0.3">
      <c r="A299" t="s">
        <v>2789</v>
      </c>
      <c r="B299">
        <v>0</v>
      </c>
      <c r="C299">
        <v>-214431.4</v>
      </c>
      <c r="D299">
        <v>-201444</v>
      </c>
      <c r="E299">
        <v>-100722</v>
      </c>
      <c r="F299">
        <v>0</v>
      </c>
      <c r="G299">
        <v>-306029.52</v>
      </c>
      <c r="H299">
        <v>-298190</v>
      </c>
      <c r="I299">
        <v>-154302</v>
      </c>
      <c r="J299">
        <v>-10413</v>
      </c>
      <c r="K299">
        <v>-294797.34000000003</v>
      </c>
      <c r="L299">
        <v>-294797</v>
      </c>
      <c r="M299">
        <v>-150909</v>
      </c>
      <c r="N299">
        <v>-143889</v>
      </c>
      <c r="O299">
        <v>-243221.74</v>
      </c>
      <c r="P299">
        <v>-243222</v>
      </c>
      <c r="Q299">
        <v>-128111</v>
      </c>
      <c r="R299">
        <v>-582</v>
      </c>
      <c r="S299">
        <v>-258995.76</v>
      </c>
      <c r="T299">
        <v>-258996</v>
      </c>
      <c r="U299">
        <v>-115111</v>
      </c>
      <c r="V299">
        <v>0</v>
      </c>
      <c r="W299">
        <v>-247455.51</v>
      </c>
      <c r="X299">
        <v>-247456</v>
      </c>
      <c r="Y299">
        <v>-103582</v>
      </c>
      <c r="Z299">
        <v>-10</v>
      </c>
      <c r="AA299">
        <v>-201444.14</v>
      </c>
      <c r="AB299">
        <v>-201444</v>
      </c>
      <c r="AC299">
        <v>-115111</v>
      </c>
      <c r="AD299">
        <v>0</v>
      </c>
      <c r="AE299">
        <v>-345332.81</v>
      </c>
      <c r="AF299">
        <v>-345332</v>
      </c>
      <c r="AG299">
        <v>-172666</v>
      </c>
      <c r="AH299">
        <v>0</v>
      </c>
      <c r="AI299">
        <v>-460443.74</v>
      </c>
      <c r="AJ299">
        <v>-460443</v>
      </c>
      <c r="AK299">
        <v>-172665</v>
      </c>
      <c r="AL299">
        <v>0</v>
      </c>
      <c r="AM299">
        <v>-388480.41</v>
      </c>
      <c r="AN299">
        <v>-388480</v>
      </c>
      <c r="AO299">
        <v>-100722</v>
      </c>
      <c r="AP299">
        <v>0</v>
      </c>
      <c r="AQ299">
        <v>-273388.46999999997</v>
      </c>
      <c r="AR299">
        <v>-273388</v>
      </c>
      <c r="AS299">
        <v>-86333</v>
      </c>
      <c r="AT299">
        <v>0</v>
      </c>
      <c r="AU299">
        <v>-158964.18</v>
      </c>
      <c r="AV299">
        <v>-158964</v>
      </c>
      <c r="AW299">
        <v>-43853</v>
      </c>
      <c r="AX299">
        <v>0</v>
      </c>
      <c r="AY299">
        <v>-165771</v>
      </c>
      <c r="AZ299">
        <v>-165771</v>
      </c>
      <c r="BA299">
        <v>-75350</v>
      </c>
      <c r="BB299">
        <v>0</v>
      </c>
      <c r="BC299"/>
    </row>
    <row r="300" spans="1:55" x14ac:dyDescent="0.3">
      <c r="A300" t="s">
        <v>2790</v>
      </c>
      <c r="B300">
        <v>-8573</v>
      </c>
      <c r="C300">
        <v>-33446.68</v>
      </c>
      <c r="D300">
        <v>-24828</v>
      </c>
      <c r="E300">
        <v>-12064</v>
      </c>
      <c r="F300">
        <v>-2937</v>
      </c>
      <c r="G300">
        <v>-10902.35</v>
      </c>
      <c r="H300">
        <v>-10272</v>
      </c>
      <c r="I300">
        <v>-8314</v>
      </c>
      <c r="J300">
        <v>-4871</v>
      </c>
      <c r="K300">
        <v>-31521.53</v>
      </c>
      <c r="L300">
        <v>-23658</v>
      </c>
      <c r="M300">
        <v>-17120</v>
      </c>
      <c r="N300">
        <v>-8423</v>
      </c>
      <c r="O300">
        <v>-35294.519999999997</v>
      </c>
      <c r="P300">
        <v>-27546</v>
      </c>
      <c r="Q300">
        <v>-22267</v>
      </c>
      <c r="R300">
        <v>-10394</v>
      </c>
      <c r="S300">
        <v>-23050.19</v>
      </c>
      <c r="T300">
        <v>-14353</v>
      </c>
      <c r="U300">
        <v>-7616</v>
      </c>
      <c r="V300">
        <v>-3732</v>
      </c>
      <c r="W300">
        <v>-17403.84</v>
      </c>
      <c r="X300">
        <v>-13071</v>
      </c>
      <c r="Y300">
        <v>-9064</v>
      </c>
      <c r="Z300">
        <v>-4533</v>
      </c>
      <c r="AA300">
        <v>-16631.43</v>
      </c>
      <c r="AB300">
        <v>-11619</v>
      </c>
      <c r="AC300">
        <v>-6620</v>
      </c>
      <c r="AD300">
        <v>-2950</v>
      </c>
      <c r="AE300">
        <v>-5888.24</v>
      </c>
      <c r="AF300">
        <v>-4099</v>
      </c>
      <c r="AG300">
        <v>-2884</v>
      </c>
      <c r="AH300">
        <v>-1900</v>
      </c>
      <c r="AI300">
        <v>-1604.9</v>
      </c>
      <c r="AJ300">
        <v>-843</v>
      </c>
      <c r="AK300">
        <v>-232</v>
      </c>
      <c r="AL300">
        <v>0</v>
      </c>
      <c r="AM300">
        <v>0</v>
      </c>
      <c r="AN300">
        <v>0</v>
      </c>
      <c r="AO300">
        <v>0</v>
      </c>
      <c r="AP300">
        <v>0</v>
      </c>
      <c r="AQ300">
        <v>0</v>
      </c>
      <c r="AR300">
        <v>0</v>
      </c>
      <c r="AS300">
        <v>0</v>
      </c>
      <c r="AT300">
        <v>0</v>
      </c>
      <c r="AU300">
        <v>-4153.78</v>
      </c>
      <c r="AV300">
        <v>-3701</v>
      </c>
      <c r="AW300">
        <v>-2717</v>
      </c>
      <c r="AX300">
        <v>0</v>
      </c>
      <c r="AY300">
        <v>0</v>
      </c>
      <c r="AZ300">
        <v>0</v>
      </c>
      <c r="BA300">
        <v>0</v>
      </c>
      <c r="BB300">
        <v>0</v>
      </c>
      <c r="BC300"/>
    </row>
    <row r="301" spans="1:55" x14ac:dyDescent="0.3">
      <c r="A301" t="s">
        <v>2791</v>
      </c>
      <c r="B301">
        <v>0</v>
      </c>
      <c r="C301">
        <v>-15115.15</v>
      </c>
      <c r="D301">
        <v>-9079</v>
      </c>
      <c r="E301">
        <v>-9079</v>
      </c>
      <c r="F301">
        <v>-9079</v>
      </c>
      <c r="G301">
        <v>0</v>
      </c>
      <c r="H301">
        <v>0</v>
      </c>
      <c r="I301">
        <v>0</v>
      </c>
      <c r="J301">
        <v>0</v>
      </c>
      <c r="K301">
        <v>0</v>
      </c>
      <c r="L301">
        <v>0</v>
      </c>
      <c r="M301">
        <v>0</v>
      </c>
      <c r="N301">
        <v>0</v>
      </c>
      <c r="O301">
        <v>-30648.639999999999</v>
      </c>
      <c r="P301">
        <v>-30649</v>
      </c>
      <c r="Q301">
        <v>-1249</v>
      </c>
      <c r="R301">
        <v>-124</v>
      </c>
      <c r="S301">
        <v>90000</v>
      </c>
      <c r="T301">
        <v>42308</v>
      </c>
      <c r="U301">
        <v>0</v>
      </c>
      <c r="V301">
        <v>0</v>
      </c>
      <c r="W301">
        <v>-8025.14</v>
      </c>
      <c r="X301">
        <v>-8091</v>
      </c>
      <c r="Y301">
        <v>-8091</v>
      </c>
      <c r="Z301">
        <v>-9216</v>
      </c>
      <c r="AA301">
        <v>29700.400000000001</v>
      </c>
      <c r="AB301">
        <v>26700</v>
      </c>
      <c r="AC301">
        <v>26700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-1546</v>
      </c>
      <c r="AY301">
        <v>-12521</v>
      </c>
      <c r="AZ301">
        <v>-77</v>
      </c>
      <c r="BA301">
        <v>-51</v>
      </c>
      <c r="BB301">
        <v>-26</v>
      </c>
      <c r="BC301"/>
    </row>
    <row r="302" spans="1:55" x14ac:dyDescent="0.3">
      <c r="A302" t="s">
        <v>896</v>
      </c>
      <c r="B302">
        <v>357329</v>
      </c>
      <c r="C302">
        <v>908287.19</v>
      </c>
      <c r="D302">
        <v>784453</v>
      </c>
      <c r="E302">
        <v>792654</v>
      </c>
      <c r="F302">
        <v>945969</v>
      </c>
      <c r="G302">
        <v>-618604.51</v>
      </c>
      <c r="H302">
        <v>-752333</v>
      </c>
      <c r="I302">
        <v>-577585</v>
      </c>
      <c r="J302">
        <v>-228896</v>
      </c>
      <c r="K302">
        <v>-511946.23</v>
      </c>
      <c r="L302">
        <v>-391149</v>
      </c>
      <c r="M302">
        <v>-322415</v>
      </c>
      <c r="N302">
        <v>-139505</v>
      </c>
      <c r="O302">
        <v>-480837.9</v>
      </c>
      <c r="P302">
        <v>-346080</v>
      </c>
      <c r="Q302">
        <v>-123544</v>
      </c>
      <c r="R302">
        <v>15799</v>
      </c>
      <c r="S302">
        <v>374469.88</v>
      </c>
      <c r="T302">
        <v>77392</v>
      </c>
      <c r="U302">
        <v>105117</v>
      </c>
      <c r="V302">
        <v>16395</v>
      </c>
      <c r="W302">
        <v>-363905.12</v>
      </c>
      <c r="X302">
        <v>-256257</v>
      </c>
      <c r="Y302">
        <v>-82231</v>
      </c>
      <c r="Z302">
        <v>-34951</v>
      </c>
      <c r="AA302">
        <v>-137036.74</v>
      </c>
      <c r="AB302">
        <v>-113289</v>
      </c>
      <c r="AC302">
        <v>-117582</v>
      </c>
      <c r="AD302">
        <v>-99734</v>
      </c>
      <c r="AE302">
        <v>-92536.44</v>
      </c>
      <c r="AF302">
        <v>-251139</v>
      </c>
      <c r="AG302">
        <v>-187253</v>
      </c>
      <c r="AH302">
        <v>-7560</v>
      </c>
      <c r="AI302">
        <v>-493213.89</v>
      </c>
      <c r="AJ302">
        <v>-478199</v>
      </c>
      <c r="AK302">
        <v>-191297</v>
      </c>
      <c r="AL302">
        <v>0</v>
      </c>
      <c r="AM302">
        <v>-388480.41</v>
      </c>
      <c r="AN302">
        <v>-388480</v>
      </c>
      <c r="AO302">
        <v>-100722</v>
      </c>
      <c r="AP302">
        <v>0</v>
      </c>
      <c r="AQ302">
        <v>-273388.46999999997</v>
      </c>
      <c r="AR302">
        <v>-273388</v>
      </c>
      <c r="AS302">
        <v>-86333</v>
      </c>
      <c r="AT302">
        <v>0</v>
      </c>
      <c r="AU302">
        <v>-349849.4</v>
      </c>
      <c r="AV302">
        <v>-307864</v>
      </c>
      <c r="AW302">
        <v>-138993</v>
      </c>
      <c r="AX302">
        <v>-65111</v>
      </c>
      <c r="AY302">
        <v>-503002</v>
      </c>
      <c r="AZ302">
        <v>-473537</v>
      </c>
      <c r="BA302">
        <v>-365723</v>
      </c>
      <c r="BB302">
        <v>-172982</v>
      </c>
      <c r="BC302"/>
    </row>
    <row r="303" spans="1:55" x14ac:dyDescent="0.3">
      <c r="A303" t="s">
        <v>897</v>
      </c>
      <c r="B303">
        <v>-3124</v>
      </c>
      <c r="C303">
        <v>397069.95</v>
      </c>
      <c r="D303">
        <v>271547</v>
      </c>
      <c r="E303">
        <v>877543</v>
      </c>
      <c r="F303">
        <v>766448</v>
      </c>
      <c r="G303">
        <v>-42855.38</v>
      </c>
      <c r="H303">
        <v>59332</v>
      </c>
      <c r="I303">
        <v>199368</v>
      </c>
      <c r="J303">
        <v>-82325</v>
      </c>
      <c r="K303">
        <v>374237.48</v>
      </c>
      <c r="L303">
        <v>193907</v>
      </c>
      <c r="M303">
        <v>268456</v>
      </c>
      <c r="N303">
        <v>311174</v>
      </c>
      <c r="O303">
        <v>148480.14000000001</v>
      </c>
      <c r="P303">
        <v>142619</v>
      </c>
      <c r="Q303">
        <v>231901</v>
      </c>
      <c r="R303">
        <v>304023</v>
      </c>
      <c r="S303">
        <v>26660.34</v>
      </c>
      <c r="T303">
        <v>14550</v>
      </c>
      <c r="U303">
        <v>251212</v>
      </c>
      <c r="V303">
        <v>39528</v>
      </c>
      <c r="W303">
        <v>29241.51</v>
      </c>
      <c r="X303">
        <v>6152</v>
      </c>
      <c r="Y303">
        <v>112899</v>
      </c>
      <c r="Z303">
        <v>90339</v>
      </c>
      <c r="AA303">
        <v>-23533.69</v>
      </c>
      <c r="AB303">
        <v>-43584</v>
      </c>
      <c r="AC303">
        <v>53461</v>
      </c>
      <c r="AD303">
        <v>59842</v>
      </c>
      <c r="AE303">
        <v>-204972.13</v>
      </c>
      <c r="AF303">
        <v>-237520</v>
      </c>
      <c r="AG303">
        <v>46808</v>
      </c>
      <c r="AH303">
        <v>28205</v>
      </c>
      <c r="AI303">
        <v>186231.67999999999</v>
      </c>
      <c r="AJ303">
        <v>68585</v>
      </c>
      <c r="AK303">
        <v>243698</v>
      </c>
      <c r="AL303">
        <v>293999</v>
      </c>
      <c r="AM303">
        <v>-493381.25</v>
      </c>
      <c r="AN303">
        <v>-429667</v>
      </c>
      <c r="AO303">
        <v>415043</v>
      </c>
      <c r="AP303">
        <v>55927</v>
      </c>
      <c r="AQ303">
        <v>493729.95</v>
      </c>
      <c r="AR303">
        <v>192380</v>
      </c>
      <c r="AS303">
        <v>249480</v>
      </c>
      <c r="AT303">
        <v>152488</v>
      </c>
      <c r="AU303">
        <v>-223334.38</v>
      </c>
      <c r="AV303">
        <v>-109148</v>
      </c>
      <c r="AW303">
        <v>-101219</v>
      </c>
      <c r="AX303">
        <v>-364950</v>
      </c>
      <c r="AY303">
        <v>-487428</v>
      </c>
      <c r="AZ303">
        <v>-546097</v>
      </c>
      <c r="BA303">
        <v>-231234</v>
      </c>
      <c r="BB303">
        <v>12788</v>
      </c>
      <c r="BC303"/>
    </row>
    <row r="304" spans="1:55" x14ac:dyDescent="0.3">
      <c r="A304" t="s">
        <v>2792</v>
      </c>
      <c r="B304">
        <v>2109</v>
      </c>
      <c r="C304">
        <v>1188.5999999999999</v>
      </c>
      <c r="D304">
        <v>19982</v>
      </c>
      <c r="E304">
        <v>4709</v>
      </c>
      <c r="F304">
        <v>9632</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2794</v>
      </c>
      <c r="B305">
        <v>0</v>
      </c>
      <c r="C305">
        <v>0</v>
      </c>
      <c r="D305">
        <v>0</v>
      </c>
      <c r="E305">
        <v>0</v>
      </c>
      <c r="F305">
        <v>0</v>
      </c>
      <c r="G305">
        <v>0</v>
      </c>
      <c r="H305">
        <v>0</v>
      </c>
      <c r="I305">
        <v>0</v>
      </c>
      <c r="J305">
        <v>0</v>
      </c>
      <c r="K305">
        <v>0</v>
      </c>
      <c r="L305">
        <v>0</v>
      </c>
      <c r="M305">
        <v>0</v>
      </c>
      <c r="N305">
        <v>0</v>
      </c>
      <c r="O305">
        <v>-47945.43</v>
      </c>
      <c r="P305">
        <v>-47945</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row>
    <row r="306" spans="1:55" x14ac:dyDescent="0.3">
      <c r="A306" t="s">
        <v>2795</v>
      </c>
      <c r="B306">
        <v>1235026</v>
      </c>
      <c r="C306">
        <v>836767.82</v>
      </c>
      <c r="D306">
        <v>836768</v>
      </c>
      <c r="E306">
        <v>836768</v>
      </c>
      <c r="F306">
        <v>836768</v>
      </c>
      <c r="G306">
        <v>879623.2</v>
      </c>
      <c r="H306">
        <v>879623</v>
      </c>
      <c r="I306">
        <v>879623</v>
      </c>
      <c r="J306">
        <v>879623</v>
      </c>
      <c r="K306">
        <v>505385.72</v>
      </c>
      <c r="L306">
        <v>505386</v>
      </c>
      <c r="M306">
        <v>505386</v>
      </c>
      <c r="N306">
        <v>505386</v>
      </c>
      <c r="O306">
        <v>404851.02</v>
      </c>
      <c r="P306">
        <v>404851</v>
      </c>
      <c r="Q306">
        <v>404851</v>
      </c>
      <c r="R306">
        <v>404851</v>
      </c>
      <c r="S306">
        <v>378190.68</v>
      </c>
      <c r="T306">
        <v>378191</v>
      </c>
      <c r="U306">
        <v>378191</v>
      </c>
      <c r="V306">
        <v>378191</v>
      </c>
      <c r="W306">
        <v>348949.16</v>
      </c>
      <c r="X306">
        <v>348949</v>
      </c>
      <c r="Y306">
        <v>348949</v>
      </c>
      <c r="Z306">
        <v>348949</v>
      </c>
      <c r="AA306">
        <v>372482.85</v>
      </c>
      <c r="AB306">
        <v>372483</v>
      </c>
      <c r="AC306">
        <v>372483</v>
      </c>
      <c r="AD306">
        <v>372483</v>
      </c>
      <c r="AE306">
        <v>577454.97</v>
      </c>
      <c r="AF306">
        <v>577455</v>
      </c>
      <c r="AG306">
        <v>577455</v>
      </c>
      <c r="AH306">
        <v>577455</v>
      </c>
      <c r="AI306">
        <v>391015.76</v>
      </c>
      <c r="AJ306">
        <v>391016</v>
      </c>
      <c r="AK306">
        <v>391016</v>
      </c>
      <c r="AL306">
        <v>391016</v>
      </c>
      <c r="AM306">
        <v>884397.01</v>
      </c>
      <c r="AN306">
        <v>884397</v>
      </c>
      <c r="AO306">
        <v>884397</v>
      </c>
      <c r="AP306">
        <v>884397</v>
      </c>
      <c r="AQ306">
        <v>390667.06</v>
      </c>
      <c r="AR306">
        <v>290667</v>
      </c>
      <c r="AS306">
        <v>290667</v>
      </c>
      <c r="AT306">
        <v>290667</v>
      </c>
      <c r="AU306">
        <v>514001.45</v>
      </c>
      <c r="AV306">
        <v>514001</v>
      </c>
      <c r="AW306">
        <v>514001</v>
      </c>
      <c r="AX306">
        <v>724284</v>
      </c>
      <c r="AY306">
        <v>1211713</v>
      </c>
      <c r="AZ306">
        <v>1211713</v>
      </c>
      <c r="BA306">
        <v>1211713</v>
      </c>
      <c r="BB306">
        <v>1211713</v>
      </c>
      <c r="BC306"/>
    </row>
    <row r="307" spans="1:55" x14ac:dyDescent="0.3">
      <c r="A307" t="s">
        <v>2796</v>
      </c>
      <c r="B307">
        <v>1234011</v>
      </c>
      <c r="C307">
        <v>1235026.3600000001</v>
      </c>
      <c r="D307">
        <v>1128297</v>
      </c>
      <c r="E307">
        <v>1719020</v>
      </c>
      <c r="F307">
        <v>1612848</v>
      </c>
      <c r="G307">
        <v>836767.82</v>
      </c>
      <c r="H307">
        <v>938955</v>
      </c>
      <c r="I307">
        <v>1078991</v>
      </c>
      <c r="J307">
        <v>797298</v>
      </c>
      <c r="K307">
        <v>879623.2</v>
      </c>
      <c r="L307">
        <v>699293</v>
      </c>
      <c r="M307">
        <v>773842</v>
      </c>
      <c r="N307">
        <v>816560</v>
      </c>
      <c r="O307">
        <v>505385.72</v>
      </c>
      <c r="P307">
        <v>499525</v>
      </c>
      <c r="Q307">
        <v>636752</v>
      </c>
      <c r="R307">
        <v>708874</v>
      </c>
      <c r="S307">
        <v>404851.02</v>
      </c>
      <c r="T307">
        <v>392741</v>
      </c>
      <c r="U307">
        <v>629403</v>
      </c>
      <c r="V307">
        <v>417719</v>
      </c>
      <c r="W307">
        <v>378190.68</v>
      </c>
      <c r="X307">
        <v>355101</v>
      </c>
      <c r="Y307">
        <v>461848</v>
      </c>
      <c r="Z307">
        <v>439288</v>
      </c>
      <c r="AA307">
        <v>348949.16</v>
      </c>
      <c r="AB307">
        <v>328899</v>
      </c>
      <c r="AC307">
        <v>425944</v>
      </c>
      <c r="AD307">
        <v>432325</v>
      </c>
      <c r="AE307">
        <v>372482.85</v>
      </c>
      <c r="AF307">
        <v>339935</v>
      </c>
      <c r="AG307">
        <v>624263</v>
      </c>
      <c r="AH307">
        <v>605660</v>
      </c>
      <c r="AI307">
        <v>577247.43999999994</v>
      </c>
      <c r="AJ307">
        <v>459601</v>
      </c>
      <c r="AK307">
        <v>634714</v>
      </c>
      <c r="AL307">
        <v>685015</v>
      </c>
      <c r="AM307">
        <v>391015.76</v>
      </c>
      <c r="AN307">
        <v>454730</v>
      </c>
      <c r="AO307">
        <v>1299440</v>
      </c>
      <c r="AP307">
        <v>940324</v>
      </c>
      <c r="AQ307">
        <v>884397.01</v>
      </c>
      <c r="AR307">
        <v>483047</v>
      </c>
      <c r="AS307">
        <v>540147</v>
      </c>
      <c r="AT307">
        <v>443155</v>
      </c>
      <c r="AU307">
        <v>290667.06</v>
      </c>
      <c r="AV307">
        <v>404853</v>
      </c>
      <c r="AW307">
        <v>412782</v>
      </c>
      <c r="AX307">
        <v>359334</v>
      </c>
      <c r="AY307">
        <v>724285</v>
      </c>
      <c r="AZ307">
        <v>665616</v>
      </c>
      <c r="BA307">
        <v>980479</v>
      </c>
      <c r="BB307">
        <v>1224501</v>
      </c>
      <c r="BC307"/>
    </row>
    <row r="308" spans="1:55" x14ac:dyDescent="0.3">
      <c r="A308" t="s">
        <v>2797</v>
      </c>
      <c r="B308" t="s">
        <v>2798</v>
      </c>
      <c r="C308" t="s">
        <v>2799</v>
      </c>
      <c r="D308" t="s">
        <v>2800</v>
      </c>
      <c r="E308" t="s">
        <v>2801</v>
      </c>
      <c r="F308" t="s">
        <v>2802</v>
      </c>
      <c r="G308" t="s">
        <v>2803</v>
      </c>
      <c r="H308" t="s">
        <v>2804</v>
      </c>
      <c r="I308" t="s">
        <v>2805</v>
      </c>
      <c r="J308" t="s">
        <v>2806</v>
      </c>
      <c r="K308" t="s">
        <v>2807</v>
      </c>
      <c r="L308" t="s">
        <v>2808</v>
      </c>
      <c r="M308" t="s">
        <v>2809</v>
      </c>
      <c r="N308" t="s">
        <v>2810</v>
      </c>
      <c r="O308" t="s">
        <v>2811</v>
      </c>
      <c r="P308" t="s">
        <v>2812</v>
      </c>
      <c r="Q308" t="s">
        <v>2813</v>
      </c>
      <c r="R308" t="s">
        <v>2814</v>
      </c>
      <c r="S308" t="s">
        <v>2815</v>
      </c>
      <c r="T308" t="s">
        <v>2816</v>
      </c>
      <c r="U308" t="s">
        <v>2817</v>
      </c>
      <c r="V308" t="s">
        <v>2818</v>
      </c>
      <c r="W308" t="s">
        <v>2819</v>
      </c>
      <c r="X308" t="s">
        <v>2820</v>
      </c>
      <c r="Y308" t="s">
        <v>2821</v>
      </c>
      <c r="Z308" t="s">
        <v>2822</v>
      </c>
      <c r="AA308" t="s">
        <v>2823</v>
      </c>
      <c r="AB308" t="s">
        <v>2824</v>
      </c>
      <c r="AC308" t="s">
        <v>2825</v>
      </c>
      <c r="AD308" t="s">
        <v>2826</v>
      </c>
      <c r="AE308" t="s">
        <v>2827</v>
      </c>
      <c r="AF308" t="s">
        <v>2828</v>
      </c>
      <c r="AG308" t="s">
        <v>2829</v>
      </c>
      <c r="AH308" t="s">
        <v>2830</v>
      </c>
      <c r="AI308" t="s">
        <v>2831</v>
      </c>
      <c r="AJ308" t="s">
        <v>2832</v>
      </c>
      <c r="AK308" t="s">
        <v>2833</v>
      </c>
      <c r="AL308" t="s">
        <v>2834</v>
      </c>
      <c r="AM308" t="s">
        <v>2835</v>
      </c>
      <c r="AN308" t="s">
        <v>2836</v>
      </c>
      <c r="AO308" t="s">
        <v>2837</v>
      </c>
      <c r="AP308" t="s">
        <v>2838</v>
      </c>
      <c r="AQ308" t="s">
        <v>2839</v>
      </c>
      <c r="AR308" t="s">
        <v>2840</v>
      </c>
      <c r="AS308" t="s">
        <v>2841</v>
      </c>
      <c r="AT308" t="s">
        <v>2842</v>
      </c>
      <c r="AU308" t="s">
        <v>2843</v>
      </c>
      <c r="AV308" t="s">
        <v>2844</v>
      </c>
      <c r="AW308" t="s">
        <v>2845</v>
      </c>
      <c r="AX308" t="s">
        <v>2846</v>
      </c>
      <c r="AY308" t="s">
        <v>2847</v>
      </c>
      <c r="AZ308" t="s">
        <v>2848</v>
      </c>
      <c r="BA308" t="s">
        <v>2849</v>
      </c>
      <c r="BB308" t="s">
        <v>2850</v>
      </c>
      <c r="BC308"/>
    </row>
    <row r="309" spans="1:55" x14ac:dyDescent="0.3">
      <c r="A309" t="s">
        <v>2851</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t="s">
        <v>2852</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2853</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v>1</v>
      </c>
      <c r="B312">
        <v>2</v>
      </c>
      <c r="C312">
        <v>3</v>
      </c>
      <c r="D312">
        <v>4</v>
      </c>
      <c r="E312">
        <v>5</v>
      </c>
      <c r="F312">
        <v>6</v>
      </c>
      <c r="G312">
        <v>7</v>
      </c>
      <c r="H312">
        <v>8</v>
      </c>
      <c r="I312">
        <v>9</v>
      </c>
      <c r="J312">
        <v>10</v>
      </c>
      <c r="K312">
        <v>11</v>
      </c>
      <c r="L312">
        <v>12</v>
      </c>
      <c r="M312">
        <v>13</v>
      </c>
      <c r="N312">
        <v>14</v>
      </c>
      <c r="O312">
        <v>15</v>
      </c>
      <c r="P312">
        <v>16</v>
      </c>
      <c r="Q312">
        <v>17</v>
      </c>
      <c r="R312">
        <v>18</v>
      </c>
      <c r="S312">
        <v>19</v>
      </c>
      <c r="T312">
        <v>20</v>
      </c>
      <c r="U312">
        <v>21</v>
      </c>
      <c r="V312">
        <v>22</v>
      </c>
      <c r="W312">
        <v>23</v>
      </c>
      <c r="X312">
        <v>24</v>
      </c>
      <c r="Y312">
        <v>25</v>
      </c>
      <c r="Z312">
        <v>26</v>
      </c>
      <c r="AA312">
        <v>27</v>
      </c>
      <c r="AB312">
        <v>28</v>
      </c>
      <c r="AC312">
        <v>29</v>
      </c>
      <c r="AD312">
        <v>30</v>
      </c>
      <c r="AE312">
        <v>31</v>
      </c>
      <c r="AF312">
        <v>32</v>
      </c>
      <c r="AG312">
        <v>33</v>
      </c>
      <c r="AH312">
        <v>34</v>
      </c>
      <c r="AI312">
        <v>35</v>
      </c>
      <c r="AJ312">
        <v>36</v>
      </c>
      <c r="AK312">
        <v>37</v>
      </c>
      <c r="AL312">
        <v>38</v>
      </c>
      <c r="AM312">
        <v>39</v>
      </c>
      <c r="AN312">
        <v>40</v>
      </c>
      <c r="AO312">
        <v>41</v>
      </c>
      <c r="AP312">
        <v>42</v>
      </c>
      <c r="AQ312">
        <v>43</v>
      </c>
      <c r="AR312">
        <v>44</v>
      </c>
      <c r="AS312">
        <v>45</v>
      </c>
      <c r="AT312">
        <v>46</v>
      </c>
      <c r="AU312">
        <v>47</v>
      </c>
      <c r="AV312">
        <v>48</v>
      </c>
      <c r="AW312">
        <v>49</v>
      </c>
      <c r="AX312">
        <v>50</v>
      </c>
      <c r="AY312">
        <v>51</v>
      </c>
      <c r="AZ312">
        <v>52</v>
      </c>
      <c r="BA312">
        <v>53</v>
      </c>
      <c r="BB312">
        <v>54</v>
      </c>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f t="shared" ref="B351:O354" si="9">IFERROR(VLOOKUP($B$350,$4:$126,MATCH($Q351&amp;"/"&amp;B$348,$2:$2,0),FALSE),"")</f>
        <v>1224501</v>
      </c>
      <c r="C351" s="7">
        <f t="shared" si="9"/>
        <v>359334</v>
      </c>
      <c r="D351" s="7">
        <f t="shared" si="9"/>
        <v>443155</v>
      </c>
      <c r="E351" s="7">
        <f t="shared" si="9"/>
        <v>940324</v>
      </c>
      <c r="F351" s="7">
        <f t="shared" si="9"/>
        <v>685015</v>
      </c>
      <c r="G351" s="7">
        <f t="shared" si="9"/>
        <v>605660</v>
      </c>
      <c r="H351" s="7">
        <f t="shared" si="9"/>
        <v>432325</v>
      </c>
      <c r="I351" s="7">
        <f t="shared" si="9"/>
        <v>439288</v>
      </c>
      <c r="J351" s="7">
        <f t="shared" si="9"/>
        <v>417719</v>
      </c>
      <c r="K351" s="7">
        <f t="shared" si="9"/>
        <v>708874</v>
      </c>
      <c r="L351" s="7">
        <f t="shared" si="9"/>
        <v>816560</v>
      </c>
      <c r="M351" s="7">
        <f t="shared" si="9"/>
        <v>797298</v>
      </c>
      <c r="N351" s="8">
        <f t="shared" si="9"/>
        <v>1612848</v>
      </c>
      <c r="O351" s="8">
        <f t="shared" si="9"/>
        <v>1234011</v>
      </c>
      <c r="P351" s="6"/>
      <c r="Q351" s="9" t="s">
        <v>12</v>
      </c>
    </row>
    <row r="352" spans="1:53" x14ac:dyDescent="0.3">
      <c r="B352" s="7">
        <f t="shared" si="9"/>
        <v>980479</v>
      </c>
      <c r="C352" s="7">
        <f t="shared" si="9"/>
        <v>412782</v>
      </c>
      <c r="D352" s="7">
        <f t="shared" si="9"/>
        <v>540147</v>
      </c>
      <c r="E352" s="7">
        <f t="shared" si="9"/>
        <v>1299440</v>
      </c>
      <c r="F352" s="7">
        <f t="shared" si="9"/>
        <v>634714</v>
      </c>
      <c r="G352" s="7">
        <f t="shared" si="9"/>
        <v>624263</v>
      </c>
      <c r="H352" s="7">
        <f t="shared" si="9"/>
        <v>425944</v>
      </c>
      <c r="I352" s="7">
        <f t="shared" si="9"/>
        <v>461848</v>
      </c>
      <c r="J352" s="7">
        <f t="shared" si="9"/>
        <v>629403</v>
      </c>
      <c r="K352" s="7">
        <f t="shared" si="9"/>
        <v>636752</v>
      </c>
      <c r="L352" s="7">
        <f t="shared" si="9"/>
        <v>773842</v>
      </c>
      <c r="M352" s="7">
        <f t="shared" si="9"/>
        <v>1078991</v>
      </c>
      <c r="N352" s="8">
        <f t="shared" si="9"/>
        <v>1719020</v>
      </c>
      <c r="O352" s="8" t="str">
        <f t="shared" si="9"/>
        <v/>
      </c>
      <c r="P352" s="6"/>
      <c r="Q352" s="9" t="s">
        <v>13</v>
      </c>
    </row>
    <row r="353" spans="2:17" x14ac:dyDescent="0.3">
      <c r="B353" s="7">
        <f t="shared" si="9"/>
        <v>665616</v>
      </c>
      <c r="C353" s="7">
        <f t="shared" si="9"/>
        <v>404853</v>
      </c>
      <c r="D353" s="7">
        <f t="shared" si="9"/>
        <v>483047</v>
      </c>
      <c r="E353" s="7">
        <f t="shared" si="9"/>
        <v>454730</v>
      </c>
      <c r="F353" s="7">
        <f t="shared" si="9"/>
        <v>459601</v>
      </c>
      <c r="G353" s="7">
        <f t="shared" si="9"/>
        <v>339935</v>
      </c>
      <c r="H353" s="7">
        <f t="shared" si="9"/>
        <v>328899</v>
      </c>
      <c r="I353" s="7">
        <f t="shared" si="9"/>
        <v>355101</v>
      </c>
      <c r="J353" s="7">
        <f t="shared" si="9"/>
        <v>392741</v>
      </c>
      <c r="K353" s="7">
        <f t="shared" si="9"/>
        <v>499525</v>
      </c>
      <c r="L353" s="7">
        <f t="shared" si="9"/>
        <v>699293</v>
      </c>
      <c r="M353" s="7">
        <f t="shared" si="9"/>
        <v>938955</v>
      </c>
      <c r="N353" s="8">
        <f t="shared" si="9"/>
        <v>1128297</v>
      </c>
      <c r="O353" s="8" t="str">
        <f t="shared" si="9"/>
        <v/>
      </c>
      <c r="P353" s="6"/>
      <c r="Q353" s="9" t="s">
        <v>14</v>
      </c>
    </row>
    <row r="354" spans="2:17" x14ac:dyDescent="0.3">
      <c r="B354" s="7">
        <f t="shared" si="9"/>
        <v>724284</v>
      </c>
      <c r="C354" s="7">
        <f t="shared" si="9"/>
        <v>290667.06</v>
      </c>
      <c r="D354" s="7">
        <f t="shared" si="9"/>
        <v>884397.01</v>
      </c>
      <c r="E354" s="7">
        <f t="shared" si="9"/>
        <v>391015.76</v>
      </c>
      <c r="F354" s="7">
        <f t="shared" si="9"/>
        <v>577247.43999999994</v>
      </c>
      <c r="G354" s="7">
        <f t="shared" si="9"/>
        <v>372482.85</v>
      </c>
      <c r="H354" s="7">
        <f t="shared" si="9"/>
        <v>348949.16</v>
      </c>
      <c r="I354" s="7">
        <f t="shared" si="9"/>
        <v>378190.68</v>
      </c>
      <c r="J354" s="7">
        <f t="shared" si="9"/>
        <v>404851.02</v>
      </c>
      <c r="K354" s="7">
        <f t="shared" si="9"/>
        <v>505385.72</v>
      </c>
      <c r="L354" s="7">
        <f t="shared" si="9"/>
        <v>879623.2</v>
      </c>
      <c r="M354" s="7">
        <f t="shared" si="9"/>
        <v>836767.82</v>
      </c>
      <c r="N354" s="8">
        <f>IFERROR(VLOOKUP($B$350,$4:$126,MATCH($Q354&amp;"/"&amp;N$348,$2:$2,0),FALSE),IFERROR(VLOOKUP($B$350,$4:$126,MATCH($Q353&amp;"/"&amp;N$348,$2:$2,0),FALSE),IFERROR(VLOOKUP($B$350,$4:$126,MATCH($Q352&amp;"/"&amp;N$348,$2:$2,0),FALSE),IFERROR(VLOOKUP($B$350,$4:$126,MATCH($Q351&amp;"/"&amp;N$348,$2:$2,0),FALSE),""))))</f>
        <v>1235026.3600000001</v>
      </c>
      <c r="O354" s="8">
        <f>IFERROR(VLOOKUP($B$350,$4:$126,MATCH($Q354&amp;"/"&amp;O$348,$2:$2,0),FALSE),IFERROR(VLOOKUP($B$350,$4:$126,MATCH($Q353&amp;"/"&amp;O$348,$2:$2,0),FALSE),IFERROR(VLOOKUP($B$350,$4:$126,MATCH($Q352&amp;"/"&amp;O$348,$2:$2,0),FALSE),IFERROR(VLOOKUP($B$350,$4:$126,MATCH($Q351&amp;"/"&amp;O$348,$2:$2,0),FALSE),""))))</f>
        <v>1234011</v>
      </c>
      <c r="P354" s="6"/>
      <c r="Q354" s="9" t="s">
        <v>15</v>
      </c>
    </row>
    <row r="355" spans="2:17" x14ac:dyDescent="0.3">
      <c r="B355" s="12">
        <f t="shared" ref="B355:O355" si="10">+B354/B$402</f>
        <v>0.25212306021429021</v>
      </c>
      <c r="C355" s="12">
        <f t="shared" si="10"/>
        <v>0.11469626555528345</v>
      </c>
      <c r="D355" s="12">
        <f t="shared" si="10"/>
        <v>0.25436225113838279</v>
      </c>
      <c r="E355" s="12">
        <f t="shared" si="10"/>
        <v>0.12665092790544322</v>
      </c>
      <c r="F355" s="12">
        <f t="shared" si="10"/>
        <v>0.14794894551814416</v>
      </c>
      <c r="G355" s="12">
        <f t="shared" si="10"/>
        <v>9.7483014523376738E-2</v>
      </c>
      <c r="H355" s="12">
        <f t="shared" si="10"/>
        <v>8.3767843106655582E-2</v>
      </c>
      <c r="I355" s="12">
        <f t="shared" si="10"/>
        <v>9.1381316520689745E-2</v>
      </c>
      <c r="J355" s="12">
        <f t="shared" si="10"/>
        <v>7.7559830467071059E-2</v>
      </c>
      <c r="K355" s="12">
        <f t="shared" si="10"/>
        <v>0.10400121341195565</v>
      </c>
      <c r="L355" s="12">
        <f t="shared" si="10"/>
        <v>0.18246763185612053</v>
      </c>
      <c r="M355" s="12">
        <f t="shared" si="10"/>
        <v>0.15504656462902205</v>
      </c>
      <c r="N355" s="12">
        <f t="shared" si="10"/>
        <v>0.1589532834365816</v>
      </c>
      <c r="O355" s="12">
        <f t="shared" si="10"/>
        <v>0.13084662632371019</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400000</v>
      </c>
      <c r="D357" s="8">
        <f t="shared" si="11"/>
        <v>400200</v>
      </c>
      <c r="E357" s="8">
        <f t="shared" si="11"/>
        <v>40202</v>
      </c>
      <c r="F357" s="8">
        <f t="shared" si="11"/>
        <v>247205</v>
      </c>
      <c r="G357" s="8">
        <f t="shared" si="11"/>
        <v>0</v>
      </c>
      <c r="H357" s="8">
        <f t="shared" si="11"/>
        <v>0</v>
      </c>
      <c r="I357" s="8">
        <f t="shared" si="11"/>
        <v>0</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x14ac:dyDescent="0.3">
      <c r="B358" s="8">
        <f t="shared" si="11"/>
        <v>0</v>
      </c>
      <c r="C358" s="8">
        <f t="shared" si="11"/>
        <v>501139</v>
      </c>
      <c r="D358" s="8">
        <f t="shared" si="11"/>
        <v>500201</v>
      </c>
      <c r="E358" s="8">
        <f t="shared" si="11"/>
        <v>40201</v>
      </c>
      <c r="F358" s="8">
        <f t="shared" si="11"/>
        <v>242205</v>
      </c>
      <c r="G358" s="8">
        <f t="shared" si="11"/>
        <v>0</v>
      </c>
      <c r="H358" s="8">
        <f t="shared" si="11"/>
        <v>0</v>
      </c>
      <c r="I358" s="8">
        <f t="shared" si="11"/>
        <v>0</v>
      </c>
      <c r="J358" s="8">
        <f t="shared" si="11"/>
        <v>0</v>
      </c>
      <c r="K358" s="8">
        <f t="shared" si="11"/>
        <v>0</v>
      </c>
      <c r="L358" s="8">
        <f t="shared" si="11"/>
        <v>0</v>
      </c>
      <c r="M358" s="8">
        <f t="shared" si="11"/>
        <v>0</v>
      </c>
      <c r="N358" s="8">
        <f t="shared" si="11"/>
        <v>0</v>
      </c>
      <c r="O358" s="8" t="str">
        <f>IFERROR(VLOOKUP($B$356,$4:$126,MATCH($Q358&amp;"/"&amp;O$348,$2:$2,0),FALSE),"")</f>
        <v/>
      </c>
      <c r="P358" s="6"/>
      <c r="Q358" s="9" t="s">
        <v>13</v>
      </c>
    </row>
    <row r="359" spans="2:17" x14ac:dyDescent="0.3">
      <c r="B359" s="8">
        <f t="shared" si="11"/>
        <v>200000</v>
      </c>
      <c r="C359" s="8">
        <f t="shared" si="11"/>
        <v>401248</v>
      </c>
      <c r="D359" s="8">
        <f t="shared" si="11"/>
        <v>350201</v>
      </c>
      <c r="E359" s="8">
        <f t="shared" si="11"/>
        <v>680203</v>
      </c>
      <c r="F359" s="8">
        <f t="shared" si="11"/>
        <v>291207</v>
      </c>
      <c r="G359" s="8">
        <f t="shared" si="11"/>
        <v>0</v>
      </c>
      <c r="H359" s="8">
        <f t="shared" si="11"/>
        <v>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3">
      <c r="B360" s="8">
        <f t="shared" si="11"/>
        <v>200000</v>
      </c>
      <c r="C360" s="8">
        <f t="shared" si="11"/>
        <v>415200.07</v>
      </c>
      <c r="D360" s="8">
        <f t="shared" si="11"/>
        <v>200.95</v>
      </c>
      <c r="E360" s="8">
        <f t="shared" si="11"/>
        <v>395203.91</v>
      </c>
      <c r="F360" s="8">
        <f t="shared" si="11"/>
        <v>207.54</v>
      </c>
      <c r="G360" s="8">
        <f t="shared" si="11"/>
        <v>0</v>
      </c>
      <c r="H360" s="8">
        <f t="shared" si="11"/>
        <v>0</v>
      </c>
      <c r="I360" s="8">
        <f t="shared" si="11"/>
        <v>0</v>
      </c>
      <c r="J360" s="8">
        <f t="shared" si="11"/>
        <v>0</v>
      </c>
      <c r="K360" s="8">
        <f t="shared" si="11"/>
        <v>0</v>
      </c>
      <c r="L360" s="8">
        <f t="shared" si="11"/>
        <v>0</v>
      </c>
      <c r="M360" s="8">
        <f t="shared" si="11"/>
        <v>0</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2">+B360/B$402</f>
        <v>6.9619944721763888E-2</v>
      </c>
      <c r="C361" s="12">
        <f t="shared" si="12"/>
        <v>0.16383658157650294</v>
      </c>
      <c r="D361" s="12">
        <f t="shared" si="12"/>
        <v>5.7795417429394088E-5</v>
      </c>
      <c r="E361" s="12">
        <f t="shared" si="12"/>
        <v>0.12800747957923553</v>
      </c>
      <c r="F361" s="12">
        <f t="shared" si="12"/>
        <v>5.319265539373487E-5</v>
      </c>
      <c r="G361" s="12">
        <f t="shared" si="12"/>
        <v>0</v>
      </c>
      <c r="H361" s="12">
        <f t="shared" si="12"/>
        <v>0</v>
      </c>
      <c r="I361" s="12">
        <f t="shared" si="12"/>
        <v>0</v>
      </c>
      <c r="J361" s="12">
        <f t="shared" si="12"/>
        <v>0</v>
      </c>
      <c r="K361" s="12">
        <f t="shared" si="12"/>
        <v>0</v>
      </c>
      <c r="L361" s="12">
        <f t="shared" si="12"/>
        <v>0</v>
      </c>
      <c r="M361" s="12">
        <f t="shared" si="12"/>
        <v>0</v>
      </c>
      <c r="N361" s="12">
        <f t="shared" si="12"/>
        <v>0</v>
      </c>
      <c r="O361" s="12">
        <f t="shared" si="12"/>
        <v>0</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f t="shared" ref="B363:O366" si="13">IFERROR(VLOOKUP($B$362,$4:$126,MATCH($Q363&amp;"/"&amp;B$348,$2:$2,0),FALSE),"")</f>
        <v>724160</v>
      </c>
      <c r="C363" s="8">
        <f t="shared" si="13"/>
        <v>970272</v>
      </c>
      <c r="D363" s="8">
        <f t="shared" si="13"/>
        <v>1381394</v>
      </c>
      <c r="E363" s="8">
        <f t="shared" si="13"/>
        <v>1789523</v>
      </c>
      <c r="F363" s="8">
        <f t="shared" si="13"/>
        <v>1231445</v>
      </c>
      <c r="G363" s="8">
        <f t="shared" si="13"/>
        <v>1466526</v>
      </c>
      <c r="H363" s="8">
        <f t="shared" si="13"/>
        <v>1631441</v>
      </c>
      <c r="I363" s="8">
        <f t="shared" si="13"/>
        <v>1911323</v>
      </c>
      <c r="J363" s="8">
        <f t="shared" si="13"/>
        <v>1732762</v>
      </c>
      <c r="K363" s="8">
        <f t="shared" si="13"/>
        <v>1536299</v>
      </c>
      <c r="L363" s="8">
        <f t="shared" si="13"/>
        <v>1596536</v>
      </c>
      <c r="M363" s="8">
        <f t="shared" si="13"/>
        <v>1440352</v>
      </c>
      <c r="N363" s="8">
        <f t="shared" si="13"/>
        <v>1655006</v>
      </c>
      <c r="O363" s="8">
        <f t="shared" si="13"/>
        <v>2079836</v>
      </c>
      <c r="P363" s="6"/>
      <c r="Q363" s="9" t="s">
        <v>12</v>
      </c>
    </row>
    <row r="364" spans="2:17" x14ac:dyDescent="0.3">
      <c r="B364" s="8">
        <f t="shared" si="13"/>
        <v>795776</v>
      </c>
      <c r="C364" s="8">
        <f t="shared" si="13"/>
        <v>875021</v>
      </c>
      <c r="D364" s="8">
        <f t="shared" si="13"/>
        <v>1403328</v>
      </c>
      <c r="E364" s="8">
        <f t="shared" si="13"/>
        <v>1873456</v>
      </c>
      <c r="F364" s="8">
        <f t="shared" si="13"/>
        <v>1472371</v>
      </c>
      <c r="G364" s="8">
        <f t="shared" si="13"/>
        <v>1073957</v>
      </c>
      <c r="H364" s="8">
        <f t="shared" si="13"/>
        <v>1008606</v>
      </c>
      <c r="I364" s="8">
        <f t="shared" si="13"/>
        <v>1503764</v>
      </c>
      <c r="J364" s="8">
        <f t="shared" si="13"/>
        <v>1154989</v>
      </c>
      <c r="K364" s="8">
        <f t="shared" si="13"/>
        <v>1230707</v>
      </c>
      <c r="L364" s="8">
        <f t="shared" si="13"/>
        <v>1086684</v>
      </c>
      <c r="M364" s="8">
        <f t="shared" si="13"/>
        <v>1100101</v>
      </c>
      <c r="N364" s="8">
        <f t="shared" si="13"/>
        <v>1210721</v>
      </c>
      <c r="O364" s="8" t="str">
        <f t="shared" si="13"/>
        <v/>
      </c>
      <c r="P364" s="6"/>
      <c r="Q364" s="9" t="s">
        <v>13</v>
      </c>
    </row>
    <row r="365" spans="2:17" x14ac:dyDescent="0.3">
      <c r="B365" s="8">
        <f t="shared" si="13"/>
        <v>507705</v>
      </c>
      <c r="C365" s="8">
        <f t="shared" si="13"/>
        <v>477442</v>
      </c>
      <c r="D365" s="8">
        <f t="shared" si="13"/>
        <v>1051651</v>
      </c>
      <c r="E365" s="8">
        <f t="shared" si="13"/>
        <v>709670</v>
      </c>
      <c r="F365" s="8">
        <f t="shared" si="13"/>
        <v>939498</v>
      </c>
      <c r="G365" s="8">
        <f t="shared" si="13"/>
        <v>681909</v>
      </c>
      <c r="H365" s="8">
        <f t="shared" si="13"/>
        <v>825195</v>
      </c>
      <c r="I365" s="8">
        <f t="shared" si="13"/>
        <v>864389</v>
      </c>
      <c r="J365" s="8">
        <f t="shared" si="13"/>
        <v>903318</v>
      </c>
      <c r="K365" s="8">
        <f t="shared" si="13"/>
        <v>916562</v>
      </c>
      <c r="L365" s="8">
        <f t="shared" si="13"/>
        <v>948404</v>
      </c>
      <c r="M365" s="8">
        <f t="shared" si="13"/>
        <v>797706</v>
      </c>
      <c r="N365" s="8">
        <f t="shared" si="13"/>
        <v>1066696</v>
      </c>
      <c r="O365" s="8" t="str">
        <f t="shared" si="13"/>
        <v/>
      </c>
      <c r="P365" s="6"/>
      <c r="Q365" s="9" t="s">
        <v>14</v>
      </c>
    </row>
    <row r="366" spans="2:17" x14ac:dyDescent="0.3">
      <c r="B366" s="8">
        <f t="shared" si="13"/>
        <v>497508</v>
      </c>
      <c r="C366" s="8">
        <f t="shared" si="13"/>
        <v>606178.02</v>
      </c>
      <c r="D366" s="8">
        <f t="shared" si="13"/>
        <v>1123530.99</v>
      </c>
      <c r="E366" s="8">
        <f t="shared" si="13"/>
        <v>721897.88</v>
      </c>
      <c r="F366" s="8">
        <f t="shared" si="13"/>
        <v>1232135.69</v>
      </c>
      <c r="G366" s="8">
        <f t="shared" si="13"/>
        <v>959618.66</v>
      </c>
      <c r="H366" s="8">
        <f t="shared" si="13"/>
        <v>1173126.67</v>
      </c>
      <c r="I366" s="8">
        <f t="shared" si="13"/>
        <v>1016525.22</v>
      </c>
      <c r="J366" s="8">
        <f t="shared" si="13"/>
        <v>1236134.48</v>
      </c>
      <c r="K366" s="8">
        <f t="shared" si="13"/>
        <v>1065374.29</v>
      </c>
      <c r="L366" s="8">
        <f t="shared" si="13"/>
        <v>881703.33</v>
      </c>
      <c r="M366" s="8">
        <f t="shared" si="13"/>
        <v>889276</v>
      </c>
      <c r="N366" s="8">
        <f>IFERROR(VLOOKUP($B$362,$4:$126,MATCH($Q366&amp;"/"&amp;N$348,$2:$2,0),FALSE),IFERROR(VLOOKUP($B$362,$4:$126,MATCH($Q365&amp;"/"&amp;N$348,$2:$2,0),FALSE),IFERROR(VLOOKUP($B$362,$4:$126,MATCH($Q364&amp;"/"&amp;N$348,$2:$2,0),FALSE),IFERROR(VLOOKUP($B$362,$4:$126,MATCH($Q363&amp;"/"&amp;N$348,$2:$2,0),FALSE),""))))</f>
        <v>1099891.47</v>
      </c>
      <c r="O366" s="8">
        <f>IFERROR(VLOOKUP($B$362,$4:$126,MATCH($Q366&amp;"/"&amp;O$348,$2:$2,0),FALSE),IFERROR(VLOOKUP($B$362,$4:$126,MATCH($Q365&amp;"/"&amp;O$348,$2:$2,0),FALSE),IFERROR(VLOOKUP($B$362,$4:$126,MATCH($Q364&amp;"/"&amp;O$348,$2:$2,0),FALSE),IFERROR(VLOOKUP($B$362,$4:$126,MATCH($Q363&amp;"/"&amp;O$348,$2:$2,0),FALSE),""))))</f>
        <v>2079836</v>
      </c>
      <c r="P366" s="6"/>
      <c r="Q366" s="9" t="s">
        <v>15</v>
      </c>
    </row>
    <row r="367" spans="2:17" x14ac:dyDescent="0.3">
      <c r="B367" s="12">
        <f t="shared" ref="B367:O367" si="14">+B366/B$402</f>
        <v>0.17318239729317655</v>
      </c>
      <c r="C367" s="12">
        <f t="shared" si="14"/>
        <v>0.23919585231190602</v>
      </c>
      <c r="D367" s="12">
        <f t="shared" si="14"/>
        <v>0.32313979876541626</v>
      </c>
      <c r="E367" s="12">
        <f t="shared" si="14"/>
        <v>0.23382442783117563</v>
      </c>
      <c r="F367" s="12">
        <f t="shared" si="14"/>
        <v>0.31579728802395551</v>
      </c>
      <c r="G367" s="12">
        <f t="shared" si="14"/>
        <v>0.25114315939561599</v>
      </c>
      <c r="H367" s="12">
        <f t="shared" si="14"/>
        <v>0.28161778878273647</v>
      </c>
      <c r="I367" s="12">
        <f t="shared" si="14"/>
        <v>0.24562057658344141</v>
      </c>
      <c r="J367" s="12">
        <f t="shared" si="14"/>
        <v>0.23681397839457347</v>
      </c>
      <c r="K367" s="12">
        <f t="shared" si="14"/>
        <v>0.21923891893483008</v>
      </c>
      <c r="L367" s="12">
        <f t="shared" si="14"/>
        <v>0.18289913070136798</v>
      </c>
      <c r="M367" s="12">
        <f t="shared" si="14"/>
        <v>0.16477592172107935</v>
      </c>
      <c r="N367" s="12">
        <f t="shared" si="14"/>
        <v>0.14156083322819796</v>
      </c>
      <c r="O367" s="12">
        <f t="shared" si="14"/>
        <v>0.22053249436723019</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f t="shared" ref="B369:O372" si="15">IFERROR(VLOOKUP($B$368,$4:$126,MATCH($Q369&amp;"/"&amp;B$348,$2:$2,0),FALSE),"")</f>
        <v>333643</v>
      </c>
      <c r="C369" s="8">
        <f t="shared" si="15"/>
        <v>349437</v>
      </c>
      <c r="D369" s="8">
        <f t="shared" si="15"/>
        <v>334781</v>
      </c>
      <c r="E369" s="8">
        <f t="shared" si="15"/>
        <v>625297</v>
      </c>
      <c r="F369" s="8">
        <f t="shared" si="15"/>
        <v>353253</v>
      </c>
      <c r="G369" s="8">
        <f t="shared" si="15"/>
        <v>344367</v>
      </c>
      <c r="H369" s="8">
        <f t="shared" si="15"/>
        <v>282773</v>
      </c>
      <c r="I369" s="8">
        <f t="shared" si="15"/>
        <v>390947</v>
      </c>
      <c r="J369" s="8">
        <f t="shared" si="15"/>
        <v>393405</v>
      </c>
      <c r="K369" s="8">
        <f t="shared" si="15"/>
        <v>562320</v>
      </c>
      <c r="L369" s="8">
        <f t="shared" si="15"/>
        <v>449548</v>
      </c>
      <c r="M369" s="8">
        <f t="shared" si="15"/>
        <v>526054</v>
      </c>
      <c r="N369" s="8">
        <f t="shared" si="15"/>
        <v>1073234</v>
      </c>
      <c r="O369" s="8">
        <f t="shared" si="15"/>
        <v>1802248</v>
      </c>
      <c r="P369" s="6"/>
      <c r="Q369" s="9" t="s">
        <v>12</v>
      </c>
    </row>
    <row r="370" spans="1:17" x14ac:dyDescent="0.3">
      <c r="B370" s="8">
        <f t="shared" si="15"/>
        <v>309385</v>
      </c>
      <c r="C370" s="8">
        <f t="shared" si="15"/>
        <v>218640</v>
      </c>
      <c r="D370" s="8">
        <f t="shared" si="15"/>
        <v>374790</v>
      </c>
      <c r="E370" s="8">
        <f t="shared" si="15"/>
        <v>332022</v>
      </c>
      <c r="F370" s="8">
        <f t="shared" si="15"/>
        <v>329829</v>
      </c>
      <c r="G370" s="8">
        <f t="shared" si="15"/>
        <v>301890</v>
      </c>
      <c r="H370" s="8">
        <f t="shared" si="15"/>
        <v>269959</v>
      </c>
      <c r="I370" s="8">
        <f t="shared" si="15"/>
        <v>325963</v>
      </c>
      <c r="J370" s="8">
        <f t="shared" si="15"/>
        <v>339175</v>
      </c>
      <c r="K370" s="8">
        <f t="shared" si="15"/>
        <v>487750</v>
      </c>
      <c r="L370" s="8">
        <f t="shared" si="15"/>
        <v>324768</v>
      </c>
      <c r="M370" s="8">
        <f t="shared" si="15"/>
        <v>418025</v>
      </c>
      <c r="N370" s="8">
        <f t="shared" si="15"/>
        <v>1020672</v>
      </c>
      <c r="O370" s="8" t="str">
        <f t="shared" si="15"/>
        <v/>
      </c>
      <c r="P370" s="6"/>
      <c r="Q370" s="9" t="s">
        <v>13</v>
      </c>
    </row>
    <row r="371" spans="1:17" x14ac:dyDescent="0.3">
      <c r="B371" s="8">
        <f t="shared" si="15"/>
        <v>238254</v>
      </c>
      <c r="C371" s="8">
        <f t="shared" si="15"/>
        <v>202092</v>
      </c>
      <c r="D371" s="8">
        <f t="shared" si="15"/>
        <v>337993</v>
      </c>
      <c r="E371" s="8">
        <f t="shared" si="15"/>
        <v>247197</v>
      </c>
      <c r="F371" s="8">
        <f t="shared" si="15"/>
        <v>259223</v>
      </c>
      <c r="G371" s="8">
        <f t="shared" si="15"/>
        <v>263083</v>
      </c>
      <c r="H371" s="8">
        <f t="shared" si="15"/>
        <v>244573</v>
      </c>
      <c r="I371" s="8">
        <f t="shared" si="15"/>
        <v>294351</v>
      </c>
      <c r="J371" s="8">
        <f t="shared" si="15"/>
        <v>379793</v>
      </c>
      <c r="K371" s="8">
        <f t="shared" si="15"/>
        <v>433527</v>
      </c>
      <c r="L371" s="8">
        <f t="shared" si="15"/>
        <v>248450</v>
      </c>
      <c r="M371" s="8">
        <f t="shared" si="15"/>
        <v>396732</v>
      </c>
      <c r="N371" s="8">
        <f t="shared" si="15"/>
        <v>599045</v>
      </c>
      <c r="O371" s="8" t="str">
        <f t="shared" si="15"/>
        <v/>
      </c>
      <c r="P371" s="6"/>
      <c r="Q371" s="9" t="s">
        <v>14</v>
      </c>
    </row>
    <row r="372" spans="1:17" x14ac:dyDescent="0.3">
      <c r="B372" s="8">
        <f t="shared" si="15"/>
        <v>408405</v>
      </c>
      <c r="C372" s="8">
        <f t="shared" si="15"/>
        <v>178724.81</v>
      </c>
      <c r="D372" s="8">
        <f t="shared" si="15"/>
        <v>265354.5</v>
      </c>
      <c r="E372" s="8">
        <f t="shared" si="15"/>
        <v>216345.7</v>
      </c>
      <c r="F372" s="8">
        <f t="shared" si="15"/>
        <v>229119.49</v>
      </c>
      <c r="G372" s="8">
        <f t="shared" si="15"/>
        <v>247285.81</v>
      </c>
      <c r="H372" s="8">
        <f t="shared" si="15"/>
        <v>280808.94</v>
      </c>
      <c r="I372" s="8">
        <f t="shared" si="15"/>
        <v>281325.53000000003</v>
      </c>
      <c r="J372" s="8">
        <f t="shared" si="15"/>
        <v>424379.79</v>
      </c>
      <c r="K372" s="8">
        <f t="shared" si="15"/>
        <v>317034.11</v>
      </c>
      <c r="L372" s="8">
        <f t="shared" si="15"/>
        <v>261970.58</v>
      </c>
      <c r="M372" s="8">
        <f t="shared" si="15"/>
        <v>546918.13</v>
      </c>
      <c r="N372" s="8">
        <f>IFERROR(VLOOKUP($B$368,$4:$126,MATCH($Q372&amp;"/"&amp;N$348,$2:$2,0),FALSE),IFERROR(VLOOKUP($B$368,$4:$126,MATCH($Q371&amp;"/"&amp;N$348,$2:$2,0),FALSE),IFERROR(VLOOKUP($B$368,$4:$126,MATCH($Q370&amp;"/"&amp;N$348,$2:$2,0),FALSE),IFERROR(VLOOKUP($B$368,$4:$126,MATCH($Q369&amp;"/"&amp;N$348,$2:$2,0),FALSE),""))))</f>
        <v>1408244.05</v>
      </c>
      <c r="O372" s="8">
        <f>IFERROR(VLOOKUP($B$368,$4:$126,MATCH($Q372&amp;"/"&amp;O$348,$2:$2,0),FALSE),IFERROR(VLOOKUP($B$368,$4:$126,MATCH($Q371&amp;"/"&amp;O$348,$2:$2,0),FALSE),IFERROR(VLOOKUP($B$368,$4:$126,MATCH($Q370&amp;"/"&amp;O$348,$2:$2,0),FALSE),IFERROR(VLOOKUP($B$368,$4:$126,MATCH($Q369&amp;"/"&amp;O$348,$2:$2,0),FALSE),""))))</f>
        <v>1802248</v>
      </c>
      <c r="P372" s="6"/>
      <c r="Q372" s="9" t="s">
        <v>15</v>
      </c>
    </row>
    <row r="373" spans="1:17" x14ac:dyDescent="0.3">
      <c r="B373" s="12">
        <f t="shared" ref="B373:O373" si="16">+B372/B$402</f>
        <v>0.1421656676204599</v>
      </c>
      <c r="C373" s="12">
        <f t="shared" si="16"/>
        <v>7.0524222005333453E-2</v>
      </c>
      <c r="D373" s="12">
        <f t="shared" si="16"/>
        <v>7.6318855905788283E-2</v>
      </c>
      <c r="E373" s="12">
        <f t="shared" si="16"/>
        <v>7.0074883051651535E-2</v>
      </c>
      <c r="F373" s="12">
        <f t="shared" si="16"/>
        <v>5.8723494630231673E-2</v>
      </c>
      <c r="G373" s="12">
        <f t="shared" si="16"/>
        <v>6.4717519766762363E-2</v>
      </c>
      <c r="H373" s="12">
        <f t="shared" si="16"/>
        <v>6.7410276124081403E-2</v>
      </c>
      <c r="I373" s="12">
        <f t="shared" si="16"/>
        <v>6.7976020197749981E-2</v>
      </c>
      <c r="J373" s="12">
        <f t="shared" si="16"/>
        <v>8.130107852031894E-2</v>
      </c>
      <c r="K373" s="12">
        <f t="shared" si="16"/>
        <v>6.5241123419512964E-2</v>
      </c>
      <c r="L373" s="12">
        <f t="shared" si="16"/>
        <v>5.4342758750081141E-2</v>
      </c>
      <c r="M373" s="12">
        <f t="shared" si="16"/>
        <v>0.10133967292125177</v>
      </c>
      <c r="N373" s="12">
        <f t="shared" si="16"/>
        <v>0.18124715623683496</v>
      </c>
      <c r="O373" s="12">
        <f t="shared" si="16"/>
        <v>0.1910988399606276</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f t="shared" ref="B375:O378" si="17">IFERROR(VLOOKUP($B$374,$4:$126,MATCH($Q375&amp;"/"&amp;B$348,$2:$2,0),FALSE),"")</f>
        <v>2350951</v>
      </c>
      <c r="C375" s="8">
        <f t="shared" si="17"/>
        <v>2093947</v>
      </c>
      <c r="D375" s="8">
        <f t="shared" si="17"/>
        <v>2590691</v>
      </c>
      <c r="E375" s="8">
        <f t="shared" si="17"/>
        <v>3428082</v>
      </c>
      <c r="F375" s="8">
        <f t="shared" si="17"/>
        <v>2548090</v>
      </c>
      <c r="G375" s="8">
        <f t="shared" si="17"/>
        <v>2464992</v>
      </c>
      <c r="H375" s="8">
        <f t="shared" si="17"/>
        <v>2425588</v>
      </c>
      <c r="I375" s="8">
        <f t="shared" si="17"/>
        <v>2881506</v>
      </c>
      <c r="J375" s="8">
        <f t="shared" si="17"/>
        <v>2706271</v>
      </c>
      <c r="K375" s="8">
        <f t="shared" si="17"/>
        <v>3039598</v>
      </c>
      <c r="L375" s="8">
        <f t="shared" si="17"/>
        <v>3060563</v>
      </c>
      <c r="M375" s="8">
        <f t="shared" si="17"/>
        <v>3006707</v>
      </c>
      <c r="N375" s="8">
        <f t="shared" si="17"/>
        <v>4592115</v>
      </c>
      <c r="O375" s="8">
        <f t="shared" si="17"/>
        <v>5252782</v>
      </c>
      <c r="P375" s="6"/>
      <c r="Q375" s="9" t="s">
        <v>12</v>
      </c>
    </row>
    <row r="376" spans="1:17" x14ac:dyDescent="0.3">
      <c r="B376" s="8">
        <f t="shared" si="17"/>
        <v>2138220</v>
      </c>
      <c r="C376" s="8">
        <f t="shared" si="17"/>
        <v>2020352</v>
      </c>
      <c r="D376" s="8">
        <f t="shared" si="17"/>
        <v>2844687</v>
      </c>
      <c r="E376" s="8">
        <f t="shared" si="17"/>
        <v>3575633</v>
      </c>
      <c r="F376" s="8">
        <f t="shared" si="17"/>
        <v>2713150</v>
      </c>
      <c r="G376" s="8">
        <f t="shared" si="17"/>
        <v>2056369</v>
      </c>
      <c r="H376" s="8">
        <f t="shared" si="17"/>
        <v>1802423</v>
      </c>
      <c r="I376" s="8">
        <f t="shared" si="17"/>
        <v>2448473</v>
      </c>
      <c r="J376" s="8">
        <f t="shared" si="17"/>
        <v>2304379</v>
      </c>
      <c r="K376" s="8">
        <f t="shared" si="17"/>
        <v>2561419</v>
      </c>
      <c r="L376" s="8">
        <f t="shared" si="17"/>
        <v>2367112</v>
      </c>
      <c r="M376" s="8">
        <f t="shared" si="17"/>
        <v>2835755</v>
      </c>
      <c r="N376" s="8">
        <f t="shared" si="17"/>
        <v>4174657</v>
      </c>
      <c r="O376" s="8" t="str">
        <f t="shared" si="17"/>
        <v/>
      </c>
      <c r="P376" s="6"/>
      <c r="Q376" s="9" t="s">
        <v>13</v>
      </c>
    </row>
    <row r="377" spans="1:17" x14ac:dyDescent="0.3">
      <c r="B377" s="8">
        <f t="shared" si="17"/>
        <v>1627259</v>
      </c>
      <c r="C377" s="8">
        <f t="shared" si="17"/>
        <v>1503474</v>
      </c>
      <c r="D377" s="8">
        <f t="shared" si="17"/>
        <v>2253203</v>
      </c>
      <c r="E377" s="8">
        <f t="shared" si="17"/>
        <v>2121907</v>
      </c>
      <c r="F377" s="8">
        <f t="shared" si="17"/>
        <v>1992428</v>
      </c>
      <c r="G377" s="8">
        <f t="shared" si="17"/>
        <v>1354027</v>
      </c>
      <c r="H377" s="8">
        <f t="shared" si="17"/>
        <v>1514622</v>
      </c>
      <c r="I377" s="8">
        <f t="shared" si="17"/>
        <v>1657844</v>
      </c>
      <c r="J377" s="8">
        <f t="shared" si="17"/>
        <v>1773549</v>
      </c>
      <c r="K377" s="8">
        <f t="shared" si="17"/>
        <v>2025720</v>
      </c>
      <c r="L377" s="8">
        <f t="shared" si="17"/>
        <v>2103180</v>
      </c>
      <c r="M377" s="8">
        <f t="shared" si="17"/>
        <v>2292778</v>
      </c>
      <c r="N377" s="8">
        <f t="shared" si="17"/>
        <v>3025107</v>
      </c>
      <c r="O377" s="8" t="str">
        <f t="shared" si="17"/>
        <v/>
      </c>
      <c r="P377" s="6"/>
      <c r="Q377" s="9" t="s">
        <v>14</v>
      </c>
    </row>
    <row r="378" spans="1:17" x14ac:dyDescent="0.3">
      <c r="B378" s="8">
        <f t="shared" si="17"/>
        <v>1854214</v>
      </c>
      <c r="C378" s="8">
        <f t="shared" si="17"/>
        <v>1521196.34</v>
      </c>
      <c r="D378" s="8">
        <f t="shared" si="17"/>
        <v>2300184.06</v>
      </c>
      <c r="E378" s="8">
        <f t="shared" si="17"/>
        <v>1753578.74</v>
      </c>
      <c r="F378" s="8">
        <f t="shared" si="17"/>
        <v>2085768.2</v>
      </c>
      <c r="G378" s="8">
        <f t="shared" si="17"/>
        <v>1697504.82</v>
      </c>
      <c r="H378" s="8">
        <f t="shared" si="17"/>
        <v>1932117.49</v>
      </c>
      <c r="I378" s="8">
        <f t="shared" si="17"/>
        <v>1833996.75</v>
      </c>
      <c r="J378" s="8">
        <f t="shared" si="17"/>
        <v>2213723.25</v>
      </c>
      <c r="K378" s="8">
        <f t="shared" si="17"/>
        <v>2068430.6</v>
      </c>
      <c r="L378" s="8">
        <f t="shared" si="17"/>
        <v>2167199.88</v>
      </c>
      <c r="M378" s="8">
        <f t="shared" si="17"/>
        <v>2434673.12</v>
      </c>
      <c r="N378" s="8">
        <f>IFERROR(VLOOKUP($B$374,$4:$126,MATCH($Q378&amp;"/"&amp;N$348,$2:$2,0),FALSE),IFERROR(VLOOKUP($B$374,$4:$126,MATCH($Q377&amp;"/"&amp;N$348,$2:$2,0),FALSE),IFERROR(VLOOKUP($B$374,$4:$126,MATCH($Q376&amp;"/"&amp;N$348,$2:$2,0),FALSE),IFERROR(VLOOKUP($B$374,$4:$126,MATCH($Q375&amp;"/"&amp;N$348,$2:$2,0),FALSE),""))))</f>
        <v>3887181.92</v>
      </c>
      <c r="O378" s="8">
        <f>IFERROR(VLOOKUP($B$374,$4:$126,MATCH($Q378&amp;"/"&amp;O$348,$2:$2,0),FALSE),IFERROR(VLOOKUP($B$374,$4:$126,MATCH($Q377&amp;"/"&amp;O$348,$2:$2,0),FALSE),IFERROR(VLOOKUP($B$374,$4:$126,MATCH($Q376&amp;"/"&amp;O$348,$2:$2,0),FALSE),IFERROR(VLOOKUP($B$374,$4:$126,MATCH($Q375&amp;"/"&amp;O$348,$2:$2,0),FALSE),""))))</f>
        <v>5252782</v>
      </c>
      <c r="P378" s="6"/>
      <c r="Q378" s="9" t="s">
        <v>15</v>
      </c>
    </row>
    <row r="379" spans="1:17" x14ac:dyDescent="0.3">
      <c r="B379" s="12">
        <f t="shared" ref="B379:O379" si="18">+B378/B$402</f>
        <v>0.64545138091160359</v>
      </c>
      <c r="C379" s="12">
        <f t="shared" si="18"/>
        <v>0.60025907089150476</v>
      </c>
      <c r="D379" s="12">
        <f t="shared" si="18"/>
        <v>0.66155808863965404</v>
      </c>
      <c r="E379" s="12">
        <f t="shared" si="18"/>
        <v>0.56798829432414166</v>
      </c>
      <c r="F379" s="12">
        <f t="shared" si="18"/>
        <v>0.53458393126053128</v>
      </c>
      <c r="G379" s="12">
        <f t="shared" si="18"/>
        <v>0.44425639199646916</v>
      </c>
      <c r="H379" s="12">
        <f t="shared" si="18"/>
        <v>0.46381918433603675</v>
      </c>
      <c r="I379" s="12">
        <f t="shared" si="18"/>
        <v>0.44314428242828807</v>
      </c>
      <c r="J379" s="12">
        <f t="shared" si="18"/>
        <v>0.4240967454423446</v>
      </c>
      <c r="K379" s="12">
        <f t="shared" si="18"/>
        <v>0.4256536814265735</v>
      </c>
      <c r="L379" s="12">
        <f t="shared" si="18"/>
        <v>0.44956048210468824</v>
      </c>
      <c r="M379" s="12">
        <f t="shared" si="18"/>
        <v>0.45112598050271913</v>
      </c>
      <c r="N379" s="12">
        <f t="shared" si="18"/>
        <v>0.50029728069878232</v>
      </c>
      <c r="O379" s="12">
        <f t="shared" si="18"/>
        <v>0.55697137506384553</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f t="shared" ref="B381:O384" si="19">IFERROR(VLOOKUP($B$380,$4:$126,MATCH($Q381&amp;"/"&amp;B$348,$2:$2,0),FALSE),"")</f>
        <v>947959</v>
      </c>
      <c r="C381" s="8">
        <f t="shared" si="19"/>
        <v>918281</v>
      </c>
      <c r="D381" s="8">
        <f t="shared" si="19"/>
        <v>1056494</v>
      </c>
      <c r="E381" s="8">
        <f t="shared" si="19"/>
        <v>1193513</v>
      </c>
      <c r="F381" s="8">
        <f t="shared" si="19"/>
        <v>1150026</v>
      </c>
      <c r="G381" s="8">
        <f t="shared" si="19"/>
        <v>1672646</v>
      </c>
      <c r="H381" s="8">
        <f t="shared" si="19"/>
        <v>1870934</v>
      </c>
      <c r="I381" s="8">
        <f t="shared" si="19"/>
        <v>1941845</v>
      </c>
      <c r="J381" s="8">
        <f t="shared" si="19"/>
        <v>1962896</v>
      </c>
      <c r="K381" s="8">
        <f t="shared" si="19"/>
        <v>2671456</v>
      </c>
      <c r="L381" s="8">
        <f t="shared" si="19"/>
        <v>2394419</v>
      </c>
      <c r="M381" s="8">
        <f t="shared" si="19"/>
        <v>2218416</v>
      </c>
      <c r="N381" s="8">
        <f t="shared" si="19"/>
        <v>2764333</v>
      </c>
      <c r="O381" s="8">
        <f t="shared" si="19"/>
        <v>3567458</v>
      </c>
      <c r="P381" s="6"/>
      <c r="Q381" s="9" t="s">
        <v>12</v>
      </c>
    </row>
    <row r="382" spans="1:17" x14ac:dyDescent="0.3">
      <c r="B382" s="8">
        <f t="shared" si="19"/>
        <v>960405</v>
      </c>
      <c r="C382" s="8">
        <f t="shared" si="19"/>
        <v>888631</v>
      </c>
      <c r="D382" s="8">
        <f t="shared" si="19"/>
        <v>1096988</v>
      </c>
      <c r="E382" s="8">
        <f t="shared" si="19"/>
        <v>1205384</v>
      </c>
      <c r="F382" s="8">
        <f t="shared" si="19"/>
        <v>1403352</v>
      </c>
      <c r="G382" s="8">
        <f t="shared" si="19"/>
        <v>1723202</v>
      </c>
      <c r="H382" s="8">
        <f t="shared" si="19"/>
        <v>1933500</v>
      </c>
      <c r="I382" s="8">
        <f t="shared" si="19"/>
        <v>1941001</v>
      </c>
      <c r="J382" s="8">
        <f t="shared" si="19"/>
        <v>2143710</v>
      </c>
      <c r="K382" s="8">
        <f t="shared" si="19"/>
        <v>2677069</v>
      </c>
      <c r="L382" s="8">
        <f t="shared" si="19"/>
        <v>2349773</v>
      </c>
      <c r="M382" s="8">
        <f t="shared" si="19"/>
        <v>2200519</v>
      </c>
      <c r="N382" s="8">
        <f t="shared" si="19"/>
        <v>2811598</v>
      </c>
      <c r="O382" s="8" t="str">
        <f t="shared" si="19"/>
        <v/>
      </c>
      <c r="P382" s="6"/>
      <c r="Q382" s="9" t="s">
        <v>13</v>
      </c>
    </row>
    <row r="383" spans="1:17" x14ac:dyDescent="0.3">
      <c r="B383" s="8">
        <f t="shared" si="19"/>
        <v>950634</v>
      </c>
      <c r="C383" s="8">
        <f t="shared" si="19"/>
        <v>899558</v>
      </c>
      <c r="D383" s="8">
        <f t="shared" si="19"/>
        <v>1137819</v>
      </c>
      <c r="E383" s="8">
        <f t="shared" si="19"/>
        <v>1206343</v>
      </c>
      <c r="F383" s="8">
        <f t="shared" si="19"/>
        <v>1603149</v>
      </c>
      <c r="G383" s="8">
        <f t="shared" si="19"/>
        <v>1809961</v>
      </c>
      <c r="H383" s="8">
        <f t="shared" si="19"/>
        <v>1937539</v>
      </c>
      <c r="I383" s="8">
        <f t="shared" si="19"/>
        <v>1899387</v>
      </c>
      <c r="J383" s="8">
        <f t="shared" si="19"/>
        <v>2625206</v>
      </c>
      <c r="K383" s="8">
        <f t="shared" si="19"/>
        <v>2498033</v>
      </c>
      <c r="L383" s="8">
        <f t="shared" si="19"/>
        <v>2310212</v>
      </c>
      <c r="M383" s="8">
        <f t="shared" si="19"/>
        <v>2441614</v>
      </c>
      <c r="N383" s="8">
        <f t="shared" si="19"/>
        <v>2960091</v>
      </c>
      <c r="O383" s="8" t="str">
        <f t="shared" si="19"/>
        <v/>
      </c>
      <c r="P383" s="6"/>
      <c r="Q383" s="9" t="s">
        <v>14</v>
      </c>
    </row>
    <row r="384" spans="1:17" x14ac:dyDescent="0.3">
      <c r="B384" s="8">
        <f t="shared" si="19"/>
        <v>947213</v>
      </c>
      <c r="C384" s="8">
        <f t="shared" si="19"/>
        <v>968700.17</v>
      </c>
      <c r="D384" s="8">
        <f t="shared" si="19"/>
        <v>1124608.93</v>
      </c>
      <c r="E384" s="8">
        <f t="shared" si="19"/>
        <v>1145452.8</v>
      </c>
      <c r="F384" s="8">
        <f t="shared" si="19"/>
        <v>1648688.08</v>
      </c>
      <c r="G384" s="8">
        <f t="shared" si="19"/>
        <v>1846379.6</v>
      </c>
      <c r="H384" s="8">
        <f t="shared" si="19"/>
        <v>1921365.29</v>
      </c>
      <c r="I384" s="8">
        <f t="shared" si="19"/>
        <v>1918566.25</v>
      </c>
      <c r="J384" s="8">
        <f t="shared" si="19"/>
        <v>2686934.63</v>
      </c>
      <c r="K384" s="8">
        <f t="shared" si="19"/>
        <v>2449060.9</v>
      </c>
      <c r="L384" s="8">
        <f t="shared" si="19"/>
        <v>2259132.58</v>
      </c>
      <c r="M384" s="8">
        <f t="shared" si="19"/>
        <v>2630924.7799999998</v>
      </c>
      <c r="N384" s="8">
        <f>IFERROR(VLOOKUP($B$380,$4:$126,MATCH($Q384&amp;"/"&amp;N$348,$2:$2,0),FALSE),IFERROR(VLOOKUP($B$380,$4:$126,MATCH($Q383&amp;"/"&amp;N$348,$2:$2,0),FALSE),IFERROR(VLOOKUP($B$380,$4:$126,MATCH($Q382&amp;"/"&amp;N$348,$2:$2,0),FALSE),IFERROR(VLOOKUP($B$380,$4:$126,MATCH($Q381&amp;"/"&amp;N$348,$2:$2,0),FALSE),""))))</f>
        <v>3174361.18</v>
      </c>
      <c r="O384" s="8">
        <f>IFERROR(VLOOKUP($B$380,$4:$126,MATCH($Q384&amp;"/"&amp;O$348,$2:$2,0),FALSE),IFERROR(VLOOKUP($B$380,$4:$126,MATCH($Q383&amp;"/"&amp;O$348,$2:$2,0),FALSE),IFERROR(VLOOKUP($B$380,$4:$126,MATCH($Q382&amp;"/"&amp;O$348,$2:$2,0),FALSE),IFERROR(VLOOKUP($B$380,$4:$126,MATCH($Q381&amp;"/"&amp;O$348,$2:$2,0),FALSE),""))))</f>
        <v>3567458</v>
      </c>
      <c r="P384" s="6"/>
      <c r="Q384" s="9" t="s">
        <v>15</v>
      </c>
    </row>
    <row r="385" spans="1:17" x14ac:dyDescent="0.3">
      <c r="A385" s="84"/>
      <c r="B385" s="12">
        <f t="shared" ref="B385:O385" si="20">+B384/B$402</f>
        <v>0.32972458349868072</v>
      </c>
      <c r="C385" s="12">
        <f t="shared" si="20"/>
        <v>0.38224589997149394</v>
      </c>
      <c r="D385" s="12">
        <f t="shared" si="20"/>
        <v>0.32344982609691086</v>
      </c>
      <c r="E385" s="12">
        <f t="shared" si="20"/>
        <v>0.37101486649000559</v>
      </c>
      <c r="F385" s="12">
        <f t="shared" si="20"/>
        <v>0.42255997345667529</v>
      </c>
      <c r="G385" s="12">
        <f t="shared" si="20"/>
        <v>0.48321862164249052</v>
      </c>
      <c r="H385" s="12">
        <f t="shared" si="20"/>
        <v>0.46123803869679414</v>
      </c>
      <c r="I385" s="12">
        <f t="shared" si="20"/>
        <v>0.4635786100206456</v>
      </c>
      <c r="J385" s="12">
        <f t="shared" si="20"/>
        <v>0.51475279568000665</v>
      </c>
      <c r="K385" s="12">
        <f t="shared" si="20"/>
        <v>0.50398199877862826</v>
      </c>
      <c r="L385" s="12">
        <f t="shared" si="20"/>
        <v>0.46863085457683223</v>
      </c>
      <c r="M385" s="12">
        <f t="shared" si="20"/>
        <v>0.48748988570851781</v>
      </c>
      <c r="N385" s="12">
        <f t="shared" si="20"/>
        <v>0.40855413998987161</v>
      </c>
      <c r="O385" s="12">
        <f t="shared" si="20"/>
        <v>0.37827040751786695</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f t="shared" ref="B387:O390" si="21">IFERROR(VLOOKUP($B$386,$4:$126,MATCH($Q387&amp;"/"&amp;B$348,$2:$2,0),FALSE),"")</f>
        <v>6355</v>
      </c>
      <c r="C387" s="8">
        <f t="shared" si="21"/>
        <v>6966</v>
      </c>
      <c r="D387" s="8">
        <f t="shared" si="21"/>
        <v>9087</v>
      </c>
      <c r="E387" s="8">
        <f t="shared" si="21"/>
        <v>9367</v>
      </c>
      <c r="F387" s="8">
        <f t="shared" si="21"/>
        <v>10782</v>
      </c>
      <c r="G387" s="8">
        <f t="shared" si="21"/>
        <v>46103</v>
      </c>
      <c r="H387" s="8">
        <f t="shared" si="21"/>
        <v>57366</v>
      </c>
      <c r="I387" s="8">
        <f t="shared" si="21"/>
        <v>56039</v>
      </c>
      <c r="J387" s="8">
        <f t="shared" si="21"/>
        <v>48866</v>
      </c>
      <c r="K387" s="8">
        <f t="shared" si="21"/>
        <v>43795</v>
      </c>
      <c r="L387" s="8">
        <f t="shared" si="21"/>
        <v>46885</v>
      </c>
      <c r="M387" s="8">
        <f t="shared" si="21"/>
        <v>56516</v>
      </c>
      <c r="N387" s="8">
        <f t="shared" si="21"/>
        <v>51177</v>
      </c>
      <c r="O387" s="8">
        <f t="shared" si="21"/>
        <v>51155</v>
      </c>
      <c r="P387" s="6"/>
      <c r="Q387" s="9" t="s">
        <v>12</v>
      </c>
    </row>
    <row r="388" spans="1:17" x14ac:dyDescent="0.3">
      <c r="B388" s="8">
        <f t="shared" si="21"/>
        <v>6155</v>
      </c>
      <c r="C388" s="8">
        <f t="shared" si="21"/>
        <v>7460</v>
      </c>
      <c r="D388" s="8">
        <f t="shared" si="21"/>
        <v>8998</v>
      </c>
      <c r="E388" s="8">
        <f t="shared" si="21"/>
        <v>9209</v>
      </c>
      <c r="F388" s="8">
        <f t="shared" si="21"/>
        <v>10460</v>
      </c>
      <c r="G388" s="8">
        <f t="shared" si="21"/>
        <v>46551</v>
      </c>
      <c r="H388" s="8">
        <f t="shared" si="21"/>
        <v>56649</v>
      </c>
      <c r="I388" s="8">
        <f t="shared" si="21"/>
        <v>54894</v>
      </c>
      <c r="J388" s="8">
        <f t="shared" si="21"/>
        <v>48167</v>
      </c>
      <c r="K388" s="8">
        <f t="shared" si="21"/>
        <v>41867</v>
      </c>
      <c r="L388" s="8">
        <f t="shared" si="21"/>
        <v>49469</v>
      </c>
      <c r="M388" s="8">
        <f t="shared" si="21"/>
        <v>55306</v>
      </c>
      <c r="N388" s="8">
        <f t="shared" si="21"/>
        <v>53758</v>
      </c>
      <c r="O388" s="8" t="str">
        <f t="shared" si="21"/>
        <v/>
      </c>
      <c r="P388" s="6"/>
      <c r="Q388" s="9" t="s">
        <v>13</v>
      </c>
    </row>
    <row r="389" spans="1:17" x14ac:dyDescent="0.3">
      <c r="B389" s="8">
        <f t="shared" si="21"/>
        <v>8258</v>
      </c>
      <c r="C389" s="8">
        <f t="shared" si="21"/>
        <v>8561</v>
      </c>
      <c r="D389" s="8">
        <f t="shared" si="21"/>
        <v>9262</v>
      </c>
      <c r="E389" s="8">
        <f t="shared" si="21"/>
        <v>11834</v>
      </c>
      <c r="F389" s="8">
        <f t="shared" si="21"/>
        <v>10157</v>
      </c>
      <c r="G389" s="8">
        <f t="shared" si="21"/>
        <v>45369</v>
      </c>
      <c r="H389" s="8">
        <f t="shared" si="21"/>
        <v>55272</v>
      </c>
      <c r="I389" s="8">
        <f t="shared" si="21"/>
        <v>53199</v>
      </c>
      <c r="J389" s="8">
        <f t="shared" si="21"/>
        <v>47355</v>
      </c>
      <c r="K389" s="8">
        <f t="shared" si="21"/>
        <v>39447</v>
      </c>
      <c r="L389" s="8">
        <f t="shared" si="21"/>
        <v>60213</v>
      </c>
      <c r="M389" s="8">
        <f t="shared" si="21"/>
        <v>54743</v>
      </c>
      <c r="N389" s="8">
        <f t="shared" si="21"/>
        <v>55859</v>
      </c>
      <c r="O389" s="8" t="str">
        <f t="shared" si="21"/>
        <v/>
      </c>
      <c r="P389" s="6"/>
      <c r="Q389" s="9" t="s">
        <v>14</v>
      </c>
    </row>
    <row r="390" spans="1:17" x14ac:dyDescent="0.3">
      <c r="B390" s="8">
        <f t="shared" si="21"/>
        <v>7152</v>
      </c>
      <c r="C390" s="8">
        <f t="shared" si="21"/>
        <v>8714.75</v>
      </c>
      <c r="D390" s="8">
        <f t="shared" si="21"/>
        <v>9588.02</v>
      </c>
      <c r="E390" s="8">
        <f t="shared" si="21"/>
        <v>10808.4</v>
      </c>
      <c r="F390" s="8">
        <f t="shared" si="21"/>
        <v>18944.32</v>
      </c>
      <c r="G390" s="8">
        <f t="shared" si="21"/>
        <v>44781.69</v>
      </c>
      <c r="H390" s="8">
        <f t="shared" si="21"/>
        <v>55091.67</v>
      </c>
      <c r="I390" s="8">
        <f t="shared" si="21"/>
        <v>51193.62</v>
      </c>
      <c r="J390" s="8">
        <f t="shared" si="21"/>
        <v>45308.92</v>
      </c>
      <c r="K390" s="8">
        <f t="shared" si="21"/>
        <v>37524.6</v>
      </c>
      <c r="L390" s="8">
        <f t="shared" si="21"/>
        <v>59149.73</v>
      </c>
      <c r="M390" s="8">
        <f t="shared" si="21"/>
        <v>52829.15</v>
      </c>
      <c r="N390" s="8">
        <f>IFERROR(VLOOKUP($B$386,$4:$126,MATCH($Q390&amp;"/"&amp;N$348,$2:$2,0),FALSE),IFERROR(VLOOKUP($B$386,$4:$126,MATCH($Q389&amp;"/"&amp;N$348,$2:$2,0),FALSE),IFERROR(VLOOKUP($B$386,$4:$126,MATCH($Q388&amp;"/"&amp;N$348,$2:$2,0),FALSE),IFERROR(VLOOKUP($B$386,$4:$126,MATCH($Q387&amp;"/"&amp;N$348,$2:$2,0),FALSE),""))))</f>
        <v>53333.06</v>
      </c>
      <c r="O390" s="8">
        <f>IFERROR(VLOOKUP($B$386,$4:$126,MATCH($Q390&amp;"/"&amp;O$348,$2:$2,0),FALSE),IFERROR(VLOOKUP($B$386,$4:$126,MATCH($Q389&amp;"/"&amp;O$348,$2:$2,0),FALSE),IFERROR(VLOOKUP($B$386,$4:$126,MATCH($Q388&amp;"/"&amp;O$348,$2:$2,0),FALSE),IFERROR(VLOOKUP($B$386,$4:$126,MATCH($Q387&amp;"/"&amp;O$348,$2:$2,0),FALSE),""))))</f>
        <v>51155</v>
      </c>
      <c r="P390" s="6"/>
      <c r="Q390" s="9" t="s">
        <v>15</v>
      </c>
    </row>
    <row r="391" spans="1:17" x14ac:dyDescent="0.3">
      <c r="B391" s="12">
        <f t="shared" ref="B391:O391" si="22">+B390/B$402</f>
        <v>2.4896092232502766E-3</v>
      </c>
      <c r="C391" s="12">
        <f t="shared" si="22"/>
        <v>3.4388116776902975E-3</v>
      </c>
      <c r="D391" s="12">
        <f t="shared" si="22"/>
        <v>2.7576193989618273E-3</v>
      </c>
      <c r="E391" s="12">
        <f t="shared" si="22"/>
        <v>3.500866280103882E-3</v>
      </c>
      <c r="F391" s="12">
        <f t="shared" si="22"/>
        <v>4.8554432178309695E-3</v>
      </c>
      <c r="G391" s="12">
        <f t="shared" si="22"/>
        <v>1.1719879550565497E-2</v>
      </c>
      <c r="H391" s="12">
        <f t="shared" si="22"/>
        <v>1.3225165433966495E-2</v>
      </c>
      <c r="I391" s="12">
        <f t="shared" si="22"/>
        <v>1.2369792912559118E-2</v>
      </c>
      <c r="J391" s="12">
        <f t="shared" si="22"/>
        <v>8.6801118936197449E-3</v>
      </c>
      <c r="K391" s="12">
        <f t="shared" si="22"/>
        <v>7.7220304776285933E-3</v>
      </c>
      <c r="L391" s="12">
        <f t="shared" si="22"/>
        <v>1.22699255295096E-2</v>
      </c>
      <c r="M391" s="12">
        <f t="shared" si="22"/>
        <v>9.7888303350041599E-3</v>
      </c>
      <c r="N391" s="12">
        <f t="shared" si="22"/>
        <v>6.8641976214339354E-3</v>
      </c>
      <c r="O391" s="12">
        <f t="shared" si="22"/>
        <v>5.4241487066074732E-3</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f t="shared" ref="B393:O396" si="23">IFERROR(VLOOKUP($B$392,$4:$126,MATCH($Q393&amp;"/"&amp;B$348,$2:$2,0),FALSE),"")</f>
        <v>1019729</v>
      </c>
      <c r="C393" s="8">
        <f t="shared" si="23"/>
        <v>988433</v>
      </c>
      <c r="D393" s="8">
        <f t="shared" si="23"/>
        <v>1087743</v>
      </c>
      <c r="E393" s="8">
        <f t="shared" si="23"/>
        <v>1253199</v>
      </c>
      <c r="F393" s="8">
        <f t="shared" si="23"/>
        <v>1321675</v>
      </c>
      <c r="G393" s="8">
        <f t="shared" si="23"/>
        <v>1853952</v>
      </c>
      <c r="H393" s="8">
        <f t="shared" si="23"/>
        <v>2188418</v>
      </c>
      <c r="I393" s="8">
        <f t="shared" si="23"/>
        <v>2260684</v>
      </c>
      <c r="J393" s="8">
        <f t="shared" si="23"/>
        <v>2354769</v>
      </c>
      <c r="K393" s="8">
        <f t="shared" si="23"/>
        <v>2987865</v>
      </c>
      <c r="L393" s="8">
        <f t="shared" si="23"/>
        <v>2769099</v>
      </c>
      <c r="M393" s="8">
        <f t="shared" si="23"/>
        <v>2595250</v>
      </c>
      <c r="N393" s="8">
        <f t="shared" si="23"/>
        <v>3416320</v>
      </c>
      <c r="O393" s="8">
        <f t="shared" si="23"/>
        <v>4178191</v>
      </c>
      <c r="P393" s="6"/>
      <c r="Q393" s="9" t="s">
        <v>12</v>
      </c>
    </row>
    <row r="394" spans="1:17" x14ac:dyDescent="0.3">
      <c r="B394" s="8">
        <f t="shared" si="23"/>
        <v>1031426</v>
      </c>
      <c r="C394" s="8">
        <f t="shared" si="23"/>
        <v>957610</v>
      </c>
      <c r="D394" s="8">
        <f t="shared" si="23"/>
        <v>1141335</v>
      </c>
      <c r="E394" s="8">
        <f t="shared" si="23"/>
        <v>1268446</v>
      </c>
      <c r="F394" s="8">
        <f t="shared" si="23"/>
        <v>1563835</v>
      </c>
      <c r="G394" s="8">
        <f t="shared" si="23"/>
        <v>1901792</v>
      </c>
      <c r="H394" s="8">
        <f t="shared" si="23"/>
        <v>2253935</v>
      </c>
      <c r="I394" s="8">
        <f t="shared" si="23"/>
        <v>2320670</v>
      </c>
      <c r="J394" s="8">
        <f t="shared" si="23"/>
        <v>2515841</v>
      </c>
      <c r="K394" s="8">
        <f t="shared" si="23"/>
        <v>2975492</v>
      </c>
      <c r="L394" s="8">
        <f t="shared" si="23"/>
        <v>2715695</v>
      </c>
      <c r="M394" s="8">
        <f t="shared" si="23"/>
        <v>2548819</v>
      </c>
      <c r="N394" s="8">
        <f t="shared" si="23"/>
        <v>3586767</v>
      </c>
      <c r="O394" s="8" t="str">
        <f t="shared" si="23"/>
        <v/>
      </c>
      <c r="P394" s="6"/>
      <c r="Q394" s="9" t="s">
        <v>13</v>
      </c>
    </row>
    <row r="395" spans="1:17" x14ac:dyDescent="0.3">
      <c r="B395" s="8">
        <f t="shared" si="23"/>
        <v>1023779</v>
      </c>
      <c r="C395" s="8">
        <f t="shared" si="23"/>
        <v>958257</v>
      </c>
      <c r="D395" s="8">
        <f t="shared" si="23"/>
        <v>1169571</v>
      </c>
      <c r="E395" s="8">
        <f t="shared" si="23"/>
        <v>1280134</v>
      </c>
      <c r="F395" s="8">
        <f t="shared" si="23"/>
        <v>1761450</v>
      </c>
      <c r="G395" s="8">
        <f t="shared" si="23"/>
        <v>2061936</v>
      </c>
      <c r="H395" s="8">
        <f t="shared" si="23"/>
        <v>2259776</v>
      </c>
      <c r="I395" s="8">
        <f t="shared" si="23"/>
        <v>2297485</v>
      </c>
      <c r="J395" s="8">
        <f t="shared" si="23"/>
        <v>2905879</v>
      </c>
      <c r="K395" s="8">
        <f t="shared" si="23"/>
        <v>2828028</v>
      </c>
      <c r="L395" s="8">
        <f t="shared" si="23"/>
        <v>2712942</v>
      </c>
      <c r="M395" s="8">
        <f t="shared" si="23"/>
        <v>2811323</v>
      </c>
      <c r="N395" s="8">
        <f t="shared" si="23"/>
        <v>3620716</v>
      </c>
      <c r="O395" s="8" t="str">
        <f t="shared" si="23"/>
        <v/>
      </c>
      <c r="P395" s="6"/>
      <c r="Q395" s="9" t="s">
        <v>14</v>
      </c>
    </row>
    <row r="396" spans="1:17" x14ac:dyDescent="0.3">
      <c r="B396" s="8">
        <f t="shared" si="23"/>
        <v>1018526</v>
      </c>
      <c r="C396" s="8">
        <f t="shared" si="23"/>
        <v>1013036.66</v>
      </c>
      <c r="D396" s="8">
        <f t="shared" si="23"/>
        <v>1176735.2</v>
      </c>
      <c r="E396" s="8">
        <f t="shared" si="23"/>
        <v>1333771.4099999999</v>
      </c>
      <c r="F396" s="8">
        <f t="shared" si="23"/>
        <v>1815898.27</v>
      </c>
      <c r="G396" s="8">
        <f t="shared" si="23"/>
        <v>2123497.7599999998</v>
      </c>
      <c r="H396" s="8">
        <f t="shared" si="23"/>
        <v>2233552.14</v>
      </c>
      <c r="I396" s="8">
        <f t="shared" si="23"/>
        <v>2304602.85</v>
      </c>
      <c r="J396" s="8">
        <f t="shared" si="23"/>
        <v>3006131.12</v>
      </c>
      <c r="K396" s="8">
        <f t="shared" si="23"/>
        <v>2790990.78</v>
      </c>
      <c r="L396" s="8">
        <f t="shared" si="23"/>
        <v>2653508.27</v>
      </c>
      <c r="M396" s="8">
        <f t="shared" si="23"/>
        <v>2962207.63</v>
      </c>
      <c r="N396" s="8">
        <f>IFERROR(VLOOKUP($B$392,$4:$126,MATCH($Q396&amp;"/"&amp;N$348,$2:$2,0),FALSE),IFERROR(VLOOKUP($B$392,$4:$126,MATCH($Q395&amp;"/"&amp;N$348,$2:$2,0),FALSE),IFERROR(VLOOKUP($B$392,$4:$126,MATCH($Q394&amp;"/"&amp;N$348,$2:$2,0),FALSE),IFERROR(VLOOKUP($B$392,$4:$126,MATCH($Q393&amp;"/"&amp;N$348,$2:$2,0),FALSE),""))))</f>
        <v>3882562.34</v>
      </c>
      <c r="O396" s="8">
        <f>IFERROR(VLOOKUP($B$392,$4:$126,MATCH($Q396&amp;"/"&amp;O$348,$2:$2,0),FALSE),IFERROR(VLOOKUP($B$392,$4:$126,MATCH($Q395&amp;"/"&amp;O$348,$2:$2,0),FALSE),IFERROR(VLOOKUP($B$392,$4:$126,MATCH($Q394&amp;"/"&amp;O$348,$2:$2,0),FALSE),IFERROR(VLOOKUP($B$392,$4:$126,MATCH($Q393&amp;"/"&amp;O$348,$2:$2,0),FALSE),""))))</f>
        <v>4178191</v>
      </c>
      <c r="P396" s="6"/>
      <c r="Q396" s="9" t="s">
        <v>15</v>
      </c>
    </row>
    <row r="397" spans="1:17" x14ac:dyDescent="0.3">
      <c r="A397" s="85"/>
      <c r="B397" s="12">
        <f t="shared" ref="B397:M397" si="24">+B396/B$402</f>
        <v>0.35454861908839647</v>
      </c>
      <c r="C397" s="12">
        <f t="shared" si="24"/>
        <v>0.39974093305446234</v>
      </c>
      <c r="D397" s="12">
        <f t="shared" si="24"/>
        <v>0.33844191136034607</v>
      </c>
      <c r="E397" s="12">
        <f t="shared" si="24"/>
        <v>0.43201170891488189</v>
      </c>
      <c r="F397" s="12">
        <f t="shared" si="24"/>
        <v>0.46541606873946861</v>
      </c>
      <c r="G397" s="12">
        <f t="shared" si="24"/>
        <v>0.55574360800353073</v>
      </c>
      <c r="H397" s="12">
        <f t="shared" si="24"/>
        <v>0.53618081566396325</v>
      </c>
      <c r="I397" s="12">
        <f t="shared" si="24"/>
        <v>0.55685571757171193</v>
      </c>
      <c r="J397" s="12">
        <f t="shared" si="24"/>
        <v>0.57590325455765545</v>
      </c>
      <c r="K397" s="12">
        <f t="shared" si="24"/>
        <v>0.57434631857342655</v>
      </c>
      <c r="L397" s="12">
        <f t="shared" si="24"/>
        <v>0.55043951789531165</v>
      </c>
      <c r="M397" s="12">
        <f t="shared" si="24"/>
        <v>0.54887401949728087</v>
      </c>
      <c r="N397" s="12">
        <f>+N396/N$402</f>
        <v>0.49970272058826132</v>
      </c>
      <c r="O397" s="12">
        <f>+O396/O$402</f>
        <v>0.44302862493615452</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f t="shared" ref="B399:O402" si="25">IFERROR(VLOOKUP($B$398,$4:$126,MATCH($Q399&amp;"/"&amp;B$348,$2:$2,0),FALSE),"")</f>
        <v>3370680</v>
      </c>
      <c r="C399" s="8">
        <f t="shared" si="25"/>
        <v>3082380</v>
      </c>
      <c r="D399" s="8">
        <f t="shared" si="25"/>
        <v>3678434</v>
      </c>
      <c r="E399" s="8">
        <f t="shared" si="25"/>
        <v>4681281</v>
      </c>
      <c r="F399" s="8">
        <f t="shared" si="25"/>
        <v>3869765</v>
      </c>
      <c r="G399" s="8">
        <f t="shared" si="25"/>
        <v>4318944</v>
      </c>
      <c r="H399" s="8">
        <f t="shared" si="25"/>
        <v>4614006</v>
      </c>
      <c r="I399" s="8">
        <f t="shared" si="25"/>
        <v>5142190</v>
      </c>
      <c r="J399" s="8">
        <f t="shared" si="25"/>
        <v>5061040</v>
      </c>
      <c r="K399" s="8">
        <f t="shared" si="25"/>
        <v>6027463</v>
      </c>
      <c r="L399" s="8">
        <f t="shared" si="25"/>
        <v>5829662</v>
      </c>
      <c r="M399" s="8">
        <f t="shared" si="25"/>
        <v>5601957</v>
      </c>
      <c r="N399" s="8">
        <f t="shared" si="25"/>
        <v>8008435</v>
      </c>
      <c r="O399" s="8">
        <f t="shared" si="25"/>
        <v>9430973</v>
      </c>
      <c r="P399" s="6"/>
      <c r="Q399" s="9" t="s">
        <v>12</v>
      </c>
    </row>
    <row r="400" spans="1:17" x14ac:dyDescent="0.3">
      <c r="B400" s="8">
        <f t="shared" si="25"/>
        <v>3169646</v>
      </c>
      <c r="C400" s="8">
        <f t="shared" si="25"/>
        <v>2977962</v>
      </c>
      <c r="D400" s="8">
        <f t="shared" si="25"/>
        <v>3986022</v>
      </c>
      <c r="E400" s="8">
        <f t="shared" si="25"/>
        <v>4844079</v>
      </c>
      <c r="F400" s="8">
        <f t="shared" si="25"/>
        <v>4276985</v>
      </c>
      <c r="G400" s="8">
        <f t="shared" si="25"/>
        <v>3958161</v>
      </c>
      <c r="H400" s="8">
        <f t="shared" si="25"/>
        <v>4056358</v>
      </c>
      <c r="I400" s="8">
        <f t="shared" si="25"/>
        <v>4769143</v>
      </c>
      <c r="J400" s="8">
        <f t="shared" si="25"/>
        <v>4820220</v>
      </c>
      <c r="K400" s="8">
        <f t="shared" si="25"/>
        <v>5536911</v>
      </c>
      <c r="L400" s="8">
        <f t="shared" si="25"/>
        <v>5082807</v>
      </c>
      <c r="M400" s="8">
        <f t="shared" si="25"/>
        <v>5384574</v>
      </c>
      <c r="N400" s="8">
        <f t="shared" si="25"/>
        <v>7761424</v>
      </c>
      <c r="O400" s="8" t="str">
        <f t="shared" si="25"/>
        <v/>
      </c>
      <c r="P400" s="6"/>
      <c r="Q400" s="9" t="s">
        <v>13</v>
      </c>
    </row>
    <row r="401" spans="1:17" x14ac:dyDescent="0.3">
      <c r="B401" s="8">
        <f t="shared" si="25"/>
        <v>2651038</v>
      </c>
      <c r="C401" s="8">
        <f t="shared" si="25"/>
        <v>2461731</v>
      </c>
      <c r="D401" s="8">
        <f t="shared" si="25"/>
        <v>3422774</v>
      </c>
      <c r="E401" s="8">
        <f t="shared" si="25"/>
        <v>3402041</v>
      </c>
      <c r="F401" s="8">
        <f t="shared" si="25"/>
        <v>3753878</v>
      </c>
      <c r="G401" s="8">
        <f t="shared" si="25"/>
        <v>3415963</v>
      </c>
      <c r="H401" s="8">
        <f t="shared" si="25"/>
        <v>3774398</v>
      </c>
      <c r="I401" s="8">
        <f t="shared" si="25"/>
        <v>3955329</v>
      </c>
      <c r="J401" s="8">
        <f t="shared" si="25"/>
        <v>4679428</v>
      </c>
      <c r="K401" s="8">
        <f t="shared" si="25"/>
        <v>4853748</v>
      </c>
      <c r="L401" s="8">
        <f t="shared" si="25"/>
        <v>4816122</v>
      </c>
      <c r="M401" s="8">
        <f t="shared" si="25"/>
        <v>5104101</v>
      </c>
      <c r="N401" s="8">
        <f t="shared" si="25"/>
        <v>6645823</v>
      </c>
      <c r="O401" s="8" t="str">
        <f t="shared" si="25"/>
        <v/>
      </c>
      <c r="P401" s="6"/>
      <c r="Q401" s="9" t="s">
        <v>14</v>
      </c>
    </row>
    <row r="402" spans="1:17" x14ac:dyDescent="0.3">
      <c r="B402" s="8">
        <f t="shared" si="25"/>
        <v>2872740</v>
      </c>
      <c r="C402" s="8">
        <f t="shared" si="25"/>
        <v>2534232.9900000002</v>
      </c>
      <c r="D402" s="8">
        <f t="shared" si="25"/>
        <v>3476919.26</v>
      </c>
      <c r="E402" s="8">
        <f t="shared" si="25"/>
        <v>3087350.14</v>
      </c>
      <c r="F402" s="8">
        <f t="shared" si="25"/>
        <v>3901666.47</v>
      </c>
      <c r="G402" s="8">
        <f t="shared" si="25"/>
        <v>3821002.58</v>
      </c>
      <c r="H402" s="8">
        <f t="shared" si="25"/>
        <v>4165669.63</v>
      </c>
      <c r="I402" s="8">
        <f t="shared" si="25"/>
        <v>4138599.6</v>
      </c>
      <c r="J402" s="8">
        <f t="shared" si="25"/>
        <v>5219854.37</v>
      </c>
      <c r="K402" s="8">
        <f t="shared" si="25"/>
        <v>4859421.38</v>
      </c>
      <c r="L402" s="8">
        <f t="shared" si="25"/>
        <v>4820708.1500000004</v>
      </c>
      <c r="M402" s="8">
        <f t="shared" si="25"/>
        <v>5396880.75</v>
      </c>
      <c r="N402" s="8">
        <f>IFERROR(VLOOKUP($B$398,$4:$126,MATCH($Q402&amp;"/"&amp;N$348,$2:$2,0),FALSE),IFERROR(VLOOKUP($B$398,$4:$126,MATCH($Q401&amp;"/"&amp;N$348,$2:$2,0),FALSE),IFERROR(VLOOKUP($B$398,$4:$126,MATCH($Q400&amp;"/"&amp;N$348,$2:$2,0),FALSE),IFERROR(VLOOKUP($B$398,$4:$126,MATCH($Q399&amp;"/"&amp;N$348,$2:$2,0),FALSE),""))))</f>
        <v>7769744.25</v>
      </c>
      <c r="O402" s="8">
        <f>IFERROR(VLOOKUP($B$398,$4:$126,MATCH($Q402&amp;"/"&amp;O$348,$2:$2,0),FALSE),IFERROR(VLOOKUP($B$398,$4:$126,MATCH($Q401&amp;"/"&amp;O$348,$2:$2,0),FALSE),IFERROR(VLOOKUP($B$398,$4:$126,MATCH($Q400&amp;"/"&amp;O$348,$2:$2,0),FALSE),IFERROR(VLOOKUP($B$398,$4:$126,MATCH($Q399&amp;"/"&amp;O$348,$2:$2,0),FALSE),""))))</f>
        <v>9430973</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f t="shared" ref="B405:O408" si="26">IFERROR(VLOOKUP($B$404,$4:$126,MATCH($Q405&amp;"/"&amp;B$348,$2:$2,0),FALSE),"")</f>
        <v>998031</v>
      </c>
      <c r="C405" s="8">
        <f t="shared" si="26"/>
        <v>1098530</v>
      </c>
      <c r="D405" s="8">
        <f t="shared" si="26"/>
        <v>1610880</v>
      </c>
      <c r="E405" s="8">
        <f t="shared" si="26"/>
        <v>2299952</v>
      </c>
      <c r="F405" s="8">
        <f t="shared" si="26"/>
        <v>1550450</v>
      </c>
      <c r="G405" s="8">
        <f t="shared" si="26"/>
        <v>1808283</v>
      </c>
      <c r="H405" s="8">
        <f t="shared" si="26"/>
        <v>1856581</v>
      </c>
      <c r="I405" s="8">
        <f t="shared" si="26"/>
        <v>2169568</v>
      </c>
      <c r="J405" s="8">
        <f t="shared" si="26"/>
        <v>1948898</v>
      </c>
      <c r="K405" s="8">
        <f t="shared" si="26"/>
        <v>2040216</v>
      </c>
      <c r="L405" s="8">
        <f t="shared" si="26"/>
        <v>2052595</v>
      </c>
      <c r="M405" s="8">
        <f t="shared" si="26"/>
        <v>2105384</v>
      </c>
      <c r="N405" s="8">
        <f t="shared" si="26"/>
        <v>2823132</v>
      </c>
      <c r="O405" s="8">
        <f t="shared" si="26"/>
        <v>3419233</v>
      </c>
      <c r="P405" s="6"/>
      <c r="Q405" s="9" t="s">
        <v>12</v>
      </c>
    </row>
    <row r="406" spans="1:17" x14ac:dyDescent="0.3">
      <c r="B406" s="8">
        <f t="shared" si="26"/>
        <v>951630</v>
      </c>
      <c r="C406" s="8">
        <f t="shared" si="26"/>
        <v>1076903</v>
      </c>
      <c r="D406" s="8">
        <f t="shared" si="26"/>
        <v>1882253</v>
      </c>
      <c r="E406" s="8">
        <f t="shared" si="26"/>
        <v>2465362</v>
      </c>
      <c r="F406" s="8">
        <f t="shared" si="26"/>
        <v>1817577</v>
      </c>
      <c r="G406" s="8">
        <f t="shared" si="26"/>
        <v>1526457</v>
      </c>
      <c r="H406" s="8">
        <f t="shared" si="26"/>
        <v>1306252</v>
      </c>
      <c r="I406" s="8">
        <f t="shared" si="26"/>
        <v>1770261</v>
      </c>
      <c r="J406" s="8">
        <f t="shared" si="26"/>
        <v>1510982</v>
      </c>
      <c r="K406" s="8">
        <f t="shared" si="26"/>
        <v>1574172</v>
      </c>
      <c r="L406" s="8">
        <f t="shared" si="26"/>
        <v>1321078</v>
      </c>
      <c r="M406" s="8">
        <f t="shared" si="26"/>
        <v>1697911</v>
      </c>
      <c r="N406" s="8">
        <f t="shared" si="26"/>
        <v>2655898</v>
      </c>
      <c r="O406" s="8" t="str">
        <f t="shared" si="26"/>
        <v/>
      </c>
      <c r="P406" s="6"/>
      <c r="Q406" s="9" t="s">
        <v>13</v>
      </c>
    </row>
    <row r="407" spans="1:17" x14ac:dyDescent="0.3">
      <c r="B407" s="8">
        <f t="shared" si="26"/>
        <v>531714</v>
      </c>
      <c r="C407" s="8">
        <f t="shared" si="26"/>
        <v>707314</v>
      </c>
      <c r="D407" s="8">
        <f t="shared" si="26"/>
        <v>1336527</v>
      </c>
      <c r="E407" s="8">
        <f t="shared" si="26"/>
        <v>1292773</v>
      </c>
      <c r="F407" s="8">
        <f t="shared" si="26"/>
        <v>1412274</v>
      </c>
      <c r="G407" s="8">
        <f t="shared" si="26"/>
        <v>998053</v>
      </c>
      <c r="H407" s="8">
        <f t="shared" si="26"/>
        <v>1034616</v>
      </c>
      <c r="I407" s="8">
        <f t="shared" si="26"/>
        <v>1069132</v>
      </c>
      <c r="J407" s="8">
        <f t="shared" si="26"/>
        <v>1182287</v>
      </c>
      <c r="K407" s="8">
        <f t="shared" si="26"/>
        <v>1131894</v>
      </c>
      <c r="L407" s="8">
        <f t="shared" si="26"/>
        <v>1065666</v>
      </c>
      <c r="M407" s="8">
        <f t="shared" si="26"/>
        <v>1220489</v>
      </c>
      <c r="N407" s="8">
        <f t="shared" si="26"/>
        <v>1433874</v>
      </c>
      <c r="O407" s="8" t="str">
        <f t="shared" si="26"/>
        <v/>
      </c>
      <c r="P407" s="6"/>
      <c r="Q407" s="9" t="s">
        <v>14</v>
      </c>
    </row>
    <row r="408" spans="1:17" x14ac:dyDescent="0.3">
      <c r="B408" s="8">
        <f t="shared" si="26"/>
        <v>808164</v>
      </c>
      <c r="C408" s="8">
        <f t="shared" si="26"/>
        <v>705772.84</v>
      </c>
      <c r="D408" s="8">
        <f t="shared" si="26"/>
        <v>1359250.18</v>
      </c>
      <c r="E408" s="8">
        <f t="shared" si="26"/>
        <v>885420.48</v>
      </c>
      <c r="F408" s="8">
        <f t="shared" si="26"/>
        <v>1508032.36</v>
      </c>
      <c r="G408" s="8">
        <f t="shared" si="26"/>
        <v>1152413.28</v>
      </c>
      <c r="H408" s="8">
        <f t="shared" si="26"/>
        <v>1381793.07</v>
      </c>
      <c r="I408" s="8">
        <f t="shared" si="26"/>
        <v>1229264.83</v>
      </c>
      <c r="J408" s="8">
        <f t="shared" si="26"/>
        <v>1363630.18</v>
      </c>
      <c r="K408" s="8">
        <f t="shared" si="26"/>
        <v>1123692.67</v>
      </c>
      <c r="L408" s="8">
        <f t="shared" si="26"/>
        <v>1116358.32</v>
      </c>
      <c r="M408" s="8">
        <f t="shared" si="26"/>
        <v>1511995.96</v>
      </c>
      <c r="N408" s="8">
        <f>IFERROR(VLOOKUP($B$404,$4:$126,MATCH($Q408&amp;"/"&amp;N$348,$2:$2,0),FALSE),IFERROR(VLOOKUP($B$404,$4:$126,MATCH($Q407&amp;"/"&amp;N$348,$2:$2,0),FALSE),IFERROR(VLOOKUP($B$404,$4:$126,MATCH($Q406&amp;"/"&amp;N$348,$2:$2,0),FALSE),IFERROR(VLOOKUP($B$404,$4:$126,MATCH($Q405&amp;"/"&amp;N$348,$2:$2,0),FALSE),""))))</f>
        <v>2294632.84</v>
      </c>
      <c r="O408" s="8">
        <f>IFERROR(VLOOKUP($B$404,$4:$126,MATCH($Q408&amp;"/"&amp;O$348,$2:$2,0),FALSE),IFERROR(VLOOKUP($B$404,$4:$126,MATCH($Q407&amp;"/"&amp;O$348,$2:$2,0),FALSE),IFERROR(VLOOKUP($B$404,$4:$126,MATCH($Q406&amp;"/"&amp;O$348,$2:$2,0),FALSE),IFERROR(VLOOKUP($B$404,$4:$126,MATCH($Q405&amp;"/"&amp;O$348,$2:$2,0),FALSE),""))))</f>
        <v>3419233</v>
      </c>
      <c r="P408" s="6"/>
      <c r="Q408" s="9" t="s">
        <v>15</v>
      </c>
    </row>
    <row r="409" spans="1:17" x14ac:dyDescent="0.3">
      <c r="A409" s="84"/>
      <c r="B409" s="12">
        <f t="shared" ref="B409:M409" si="27">+B408/B$402</f>
        <v>0.28132166503059797</v>
      </c>
      <c r="C409" s="12">
        <f t="shared" si="27"/>
        <v>0.27849564060800891</v>
      </c>
      <c r="D409" s="12">
        <f t="shared" si="27"/>
        <v>0.39093521544702192</v>
      </c>
      <c r="E409" s="12">
        <f t="shared" si="27"/>
        <v>0.28678978407029659</v>
      </c>
      <c r="F409" s="12">
        <f t="shared" si="27"/>
        <v>0.38650980846140853</v>
      </c>
      <c r="G409" s="12">
        <f t="shared" si="27"/>
        <v>0.30159971260736496</v>
      </c>
      <c r="H409" s="12">
        <f t="shared" si="27"/>
        <v>0.33170971121874593</v>
      </c>
      <c r="I409" s="12">
        <f t="shared" si="27"/>
        <v>0.29702434369345615</v>
      </c>
      <c r="J409" s="12">
        <f t="shared" si="27"/>
        <v>0.2612391234202191</v>
      </c>
      <c r="K409" s="12">
        <f t="shared" si="27"/>
        <v>0.23124001442328099</v>
      </c>
      <c r="L409" s="12">
        <f t="shared" si="27"/>
        <v>0.23157558708464854</v>
      </c>
      <c r="M409" s="12">
        <f t="shared" si="27"/>
        <v>0.28016108378900162</v>
      </c>
      <c r="N409" s="12">
        <f>+N408/N$402</f>
        <v>0.29532926260732456</v>
      </c>
      <c r="O409" s="12">
        <f>+O408/O$402</f>
        <v>0.3625535774516585</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f t="shared" ref="B411:O414" si="28">IFERROR(VLOOKUP($B$410,$4:$126,MATCH($Q411&amp;"/"&amp;B$348,$2:$2,0),FALSE),"")</f>
        <v>1248268</v>
      </c>
      <c r="C411" s="8">
        <f t="shared" si="28"/>
        <v>1271757</v>
      </c>
      <c r="D411" s="8">
        <f t="shared" si="28"/>
        <v>1798608</v>
      </c>
      <c r="E411" s="8">
        <f t="shared" si="28"/>
        <v>2470207</v>
      </c>
      <c r="F411" s="8">
        <f t="shared" si="28"/>
        <v>1779621</v>
      </c>
      <c r="G411" s="8">
        <f t="shared" si="28"/>
        <v>1971157</v>
      </c>
      <c r="H411" s="8">
        <f t="shared" si="28"/>
        <v>2273520</v>
      </c>
      <c r="I411" s="8">
        <f t="shared" si="28"/>
        <v>2471306</v>
      </c>
      <c r="J411" s="8">
        <f t="shared" si="28"/>
        <v>2150817</v>
      </c>
      <c r="K411" s="8">
        <f t="shared" si="28"/>
        <v>2991532</v>
      </c>
      <c r="L411" s="8">
        <f t="shared" si="28"/>
        <v>2448226</v>
      </c>
      <c r="M411" s="8">
        <f t="shared" si="28"/>
        <v>2387273</v>
      </c>
      <c r="N411" s="8">
        <f t="shared" si="28"/>
        <v>3793813</v>
      </c>
      <c r="O411" s="8">
        <f t="shared" si="28"/>
        <v>4783664</v>
      </c>
      <c r="P411" s="6"/>
      <c r="Q411" s="9" t="s">
        <v>12</v>
      </c>
    </row>
    <row r="412" spans="1:17" x14ac:dyDescent="0.3">
      <c r="B412" s="8">
        <f t="shared" si="28"/>
        <v>1200305</v>
      </c>
      <c r="C412" s="8">
        <f t="shared" si="28"/>
        <v>1200267</v>
      </c>
      <c r="D412" s="8">
        <f t="shared" si="28"/>
        <v>2029112</v>
      </c>
      <c r="E412" s="8">
        <f t="shared" si="28"/>
        <v>2663839</v>
      </c>
      <c r="F412" s="8">
        <f t="shared" si="28"/>
        <v>2050894</v>
      </c>
      <c r="G412" s="8">
        <f t="shared" si="28"/>
        <v>1689726</v>
      </c>
      <c r="H412" s="8">
        <f t="shared" si="28"/>
        <v>1482042</v>
      </c>
      <c r="I412" s="8">
        <f t="shared" si="28"/>
        <v>2020976</v>
      </c>
      <c r="J412" s="8">
        <f t="shared" si="28"/>
        <v>1906768</v>
      </c>
      <c r="K412" s="8">
        <f t="shared" si="28"/>
        <v>2145164</v>
      </c>
      <c r="L412" s="8">
        <f t="shared" si="28"/>
        <v>1654780</v>
      </c>
      <c r="M412" s="8">
        <f t="shared" si="28"/>
        <v>2138405</v>
      </c>
      <c r="N412" s="8">
        <f t="shared" si="28"/>
        <v>3538116</v>
      </c>
      <c r="O412" s="8" t="str">
        <f t="shared" si="28"/>
        <v/>
      </c>
      <c r="P412" s="6"/>
      <c r="Q412" s="9" t="s">
        <v>13</v>
      </c>
    </row>
    <row r="413" spans="1:17" x14ac:dyDescent="0.3">
      <c r="B413" s="8">
        <f t="shared" si="28"/>
        <v>757707</v>
      </c>
      <c r="C413" s="8">
        <f t="shared" si="28"/>
        <v>776840</v>
      </c>
      <c r="D413" s="8">
        <f t="shared" si="28"/>
        <v>1550227</v>
      </c>
      <c r="E413" s="8">
        <f t="shared" si="28"/>
        <v>1401053</v>
      </c>
      <c r="F413" s="8">
        <f t="shared" si="28"/>
        <v>1652776</v>
      </c>
      <c r="G413" s="8">
        <f t="shared" si="28"/>
        <v>1308437</v>
      </c>
      <c r="H413" s="8">
        <f t="shared" si="28"/>
        <v>1210532</v>
      </c>
      <c r="I413" s="8">
        <f t="shared" si="28"/>
        <v>1304095</v>
      </c>
      <c r="J413" s="8">
        <f t="shared" si="28"/>
        <v>1729197</v>
      </c>
      <c r="K413" s="8">
        <f t="shared" si="28"/>
        <v>1625347</v>
      </c>
      <c r="L413" s="8">
        <f t="shared" si="28"/>
        <v>1579595</v>
      </c>
      <c r="M413" s="8">
        <f t="shared" si="28"/>
        <v>1569032</v>
      </c>
      <c r="N413" s="8">
        <f t="shared" si="28"/>
        <v>2339486</v>
      </c>
      <c r="O413" s="8" t="str">
        <f t="shared" si="28"/>
        <v/>
      </c>
      <c r="P413" s="6"/>
      <c r="Q413" s="9" t="s">
        <v>14</v>
      </c>
    </row>
    <row r="414" spans="1:17" x14ac:dyDescent="0.3">
      <c r="B414" s="8">
        <f t="shared" si="28"/>
        <v>1032759</v>
      </c>
      <c r="C414" s="8">
        <f t="shared" si="28"/>
        <v>757971.82</v>
      </c>
      <c r="D414" s="8">
        <f t="shared" si="28"/>
        <v>1505060.28</v>
      </c>
      <c r="E414" s="8">
        <f t="shared" si="28"/>
        <v>1083520.75</v>
      </c>
      <c r="F414" s="8">
        <f t="shared" si="28"/>
        <v>1712799.7</v>
      </c>
      <c r="G414" s="8">
        <f t="shared" si="28"/>
        <v>1648028.13</v>
      </c>
      <c r="H414" s="8">
        <f t="shared" si="28"/>
        <v>1544317.41</v>
      </c>
      <c r="I414" s="8">
        <f t="shared" si="28"/>
        <v>1410620.45</v>
      </c>
      <c r="J414" s="8">
        <f t="shared" si="28"/>
        <v>2127255.9500000002</v>
      </c>
      <c r="K414" s="8">
        <f t="shared" si="28"/>
        <v>1453187.43</v>
      </c>
      <c r="L414" s="8">
        <f t="shared" si="28"/>
        <v>1552990.15</v>
      </c>
      <c r="M414" s="8">
        <f t="shared" si="28"/>
        <v>1833953.34</v>
      </c>
      <c r="N414" s="8">
        <f>IFERROR(VLOOKUP($B$410,$4:$126,MATCH($Q414&amp;"/"&amp;N$348,$2:$2,0),FALSE),IFERROR(VLOOKUP($B$410,$4:$126,MATCH($Q413&amp;"/"&amp;N$348,$2:$2,0),FALSE),IFERROR(VLOOKUP($B$410,$4:$126,MATCH($Q412&amp;"/"&amp;N$348,$2:$2,0),FALSE),IFERROR(VLOOKUP($B$410,$4:$126,MATCH($Q411&amp;"/"&amp;N$348,$2:$2,0),FALSE),""))))</f>
        <v>3277554.58</v>
      </c>
      <c r="O414" s="8">
        <f>IFERROR(VLOOKUP($B$410,$4:$126,MATCH($Q414&amp;"/"&amp;O$348,$2:$2,0),FALSE),IFERROR(VLOOKUP($B$410,$4:$126,MATCH($Q413&amp;"/"&amp;O$348,$2:$2,0),FALSE),IFERROR(VLOOKUP($B$410,$4:$126,MATCH($Q412&amp;"/"&amp;O$348,$2:$2,0),FALSE),IFERROR(VLOOKUP($B$410,$4:$126,MATCH($Q411&amp;"/"&amp;O$348,$2:$2,0),FALSE),""))))</f>
        <v>4783664</v>
      </c>
      <c r="P414" s="6"/>
      <c r="Q414" s="9" t="s">
        <v>15</v>
      </c>
    </row>
    <row r="415" spans="1:17" x14ac:dyDescent="0.3">
      <c r="B415" s="12">
        <f t="shared" ref="B415:M415" si="29">+B414/B$402</f>
        <v>0.35950312245452076</v>
      </c>
      <c r="C415" s="12">
        <f t="shared" si="29"/>
        <v>0.29909318637667953</v>
      </c>
      <c r="D415" s="12">
        <f t="shared" si="29"/>
        <v>0.43287179467031978</v>
      </c>
      <c r="E415" s="12">
        <f t="shared" si="29"/>
        <v>0.35095492926500393</v>
      </c>
      <c r="F415" s="12">
        <f t="shared" si="29"/>
        <v>0.43899182904785805</v>
      </c>
      <c r="G415" s="12">
        <f t="shared" si="29"/>
        <v>0.43130777734256326</v>
      </c>
      <c r="H415" s="12">
        <f t="shared" si="29"/>
        <v>0.37072488871375042</v>
      </c>
      <c r="I415" s="12">
        <f t="shared" si="29"/>
        <v>0.34084487177740025</v>
      </c>
      <c r="J415" s="12">
        <f t="shared" si="29"/>
        <v>0.40753166644379013</v>
      </c>
      <c r="K415" s="12">
        <f t="shared" si="29"/>
        <v>0.29904536288639366</v>
      </c>
      <c r="L415" s="12">
        <f t="shared" si="29"/>
        <v>0.32214979660197846</v>
      </c>
      <c r="M415" s="12">
        <f t="shared" si="29"/>
        <v>0.33981728056525984</v>
      </c>
      <c r="N415" s="12">
        <f>+N414/N$402</f>
        <v>0.42183558101027585</v>
      </c>
      <c r="O415" s="12">
        <f>+O414/O$402</f>
        <v>0.5072291056288678</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f t="shared" ref="B423:O426" si="32">IFERROR(VLOOKUP($B$422,$4:$126,MATCH($Q423&amp;"/"&amp;B$348,$2:$2,0),FALSE),"")</f>
        <v>211665</v>
      </c>
      <c r="C423" s="8">
        <f t="shared" si="32"/>
        <v>42199</v>
      </c>
      <c r="D423" s="8">
        <f t="shared" si="32"/>
        <v>0</v>
      </c>
      <c r="E423" s="8">
        <f t="shared" si="32"/>
        <v>0</v>
      </c>
      <c r="F423" s="8">
        <f t="shared" si="32"/>
        <v>0</v>
      </c>
      <c r="G423" s="8">
        <f t="shared" si="32"/>
        <v>12950</v>
      </c>
      <c r="H423" s="8">
        <f t="shared" si="32"/>
        <v>5750</v>
      </c>
      <c r="I423" s="8">
        <f t="shared" si="32"/>
        <v>230463</v>
      </c>
      <c r="J423" s="8">
        <f t="shared" si="32"/>
        <v>196688</v>
      </c>
      <c r="K423" s="8">
        <f t="shared" si="32"/>
        <v>233987</v>
      </c>
      <c r="L423" s="8">
        <f t="shared" si="32"/>
        <v>400182</v>
      </c>
      <c r="M423" s="8">
        <f t="shared" si="32"/>
        <v>109158</v>
      </c>
      <c r="N423" s="8">
        <f t="shared" si="32"/>
        <v>377927</v>
      </c>
      <c r="O423" s="8">
        <f t="shared" si="32"/>
        <v>676211</v>
      </c>
      <c r="P423" s="6"/>
      <c r="Q423" s="9" t="s">
        <v>12</v>
      </c>
    </row>
    <row r="424" spans="2:17" x14ac:dyDescent="0.3">
      <c r="B424" s="8">
        <f t="shared" si="32"/>
        <v>94299</v>
      </c>
      <c r="C424" s="8">
        <f t="shared" si="32"/>
        <v>27610</v>
      </c>
      <c r="D424" s="8">
        <f t="shared" si="32"/>
        <v>140976</v>
      </c>
      <c r="E424" s="8">
        <f t="shared" si="32"/>
        <v>0</v>
      </c>
      <c r="F424" s="8">
        <f t="shared" si="32"/>
        <v>22689</v>
      </c>
      <c r="G424" s="8">
        <f t="shared" si="32"/>
        <v>11150</v>
      </c>
      <c r="H424" s="8">
        <f t="shared" si="32"/>
        <v>246689</v>
      </c>
      <c r="I424" s="8">
        <f t="shared" si="32"/>
        <v>215280</v>
      </c>
      <c r="J424" s="8">
        <f t="shared" si="32"/>
        <v>236726</v>
      </c>
      <c r="K424" s="8">
        <f t="shared" si="32"/>
        <v>499321</v>
      </c>
      <c r="L424" s="8">
        <f t="shared" si="32"/>
        <v>344499</v>
      </c>
      <c r="M424" s="8">
        <f t="shared" si="32"/>
        <v>49002</v>
      </c>
      <c r="N424" s="8">
        <f t="shared" si="32"/>
        <v>349997</v>
      </c>
      <c r="O424" s="8" t="str">
        <f t="shared" si="32"/>
        <v/>
      </c>
      <c r="P424" s="6"/>
      <c r="Q424" s="9" t="s">
        <v>13</v>
      </c>
    </row>
    <row r="425" spans="2:17" x14ac:dyDescent="0.3">
      <c r="B425" s="8">
        <f t="shared" si="32"/>
        <v>76932</v>
      </c>
      <c r="C425" s="8">
        <f t="shared" si="32"/>
        <v>19810</v>
      </c>
      <c r="D425" s="8">
        <f t="shared" si="32"/>
        <v>151768</v>
      </c>
      <c r="E425" s="8">
        <f t="shared" si="32"/>
        <v>0</v>
      </c>
      <c r="F425" s="8">
        <f t="shared" si="32"/>
        <v>27638</v>
      </c>
      <c r="G425" s="8">
        <f t="shared" si="32"/>
        <v>9349</v>
      </c>
      <c r="H425" s="8">
        <f t="shared" si="32"/>
        <v>254131</v>
      </c>
      <c r="I425" s="8">
        <f t="shared" si="32"/>
        <v>199806</v>
      </c>
      <c r="J425" s="8">
        <f t="shared" si="32"/>
        <v>271947</v>
      </c>
      <c r="K425" s="8">
        <f t="shared" si="32"/>
        <v>450805</v>
      </c>
      <c r="L425" s="8">
        <f t="shared" si="32"/>
        <v>219701</v>
      </c>
      <c r="M425" s="8">
        <f t="shared" si="32"/>
        <v>41277</v>
      </c>
      <c r="N425" s="8">
        <f t="shared" si="32"/>
        <v>443717</v>
      </c>
      <c r="O425" s="8" t="str">
        <f t="shared" si="32"/>
        <v/>
      </c>
      <c r="P425" s="6"/>
      <c r="Q425" s="9" t="s">
        <v>14</v>
      </c>
    </row>
    <row r="426" spans="2:17" x14ac:dyDescent="0.3">
      <c r="B426" s="8">
        <f t="shared" si="32"/>
        <v>61954</v>
      </c>
      <c r="C426" s="8">
        <f t="shared" si="32"/>
        <v>75651.44</v>
      </c>
      <c r="D426" s="8">
        <f t="shared" si="32"/>
        <v>0</v>
      </c>
      <c r="E426" s="8">
        <f t="shared" si="32"/>
        <v>0</v>
      </c>
      <c r="F426" s="8">
        <f t="shared" si="32"/>
        <v>13998.95</v>
      </c>
      <c r="G426" s="8">
        <f t="shared" si="32"/>
        <v>7549.63</v>
      </c>
      <c r="H426" s="8">
        <f t="shared" si="32"/>
        <v>242247.19</v>
      </c>
      <c r="I426" s="8">
        <f t="shared" si="32"/>
        <v>183832.28</v>
      </c>
      <c r="J426" s="8">
        <f t="shared" si="32"/>
        <v>256108.11</v>
      </c>
      <c r="K426" s="8">
        <f t="shared" si="32"/>
        <v>455865.11</v>
      </c>
      <c r="L426" s="8">
        <f t="shared" si="32"/>
        <v>184009.75</v>
      </c>
      <c r="M426" s="8">
        <f t="shared" si="32"/>
        <v>32302.44</v>
      </c>
      <c r="N426" s="8">
        <f>IFERROR(VLOOKUP($B$422,$4:$126,MATCH($Q426&amp;"/"&amp;N$348,$2:$2,0),FALSE),IFERROR(VLOOKUP($B$422,$4:$126,MATCH($Q425&amp;"/"&amp;N$348,$2:$2,0),FALSE),IFERROR(VLOOKUP($B$422,$4:$126,MATCH($Q424&amp;"/"&amp;N$348,$2:$2,0),FALSE),IFERROR(VLOOKUP($B$422,$4:$126,MATCH($Q423&amp;"/"&amp;N$348,$2:$2,0),FALSE),""))))</f>
        <v>544949.18999999994</v>
      </c>
      <c r="O426" s="8">
        <f>IFERROR(VLOOKUP($B$422,$4:$126,MATCH($Q426&amp;"/"&amp;O$348,$2:$2,0),FALSE),IFERROR(VLOOKUP($B$422,$4:$126,MATCH($Q425&amp;"/"&amp;O$348,$2:$2,0),FALSE),IFERROR(VLOOKUP($B$422,$4:$126,MATCH($Q424&amp;"/"&amp;O$348,$2:$2,0),FALSE),IFERROR(VLOOKUP($B$422,$4:$126,MATCH($Q423&amp;"/"&amp;O$348,$2:$2,0),FALSE),""))))</f>
        <v>676211</v>
      </c>
      <c r="P426" s="6"/>
      <c r="Q426" s="9" t="s">
        <v>15</v>
      </c>
    </row>
    <row r="427" spans="2:17" x14ac:dyDescent="0.3">
      <c r="B427" s="12">
        <f t="shared" ref="B427:M427" si="33">+B426/B$402</f>
        <v>2.1566170276460801E-2</v>
      </c>
      <c r="C427" s="12">
        <f t="shared" si="33"/>
        <v>2.9851809323972221E-2</v>
      </c>
      <c r="D427" s="12">
        <f t="shared" si="33"/>
        <v>0</v>
      </c>
      <c r="E427" s="12">
        <f t="shared" si="33"/>
        <v>0</v>
      </c>
      <c r="F427" s="12">
        <f t="shared" si="33"/>
        <v>3.5879412316860595E-3</v>
      </c>
      <c r="G427" s="12">
        <f t="shared" si="33"/>
        <v>1.975824365970462E-3</v>
      </c>
      <c r="H427" s="12">
        <f t="shared" si="33"/>
        <v>5.8153241019259609E-2</v>
      </c>
      <c r="I427" s="12">
        <f t="shared" si="33"/>
        <v>4.441895756235998E-2</v>
      </c>
      <c r="J427" s="12">
        <f t="shared" si="33"/>
        <v>4.9064225138526228E-2</v>
      </c>
      <c r="K427" s="12">
        <f t="shared" si="33"/>
        <v>9.3810574212850009E-2</v>
      </c>
      <c r="L427" s="12">
        <f t="shared" si="33"/>
        <v>3.8170688677762001E-2</v>
      </c>
      <c r="M427" s="12">
        <f t="shared" si="33"/>
        <v>5.9853907277828957E-3</v>
      </c>
      <c r="N427" s="12">
        <f>+N426/N$402</f>
        <v>7.0137339462621295E-2</v>
      </c>
      <c r="O427" s="12">
        <f>+O426/O$402</f>
        <v>7.1701085349305957E-2</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f t="shared" ref="B435:O438" si="36">IFERROR(VLOOKUP($B$434,$4:$126,MATCH($Q435&amp;"/"&amp;B$348,$2:$2,0),FALSE),"")</f>
        <v>211699</v>
      </c>
      <c r="C435" s="8">
        <f t="shared" si="36"/>
        <v>42199</v>
      </c>
      <c r="D435" s="8">
        <f t="shared" si="36"/>
        <v>88249</v>
      </c>
      <c r="E435" s="8">
        <f t="shared" si="36"/>
        <v>226233</v>
      </c>
      <c r="F435" s="8">
        <f t="shared" si="36"/>
        <v>20958</v>
      </c>
      <c r="G435" s="8">
        <f t="shared" si="36"/>
        <v>168702</v>
      </c>
      <c r="H435" s="8">
        <f t="shared" si="36"/>
        <v>79144</v>
      </c>
      <c r="I435" s="8">
        <f t="shared" si="36"/>
        <v>297855</v>
      </c>
      <c r="J435" s="8">
        <f t="shared" si="36"/>
        <v>284854</v>
      </c>
      <c r="K435" s="8">
        <f t="shared" si="36"/>
        <v>322696</v>
      </c>
      <c r="L435" s="8">
        <f t="shared" si="36"/>
        <v>516687</v>
      </c>
      <c r="M435" s="8">
        <f t="shared" si="36"/>
        <v>232034</v>
      </c>
      <c r="N435" s="8">
        <f t="shared" si="36"/>
        <v>804663</v>
      </c>
      <c r="O435" s="8">
        <f t="shared" si="36"/>
        <v>1020483</v>
      </c>
      <c r="P435" s="6"/>
      <c r="Q435" s="9" t="s">
        <v>12</v>
      </c>
    </row>
    <row r="436" spans="1:17" x14ac:dyDescent="0.3">
      <c r="B436" s="8">
        <f t="shared" si="36"/>
        <v>94308</v>
      </c>
      <c r="C436" s="8">
        <f t="shared" si="36"/>
        <v>27610</v>
      </c>
      <c r="D436" s="8">
        <f t="shared" si="36"/>
        <v>140976</v>
      </c>
      <c r="E436" s="8">
        <f t="shared" si="36"/>
        <v>87853</v>
      </c>
      <c r="F436" s="8">
        <f t="shared" si="36"/>
        <v>107134</v>
      </c>
      <c r="G436" s="8">
        <f t="shared" si="36"/>
        <v>119695</v>
      </c>
      <c r="H436" s="8">
        <f t="shared" si="36"/>
        <v>323313</v>
      </c>
      <c r="I436" s="8">
        <f t="shared" si="36"/>
        <v>284773</v>
      </c>
      <c r="J436" s="8">
        <f t="shared" si="36"/>
        <v>318713</v>
      </c>
      <c r="K436" s="8">
        <f t="shared" si="36"/>
        <v>575785</v>
      </c>
      <c r="L436" s="8">
        <f t="shared" si="36"/>
        <v>461423</v>
      </c>
      <c r="M436" s="8">
        <f t="shared" si="36"/>
        <v>182939</v>
      </c>
      <c r="N436" s="8">
        <f t="shared" si="36"/>
        <v>739468</v>
      </c>
      <c r="O436" s="8" t="str">
        <f t="shared" si="36"/>
        <v/>
      </c>
      <c r="P436" s="6"/>
      <c r="Q436" s="9" t="s">
        <v>13</v>
      </c>
    </row>
    <row r="437" spans="1:17" x14ac:dyDescent="0.3">
      <c r="B437" s="8">
        <f t="shared" si="36"/>
        <v>76932</v>
      </c>
      <c r="C437" s="8">
        <f t="shared" si="36"/>
        <v>19810</v>
      </c>
      <c r="D437" s="8">
        <f t="shared" si="36"/>
        <v>151768</v>
      </c>
      <c r="E437" s="8">
        <f t="shared" si="36"/>
        <v>85667</v>
      </c>
      <c r="F437" s="8">
        <f t="shared" si="36"/>
        <v>177455</v>
      </c>
      <c r="G437" s="8">
        <f t="shared" si="36"/>
        <v>67143</v>
      </c>
      <c r="H437" s="8">
        <f t="shared" si="36"/>
        <v>331865</v>
      </c>
      <c r="I437" s="8">
        <f t="shared" si="36"/>
        <v>274903</v>
      </c>
      <c r="J437" s="8">
        <f t="shared" si="36"/>
        <v>384239</v>
      </c>
      <c r="K437" s="8">
        <f t="shared" si="36"/>
        <v>517019</v>
      </c>
      <c r="L437" s="8">
        <f t="shared" si="36"/>
        <v>336637</v>
      </c>
      <c r="M437" s="8">
        <f t="shared" si="36"/>
        <v>175931</v>
      </c>
      <c r="N437" s="8">
        <f t="shared" si="36"/>
        <v>827091</v>
      </c>
      <c r="O437" s="8" t="str">
        <f t="shared" si="36"/>
        <v/>
      </c>
      <c r="P437" s="6"/>
      <c r="Q437" s="9" t="s">
        <v>14</v>
      </c>
    </row>
    <row r="438" spans="1:17" x14ac:dyDescent="0.3">
      <c r="B438" s="8">
        <f t="shared" si="36"/>
        <v>61954</v>
      </c>
      <c r="C438" s="8">
        <f t="shared" si="36"/>
        <v>75651.44</v>
      </c>
      <c r="D438" s="8">
        <f t="shared" si="36"/>
        <v>164096.44</v>
      </c>
      <c r="E438" s="8">
        <f t="shared" si="36"/>
        <v>68011.759999999995</v>
      </c>
      <c r="F438" s="8">
        <f t="shared" si="36"/>
        <v>174991.61</v>
      </c>
      <c r="G438" s="8">
        <f t="shared" si="36"/>
        <v>66880</v>
      </c>
      <c r="H438" s="8">
        <f t="shared" si="36"/>
        <v>310378.76</v>
      </c>
      <c r="I438" s="8">
        <f t="shared" si="36"/>
        <v>267886.98</v>
      </c>
      <c r="J438" s="8">
        <f t="shared" si="36"/>
        <v>361777.91999999998</v>
      </c>
      <c r="K438" s="8">
        <f t="shared" si="36"/>
        <v>572661</v>
      </c>
      <c r="L438" s="8">
        <f t="shared" si="36"/>
        <v>307780.08</v>
      </c>
      <c r="M438" s="8">
        <f t="shared" si="36"/>
        <v>165167.10999999999</v>
      </c>
      <c r="N438" s="8">
        <f>IFERROR(VLOOKUP($B$434,$4:$126,MATCH($Q438&amp;"/"&amp;N$348,$2:$2,0),FALSE),IFERROR(VLOOKUP($B$434,$4:$126,MATCH($Q437&amp;"/"&amp;N$348,$2:$2,0),FALSE),IFERROR(VLOOKUP($B$434,$4:$126,MATCH($Q436&amp;"/"&amp;N$348,$2:$2,0),FALSE),IFERROR(VLOOKUP($B$434,$4:$126,MATCH($Q435&amp;"/"&amp;N$348,$2:$2,0),FALSE),""))))</f>
        <v>914012.19</v>
      </c>
      <c r="O438" s="8">
        <f>IFERROR(VLOOKUP($B$434,$4:$126,MATCH($Q438&amp;"/"&amp;O$348,$2:$2,0),FALSE),IFERROR(VLOOKUP($B$434,$4:$126,MATCH($Q437&amp;"/"&amp;O$348,$2:$2,0),FALSE),IFERROR(VLOOKUP($B$434,$4:$126,MATCH($Q436&amp;"/"&amp;O$348,$2:$2,0),FALSE),IFERROR(VLOOKUP($B$434,$4:$126,MATCH($Q435&amp;"/"&amp;O$348,$2:$2,0),FALSE),""))))</f>
        <v>1020483</v>
      </c>
      <c r="P438" s="6"/>
      <c r="Q438" s="9" t="s">
        <v>15</v>
      </c>
    </row>
    <row r="439" spans="1:17" x14ac:dyDescent="0.3">
      <c r="B439" s="12">
        <f t="shared" ref="B439:M439" si="37">+B438/B$402</f>
        <v>2.1566170276460801E-2</v>
      </c>
      <c r="C439" s="12">
        <f t="shared" si="37"/>
        <v>2.9851809323972221E-2</v>
      </c>
      <c r="D439" s="12">
        <f t="shared" si="37"/>
        <v>4.7195930572169802E-2</v>
      </c>
      <c r="E439" s="12">
        <f t="shared" si="37"/>
        <v>2.2029169649024648E-2</v>
      </c>
      <c r="F439" s="12">
        <f t="shared" si="37"/>
        <v>4.4850478980075395E-2</v>
      </c>
      <c r="G439" s="12">
        <f t="shared" si="37"/>
        <v>1.7503259576443414E-2</v>
      </c>
      <c r="H439" s="12">
        <f t="shared" si="37"/>
        <v>7.4508731504951339E-2</v>
      </c>
      <c r="I439" s="12">
        <f t="shared" si="37"/>
        <v>6.4728895252394059E-2</v>
      </c>
      <c r="J439" s="12">
        <f t="shared" si="37"/>
        <v>6.9308048530863517E-2</v>
      </c>
      <c r="K439" s="12">
        <f t="shared" si="37"/>
        <v>0.11784551188684939</v>
      </c>
      <c r="L439" s="12">
        <f t="shared" si="37"/>
        <v>6.384540827264143E-2</v>
      </c>
      <c r="M439" s="12">
        <f t="shared" si="37"/>
        <v>3.0604180016391872E-2</v>
      </c>
      <c r="N439" s="12">
        <f>+N438/N$402</f>
        <v>0.11763735852695537</v>
      </c>
      <c r="O439" s="12">
        <f>+O438/O$402</f>
        <v>0.10820548420613653</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f t="shared" ref="B441:O444" si="38">IFERROR(VLOOKUP($B$440,$4:$126,MATCH($Q441&amp;"/"&amp;B$348,$2:$2,0),FALSE),"")</f>
        <v>1459967</v>
      </c>
      <c r="C441" s="8">
        <f t="shared" si="38"/>
        <v>1313956</v>
      </c>
      <c r="D441" s="8">
        <f t="shared" si="38"/>
        <v>1886857</v>
      </c>
      <c r="E441" s="8">
        <f t="shared" si="38"/>
        <v>2696440</v>
      </c>
      <c r="F441" s="8">
        <f t="shared" si="38"/>
        <v>1800579</v>
      </c>
      <c r="G441" s="8">
        <f t="shared" si="38"/>
        <v>2139859</v>
      </c>
      <c r="H441" s="8">
        <f t="shared" si="38"/>
        <v>2352664</v>
      </c>
      <c r="I441" s="8">
        <f t="shared" si="38"/>
        <v>2769161</v>
      </c>
      <c r="J441" s="8">
        <f t="shared" si="38"/>
        <v>2435671</v>
      </c>
      <c r="K441" s="8">
        <f t="shared" si="38"/>
        <v>3314228</v>
      </c>
      <c r="L441" s="8">
        <f t="shared" si="38"/>
        <v>2964913</v>
      </c>
      <c r="M441" s="8">
        <f t="shared" si="38"/>
        <v>2619307</v>
      </c>
      <c r="N441" s="8">
        <f t="shared" si="38"/>
        <v>4598476</v>
      </c>
      <c r="O441" s="8">
        <f t="shared" si="38"/>
        <v>5804147</v>
      </c>
      <c r="P441" s="6"/>
      <c r="Q441" s="9" t="s">
        <v>12</v>
      </c>
    </row>
    <row r="442" spans="1:17" x14ac:dyDescent="0.3">
      <c r="B442" s="8">
        <f t="shared" si="38"/>
        <v>1294613</v>
      </c>
      <c r="C442" s="8">
        <f t="shared" si="38"/>
        <v>1227877</v>
      </c>
      <c r="D442" s="8">
        <f t="shared" si="38"/>
        <v>2170088</v>
      </c>
      <c r="E442" s="8">
        <f t="shared" si="38"/>
        <v>2751692</v>
      </c>
      <c r="F442" s="8">
        <f t="shared" si="38"/>
        <v>2158028</v>
      </c>
      <c r="G442" s="8">
        <f t="shared" si="38"/>
        <v>1809421</v>
      </c>
      <c r="H442" s="8">
        <f t="shared" si="38"/>
        <v>1805355</v>
      </c>
      <c r="I442" s="8">
        <f t="shared" si="38"/>
        <v>2305749</v>
      </c>
      <c r="J442" s="8">
        <f t="shared" si="38"/>
        <v>2225481</v>
      </c>
      <c r="K442" s="8">
        <f t="shared" si="38"/>
        <v>2720949</v>
      </c>
      <c r="L442" s="8">
        <f t="shared" si="38"/>
        <v>2116203</v>
      </c>
      <c r="M442" s="8">
        <f t="shared" si="38"/>
        <v>2321344</v>
      </c>
      <c r="N442" s="8">
        <f t="shared" si="38"/>
        <v>4277584</v>
      </c>
      <c r="O442" s="8" t="str">
        <f t="shared" si="38"/>
        <v/>
      </c>
      <c r="P442" s="6"/>
      <c r="Q442" s="9" t="s">
        <v>13</v>
      </c>
    </row>
    <row r="443" spans="1:17" x14ac:dyDescent="0.3">
      <c r="B443" s="8">
        <f t="shared" si="38"/>
        <v>834639</v>
      </c>
      <c r="C443" s="8">
        <f t="shared" si="38"/>
        <v>796650</v>
      </c>
      <c r="D443" s="8">
        <f t="shared" si="38"/>
        <v>1701995</v>
      </c>
      <c r="E443" s="8">
        <f t="shared" si="38"/>
        <v>1486720</v>
      </c>
      <c r="F443" s="8">
        <f t="shared" si="38"/>
        <v>1830231</v>
      </c>
      <c r="G443" s="8">
        <f t="shared" si="38"/>
        <v>1375580</v>
      </c>
      <c r="H443" s="8">
        <f t="shared" si="38"/>
        <v>1542397</v>
      </c>
      <c r="I443" s="8">
        <f t="shared" si="38"/>
        <v>1578998</v>
      </c>
      <c r="J443" s="8">
        <f t="shared" si="38"/>
        <v>2113436</v>
      </c>
      <c r="K443" s="8">
        <f t="shared" si="38"/>
        <v>2142366</v>
      </c>
      <c r="L443" s="8">
        <f t="shared" si="38"/>
        <v>1916232</v>
      </c>
      <c r="M443" s="8">
        <f t="shared" si="38"/>
        <v>1744963</v>
      </c>
      <c r="N443" s="8">
        <f t="shared" si="38"/>
        <v>3166577</v>
      </c>
      <c r="O443" s="8" t="str">
        <f t="shared" si="38"/>
        <v/>
      </c>
      <c r="P443" s="6"/>
      <c r="Q443" s="9" t="s">
        <v>14</v>
      </c>
    </row>
    <row r="444" spans="1:17" x14ac:dyDescent="0.3">
      <c r="B444" s="8">
        <f t="shared" si="38"/>
        <v>1094713</v>
      </c>
      <c r="C444" s="8">
        <f t="shared" si="38"/>
        <v>833623.26</v>
      </c>
      <c r="D444" s="8">
        <f t="shared" si="38"/>
        <v>1669156.71</v>
      </c>
      <c r="E444" s="8">
        <f t="shared" si="38"/>
        <v>1151532.51</v>
      </c>
      <c r="F444" s="8">
        <f t="shared" si="38"/>
        <v>1887791.31</v>
      </c>
      <c r="G444" s="8">
        <f t="shared" si="38"/>
        <v>1714908.13</v>
      </c>
      <c r="H444" s="8">
        <f t="shared" si="38"/>
        <v>1854696.17</v>
      </c>
      <c r="I444" s="8">
        <f t="shared" si="38"/>
        <v>1678507.43</v>
      </c>
      <c r="J444" s="8">
        <f t="shared" si="38"/>
        <v>2489033.87</v>
      </c>
      <c r="K444" s="8">
        <f t="shared" si="38"/>
        <v>2025848.42</v>
      </c>
      <c r="L444" s="8">
        <f t="shared" si="38"/>
        <v>1860770.23</v>
      </c>
      <c r="M444" s="8">
        <f t="shared" si="38"/>
        <v>1999120.44</v>
      </c>
      <c r="N444" s="8">
        <f>IFERROR(VLOOKUP($B$440,$4:$126,MATCH($Q444&amp;"/"&amp;N$348,$2:$2,0),FALSE),IFERROR(VLOOKUP($B$440,$4:$126,MATCH($Q443&amp;"/"&amp;N$348,$2:$2,0),FALSE),IFERROR(VLOOKUP($B$440,$4:$126,MATCH($Q442&amp;"/"&amp;N$348,$2:$2,0),FALSE),IFERROR(VLOOKUP($B$440,$4:$126,MATCH($Q441&amp;"/"&amp;N$348,$2:$2,0),FALSE),""))))</f>
        <v>4191566.77</v>
      </c>
      <c r="O444" s="8">
        <f>IFERROR(VLOOKUP($B$440,$4:$126,MATCH($Q444&amp;"/"&amp;O$348,$2:$2,0),FALSE),IFERROR(VLOOKUP($B$440,$4:$126,MATCH($Q443&amp;"/"&amp;O$348,$2:$2,0),FALSE),IFERROR(VLOOKUP($B$440,$4:$126,MATCH($Q442&amp;"/"&amp;O$348,$2:$2,0),FALSE),IFERROR(VLOOKUP($B$440,$4:$126,MATCH($Q441&amp;"/"&amp;O$348,$2:$2,0),FALSE),""))))</f>
        <v>5804147</v>
      </c>
      <c r="P444" s="6"/>
      <c r="Q444" s="9" t="s">
        <v>15</v>
      </c>
    </row>
    <row r="445" spans="1:17" x14ac:dyDescent="0.3">
      <c r="B445" s="12">
        <f t="shared" ref="B445:M445" si="39">+B444/B$402</f>
        <v>0.38106929273098156</v>
      </c>
      <c r="C445" s="12">
        <f t="shared" si="39"/>
        <v>0.32894499570065178</v>
      </c>
      <c r="D445" s="12">
        <f t="shared" si="39"/>
        <v>0.48006772236638018</v>
      </c>
      <c r="E445" s="12">
        <f t="shared" si="39"/>
        <v>0.37298409891402856</v>
      </c>
      <c r="F445" s="12">
        <f t="shared" si="39"/>
        <v>0.48384230802793349</v>
      </c>
      <c r="G445" s="12">
        <f t="shared" si="39"/>
        <v>0.4488110369190067</v>
      </c>
      <c r="H445" s="12">
        <f t="shared" si="39"/>
        <v>0.44523362021870178</v>
      </c>
      <c r="I445" s="12">
        <f t="shared" si="39"/>
        <v>0.40557376702979431</v>
      </c>
      <c r="J445" s="12">
        <f t="shared" si="39"/>
        <v>0.47683971497465361</v>
      </c>
      <c r="K445" s="12">
        <f t="shared" si="39"/>
        <v>0.41689087271538489</v>
      </c>
      <c r="L445" s="12">
        <f t="shared" si="39"/>
        <v>0.38599520487461991</v>
      </c>
      <c r="M445" s="12">
        <f t="shared" si="39"/>
        <v>0.37042145872872956</v>
      </c>
      <c r="N445" s="12">
        <f>+N444/N$402</f>
        <v>0.53947293953723119</v>
      </c>
      <c r="O445" s="12">
        <f>+O444/O$402</f>
        <v>0.61543458983500432</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f t="shared" ref="B448:O451" si="40">IFERROR(VLOOKUP($B$447,$4:$126,MATCH($Q448&amp;"/"&amp;B$348,$2:$2,0),FALSE),"")</f>
        <v>321762</v>
      </c>
      <c r="C448" s="8">
        <f t="shared" si="40"/>
        <v>176989</v>
      </c>
      <c r="D448" s="8">
        <f t="shared" si="40"/>
        <v>198044</v>
      </c>
      <c r="E448" s="8">
        <f t="shared" si="40"/>
        <v>388506</v>
      </c>
      <c r="F448" s="8">
        <f t="shared" si="40"/>
        <v>461103</v>
      </c>
      <c r="G448" s="8">
        <f t="shared" si="40"/>
        <v>558402</v>
      </c>
      <c r="H448" s="8">
        <f t="shared" si="40"/>
        <v>625723</v>
      </c>
      <c r="I448" s="8">
        <f t="shared" si="40"/>
        <v>719609</v>
      </c>
      <c r="J448" s="8">
        <f t="shared" si="40"/>
        <v>964574</v>
      </c>
      <c r="K448" s="8">
        <f t="shared" si="40"/>
        <v>924822</v>
      </c>
      <c r="L448" s="8">
        <f t="shared" si="40"/>
        <v>1107060</v>
      </c>
      <c r="M448" s="8">
        <f t="shared" si="40"/>
        <v>1233232</v>
      </c>
      <c r="N448" s="8">
        <f t="shared" si="40"/>
        <v>1668623</v>
      </c>
      <c r="O448" s="8">
        <f t="shared" si="40"/>
        <v>1931046</v>
      </c>
      <c r="P448" s="6"/>
      <c r="Q448" s="9" t="s">
        <v>12</v>
      </c>
    </row>
    <row r="449" spans="1:18" x14ac:dyDescent="0.3">
      <c r="B449" s="8">
        <f t="shared" si="40"/>
        <v>282404</v>
      </c>
      <c r="C449" s="8">
        <f t="shared" si="40"/>
        <v>159093</v>
      </c>
      <c r="D449" s="8">
        <f t="shared" si="40"/>
        <v>220722</v>
      </c>
      <c r="E449" s="8">
        <f t="shared" si="40"/>
        <v>482611</v>
      </c>
      <c r="F449" s="8">
        <f t="shared" si="40"/>
        <v>508060</v>
      </c>
      <c r="G449" s="8">
        <f t="shared" si="40"/>
        <v>526800</v>
      </c>
      <c r="H449" s="8">
        <f t="shared" si="40"/>
        <v>588834</v>
      </c>
      <c r="I449" s="8">
        <f t="shared" si="40"/>
        <v>807295</v>
      </c>
      <c r="J449" s="8">
        <f t="shared" si="40"/>
        <v>935115</v>
      </c>
      <c r="K449" s="8">
        <f t="shared" si="40"/>
        <v>1004306</v>
      </c>
      <c r="L449" s="8">
        <f t="shared" si="40"/>
        <v>1212937</v>
      </c>
      <c r="M449" s="8">
        <f t="shared" si="40"/>
        <v>1308710</v>
      </c>
      <c r="N449" s="8">
        <f t="shared" si="40"/>
        <v>1743446</v>
      </c>
      <c r="O449" s="8" t="str">
        <f t="shared" si="40"/>
        <v/>
      </c>
      <c r="P449" s="6"/>
      <c r="Q449" s="9" t="s">
        <v>13</v>
      </c>
    </row>
    <row r="450" spans="1:18" x14ac:dyDescent="0.3">
      <c r="B450" s="8">
        <f t="shared" si="40"/>
        <v>224426</v>
      </c>
      <c r="C450" s="8">
        <f t="shared" si="40"/>
        <v>74632</v>
      </c>
      <c r="D450" s="8">
        <f t="shared" si="40"/>
        <v>125567</v>
      </c>
      <c r="E450" s="8">
        <f t="shared" si="40"/>
        <v>305945</v>
      </c>
      <c r="F450" s="8">
        <f t="shared" si="40"/>
        <v>308494</v>
      </c>
      <c r="G450" s="8">
        <f t="shared" si="40"/>
        <v>415355</v>
      </c>
      <c r="H450" s="8">
        <f t="shared" si="40"/>
        <v>569594</v>
      </c>
      <c r="I450" s="8">
        <f t="shared" si="40"/>
        <v>719383</v>
      </c>
      <c r="J450" s="8">
        <f t="shared" si="40"/>
        <v>867035</v>
      </c>
      <c r="K450" s="8">
        <f t="shared" si="40"/>
        <v>957461</v>
      </c>
      <c r="L450" s="8">
        <f t="shared" si="40"/>
        <v>1144783</v>
      </c>
      <c r="M450" s="8">
        <f t="shared" si="40"/>
        <v>1604126</v>
      </c>
      <c r="N450" s="8">
        <f t="shared" si="40"/>
        <v>1738204</v>
      </c>
      <c r="O450" s="8" t="str">
        <f t="shared" si="40"/>
        <v/>
      </c>
      <c r="P450" s="6"/>
      <c r="Q450" s="9" t="s">
        <v>14</v>
      </c>
    </row>
    <row r="451" spans="1:18" x14ac:dyDescent="0.3">
      <c r="B451" s="8">
        <f t="shared" si="40"/>
        <v>186506</v>
      </c>
      <c r="C451" s="8">
        <f t="shared" si="40"/>
        <v>106726.07</v>
      </c>
      <c r="D451" s="8">
        <f t="shared" si="40"/>
        <v>211391.1</v>
      </c>
      <c r="E451" s="8">
        <f t="shared" si="40"/>
        <v>326935.78999999998</v>
      </c>
      <c r="F451" s="8">
        <f t="shared" si="40"/>
        <v>391960.03</v>
      </c>
      <c r="G451" s="8">
        <f t="shared" si="40"/>
        <v>472634.01</v>
      </c>
      <c r="H451" s="8">
        <f t="shared" si="40"/>
        <v>647281.35</v>
      </c>
      <c r="I451" s="8">
        <f t="shared" si="40"/>
        <v>806151.59</v>
      </c>
      <c r="J451" s="8">
        <f t="shared" si="40"/>
        <v>942788.15</v>
      </c>
      <c r="K451" s="8">
        <f t="shared" si="40"/>
        <v>1076362.28</v>
      </c>
      <c r="L451" s="8">
        <f t="shared" si="40"/>
        <v>1211767.07</v>
      </c>
      <c r="M451" s="8">
        <f t="shared" si="40"/>
        <v>1648576.31</v>
      </c>
      <c r="N451" s="8">
        <f>IFERROR(VLOOKUP($B$447,$4:$126,MATCH($Q451&amp;"/"&amp;N$348,$2:$2,0),FALSE),IFERROR(VLOOKUP($B$447,$4:$126,MATCH($Q450&amp;"/"&amp;N$348,$2:$2,0),FALSE),IFERROR(VLOOKUP($B$447,$4:$126,MATCH($Q449&amp;"/"&amp;N$348,$2:$2,0),FALSE),IFERROR(VLOOKUP($B$447,$4:$126,MATCH($Q448&amp;"/"&amp;N$348,$2:$2,0),FALSE),""))))</f>
        <v>1910012.11</v>
      </c>
      <c r="O451" s="8">
        <f>IFERROR(VLOOKUP($B$447,$4:$126,MATCH($Q451&amp;"/"&amp;O$348,$2:$2,0),FALSE),IFERROR(VLOOKUP($B$447,$4:$126,MATCH($Q450&amp;"/"&amp;O$348,$2:$2,0),FALSE),IFERROR(VLOOKUP($B$447,$4:$126,MATCH($Q449&amp;"/"&amp;O$348,$2:$2,0),FALSE),IFERROR(VLOOKUP($B$447,$4:$126,MATCH($Q448&amp;"/"&amp;O$348,$2:$2,0),FALSE),""))))</f>
        <v>1931046</v>
      </c>
      <c r="P451" s="6"/>
      <c r="Q451" s="9" t="s">
        <v>15</v>
      </c>
    </row>
    <row r="452" spans="1:18" x14ac:dyDescent="0.3">
      <c r="A452" s="85"/>
      <c r="B452" s="12">
        <f t="shared" ref="B452:M452" si="41">+B451/B$402</f>
        <v>6.4922687051386485E-2</v>
      </c>
      <c r="C452" s="12">
        <f t="shared" si="41"/>
        <v>4.211375608365038E-2</v>
      </c>
      <c r="D452" s="12">
        <f t="shared" si="41"/>
        <v>6.079839196496039E-2</v>
      </c>
      <c r="E452" s="12">
        <f t="shared" si="41"/>
        <v>0.10589527432091002</v>
      </c>
      <c r="F452" s="12">
        <f t="shared" si="41"/>
        <v>0.10045964538839733</v>
      </c>
      <c r="G452" s="12">
        <f t="shared" si="41"/>
        <v>0.12369371653237669</v>
      </c>
      <c r="H452" s="12">
        <f t="shared" si="41"/>
        <v>0.15538470581979397</v>
      </c>
      <c r="I452" s="12">
        <f t="shared" si="41"/>
        <v>0.19478849560609823</v>
      </c>
      <c r="J452" s="12">
        <f t="shared" si="41"/>
        <v>0.1806157956088725</v>
      </c>
      <c r="K452" s="12">
        <f t="shared" si="41"/>
        <v>0.22150009143681218</v>
      </c>
      <c r="L452" s="12">
        <f t="shared" si="41"/>
        <v>0.25136702581756581</v>
      </c>
      <c r="M452" s="12">
        <f t="shared" si="41"/>
        <v>0.3054683596631258</v>
      </c>
      <c r="N452" s="12">
        <f>+N451/N$402</f>
        <v>0.24582689578231615</v>
      </c>
      <c r="O452" s="12">
        <f>+O451/O$402</f>
        <v>0.20475575531814161</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f t="shared" ref="B454:O457" si="42">IFERROR(VLOOKUP($B$453,$4:$126,MATCH($Q454&amp;"/"&amp;B$348,$2:$2,0),FALSE),"")</f>
        <v>1910569</v>
      </c>
      <c r="C454" s="8">
        <f t="shared" si="42"/>
        <v>1765796</v>
      </c>
      <c r="D454" s="8">
        <f t="shared" si="42"/>
        <v>1791140</v>
      </c>
      <c r="E454" s="8">
        <f t="shared" si="42"/>
        <v>1984865</v>
      </c>
      <c r="F454" s="8">
        <f t="shared" si="42"/>
        <v>2073173</v>
      </c>
      <c r="G454" s="8">
        <f t="shared" si="42"/>
        <v>2121434</v>
      </c>
      <c r="H454" s="8">
        <f t="shared" si="42"/>
        <v>2194893</v>
      </c>
      <c r="I454" s="8">
        <f t="shared" si="42"/>
        <v>2288779</v>
      </c>
      <c r="J454" s="8">
        <f t="shared" si="42"/>
        <v>2537212</v>
      </c>
      <c r="K454" s="8">
        <f t="shared" si="42"/>
        <v>2497518</v>
      </c>
      <c r="L454" s="8">
        <f t="shared" si="42"/>
        <v>2682256</v>
      </c>
      <c r="M454" s="8">
        <f t="shared" si="42"/>
        <v>2810303</v>
      </c>
      <c r="N454" s="8">
        <f t="shared" si="42"/>
        <v>3242640</v>
      </c>
      <c r="O454" s="8">
        <f t="shared" si="42"/>
        <v>3514581</v>
      </c>
      <c r="P454" s="6"/>
      <c r="Q454" s="9" t="s">
        <v>12</v>
      </c>
    </row>
    <row r="455" spans="1:18" x14ac:dyDescent="0.3">
      <c r="B455" s="8">
        <f t="shared" si="42"/>
        <v>1871211</v>
      </c>
      <c r="C455" s="8">
        <f t="shared" si="42"/>
        <v>1747900</v>
      </c>
      <c r="D455" s="8">
        <f t="shared" si="42"/>
        <v>1815923</v>
      </c>
      <c r="E455" s="8">
        <f t="shared" si="42"/>
        <v>2092874</v>
      </c>
      <c r="F455" s="8">
        <f t="shared" si="42"/>
        <v>2066797</v>
      </c>
      <c r="G455" s="8">
        <f t="shared" si="42"/>
        <v>2089832</v>
      </c>
      <c r="H455" s="8">
        <f t="shared" si="42"/>
        <v>2158004</v>
      </c>
      <c r="I455" s="8">
        <f t="shared" si="42"/>
        <v>2376590</v>
      </c>
      <c r="J455" s="8">
        <f t="shared" si="42"/>
        <v>2507753</v>
      </c>
      <c r="K455" s="8">
        <f t="shared" si="42"/>
        <v>2579502</v>
      </c>
      <c r="L455" s="8">
        <f t="shared" si="42"/>
        <v>2790133</v>
      </c>
      <c r="M455" s="8">
        <f t="shared" si="42"/>
        <v>2885781</v>
      </c>
      <c r="N455" s="8">
        <f t="shared" si="42"/>
        <v>3316859</v>
      </c>
      <c r="O455" s="8" t="str">
        <f t="shared" si="42"/>
        <v/>
      </c>
      <c r="P455" s="6"/>
      <c r="Q455" s="9" t="s">
        <v>13</v>
      </c>
    </row>
    <row r="456" spans="1:18" x14ac:dyDescent="0.3">
      <c r="B456" s="8">
        <f t="shared" si="42"/>
        <v>1813233</v>
      </c>
      <c r="C456" s="8">
        <f t="shared" si="42"/>
        <v>1663439</v>
      </c>
      <c r="D456" s="8">
        <f t="shared" si="42"/>
        <v>1720768</v>
      </c>
      <c r="E456" s="8">
        <f t="shared" si="42"/>
        <v>1916208</v>
      </c>
      <c r="F456" s="8">
        <f t="shared" si="42"/>
        <v>1867231</v>
      </c>
      <c r="G456" s="8">
        <f t="shared" si="42"/>
        <v>1978387</v>
      </c>
      <c r="H456" s="8">
        <f t="shared" si="42"/>
        <v>2138764</v>
      </c>
      <c r="I456" s="8">
        <f t="shared" si="42"/>
        <v>2288678</v>
      </c>
      <c r="J456" s="8">
        <f t="shared" si="42"/>
        <v>2439673</v>
      </c>
      <c r="K456" s="8">
        <f t="shared" si="42"/>
        <v>2532657</v>
      </c>
      <c r="L456" s="8">
        <f t="shared" si="42"/>
        <v>2721979</v>
      </c>
      <c r="M456" s="8">
        <f t="shared" si="42"/>
        <v>3181197</v>
      </c>
      <c r="N456" s="8">
        <f t="shared" si="42"/>
        <v>3311251</v>
      </c>
      <c r="O456" s="8" t="str">
        <f t="shared" si="42"/>
        <v/>
      </c>
      <c r="P456" s="6"/>
      <c r="Q456" s="9" t="s">
        <v>14</v>
      </c>
    </row>
    <row r="457" spans="1:18" x14ac:dyDescent="0.3">
      <c r="B457" s="8">
        <f t="shared" si="42"/>
        <v>1775313</v>
      </c>
      <c r="C457" s="8">
        <f t="shared" si="42"/>
        <v>1699822.31</v>
      </c>
      <c r="D457" s="8">
        <f t="shared" si="42"/>
        <v>1807750.5</v>
      </c>
      <c r="E457" s="8">
        <f t="shared" si="42"/>
        <v>1939005.43</v>
      </c>
      <c r="F457" s="8">
        <f t="shared" si="42"/>
        <v>1954992.69</v>
      </c>
      <c r="G457" s="8">
        <f t="shared" si="42"/>
        <v>2040532.53</v>
      </c>
      <c r="H457" s="8">
        <f t="shared" si="42"/>
        <v>2216451.87</v>
      </c>
      <c r="I457" s="8">
        <f t="shared" si="42"/>
        <v>2372768.5299999998</v>
      </c>
      <c r="J457" s="8">
        <f t="shared" si="42"/>
        <v>2515484.67</v>
      </c>
      <c r="K457" s="8">
        <f t="shared" si="42"/>
        <v>2651558.7999999998</v>
      </c>
      <c r="L457" s="8">
        <f t="shared" si="42"/>
        <v>2788963.6</v>
      </c>
      <c r="M457" s="8">
        <f t="shared" si="42"/>
        <v>3225647.83</v>
      </c>
      <c r="N457" s="8">
        <f>IFERROR(VLOOKUP($B$453,$4:$126,MATCH($Q457&amp;"/"&amp;N$348,$2:$2,0),FALSE),IFERROR(VLOOKUP($B$453,$4:$126,MATCH($Q456&amp;"/"&amp;N$348,$2:$2,0),FALSE),IFERROR(VLOOKUP($B$453,$4:$126,MATCH($Q455&amp;"/"&amp;N$348,$2:$2,0),FALSE),IFERROR(VLOOKUP($B$453,$4:$126,MATCH($Q454&amp;"/"&amp;N$348,$2:$2,0),FALSE),""))))</f>
        <v>3482673.13</v>
      </c>
      <c r="O457" s="8">
        <f>IFERROR(VLOOKUP($B$453,$4:$126,MATCH($Q457&amp;"/"&amp;O$348,$2:$2,0),FALSE),IFERROR(VLOOKUP($B$453,$4:$126,MATCH($Q456&amp;"/"&amp;O$348,$2:$2,0),FALSE),IFERROR(VLOOKUP($B$453,$4:$126,MATCH($Q455&amp;"/"&amp;O$348,$2:$2,0),FALSE),IFERROR(VLOOKUP($B$453,$4:$126,MATCH($Q454&amp;"/"&amp;O$348,$2:$2,0),FALSE),""))))</f>
        <v>3514581</v>
      </c>
      <c r="P457" s="6"/>
      <c r="Q457" s="9" t="s">
        <v>15</v>
      </c>
    </row>
    <row r="458" spans="1:18" x14ac:dyDescent="0.3">
      <c r="A458" s="85"/>
      <c r="B458" s="12">
        <f t="shared" ref="B458:M458" si="43">+B457/B$402</f>
        <v>0.61798596461914412</v>
      </c>
      <c r="C458" s="12">
        <f t="shared" si="43"/>
        <v>0.67074429095803068</v>
      </c>
      <c r="D458" s="12">
        <f t="shared" si="43"/>
        <v>0.5199288119218507</v>
      </c>
      <c r="E458" s="12">
        <f t="shared" si="43"/>
        <v>0.62804843703280111</v>
      </c>
      <c r="F458" s="12">
        <f t="shared" si="43"/>
        <v>0.50106607139077164</v>
      </c>
      <c r="G458" s="12">
        <f t="shared" si="43"/>
        <v>0.53403066008921674</v>
      </c>
      <c r="H458" s="12">
        <f t="shared" si="43"/>
        <v>0.53207576857217076</v>
      </c>
      <c r="I458" s="12">
        <f t="shared" si="43"/>
        <v>0.57332642906552245</v>
      </c>
      <c r="J458" s="12">
        <f t="shared" si="43"/>
        <v>0.48190705941093137</v>
      </c>
      <c r="K458" s="12">
        <f t="shared" si="43"/>
        <v>0.54565319461964412</v>
      </c>
      <c r="L458" s="12">
        <f t="shared" si="43"/>
        <v>0.57853815522933072</v>
      </c>
      <c r="M458" s="12">
        <f t="shared" si="43"/>
        <v>0.59768743824847348</v>
      </c>
      <c r="N458" s="12">
        <f>+N457/N$402</f>
        <v>0.44823523374015817</v>
      </c>
      <c r="O458" s="12">
        <f>+O457/O$402</f>
        <v>0.37266366895547259</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f t="shared" ref="B461:O464" si="44">IFERROR(VLOOKUP($B$460,$130:$216,MATCH($Q461&amp;"/"&amp;B$348,$128:$128,0),FALSE),"")</f>
        <v>1166207</v>
      </c>
      <c r="C461" s="7">
        <f t="shared" si="44"/>
        <v>1560742</v>
      </c>
      <c r="D461" s="7">
        <f t="shared" si="44"/>
        <v>2044256</v>
      </c>
      <c r="E461" s="7">
        <f t="shared" si="44"/>
        <v>2714082</v>
      </c>
      <c r="F461" s="7">
        <f t="shared" si="44"/>
        <v>1800496</v>
      </c>
      <c r="G461" s="7">
        <f t="shared" si="44"/>
        <v>2313093</v>
      </c>
      <c r="H461" s="7">
        <f t="shared" si="44"/>
        <v>2465430</v>
      </c>
      <c r="I461" s="7">
        <f t="shared" si="44"/>
        <v>2771899</v>
      </c>
      <c r="J461" s="7">
        <f t="shared" si="44"/>
        <v>2479412</v>
      </c>
      <c r="K461" s="7">
        <f t="shared" si="44"/>
        <v>2452421</v>
      </c>
      <c r="L461" s="7">
        <f t="shared" si="44"/>
        <v>2240682</v>
      </c>
      <c r="M461" s="7">
        <f t="shared" si="44"/>
        <v>2031113</v>
      </c>
      <c r="N461" s="7">
        <f t="shared" si="44"/>
        <v>2354910</v>
      </c>
      <c r="O461" s="7">
        <f t="shared" si="44"/>
        <v>3594044</v>
      </c>
      <c r="P461" s="17"/>
      <c r="Q461" s="9" t="s">
        <v>12</v>
      </c>
      <c r="R461" s="88"/>
    </row>
    <row r="462" spans="1:18" x14ac:dyDescent="0.3">
      <c r="B462" s="7">
        <f t="shared" si="44"/>
        <v>1250888</v>
      </c>
      <c r="C462" s="7">
        <f t="shared" si="44"/>
        <v>1504610</v>
      </c>
      <c r="D462" s="7">
        <f t="shared" si="44"/>
        <v>2307583</v>
      </c>
      <c r="E462" s="7">
        <f t="shared" si="44"/>
        <v>3105066</v>
      </c>
      <c r="F462" s="7">
        <f t="shared" si="44"/>
        <v>2248208</v>
      </c>
      <c r="G462" s="7">
        <f t="shared" si="44"/>
        <v>1989418</v>
      </c>
      <c r="H462" s="7">
        <f t="shared" si="44"/>
        <v>1797155</v>
      </c>
      <c r="I462" s="7">
        <f t="shared" si="44"/>
        <v>2319188</v>
      </c>
      <c r="J462" s="7">
        <f t="shared" si="44"/>
        <v>1924597</v>
      </c>
      <c r="K462" s="7">
        <f t="shared" si="44"/>
        <v>2077734</v>
      </c>
      <c r="L462" s="7">
        <f t="shared" si="44"/>
        <v>1601002</v>
      </c>
      <c r="M462" s="7">
        <f t="shared" si="44"/>
        <v>1946058</v>
      </c>
      <c r="N462" s="7">
        <f t="shared" si="44"/>
        <v>2838449</v>
      </c>
      <c r="O462" s="7" t="str">
        <f t="shared" si="44"/>
        <v/>
      </c>
      <c r="P462" s="17"/>
      <c r="Q462" s="9" t="s">
        <v>13</v>
      </c>
    </row>
    <row r="463" spans="1:18" x14ac:dyDescent="0.3">
      <c r="B463" s="7">
        <f t="shared" si="44"/>
        <v>821386</v>
      </c>
      <c r="C463" s="7">
        <f t="shared" si="44"/>
        <v>904822</v>
      </c>
      <c r="D463" s="7">
        <f t="shared" si="44"/>
        <v>2072231</v>
      </c>
      <c r="E463" s="7">
        <f t="shared" si="44"/>
        <v>1434393</v>
      </c>
      <c r="F463" s="7">
        <f t="shared" si="44"/>
        <v>1710553</v>
      </c>
      <c r="G463" s="7">
        <f t="shared" si="44"/>
        <v>1319884</v>
      </c>
      <c r="H463" s="7">
        <f t="shared" si="44"/>
        <v>1382497</v>
      </c>
      <c r="I463" s="7">
        <f t="shared" si="44"/>
        <v>1412911</v>
      </c>
      <c r="J463" s="7">
        <f t="shared" si="44"/>
        <v>1446845</v>
      </c>
      <c r="K463" s="7">
        <f t="shared" si="44"/>
        <v>1455454</v>
      </c>
      <c r="L463" s="7">
        <f t="shared" si="44"/>
        <v>1369256</v>
      </c>
      <c r="M463" s="7">
        <f t="shared" si="44"/>
        <v>1247517</v>
      </c>
      <c r="N463" s="7">
        <f t="shared" si="44"/>
        <v>1986648</v>
      </c>
      <c r="O463" s="7" t="str">
        <f t="shared" si="44"/>
        <v/>
      </c>
      <c r="P463" s="17"/>
      <c r="Q463" s="9" t="s">
        <v>14</v>
      </c>
    </row>
    <row r="464" spans="1:18" x14ac:dyDescent="0.3">
      <c r="B464" s="18">
        <f t="shared" si="44"/>
        <v>782778</v>
      </c>
      <c r="C464" s="18">
        <f t="shared" si="44"/>
        <v>930604.51</v>
      </c>
      <c r="D464" s="18">
        <f t="shared" si="44"/>
        <v>1823502.21</v>
      </c>
      <c r="E464" s="18">
        <f t="shared" si="44"/>
        <v>1070392.46</v>
      </c>
      <c r="F464" s="18">
        <f t="shared" si="44"/>
        <v>1888765.48</v>
      </c>
      <c r="G464" s="18">
        <f t="shared" si="44"/>
        <v>1532379.7</v>
      </c>
      <c r="H464" s="18">
        <f t="shared" si="44"/>
        <v>1759708.97</v>
      </c>
      <c r="I464" s="18">
        <f t="shared" si="44"/>
        <v>1636250.29</v>
      </c>
      <c r="J464" s="18">
        <f t="shared" si="44"/>
        <v>1617305.36</v>
      </c>
      <c r="K464" s="18">
        <f t="shared" si="44"/>
        <v>1583531.25</v>
      </c>
      <c r="L464" s="18">
        <f t="shared" si="44"/>
        <v>1287957.3799999999</v>
      </c>
      <c r="M464" s="18">
        <f t="shared" si="44"/>
        <v>1400896.94</v>
      </c>
      <c r="N464" s="18">
        <f t="shared" si="44"/>
        <v>1780511.32</v>
      </c>
      <c r="O464" s="18" t="str">
        <f t="shared" si="44"/>
        <v/>
      </c>
      <c r="P464" s="17"/>
      <c r="Q464" s="9" t="s">
        <v>19</v>
      </c>
    </row>
    <row r="465" spans="1:17" x14ac:dyDescent="0.3">
      <c r="B465" s="16">
        <f>SUM(B461:B464)</f>
        <v>4021259</v>
      </c>
      <c r="C465" s="16">
        <f t="shared" ref="C465:M465" si="45">SUM(C461:C464)</f>
        <v>4900778.51</v>
      </c>
      <c r="D465" s="16">
        <f t="shared" si="45"/>
        <v>8247572.21</v>
      </c>
      <c r="E465" s="16">
        <f t="shared" si="45"/>
        <v>8323933.46</v>
      </c>
      <c r="F465" s="16">
        <f t="shared" si="45"/>
        <v>7648022.4800000004</v>
      </c>
      <c r="G465" s="16">
        <f t="shared" si="45"/>
        <v>7154774.7000000002</v>
      </c>
      <c r="H465" s="16">
        <f t="shared" si="45"/>
        <v>7404790.9699999997</v>
      </c>
      <c r="I465" s="16">
        <f t="shared" si="45"/>
        <v>8140248.29</v>
      </c>
      <c r="J465" s="16">
        <f t="shared" si="45"/>
        <v>7468159.3600000003</v>
      </c>
      <c r="K465" s="16">
        <f t="shared" si="45"/>
        <v>7569140.25</v>
      </c>
      <c r="L465" s="16">
        <f t="shared" si="45"/>
        <v>6498897.3799999999</v>
      </c>
      <c r="M465" s="16">
        <f t="shared" si="45"/>
        <v>6625584.9399999995</v>
      </c>
      <c r="N465" s="16">
        <f>IF(N462="",N461*4,IF(N463="",(N462+N461)*2,IF(N464="",((N463+N462+N461)/3)*4,SUM(N461:N464))))</f>
        <v>8960518.3200000003</v>
      </c>
      <c r="O465" s="16">
        <f>IF(O462="",O461*4,IF(O463="",(O462+O461)*2,IF(O464="",((O463+O462+O461)/3)*4,SUM(O461:O464))))</f>
        <v>14376176</v>
      </c>
      <c r="P465" s="6"/>
      <c r="Q465" s="9" t="s">
        <v>15</v>
      </c>
    </row>
    <row r="466" spans="1:17" s="87" customFormat="1" x14ac:dyDescent="0.3">
      <c r="A466" s="86"/>
      <c r="B466" s="19"/>
      <c r="C466" s="20">
        <f t="shared" ref="C466:M466" si="46">C465/B465-1</f>
        <v>0.21871744893825529</v>
      </c>
      <c r="D466" s="20">
        <f t="shared" si="46"/>
        <v>0.68291062188811313</v>
      </c>
      <c r="E466" s="20">
        <f t="shared" si="46"/>
        <v>9.2586336991888896E-3</v>
      </c>
      <c r="F466" s="20">
        <f t="shared" si="46"/>
        <v>-8.1200910993346587E-2</v>
      </c>
      <c r="G466" s="20">
        <f t="shared" si="46"/>
        <v>-6.4493505515951344E-2</v>
      </c>
      <c r="H466" s="20">
        <f t="shared" si="46"/>
        <v>3.4943975244950742E-2</v>
      </c>
      <c r="I466" s="20">
        <f t="shared" si="46"/>
        <v>9.9321820559102214E-2</v>
      </c>
      <c r="J466" s="20">
        <f t="shared" si="46"/>
        <v>-8.2563689221327174E-2</v>
      </c>
      <c r="K466" s="20">
        <f t="shared" si="46"/>
        <v>1.3521523193634755E-2</v>
      </c>
      <c r="L466" s="20">
        <f t="shared" si="46"/>
        <v>-0.14139556602878378</v>
      </c>
      <c r="M466" s="20">
        <f t="shared" si="46"/>
        <v>1.9493700637568612E-2</v>
      </c>
      <c r="N466" s="12">
        <f>N465/M465-1</f>
        <v>0.35241165891686554</v>
      </c>
      <c r="O466" s="12">
        <f>O465/N465-1</f>
        <v>0.60439111741027052</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f t="shared" ref="B468:O471" si="47">IFERROR(VLOOKUP($B$467,$130:$216,MATCH($Q468&amp;"/"&amp;B$348,$128:$128,0),FALSE),"")</f>
        <v>7831</v>
      </c>
      <c r="C468" s="7">
        <f t="shared" si="47"/>
        <v>4127</v>
      </c>
      <c r="D468" s="7">
        <f t="shared" si="47"/>
        <v>1637</v>
      </c>
      <c r="E468" s="7">
        <f t="shared" si="47"/>
        <v>4431</v>
      </c>
      <c r="F468" s="7">
        <f t="shared" si="47"/>
        <v>11805</v>
      </c>
      <c r="G468" s="7">
        <f t="shared" si="47"/>
        <v>18659</v>
      </c>
      <c r="H468" s="7">
        <f t="shared" si="47"/>
        <v>11865</v>
      </c>
      <c r="I468" s="7">
        <f t="shared" si="47"/>
        <v>9529</v>
      </c>
      <c r="J468" s="7">
        <f t="shared" si="47"/>
        <v>6777</v>
      </c>
      <c r="K468" s="7">
        <f t="shared" si="47"/>
        <v>22632</v>
      </c>
      <c r="L468" s="7">
        <f t="shared" si="47"/>
        <v>26284</v>
      </c>
      <c r="M468" s="7">
        <f t="shared" si="47"/>
        <v>34162</v>
      </c>
      <c r="N468" s="7">
        <f t="shared" si="47"/>
        <v>18419</v>
      </c>
      <c r="O468" s="7">
        <f t="shared" si="47"/>
        <v>14497</v>
      </c>
      <c r="P468" s="6"/>
      <c r="Q468" s="9" t="s">
        <v>12</v>
      </c>
    </row>
    <row r="469" spans="1:17" x14ac:dyDescent="0.3">
      <c r="B469" s="7">
        <f t="shared" si="47"/>
        <v>8045</v>
      </c>
      <c r="C469" s="7">
        <f t="shared" si="47"/>
        <v>2287</v>
      </c>
      <c r="D469" s="7">
        <f t="shared" si="47"/>
        <v>5331</v>
      </c>
      <c r="E469" s="7">
        <f t="shared" si="47"/>
        <v>7702</v>
      </c>
      <c r="F469" s="7">
        <f t="shared" si="47"/>
        <v>4892</v>
      </c>
      <c r="G469" s="7">
        <f t="shared" si="47"/>
        <v>9387</v>
      </c>
      <c r="H469" s="7">
        <f t="shared" si="47"/>
        <v>6342</v>
      </c>
      <c r="I469" s="7">
        <f t="shared" si="47"/>
        <v>6244</v>
      </c>
      <c r="J469" s="7">
        <f t="shared" si="47"/>
        <v>10617</v>
      </c>
      <c r="K469" s="7">
        <f t="shared" si="47"/>
        <v>13511</v>
      </c>
      <c r="L469" s="7">
        <f t="shared" si="47"/>
        <v>29853</v>
      </c>
      <c r="M469" s="7">
        <f t="shared" si="47"/>
        <v>20095</v>
      </c>
      <c r="N469" s="7">
        <f t="shared" si="47"/>
        <v>27858</v>
      </c>
      <c r="O469" s="7" t="str">
        <f t="shared" si="47"/>
        <v/>
      </c>
      <c r="P469" s="6"/>
      <c r="Q469" s="9" t="s">
        <v>13</v>
      </c>
    </row>
    <row r="470" spans="1:17" x14ac:dyDescent="0.3">
      <c r="B470" s="7">
        <f t="shared" si="47"/>
        <v>5358</v>
      </c>
      <c r="C470" s="7">
        <f t="shared" si="47"/>
        <v>3143</v>
      </c>
      <c r="D470" s="7">
        <f t="shared" si="47"/>
        <v>7738</v>
      </c>
      <c r="E470" s="7">
        <f t="shared" si="47"/>
        <v>9056</v>
      </c>
      <c r="F470" s="7">
        <f t="shared" si="47"/>
        <v>7895</v>
      </c>
      <c r="G470" s="7">
        <f t="shared" si="47"/>
        <v>7378</v>
      </c>
      <c r="H470" s="7">
        <f t="shared" si="47"/>
        <v>6813</v>
      </c>
      <c r="I470" s="7">
        <f t="shared" si="47"/>
        <v>11792</v>
      </c>
      <c r="J470" s="7">
        <f t="shared" si="47"/>
        <v>17172</v>
      </c>
      <c r="K470" s="7">
        <f t="shared" si="47"/>
        <v>8928</v>
      </c>
      <c r="L470" s="7">
        <f t="shared" si="47"/>
        <v>30102</v>
      </c>
      <c r="M470" s="7">
        <f t="shared" si="47"/>
        <v>17459</v>
      </c>
      <c r="N470" s="7">
        <f t="shared" si="47"/>
        <v>20633</v>
      </c>
      <c r="O470" s="7" t="str">
        <f t="shared" si="47"/>
        <v/>
      </c>
      <c r="P470" s="6"/>
      <c r="Q470" s="9" t="s">
        <v>14</v>
      </c>
    </row>
    <row r="471" spans="1:17" x14ac:dyDescent="0.3">
      <c r="B471" s="18">
        <f t="shared" si="47"/>
        <v>-12469</v>
      </c>
      <c r="C471" s="18">
        <f t="shared" si="47"/>
        <v>2639</v>
      </c>
      <c r="D471" s="18">
        <f t="shared" si="47"/>
        <v>-674.89</v>
      </c>
      <c r="E471" s="18">
        <f t="shared" si="47"/>
        <v>-3614.84</v>
      </c>
      <c r="F471" s="18">
        <f t="shared" si="47"/>
        <v>7469.53</v>
      </c>
      <c r="G471" s="18">
        <f t="shared" si="47"/>
        <v>6849.14</v>
      </c>
      <c r="H471" s="18">
        <f t="shared" si="47"/>
        <v>9104.23</v>
      </c>
      <c r="I471" s="18">
        <f t="shared" si="47"/>
        <v>9355.7800000000007</v>
      </c>
      <c r="J471" s="18">
        <f t="shared" si="47"/>
        <v>20300.759999999998</v>
      </c>
      <c r="K471" s="18">
        <f t="shared" si="47"/>
        <v>14396.8</v>
      </c>
      <c r="L471" s="18">
        <f t="shared" si="47"/>
        <v>44944.99</v>
      </c>
      <c r="M471" s="18">
        <f t="shared" si="47"/>
        <v>17597.830000000002</v>
      </c>
      <c r="N471" s="18">
        <f t="shared" si="47"/>
        <v>31239.07</v>
      </c>
      <c r="O471" s="18" t="str">
        <f t="shared" si="47"/>
        <v/>
      </c>
      <c r="P471" s="6"/>
      <c r="Q471" s="9" t="s">
        <v>19</v>
      </c>
    </row>
    <row r="472" spans="1:17" x14ac:dyDescent="0.3">
      <c r="B472" s="7">
        <f>SUM(B468:B471)</f>
        <v>8765</v>
      </c>
      <c r="C472" s="112">
        <f t="shared" ref="C472:M472" si="48">SUM(C468:C471)</f>
        <v>12196</v>
      </c>
      <c r="D472" s="112">
        <f t="shared" si="48"/>
        <v>14031.11</v>
      </c>
      <c r="E472" s="112">
        <f t="shared" si="48"/>
        <v>17574.16</v>
      </c>
      <c r="F472" s="112">
        <f t="shared" si="48"/>
        <v>32061.53</v>
      </c>
      <c r="G472" s="112">
        <f t="shared" si="48"/>
        <v>42273.14</v>
      </c>
      <c r="H472" s="112">
        <f t="shared" si="48"/>
        <v>34124.229999999996</v>
      </c>
      <c r="I472" s="112">
        <f t="shared" si="48"/>
        <v>36920.78</v>
      </c>
      <c r="J472" s="112">
        <f t="shared" si="48"/>
        <v>54866.759999999995</v>
      </c>
      <c r="K472" s="112">
        <f t="shared" si="48"/>
        <v>59467.8</v>
      </c>
      <c r="L472" s="112">
        <f t="shared" si="48"/>
        <v>131183.99</v>
      </c>
      <c r="M472" s="112">
        <f t="shared" si="48"/>
        <v>89313.83</v>
      </c>
      <c r="N472" s="112">
        <f>IF(N469="",N468*4,IF(N470="",(N469+N468)*2,IF(N471="",((N470+N469+N468)/3)*4,SUM(N468:N471))))</f>
        <v>98149.07</v>
      </c>
      <c r="O472" s="112">
        <f>IF(O469="",O468*4,IF(O470="",(O469+O468)*2,IF(O471="",((O470+O469+O468)/3)*4,SUM(O468:O471))))</f>
        <v>57988</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f t="shared" ref="B474:O477" si="49">IFERROR(VLOOKUP($B$473,$130:$216,MATCH($Q474&amp;"/"&amp;B$348,$128:$128,0),FALSE),"")</f>
        <v>0</v>
      </c>
      <c r="C474" s="7">
        <f t="shared" si="49"/>
        <v>2018</v>
      </c>
      <c r="D474" s="7">
        <f t="shared" si="49"/>
        <v>1426</v>
      </c>
      <c r="E474" s="7">
        <f t="shared" si="49"/>
        <v>2150</v>
      </c>
      <c r="F474" s="7">
        <f t="shared" si="49"/>
        <v>3133</v>
      </c>
      <c r="G474" s="7">
        <f t="shared" si="49"/>
        <v>463</v>
      </c>
      <c r="H474" s="7">
        <f t="shared" si="49"/>
        <v>640</v>
      </c>
      <c r="I474" s="7">
        <f t="shared" si="49"/>
        <v>1192</v>
      </c>
      <c r="J474" s="7">
        <f t="shared" si="49"/>
        <v>1467</v>
      </c>
      <c r="K474" s="7">
        <f t="shared" si="49"/>
        <v>405</v>
      </c>
      <c r="L474" s="7">
        <f t="shared" si="49"/>
        <v>614</v>
      </c>
      <c r="M474" s="7">
        <f t="shared" si="49"/>
        <v>1097</v>
      </c>
      <c r="N474" s="7">
        <f t="shared" si="49"/>
        <v>1136</v>
      </c>
      <c r="O474" s="7">
        <f t="shared" si="49"/>
        <v>478</v>
      </c>
      <c r="P474" s="6"/>
      <c r="Q474" s="9" t="s">
        <v>12</v>
      </c>
    </row>
    <row r="475" spans="1:17" x14ac:dyDescent="0.3">
      <c r="B475" s="7">
        <f t="shared" si="49"/>
        <v>0</v>
      </c>
      <c r="C475" s="7">
        <f t="shared" si="49"/>
        <v>1520</v>
      </c>
      <c r="D475" s="7">
        <f t="shared" si="49"/>
        <v>1043</v>
      </c>
      <c r="E475" s="7">
        <f t="shared" si="49"/>
        <v>3315</v>
      </c>
      <c r="F475" s="7">
        <f t="shared" si="49"/>
        <v>2736</v>
      </c>
      <c r="G475" s="7">
        <f t="shared" si="49"/>
        <v>1272</v>
      </c>
      <c r="H475" s="7">
        <f t="shared" si="49"/>
        <v>1072</v>
      </c>
      <c r="I475" s="7">
        <f t="shared" si="49"/>
        <v>1731</v>
      </c>
      <c r="J475" s="7">
        <f t="shared" si="49"/>
        <v>1670</v>
      </c>
      <c r="K475" s="7">
        <f t="shared" si="49"/>
        <v>1053</v>
      </c>
      <c r="L475" s="7">
        <f t="shared" si="49"/>
        <v>1452</v>
      </c>
      <c r="M475" s="7">
        <f t="shared" si="49"/>
        <v>1917</v>
      </c>
      <c r="N475" s="7">
        <f t="shared" si="49"/>
        <v>1796</v>
      </c>
      <c r="O475" s="7" t="str">
        <f t="shared" si="49"/>
        <v/>
      </c>
      <c r="P475" s="6"/>
      <c r="Q475" s="9" t="s">
        <v>13</v>
      </c>
    </row>
    <row r="476" spans="1:17" x14ac:dyDescent="0.3">
      <c r="B476" s="7">
        <f t="shared" si="49"/>
        <v>0</v>
      </c>
      <c r="C476" s="7">
        <f t="shared" si="49"/>
        <v>1288</v>
      </c>
      <c r="D476" s="7">
        <f t="shared" si="49"/>
        <v>1243</v>
      </c>
      <c r="E476" s="7">
        <f t="shared" si="49"/>
        <v>4789</v>
      </c>
      <c r="F476" s="7">
        <f t="shared" si="49"/>
        <v>1476</v>
      </c>
      <c r="G476" s="7">
        <f t="shared" si="49"/>
        <v>404</v>
      </c>
      <c r="H476" s="7">
        <f t="shared" si="49"/>
        <v>969</v>
      </c>
      <c r="I476" s="7">
        <f t="shared" si="49"/>
        <v>1504</v>
      </c>
      <c r="J476" s="7">
        <f t="shared" si="49"/>
        <v>248</v>
      </c>
      <c r="K476" s="7">
        <f t="shared" si="49"/>
        <v>656</v>
      </c>
      <c r="L476" s="7">
        <f t="shared" si="49"/>
        <v>923</v>
      </c>
      <c r="M476" s="7">
        <f t="shared" si="49"/>
        <v>845</v>
      </c>
      <c r="N476" s="7">
        <f t="shared" si="49"/>
        <v>4446</v>
      </c>
      <c r="O476" s="7" t="str">
        <f t="shared" si="49"/>
        <v/>
      </c>
      <c r="P476" s="6"/>
      <c r="Q476" s="9" t="s">
        <v>14</v>
      </c>
    </row>
    <row r="477" spans="1:17" x14ac:dyDescent="0.3">
      <c r="B477" s="18">
        <f t="shared" si="49"/>
        <v>4843.5</v>
      </c>
      <c r="C477" s="18">
        <f t="shared" si="49"/>
        <v>1426.24</v>
      </c>
      <c r="D477" s="18">
        <f t="shared" si="49"/>
        <v>1795.65</v>
      </c>
      <c r="E477" s="18">
        <f t="shared" si="49"/>
        <v>5543.04</v>
      </c>
      <c r="F477" s="18">
        <f t="shared" si="49"/>
        <v>404.96</v>
      </c>
      <c r="G477" s="18">
        <f t="shared" si="49"/>
        <v>1575.96</v>
      </c>
      <c r="H477" s="18">
        <f t="shared" si="49"/>
        <v>1622.05</v>
      </c>
      <c r="I477" s="18">
        <f t="shared" si="49"/>
        <v>1641.95</v>
      </c>
      <c r="J477" s="18">
        <f t="shared" si="49"/>
        <v>783.31</v>
      </c>
      <c r="K477" s="18">
        <f t="shared" si="49"/>
        <v>1011.43</v>
      </c>
      <c r="L477" s="18">
        <f t="shared" si="49"/>
        <v>1995.15</v>
      </c>
      <c r="M477" s="18">
        <f t="shared" si="49"/>
        <v>1862.25</v>
      </c>
      <c r="N477" s="18">
        <f t="shared" si="49"/>
        <v>978.8</v>
      </c>
      <c r="O477" s="18" t="str">
        <f t="shared" si="49"/>
        <v/>
      </c>
      <c r="P477" s="6"/>
      <c r="Q477" s="9" t="s">
        <v>19</v>
      </c>
    </row>
    <row r="478" spans="1:17" x14ac:dyDescent="0.3">
      <c r="B478" s="7">
        <f>SUM(B474:B477)</f>
        <v>4843.5</v>
      </c>
      <c r="C478" s="112">
        <f t="shared" ref="C478:M478" si="50">SUM(C474:C477)</f>
        <v>6252.24</v>
      </c>
      <c r="D478" s="112">
        <f t="shared" si="50"/>
        <v>5507.65</v>
      </c>
      <c r="E478" s="112">
        <f t="shared" si="50"/>
        <v>15797.04</v>
      </c>
      <c r="F478" s="112">
        <f t="shared" si="50"/>
        <v>7749.96</v>
      </c>
      <c r="G478" s="112">
        <f t="shared" si="50"/>
        <v>3714.96</v>
      </c>
      <c r="H478" s="112">
        <f t="shared" si="50"/>
        <v>4303.05</v>
      </c>
      <c r="I478" s="112">
        <f t="shared" si="50"/>
        <v>6068.95</v>
      </c>
      <c r="J478" s="112">
        <f t="shared" si="50"/>
        <v>4168.3099999999995</v>
      </c>
      <c r="K478" s="112">
        <f t="shared" si="50"/>
        <v>3125.43</v>
      </c>
      <c r="L478" s="112">
        <f t="shared" si="50"/>
        <v>4984.1499999999996</v>
      </c>
      <c r="M478" s="112">
        <f t="shared" si="50"/>
        <v>5721.25</v>
      </c>
      <c r="N478" s="112">
        <f>IF(N475="",N474*4,IF(N476="",(N475+N474)*2,IF(N477="",((N476+N475+N474)/3)*4,SUM(N474:N477))))</f>
        <v>8356.7999999999993</v>
      </c>
      <c r="O478" s="112">
        <f>IF(O475="",O474*4,IF(O476="",(O475+O474)*2,IF(O477="",((O476+O475+O474)/3)*4,SUM(O474:O477))))</f>
        <v>1912</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f t="shared" ref="B480:O483" si="51">IFERROR(VLOOKUP($B$479,$130:$216,MATCH($Q480&amp;"/"&amp;B$348,$128:$128,0),FALSE),"")</f>
        <v>106</v>
      </c>
      <c r="C480" s="7">
        <f t="shared" si="51"/>
        <v>0</v>
      </c>
      <c r="D480" s="7">
        <f t="shared" si="51"/>
        <v>0</v>
      </c>
      <c r="E480" s="7">
        <f t="shared" si="51"/>
        <v>0</v>
      </c>
      <c r="F480" s="7">
        <f t="shared" si="51"/>
        <v>-1326</v>
      </c>
      <c r="G480" s="7">
        <f t="shared" si="51"/>
        <v>-3920</v>
      </c>
      <c r="H480" s="7">
        <f t="shared" si="51"/>
        <v>-1649</v>
      </c>
      <c r="I480" s="7">
        <f t="shared" si="51"/>
        <v>-585</v>
      </c>
      <c r="J480" s="7">
        <f t="shared" si="51"/>
        <v>-1253</v>
      </c>
      <c r="K480" s="7">
        <f t="shared" si="51"/>
        <v>-575</v>
      </c>
      <c r="L480" s="7">
        <f t="shared" si="51"/>
        <v>-5383</v>
      </c>
      <c r="M480" s="7">
        <f t="shared" si="51"/>
        <v>-4085</v>
      </c>
      <c r="N480" s="7">
        <f t="shared" si="51"/>
        <v>-4218</v>
      </c>
      <c r="O480" s="7">
        <f t="shared" si="51"/>
        <v>0</v>
      </c>
      <c r="P480" s="6"/>
      <c r="Q480" s="9" t="s">
        <v>12</v>
      </c>
    </row>
    <row r="481" spans="2:17" x14ac:dyDescent="0.3">
      <c r="B481" s="7">
        <f t="shared" si="51"/>
        <v>0</v>
      </c>
      <c r="C481" s="7">
        <f t="shared" si="51"/>
        <v>0</v>
      </c>
      <c r="D481" s="7">
        <f t="shared" si="51"/>
        <v>0</v>
      </c>
      <c r="E481" s="7">
        <f t="shared" si="51"/>
        <v>0</v>
      </c>
      <c r="F481" s="7">
        <f t="shared" si="51"/>
        <v>-3308</v>
      </c>
      <c r="G481" s="7">
        <f t="shared" si="51"/>
        <v>-5203</v>
      </c>
      <c r="H481" s="7">
        <f t="shared" si="51"/>
        <v>-6381</v>
      </c>
      <c r="I481" s="7">
        <f t="shared" si="51"/>
        <v>-4331</v>
      </c>
      <c r="J481" s="7">
        <f t="shared" si="51"/>
        <v>-1140</v>
      </c>
      <c r="K481" s="7">
        <f t="shared" si="51"/>
        <v>432</v>
      </c>
      <c r="L481" s="7">
        <f t="shared" si="51"/>
        <v>-3369</v>
      </c>
      <c r="M481" s="7">
        <f t="shared" si="51"/>
        <v>-2085</v>
      </c>
      <c r="N481" s="7">
        <f t="shared" si="51"/>
        <v>0</v>
      </c>
      <c r="O481" s="7" t="str">
        <f t="shared" si="51"/>
        <v/>
      </c>
      <c r="P481" s="6"/>
      <c r="Q481" s="9" t="s">
        <v>13</v>
      </c>
    </row>
    <row r="482" spans="2:17" x14ac:dyDescent="0.3">
      <c r="B482" s="7">
        <f t="shared" si="51"/>
        <v>35.33</v>
      </c>
      <c r="C482" s="7">
        <f t="shared" si="51"/>
        <v>0</v>
      </c>
      <c r="D482" s="7">
        <f t="shared" si="51"/>
        <v>0</v>
      </c>
      <c r="E482" s="7">
        <f t="shared" si="51"/>
        <v>0</v>
      </c>
      <c r="F482" s="7">
        <f t="shared" si="51"/>
        <v>-4188</v>
      </c>
      <c r="G482" s="7">
        <f t="shared" si="51"/>
        <v>-5029</v>
      </c>
      <c r="H482" s="7">
        <f t="shared" si="51"/>
        <v>-6060</v>
      </c>
      <c r="I482" s="7">
        <f t="shared" si="51"/>
        <v>6843</v>
      </c>
      <c r="J482" s="7">
        <f t="shared" si="51"/>
        <v>733</v>
      </c>
      <c r="K482" s="7">
        <f t="shared" si="51"/>
        <v>667</v>
      </c>
      <c r="L482" s="7">
        <f t="shared" si="51"/>
        <v>-5227</v>
      </c>
      <c r="M482" s="7">
        <f t="shared" si="51"/>
        <v>-3060</v>
      </c>
      <c r="N482" s="7">
        <f t="shared" si="51"/>
        <v>-1406</v>
      </c>
      <c r="O482" s="7" t="str">
        <f t="shared" si="51"/>
        <v/>
      </c>
      <c r="P482" s="6"/>
      <c r="Q482" s="9" t="s">
        <v>14</v>
      </c>
    </row>
    <row r="483" spans="2:17" x14ac:dyDescent="0.3">
      <c r="B483" s="18">
        <f t="shared" si="51"/>
        <v>0</v>
      </c>
      <c r="C483" s="18">
        <f t="shared" si="51"/>
        <v>0</v>
      </c>
      <c r="D483" s="18">
        <f t="shared" si="51"/>
        <v>0</v>
      </c>
      <c r="E483" s="18">
        <f t="shared" si="51"/>
        <v>-283.89999999999998</v>
      </c>
      <c r="F483" s="18">
        <f t="shared" si="51"/>
        <v>-4547.9799999999996</v>
      </c>
      <c r="G483" s="18">
        <f t="shared" si="51"/>
        <v>-5843.07</v>
      </c>
      <c r="H483" s="18">
        <f t="shared" si="51"/>
        <v>3071.69</v>
      </c>
      <c r="I483" s="18">
        <f t="shared" si="51"/>
        <v>1642.88</v>
      </c>
      <c r="J483" s="18">
        <f t="shared" si="51"/>
        <v>638.47</v>
      </c>
      <c r="K483" s="18">
        <f t="shared" si="51"/>
        <v>726.45</v>
      </c>
      <c r="L483" s="18">
        <f t="shared" si="51"/>
        <v>-9011.92</v>
      </c>
      <c r="M483" s="18">
        <f t="shared" si="51"/>
        <v>-8918.5499999999993</v>
      </c>
      <c r="N483" s="18">
        <f t="shared" si="51"/>
        <v>0.33</v>
      </c>
      <c r="O483" s="18" t="str">
        <f t="shared" si="51"/>
        <v/>
      </c>
      <c r="P483" s="6"/>
      <c r="Q483" s="9" t="s">
        <v>19</v>
      </c>
    </row>
    <row r="484" spans="2:17" x14ac:dyDescent="0.3">
      <c r="B484" s="7">
        <f>SUM(B480:B483)</f>
        <v>141.32999999999998</v>
      </c>
      <c r="C484" s="112">
        <f t="shared" ref="C484:M484" si="52">SUM(C480:C483)</f>
        <v>0</v>
      </c>
      <c r="D484" s="112">
        <f t="shared" si="52"/>
        <v>0</v>
      </c>
      <c r="E484" s="112">
        <f t="shared" si="52"/>
        <v>-283.89999999999998</v>
      </c>
      <c r="F484" s="112">
        <f t="shared" si="52"/>
        <v>-13369.98</v>
      </c>
      <c r="G484" s="112">
        <f t="shared" si="52"/>
        <v>-19995.07</v>
      </c>
      <c r="H484" s="112">
        <f t="shared" si="52"/>
        <v>-11018.31</v>
      </c>
      <c r="I484" s="112">
        <f t="shared" si="52"/>
        <v>3569.88</v>
      </c>
      <c r="J484" s="112">
        <f t="shared" si="52"/>
        <v>-1021.53</v>
      </c>
      <c r="K484" s="112">
        <f t="shared" si="52"/>
        <v>1250.45</v>
      </c>
      <c r="L484" s="112">
        <f t="shared" si="52"/>
        <v>-22990.92</v>
      </c>
      <c r="M484" s="112">
        <f t="shared" si="52"/>
        <v>-18148.55</v>
      </c>
      <c r="N484" s="112">
        <f>IF(N481="",N480*4,IF(N482="",(N481+N480)*2,IF(N483="",((N482+N481+N480)/3)*4,SUM(N480:N483))))</f>
        <v>-5623.67</v>
      </c>
      <c r="O484" s="112">
        <f>IF(O481="",O480*4,IF(O482="",(O481+O480)*2,IF(O483="",((O482+O481+O480)/3)*4,SUM(O480:O483))))</f>
        <v>0</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f t="shared" ref="B486:O489" si="53">IFERROR(VLOOKUP($B$485,$130:$216,MATCH($Q486&amp;"/"&amp;B$348,$128:$128,0),FALSE),"")</f>
        <v>0</v>
      </c>
      <c r="C486" s="7">
        <f t="shared" si="53"/>
        <v>0</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0</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2309</v>
      </c>
      <c r="N487" s="7">
        <f t="shared" si="53"/>
        <v>0</v>
      </c>
      <c r="O487" s="7" t="str">
        <f t="shared" si="53"/>
        <v/>
      </c>
      <c r="P487" s="6"/>
      <c r="Q487" s="9" t="s">
        <v>13</v>
      </c>
    </row>
    <row r="488" spans="2:17" x14ac:dyDescent="0.3">
      <c r="B488" s="7">
        <f t="shared" si="53"/>
        <v>0</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-9002</v>
      </c>
      <c r="L488" s="7">
        <f t="shared" si="53"/>
        <v>0</v>
      </c>
      <c r="M488" s="7">
        <f t="shared" si="53"/>
        <v>500086</v>
      </c>
      <c r="N488" s="7">
        <f t="shared" si="53"/>
        <v>0</v>
      </c>
      <c r="O488" s="7" t="str">
        <f t="shared" si="53"/>
        <v/>
      </c>
      <c r="P488" s="6"/>
      <c r="Q488" s="9" t="s">
        <v>14</v>
      </c>
    </row>
    <row r="489" spans="2:17" x14ac:dyDescent="0.3">
      <c r="B489" s="18">
        <f t="shared" si="53"/>
        <v>0</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0.45</v>
      </c>
      <c r="L489" s="18">
        <f t="shared" si="53"/>
        <v>0</v>
      </c>
      <c r="M489" s="18">
        <f t="shared" si="53"/>
        <v>24687.78</v>
      </c>
      <c r="N489" s="18">
        <f t="shared" si="53"/>
        <v>0</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-9001.5499999999993</v>
      </c>
      <c r="L490" s="112">
        <f t="shared" si="54"/>
        <v>0</v>
      </c>
      <c r="M490" s="112">
        <f t="shared" si="54"/>
        <v>527082.78</v>
      </c>
      <c r="N490" s="112">
        <f>IF(N487="",N486*4,IF(N488="",(N487+N486)*2,IF(N489="",((N488+N487+N486)/3)*4,SUM(N486:N489))))</f>
        <v>0</v>
      </c>
      <c r="O490" s="112">
        <f>IF(O487="",O486*4,IF(O488="",(O487+O486)*2,IF(O489="",((O488+O487+O486)/3)*4,SUM(O486:O489))))</f>
        <v>0</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f t="shared" ref="B492:O495" si="55">IFERROR(VLOOKUP($B$491,$130:$216,MATCH($Q492&amp;"/"&amp;B$348,$128:$128,0),FALSE),"")</f>
        <v>1174038</v>
      </c>
      <c r="C492" s="7">
        <f t="shared" si="55"/>
        <v>1566887</v>
      </c>
      <c r="D492" s="7">
        <f t="shared" si="55"/>
        <v>2047319</v>
      </c>
      <c r="E492" s="7">
        <f t="shared" si="55"/>
        <v>2720663</v>
      </c>
      <c r="F492" s="7">
        <f t="shared" si="55"/>
        <v>1815434</v>
      </c>
      <c r="G492" s="7">
        <f t="shared" si="55"/>
        <v>2332215</v>
      </c>
      <c r="H492" s="7">
        <f t="shared" si="55"/>
        <v>2477935</v>
      </c>
      <c r="I492" s="7">
        <f t="shared" si="55"/>
        <v>2782620</v>
      </c>
      <c r="J492" s="7">
        <f t="shared" si="55"/>
        <v>2487656</v>
      </c>
      <c r="K492" s="7">
        <f t="shared" si="55"/>
        <v>2475458</v>
      </c>
      <c r="L492" s="7">
        <f t="shared" si="55"/>
        <v>2267580</v>
      </c>
      <c r="M492" s="7">
        <f t="shared" si="55"/>
        <v>2066372</v>
      </c>
      <c r="N492" s="7">
        <f t="shared" si="55"/>
        <v>2374465</v>
      </c>
      <c r="O492" s="7">
        <f t="shared" si="55"/>
        <v>3609019</v>
      </c>
      <c r="P492" s="6"/>
      <c r="Q492" s="9" t="s">
        <v>12</v>
      </c>
    </row>
    <row r="493" spans="2:17" s="2" customFormat="1" x14ac:dyDescent="0.3">
      <c r="B493" s="7">
        <f t="shared" si="55"/>
        <v>1258933</v>
      </c>
      <c r="C493" s="7">
        <f t="shared" si="55"/>
        <v>1508417</v>
      </c>
      <c r="D493" s="7">
        <f t="shared" si="55"/>
        <v>2313957</v>
      </c>
      <c r="E493" s="7">
        <f t="shared" si="55"/>
        <v>3116083</v>
      </c>
      <c r="F493" s="7">
        <f t="shared" si="55"/>
        <v>2255836</v>
      </c>
      <c r="G493" s="7">
        <f t="shared" si="55"/>
        <v>2000077</v>
      </c>
      <c r="H493" s="7">
        <f t="shared" si="55"/>
        <v>1804569</v>
      </c>
      <c r="I493" s="7">
        <f t="shared" si="55"/>
        <v>2327163</v>
      </c>
      <c r="J493" s="7">
        <f t="shared" si="55"/>
        <v>1936884</v>
      </c>
      <c r="K493" s="7">
        <f t="shared" si="55"/>
        <v>2092298</v>
      </c>
      <c r="L493" s="7">
        <f t="shared" si="55"/>
        <v>1632307</v>
      </c>
      <c r="M493" s="7">
        <f t="shared" si="55"/>
        <v>1968070</v>
      </c>
      <c r="N493" s="7">
        <f t="shared" si="55"/>
        <v>2868103</v>
      </c>
      <c r="O493" s="7" t="str">
        <f t="shared" si="55"/>
        <v/>
      </c>
      <c r="P493" s="6"/>
      <c r="Q493" s="9" t="s">
        <v>13</v>
      </c>
    </row>
    <row r="494" spans="2:17" s="2" customFormat="1" x14ac:dyDescent="0.3">
      <c r="B494" s="7">
        <f t="shared" si="55"/>
        <v>826744</v>
      </c>
      <c r="C494" s="7">
        <f t="shared" si="55"/>
        <v>909253</v>
      </c>
      <c r="D494" s="7">
        <f t="shared" si="55"/>
        <v>2081212</v>
      </c>
      <c r="E494" s="7">
        <f t="shared" si="55"/>
        <v>1448238</v>
      </c>
      <c r="F494" s="7">
        <f t="shared" si="55"/>
        <v>1719924</v>
      </c>
      <c r="G494" s="7">
        <f t="shared" si="55"/>
        <v>1327666</v>
      </c>
      <c r="H494" s="7">
        <f t="shared" si="55"/>
        <v>1390279</v>
      </c>
      <c r="I494" s="7">
        <f t="shared" si="55"/>
        <v>1426207</v>
      </c>
      <c r="J494" s="7">
        <f t="shared" si="55"/>
        <v>1464265</v>
      </c>
      <c r="K494" s="7">
        <f t="shared" si="55"/>
        <v>1465038</v>
      </c>
      <c r="L494" s="7">
        <f t="shared" si="55"/>
        <v>1400281</v>
      </c>
      <c r="M494" s="7">
        <f t="shared" si="55"/>
        <v>1265821</v>
      </c>
      <c r="N494" s="7">
        <f t="shared" si="55"/>
        <v>2011727</v>
      </c>
      <c r="O494" s="7" t="str">
        <f t="shared" si="55"/>
        <v/>
      </c>
      <c r="P494" s="6"/>
      <c r="Q494" s="9" t="s">
        <v>14</v>
      </c>
    </row>
    <row r="495" spans="2:17" s="2" customFormat="1" x14ac:dyDescent="0.3">
      <c r="B495" s="7">
        <f t="shared" si="55"/>
        <v>789683</v>
      </c>
      <c r="C495" s="7">
        <f t="shared" si="55"/>
        <v>934669.75</v>
      </c>
      <c r="D495" s="7">
        <f t="shared" si="55"/>
        <v>1824622.97</v>
      </c>
      <c r="E495" s="7">
        <f t="shared" si="55"/>
        <v>1072320.6599999999</v>
      </c>
      <c r="F495" s="7">
        <f t="shared" si="55"/>
        <v>1896639.96</v>
      </c>
      <c r="G495" s="7">
        <f t="shared" si="55"/>
        <v>1540804.8</v>
      </c>
      <c r="H495" s="7">
        <f t="shared" si="55"/>
        <v>1770435.25</v>
      </c>
      <c r="I495" s="7">
        <f t="shared" si="55"/>
        <v>1647248.02</v>
      </c>
      <c r="J495" s="7">
        <f t="shared" si="55"/>
        <v>1638389.42</v>
      </c>
      <c r="K495" s="7">
        <f t="shared" si="55"/>
        <v>1598939.48</v>
      </c>
      <c r="L495" s="7">
        <f t="shared" si="55"/>
        <v>1334897.52</v>
      </c>
      <c r="M495" s="7">
        <f t="shared" si="55"/>
        <v>1420357.02</v>
      </c>
      <c r="N495" s="7">
        <f t="shared" si="55"/>
        <v>1812729.19</v>
      </c>
      <c r="O495" s="7" t="str">
        <f t="shared" si="55"/>
        <v/>
      </c>
      <c r="P495" s="6"/>
      <c r="Q495" s="9" t="s">
        <v>19</v>
      </c>
    </row>
    <row r="496" spans="2:17" s="2" customFormat="1" x14ac:dyDescent="0.3">
      <c r="B496" s="16">
        <f>SUM(B492:B495)</f>
        <v>4049398</v>
      </c>
      <c r="C496" s="16">
        <f t="shared" ref="C496:M496" si="56">SUM(C492:C495)</f>
        <v>4919226.75</v>
      </c>
      <c r="D496" s="16">
        <f t="shared" si="56"/>
        <v>8267110.9699999997</v>
      </c>
      <c r="E496" s="16">
        <f t="shared" si="56"/>
        <v>8357304.6600000001</v>
      </c>
      <c r="F496" s="16">
        <f t="shared" si="56"/>
        <v>7687833.96</v>
      </c>
      <c r="G496" s="16">
        <f t="shared" si="56"/>
        <v>7200762.7999999998</v>
      </c>
      <c r="H496" s="16">
        <f t="shared" si="56"/>
        <v>7443218.25</v>
      </c>
      <c r="I496" s="16">
        <f t="shared" si="56"/>
        <v>8183238.0199999996</v>
      </c>
      <c r="J496" s="16">
        <f t="shared" si="56"/>
        <v>7527194.4199999999</v>
      </c>
      <c r="K496" s="16">
        <f t="shared" si="56"/>
        <v>7631733.4800000004</v>
      </c>
      <c r="L496" s="16">
        <f t="shared" si="56"/>
        <v>6635065.5199999996</v>
      </c>
      <c r="M496" s="16">
        <f t="shared" si="56"/>
        <v>6720620.0199999996</v>
      </c>
      <c r="N496" s="16">
        <f>IF(N493="",N492*4,IF(N494="",(N493+N492)*2,IF(N495="",((N494+N493+N492)/3)*4,SUM(N492:N495))))</f>
        <v>9067024.1899999995</v>
      </c>
      <c r="O496" s="16">
        <f>IF(O493="",O492*4,IF(O494="",(O493+O492)*2,IF(O495="",((O494+O493+O492)/3)*4,SUM(O492:O495))))</f>
        <v>14436076</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f t="shared" ref="B499:O502" si="57">IFERROR(VLOOKUP($B$498,$130:$216,MATCH($Q499&amp;"/"&amp;B$348,$128:$128,0),FALSE),"")</f>
        <v>1039663</v>
      </c>
      <c r="C499" s="7">
        <f t="shared" si="57"/>
        <v>1478074</v>
      </c>
      <c r="D499" s="7">
        <f t="shared" si="57"/>
        <v>1871076</v>
      </c>
      <c r="E499" s="7">
        <f t="shared" si="57"/>
        <v>2424277</v>
      </c>
      <c r="F499" s="7">
        <f t="shared" si="57"/>
        <v>1592916</v>
      </c>
      <c r="G499" s="7">
        <f t="shared" si="57"/>
        <v>2050272</v>
      </c>
      <c r="H499" s="7">
        <f t="shared" si="57"/>
        <v>0</v>
      </c>
      <c r="I499" s="7">
        <f t="shared" si="57"/>
        <v>2472216</v>
      </c>
      <c r="J499" s="7">
        <f t="shared" si="57"/>
        <v>2155587</v>
      </c>
      <c r="K499" s="7">
        <f t="shared" si="57"/>
        <v>2207368</v>
      </c>
      <c r="L499" s="7">
        <f t="shared" si="57"/>
        <v>1939857</v>
      </c>
      <c r="M499" s="7">
        <f t="shared" si="57"/>
        <v>1755577</v>
      </c>
      <c r="N499" s="7">
        <f t="shared" si="57"/>
        <v>2106445</v>
      </c>
      <c r="O499" s="7">
        <f t="shared" si="57"/>
        <v>3270734</v>
      </c>
      <c r="P499" s="6"/>
      <c r="Q499" s="9" t="s">
        <v>12</v>
      </c>
    </row>
    <row r="500" spans="1:17" x14ac:dyDescent="0.3">
      <c r="B500" s="7">
        <f t="shared" si="57"/>
        <v>1152392</v>
      </c>
      <c r="C500" s="7">
        <f t="shared" si="57"/>
        <v>1418457</v>
      </c>
      <c r="D500" s="7">
        <f t="shared" si="57"/>
        <v>2105481</v>
      </c>
      <c r="E500" s="7">
        <f t="shared" si="57"/>
        <v>2779033</v>
      </c>
      <c r="F500" s="7">
        <f t="shared" si="57"/>
        <v>1994793</v>
      </c>
      <c r="G500" s="7">
        <f t="shared" si="57"/>
        <v>1739358</v>
      </c>
      <c r="H500" s="7">
        <f t="shared" si="57"/>
        <v>1601443</v>
      </c>
      <c r="I500" s="7">
        <f t="shared" si="57"/>
        <v>2102995</v>
      </c>
      <c r="J500" s="7">
        <f t="shared" si="57"/>
        <v>1685694</v>
      </c>
      <c r="K500" s="7">
        <f t="shared" si="57"/>
        <v>1834015</v>
      </c>
      <c r="L500" s="7">
        <f t="shared" si="57"/>
        <v>1379911</v>
      </c>
      <c r="M500" s="7">
        <f t="shared" si="57"/>
        <v>1758875</v>
      </c>
      <c r="N500" s="7">
        <f t="shared" si="57"/>
        <v>2639676</v>
      </c>
      <c r="O500" s="7" t="str">
        <f t="shared" si="57"/>
        <v/>
      </c>
      <c r="P500" s="6"/>
      <c r="Q500" s="9" t="s">
        <v>13</v>
      </c>
    </row>
    <row r="501" spans="1:17" x14ac:dyDescent="0.3">
      <c r="B501" s="7">
        <f t="shared" si="57"/>
        <v>730355</v>
      </c>
      <c r="C501" s="7">
        <f t="shared" si="57"/>
        <v>826899</v>
      </c>
      <c r="D501" s="7">
        <f t="shared" si="57"/>
        <v>1885954</v>
      </c>
      <c r="E501" s="7">
        <f t="shared" si="57"/>
        <v>1275128</v>
      </c>
      <c r="F501" s="7">
        <f t="shared" si="57"/>
        <v>1522920</v>
      </c>
      <c r="G501" s="7">
        <f t="shared" si="57"/>
        <v>1149492</v>
      </c>
      <c r="H501" s="7">
        <f t="shared" si="57"/>
        <v>1224733</v>
      </c>
      <c r="I501" s="7">
        <f t="shared" si="57"/>
        <v>1268506</v>
      </c>
      <c r="J501" s="7">
        <f t="shared" si="57"/>
        <v>1248235</v>
      </c>
      <c r="K501" s="7">
        <f t="shared" si="57"/>
        <v>1264849</v>
      </c>
      <c r="L501" s="7">
        <f t="shared" si="57"/>
        <v>1174566</v>
      </c>
      <c r="M501" s="7">
        <f t="shared" si="57"/>
        <v>1145464</v>
      </c>
      <c r="N501" s="7">
        <f t="shared" si="57"/>
        <v>1786742</v>
      </c>
      <c r="O501" s="7" t="str">
        <f t="shared" si="57"/>
        <v/>
      </c>
      <c r="P501" s="6"/>
      <c r="Q501" s="9" t="s">
        <v>14</v>
      </c>
    </row>
    <row r="502" spans="1:17" x14ac:dyDescent="0.3">
      <c r="B502" s="18">
        <f t="shared" si="57"/>
        <v>735179</v>
      </c>
      <c r="C502" s="18">
        <f t="shared" si="57"/>
        <v>874153.23</v>
      </c>
      <c r="D502" s="18">
        <f t="shared" si="57"/>
        <v>1647411.92</v>
      </c>
      <c r="E502" s="18">
        <f t="shared" si="57"/>
        <v>990079.21</v>
      </c>
      <c r="F502" s="18">
        <f t="shared" si="57"/>
        <v>1694000.61</v>
      </c>
      <c r="G502" s="18">
        <f t="shared" si="57"/>
        <v>1366823.08</v>
      </c>
      <c r="H502" s="18">
        <f t="shared" si="57"/>
        <v>1558165.25</v>
      </c>
      <c r="I502" s="18">
        <f t="shared" si="57"/>
        <v>1430867.74</v>
      </c>
      <c r="J502" s="18">
        <f t="shared" si="57"/>
        <v>1413878.43</v>
      </c>
      <c r="K502" s="18">
        <f t="shared" si="57"/>
        <v>1369969.15</v>
      </c>
      <c r="L502" s="18">
        <f t="shared" si="57"/>
        <v>1133712.52</v>
      </c>
      <c r="M502" s="18">
        <f t="shared" si="57"/>
        <v>1275870.6299999999</v>
      </c>
      <c r="N502" s="18">
        <f t="shared" si="57"/>
        <v>1617550.39</v>
      </c>
      <c r="O502" s="18" t="str">
        <f t="shared" si="57"/>
        <v/>
      </c>
      <c r="P502" s="6"/>
      <c r="Q502" s="9" t="s">
        <v>19</v>
      </c>
    </row>
    <row r="503" spans="1:17" x14ac:dyDescent="0.3">
      <c r="B503" s="18">
        <f>SUM(B499:B502)</f>
        <v>3657589</v>
      </c>
      <c r="C503" s="18">
        <f t="shared" ref="C503:M503" si="58">SUM(C499:C502)</f>
        <v>4597583.2300000004</v>
      </c>
      <c r="D503" s="18">
        <f t="shared" si="58"/>
        <v>7509922.9199999999</v>
      </c>
      <c r="E503" s="18">
        <f t="shared" si="58"/>
        <v>7468517.21</v>
      </c>
      <c r="F503" s="18">
        <f t="shared" si="58"/>
        <v>6804629.6100000003</v>
      </c>
      <c r="G503" s="18">
        <f t="shared" si="58"/>
        <v>6305945.0800000001</v>
      </c>
      <c r="H503" s="18">
        <f t="shared" si="58"/>
        <v>4384341.25</v>
      </c>
      <c r="I503" s="18">
        <f t="shared" si="58"/>
        <v>7274584.7400000002</v>
      </c>
      <c r="J503" s="18">
        <f t="shared" si="58"/>
        <v>6503394.4299999997</v>
      </c>
      <c r="K503" s="18">
        <f t="shared" si="58"/>
        <v>6676201.1500000004</v>
      </c>
      <c r="L503" s="18">
        <f t="shared" si="58"/>
        <v>5628046.5199999996</v>
      </c>
      <c r="M503" s="18">
        <f t="shared" si="58"/>
        <v>5935786.6299999999</v>
      </c>
      <c r="N503" s="18">
        <f>IF(N500="",N499*4,IF(N501="",(N500+N499)*2,IF(N502="",((N501+N500+N499)/3)*4,SUM(N499:N502))))</f>
        <v>8150413.3899999997</v>
      </c>
      <c r="O503" s="18">
        <f>IF(O500="",O499*4,IF(O501="",(O500+O499)*2,IF(O502="",((O501+O500+O499)/3)*4,SUM(O499:O502))))</f>
        <v>13082936</v>
      </c>
      <c r="P503" s="6"/>
      <c r="Q503" s="9" t="s">
        <v>15</v>
      </c>
    </row>
    <row r="504" spans="1:17" x14ac:dyDescent="0.3">
      <c r="B504" s="21">
        <f>B503/B$465</f>
        <v>0.90956314925251025</v>
      </c>
      <c r="C504" s="22">
        <f>C503/C$465</f>
        <v>0.93813324161021927</v>
      </c>
      <c r="D504" s="22">
        <f t="shared" ref="D504:O504" si="59">D503/D$465</f>
        <v>0.91056164514623872</v>
      </c>
      <c r="E504" s="22">
        <f t="shared" si="59"/>
        <v>0.89723413166255661</v>
      </c>
      <c r="F504" s="22">
        <f t="shared" si="59"/>
        <v>0.88972405975459423</v>
      </c>
      <c r="G504" s="22">
        <f t="shared" si="59"/>
        <v>0.88136179606046849</v>
      </c>
      <c r="H504" s="22">
        <f t="shared" si="59"/>
        <v>0.59209520805689941</v>
      </c>
      <c r="I504" s="22">
        <f t="shared" si="59"/>
        <v>0.89365637027761968</v>
      </c>
      <c r="J504" s="22">
        <f t="shared" si="59"/>
        <v>0.87081623684045217</v>
      </c>
      <c r="K504" s="22">
        <f t="shared" si="59"/>
        <v>0.88202899265871049</v>
      </c>
      <c r="L504" s="22">
        <f t="shared" si="59"/>
        <v>0.86600021371625346</v>
      </c>
      <c r="M504" s="22">
        <f t="shared" si="59"/>
        <v>0.89588869265933835</v>
      </c>
      <c r="N504" s="23">
        <f t="shared" si="59"/>
        <v>0.90959173330499921</v>
      </c>
      <c r="O504" s="23">
        <f t="shared" si="59"/>
        <v>0.91004283753899506</v>
      </c>
      <c r="P504" s="6"/>
      <c r="Q504" s="11" t="s">
        <v>2552</v>
      </c>
    </row>
    <row r="505" spans="1:17" s="87" customFormat="1" x14ac:dyDescent="0.3">
      <c r="A505" s="86"/>
      <c r="B505" s="19"/>
      <c r="C505" s="10">
        <f t="shared" ref="C505:M505" si="60">C503/B503-1</f>
        <v>0.25699832047832616</v>
      </c>
      <c r="D505" s="10">
        <f t="shared" si="60"/>
        <v>0.63345012897134634</v>
      </c>
      <c r="E505" s="10">
        <f t="shared" si="60"/>
        <v>-5.5134667081243594E-3</v>
      </c>
      <c r="F505" s="10">
        <f t="shared" si="60"/>
        <v>-8.889148693546356E-2</v>
      </c>
      <c r="G505" s="10">
        <f t="shared" si="60"/>
        <v>-7.3286065308703852E-2</v>
      </c>
      <c r="H505" s="10">
        <f t="shared" si="60"/>
        <v>-0.30472891939617086</v>
      </c>
      <c r="I505" s="10">
        <f t="shared" si="60"/>
        <v>0.65921955550334954</v>
      </c>
      <c r="J505" s="10">
        <f t="shared" si="60"/>
        <v>-0.10601159207886279</v>
      </c>
      <c r="K505" s="10">
        <f t="shared" si="60"/>
        <v>2.6571772919515402E-2</v>
      </c>
      <c r="L505" s="10">
        <f t="shared" si="60"/>
        <v>-0.15699865933488255</v>
      </c>
      <c r="M505" s="10">
        <f t="shared" si="60"/>
        <v>5.4679738148291079E-2</v>
      </c>
      <c r="N505" s="10">
        <f>N503/M503-1</f>
        <v>0.37309743392848338</v>
      </c>
      <c r="O505" s="10">
        <f>O503/N503-1</f>
        <v>0.60518680145130666</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f t="shared" ref="B507:O511" si="61">IFERROR(B461-B499,"")</f>
        <v>126544</v>
      </c>
      <c r="C507" s="16">
        <f t="shared" si="61"/>
        <v>82668</v>
      </c>
      <c r="D507" s="16">
        <f t="shared" si="61"/>
        <v>173180</v>
      </c>
      <c r="E507" s="16">
        <f t="shared" si="61"/>
        <v>289805</v>
      </c>
      <c r="F507" s="16">
        <f t="shared" si="61"/>
        <v>207580</v>
      </c>
      <c r="G507" s="16">
        <f t="shared" si="61"/>
        <v>262821</v>
      </c>
      <c r="H507" s="16">
        <f t="shared" si="61"/>
        <v>2465430</v>
      </c>
      <c r="I507" s="16">
        <f t="shared" si="61"/>
        <v>299683</v>
      </c>
      <c r="J507" s="16">
        <f t="shared" si="61"/>
        <v>323825</v>
      </c>
      <c r="K507" s="16">
        <f t="shared" si="61"/>
        <v>245053</v>
      </c>
      <c r="L507" s="16">
        <f t="shared" si="61"/>
        <v>300825</v>
      </c>
      <c r="M507" s="16">
        <f t="shared" si="61"/>
        <v>275536</v>
      </c>
      <c r="N507" s="16">
        <f t="shared" si="61"/>
        <v>248465</v>
      </c>
      <c r="O507" s="16">
        <f t="shared" si="61"/>
        <v>323310</v>
      </c>
      <c r="P507" s="6"/>
      <c r="Q507" s="9" t="s">
        <v>12</v>
      </c>
    </row>
    <row r="508" spans="1:17" x14ac:dyDescent="0.3">
      <c r="B508" s="7">
        <f t="shared" si="61"/>
        <v>98496</v>
      </c>
      <c r="C508" s="7">
        <f t="shared" si="61"/>
        <v>86153</v>
      </c>
      <c r="D508" s="7">
        <f t="shared" si="61"/>
        <v>202102</v>
      </c>
      <c r="E508" s="7">
        <f t="shared" si="61"/>
        <v>326033</v>
      </c>
      <c r="F508" s="7">
        <f t="shared" si="61"/>
        <v>253415</v>
      </c>
      <c r="G508" s="7">
        <f t="shared" si="61"/>
        <v>250060</v>
      </c>
      <c r="H508" s="7">
        <f t="shared" si="61"/>
        <v>195712</v>
      </c>
      <c r="I508" s="7">
        <f t="shared" si="61"/>
        <v>216193</v>
      </c>
      <c r="J508" s="7">
        <f t="shared" si="61"/>
        <v>238903</v>
      </c>
      <c r="K508" s="7">
        <f t="shared" si="61"/>
        <v>243719</v>
      </c>
      <c r="L508" s="7">
        <f t="shared" si="61"/>
        <v>221091</v>
      </c>
      <c r="M508" s="7">
        <f t="shared" si="61"/>
        <v>187183</v>
      </c>
      <c r="N508" s="7">
        <f t="shared" si="61"/>
        <v>198773</v>
      </c>
      <c r="O508" s="7" t="str">
        <f t="shared" si="61"/>
        <v/>
      </c>
      <c r="P508" s="6"/>
      <c r="Q508" s="9" t="s">
        <v>13</v>
      </c>
    </row>
    <row r="509" spans="1:17" x14ac:dyDescent="0.3">
      <c r="B509" s="7">
        <f t="shared" si="61"/>
        <v>91031</v>
      </c>
      <c r="C509" s="7">
        <f t="shared" si="61"/>
        <v>77923</v>
      </c>
      <c r="D509" s="7">
        <f t="shared" si="61"/>
        <v>186277</v>
      </c>
      <c r="E509" s="7">
        <f t="shared" si="61"/>
        <v>159265</v>
      </c>
      <c r="F509" s="7">
        <f t="shared" si="61"/>
        <v>187633</v>
      </c>
      <c r="G509" s="7">
        <f t="shared" si="61"/>
        <v>170392</v>
      </c>
      <c r="H509" s="7">
        <f t="shared" si="61"/>
        <v>157764</v>
      </c>
      <c r="I509" s="7">
        <f t="shared" si="61"/>
        <v>144405</v>
      </c>
      <c r="J509" s="7">
        <f t="shared" si="61"/>
        <v>198610</v>
      </c>
      <c r="K509" s="7">
        <f t="shared" si="61"/>
        <v>190605</v>
      </c>
      <c r="L509" s="7">
        <f t="shared" si="61"/>
        <v>194690</v>
      </c>
      <c r="M509" s="7">
        <f t="shared" si="61"/>
        <v>102053</v>
      </c>
      <c r="N509" s="7">
        <f t="shared" si="61"/>
        <v>199906</v>
      </c>
      <c r="O509" s="7" t="str">
        <f t="shared" si="61"/>
        <v/>
      </c>
      <c r="P509" s="6"/>
      <c r="Q509" s="9" t="s">
        <v>14</v>
      </c>
    </row>
    <row r="510" spans="1:17" x14ac:dyDescent="0.3">
      <c r="B510" s="18">
        <f t="shared" si="61"/>
        <v>47599</v>
      </c>
      <c r="C510" s="18">
        <f t="shared" si="61"/>
        <v>56451.280000000028</v>
      </c>
      <c r="D510" s="18">
        <f t="shared" si="61"/>
        <v>176090.29000000004</v>
      </c>
      <c r="E510" s="18">
        <f t="shared" si="61"/>
        <v>80313.25</v>
      </c>
      <c r="F510" s="18">
        <f t="shared" si="61"/>
        <v>194764.86999999988</v>
      </c>
      <c r="G510" s="18">
        <f t="shared" si="61"/>
        <v>165556.61999999988</v>
      </c>
      <c r="H510" s="18">
        <f t="shared" si="61"/>
        <v>201543.71999999997</v>
      </c>
      <c r="I510" s="18">
        <f t="shared" si="61"/>
        <v>205382.55000000005</v>
      </c>
      <c r="J510" s="18">
        <f t="shared" si="61"/>
        <v>203426.93000000017</v>
      </c>
      <c r="K510" s="18">
        <f t="shared" si="61"/>
        <v>213562.10000000009</v>
      </c>
      <c r="L510" s="18">
        <f t="shared" si="61"/>
        <v>154244.85999999987</v>
      </c>
      <c r="M510" s="18">
        <f t="shared" si="61"/>
        <v>125026.31000000006</v>
      </c>
      <c r="N510" s="18">
        <f t="shared" si="61"/>
        <v>162960.93000000017</v>
      </c>
      <c r="O510" s="18" t="str">
        <f t="shared" si="61"/>
        <v/>
      </c>
      <c r="P510" s="6"/>
      <c r="Q510" s="9" t="s">
        <v>19</v>
      </c>
    </row>
    <row r="511" spans="1:17" x14ac:dyDescent="0.3">
      <c r="B511" s="16">
        <f t="shared" si="61"/>
        <v>363670</v>
      </c>
      <c r="C511" s="16">
        <f t="shared" si="61"/>
        <v>303195.27999999933</v>
      </c>
      <c r="D511" s="16">
        <f t="shared" si="61"/>
        <v>737649.29</v>
      </c>
      <c r="E511" s="16">
        <f t="shared" si="61"/>
        <v>855416.25</v>
      </c>
      <c r="F511" s="16">
        <f t="shared" si="61"/>
        <v>843392.87000000011</v>
      </c>
      <c r="G511" s="16">
        <f t="shared" si="61"/>
        <v>848829.62000000011</v>
      </c>
      <c r="H511" s="16">
        <f t="shared" si="61"/>
        <v>3020449.7199999997</v>
      </c>
      <c r="I511" s="16">
        <f t="shared" si="61"/>
        <v>865663.54999999981</v>
      </c>
      <c r="J511" s="16">
        <f t="shared" si="61"/>
        <v>964764.93000000063</v>
      </c>
      <c r="K511" s="16">
        <f t="shared" si="61"/>
        <v>892939.09999999963</v>
      </c>
      <c r="L511" s="16">
        <f t="shared" si="61"/>
        <v>870850.86000000034</v>
      </c>
      <c r="M511" s="16">
        <f t="shared" si="61"/>
        <v>689798.30999999959</v>
      </c>
      <c r="N511" s="16">
        <f t="shared" si="61"/>
        <v>810104.93000000063</v>
      </c>
      <c r="O511" s="16">
        <f t="shared" si="61"/>
        <v>1293240</v>
      </c>
      <c r="P511" s="6"/>
      <c r="Q511" s="9" t="s">
        <v>15</v>
      </c>
    </row>
    <row r="512" spans="1:17" x14ac:dyDescent="0.3">
      <c r="B512" s="10">
        <f t="shared" ref="B512:O512" si="62">B511/B$465</f>
        <v>9.0436850747489778E-2</v>
      </c>
      <c r="C512" s="10">
        <f t="shared" si="62"/>
        <v>6.1866758389780674E-2</v>
      </c>
      <c r="D512" s="10">
        <f t="shared" si="62"/>
        <v>8.9438354853761268E-2</v>
      </c>
      <c r="E512" s="10">
        <f t="shared" si="62"/>
        <v>0.10276586833744344</v>
      </c>
      <c r="F512" s="10">
        <f t="shared" si="62"/>
        <v>0.11027594024540577</v>
      </c>
      <c r="G512" s="10">
        <f t="shared" si="62"/>
        <v>0.11863820393953146</v>
      </c>
      <c r="H512" s="10">
        <f t="shared" si="62"/>
        <v>0.40790479194310059</v>
      </c>
      <c r="I512" s="10">
        <f t="shared" si="62"/>
        <v>0.10634362972238035</v>
      </c>
      <c r="J512" s="10">
        <f t="shared" si="62"/>
        <v>0.12918376315954788</v>
      </c>
      <c r="K512" s="10">
        <f t="shared" si="62"/>
        <v>0.11797100734128947</v>
      </c>
      <c r="L512" s="10">
        <f t="shared" si="62"/>
        <v>0.13399978628374654</v>
      </c>
      <c r="M512" s="10">
        <f t="shared" si="62"/>
        <v>0.10411130734066171</v>
      </c>
      <c r="N512" s="10">
        <f t="shared" si="62"/>
        <v>9.0408266695000808E-2</v>
      </c>
      <c r="O512" s="10">
        <f t="shared" si="62"/>
        <v>8.9957162461004936E-2</v>
      </c>
      <c r="P512" s="6"/>
      <c r="Q512" s="24" t="s">
        <v>23</v>
      </c>
    </row>
    <row r="513" spans="1:17" s="87" customFormat="1" x14ac:dyDescent="0.3">
      <c r="A513" s="86"/>
      <c r="B513" s="19"/>
      <c r="C513" s="10">
        <f t="shared" ref="C513:M513" si="63">C511/B511-1</f>
        <v>-0.16629009816592155</v>
      </c>
      <c r="D513" s="10">
        <f t="shared" si="63"/>
        <v>1.4329181179865387</v>
      </c>
      <c r="E513" s="10">
        <f t="shared" si="63"/>
        <v>0.15965169572656945</v>
      </c>
      <c r="F513" s="10">
        <f t="shared" si="63"/>
        <v>-1.4055589895562437E-2</v>
      </c>
      <c r="G513" s="10">
        <f t="shared" si="63"/>
        <v>6.4462840431649404E-3</v>
      </c>
      <c r="H513" s="10">
        <f t="shared" si="63"/>
        <v>2.5583698410524356</v>
      </c>
      <c r="I513" s="10">
        <f t="shared" si="63"/>
        <v>-0.71339911925433408</v>
      </c>
      <c r="J513" s="10">
        <f t="shared" si="63"/>
        <v>0.11448025043910048</v>
      </c>
      <c r="K513" s="10">
        <f t="shared" si="63"/>
        <v>-7.4449047396448087E-2</v>
      </c>
      <c r="L513" s="10">
        <f t="shared" si="63"/>
        <v>-2.473655818185061E-2</v>
      </c>
      <c r="M513" s="10">
        <f t="shared" si="63"/>
        <v>-0.20790305012732113</v>
      </c>
      <c r="N513" s="10">
        <f>N511/M511-1</f>
        <v>0.17440840062365637</v>
      </c>
      <c r="O513" s="10">
        <f>O511/N511-1</f>
        <v>0.59638579165293937</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f t="shared" ref="B516:O519" si="64">IFERROR(VLOOKUP($B$515,$130:$216,MATCH($Q516&amp;"/"&amp;B$348,$128:$128,0),FALSE),"")</f>
        <v>0</v>
      </c>
      <c r="C516" s="16">
        <f t="shared" si="64"/>
        <v>0</v>
      </c>
      <c r="D516" s="16">
        <f t="shared" si="64"/>
        <v>14568</v>
      </c>
      <c r="E516" s="16">
        <f t="shared" si="64"/>
        <v>18339</v>
      </c>
      <c r="F516" s="16">
        <f t="shared" si="64"/>
        <v>14819</v>
      </c>
      <c r="G516" s="16">
        <f t="shared" si="64"/>
        <v>19499</v>
      </c>
      <c r="H516" s="16">
        <f t="shared" si="64"/>
        <v>17935</v>
      </c>
      <c r="I516" s="16">
        <f t="shared" si="64"/>
        <v>21124</v>
      </c>
      <c r="J516" s="16">
        <f t="shared" si="64"/>
        <v>19983</v>
      </c>
      <c r="K516" s="16">
        <f t="shared" si="64"/>
        <v>0</v>
      </c>
      <c r="L516" s="16">
        <f t="shared" si="64"/>
        <v>25424</v>
      </c>
      <c r="M516" s="16">
        <f t="shared" si="64"/>
        <v>28625</v>
      </c>
      <c r="N516" s="16">
        <f t="shared" si="64"/>
        <v>34409</v>
      </c>
      <c r="O516" s="16">
        <f t="shared" si="64"/>
        <v>55837</v>
      </c>
      <c r="P516" s="6"/>
      <c r="Q516" s="9" t="s">
        <v>12</v>
      </c>
    </row>
    <row r="517" spans="1:17" x14ac:dyDescent="0.3">
      <c r="B517" s="7">
        <f t="shared" si="64"/>
        <v>0</v>
      </c>
      <c r="C517" s="7">
        <f t="shared" si="64"/>
        <v>9112</v>
      </c>
      <c r="D517" s="7">
        <f t="shared" si="64"/>
        <v>16018</v>
      </c>
      <c r="E517" s="7">
        <f t="shared" si="64"/>
        <v>16955</v>
      </c>
      <c r="F517" s="7">
        <f t="shared" si="64"/>
        <v>26919</v>
      </c>
      <c r="G517" s="7">
        <f t="shared" si="64"/>
        <v>27492</v>
      </c>
      <c r="H517" s="7">
        <f t="shared" si="64"/>
        <v>18951</v>
      </c>
      <c r="I517" s="7">
        <f t="shared" si="64"/>
        <v>20154</v>
      </c>
      <c r="J517" s="7">
        <f t="shared" si="64"/>
        <v>19612</v>
      </c>
      <c r="K517" s="7">
        <f t="shared" si="64"/>
        <v>23427</v>
      </c>
      <c r="L517" s="7">
        <f t="shared" si="64"/>
        <v>23121</v>
      </c>
      <c r="M517" s="7">
        <f t="shared" si="64"/>
        <v>34536</v>
      </c>
      <c r="N517" s="7">
        <f t="shared" si="64"/>
        <v>45716</v>
      </c>
      <c r="O517" s="7" t="str">
        <f t="shared" si="64"/>
        <v/>
      </c>
      <c r="P517" s="6"/>
      <c r="Q517" s="9" t="s">
        <v>13</v>
      </c>
    </row>
    <row r="518" spans="1:17" x14ac:dyDescent="0.3">
      <c r="B518" s="7">
        <f t="shared" si="64"/>
        <v>0</v>
      </c>
      <c r="C518" s="7">
        <f t="shared" si="64"/>
        <v>6373</v>
      </c>
      <c r="D518" s="7">
        <f t="shared" si="64"/>
        <v>14090</v>
      </c>
      <c r="E518" s="7">
        <f t="shared" si="64"/>
        <v>15331</v>
      </c>
      <c r="F518" s="7">
        <f t="shared" si="64"/>
        <v>24167</v>
      </c>
      <c r="G518" s="7">
        <f t="shared" si="64"/>
        <v>20435</v>
      </c>
      <c r="H518" s="7">
        <f t="shared" si="64"/>
        <v>18338</v>
      </c>
      <c r="I518" s="7">
        <f t="shared" si="64"/>
        <v>17934</v>
      </c>
      <c r="J518" s="7">
        <f t="shared" si="64"/>
        <v>19786</v>
      </c>
      <c r="K518" s="7">
        <f t="shared" si="64"/>
        <v>19012</v>
      </c>
      <c r="L518" s="7">
        <f t="shared" si="64"/>
        <v>24009</v>
      </c>
      <c r="M518" s="7">
        <f t="shared" si="64"/>
        <v>26171</v>
      </c>
      <c r="N518" s="7">
        <f t="shared" si="64"/>
        <v>48316</v>
      </c>
      <c r="O518" s="7" t="str">
        <f t="shared" si="64"/>
        <v/>
      </c>
      <c r="P518" s="6"/>
      <c r="Q518" s="9" t="s">
        <v>14</v>
      </c>
    </row>
    <row r="519" spans="1:17" x14ac:dyDescent="0.3">
      <c r="B519" s="18">
        <f t="shared" si="64"/>
        <v>0</v>
      </c>
      <c r="C519" s="18">
        <f t="shared" si="64"/>
        <v>10516.43</v>
      </c>
      <c r="D519" s="18">
        <f t="shared" si="64"/>
        <v>15149.03</v>
      </c>
      <c r="E519" s="18">
        <f t="shared" si="64"/>
        <v>16005.18</v>
      </c>
      <c r="F519" s="18">
        <f t="shared" si="64"/>
        <v>25412.29</v>
      </c>
      <c r="G519" s="18">
        <f t="shared" si="64"/>
        <v>15983.46</v>
      </c>
      <c r="H519" s="18">
        <f t="shared" si="64"/>
        <v>16046.98</v>
      </c>
      <c r="I519" s="18">
        <f t="shared" si="64"/>
        <v>18737.39</v>
      </c>
      <c r="J519" s="18">
        <f t="shared" si="64"/>
        <v>22464.44</v>
      </c>
      <c r="K519" s="18">
        <f t="shared" si="64"/>
        <v>20436.8</v>
      </c>
      <c r="L519" s="18">
        <f t="shared" si="64"/>
        <v>22781.23</v>
      </c>
      <c r="M519" s="18">
        <f t="shared" si="64"/>
        <v>29680.560000000001</v>
      </c>
      <c r="N519" s="18">
        <f t="shared" si="64"/>
        <v>29669.73</v>
      </c>
      <c r="O519" s="18" t="str">
        <f t="shared" si="64"/>
        <v/>
      </c>
      <c r="P519" s="6"/>
      <c r="Q519" s="9" t="s">
        <v>19</v>
      </c>
    </row>
    <row r="520" spans="1:17" x14ac:dyDescent="0.3">
      <c r="B520" s="18">
        <f>SUM(B516:B519)</f>
        <v>0</v>
      </c>
      <c r="C520" s="18">
        <f t="shared" ref="C520:M520" si="65">SUM(C516:C519)</f>
        <v>26001.43</v>
      </c>
      <c r="D520" s="18">
        <f t="shared" si="65"/>
        <v>59825.03</v>
      </c>
      <c r="E520" s="18">
        <f t="shared" si="65"/>
        <v>66630.179999999993</v>
      </c>
      <c r="F520" s="18">
        <f t="shared" si="65"/>
        <v>91317.290000000008</v>
      </c>
      <c r="G520" s="18">
        <f t="shared" si="65"/>
        <v>83409.459999999992</v>
      </c>
      <c r="H520" s="18">
        <f t="shared" si="65"/>
        <v>71270.98</v>
      </c>
      <c r="I520" s="18">
        <f t="shared" si="65"/>
        <v>77949.39</v>
      </c>
      <c r="J520" s="18">
        <f t="shared" si="65"/>
        <v>81845.440000000002</v>
      </c>
      <c r="K520" s="18">
        <f t="shared" si="65"/>
        <v>62875.8</v>
      </c>
      <c r="L520" s="18">
        <f t="shared" si="65"/>
        <v>95335.23</v>
      </c>
      <c r="M520" s="18">
        <f t="shared" si="65"/>
        <v>119012.56</v>
      </c>
      <c r="N520" s="18">
        <f>IF(N517="",N516*4,IF(N518="",(N517+N516)*2,IF(N519="",((N518+N517+N516)/3)*4,SUM(N516:N519))))</f>
        <v>158110.73000000001</v>
      </c>
      <c r="O520" s="18">
        <f>IF(O517="",O516*4,IF(O518="",(O517+O516)*2,IF(O519="",((O518+O517+O516)/3)*4,SUM(O516:O519))))</f>
        <v>223348</v>
      </c>
      <c r="P520" s="6"/>
      <c r="Q520" s="9" t="s">
        <v>15</v>
      </c>
    </row>
    <row r="521" spans="1:17" x14ac:dyDescent="0.3">
      <c r="B521" s="10">
        <f t="shared" ref="B521:M521" si="66">+B520/(B$465+B$472)</f>
        <v>0</v>
      </c>
      <c r="C521" s="10">
        <f t="shared" si="66"/>
        <v>5.2924007537747233E-3</v>
      </c>
      <c r="D521" s="10">
        <f t="shared" si="66"/>
        <v>7.241334119150131E-3</v>
      </c>
      <c r="E521" s="10">
        <f t="shared" si="66"/>
        <v>7.9877862654281189E-3</v>
      </c>
      <c r="F521" s="10">
        <f t="shared" si="66"/>
        <v>1.1890142071505804E-2</v>
      </c>
      <c r="G521" s="10">
        <f t="shared" si="66"/>
        <v>1.1589399133409123E-2</v>
      </c>
      <c r="H521" s="10">
        <f t="shared" si="66"/>
        <v>9.5808297424871836E-3</v>
      </c>
      <c r="I521" s="10">
        <f t="shared" si="66"/>
        <v>9.5325643059010392E-3</v>
      </c>
      <c r="J521" s="10">
        <f t="shared" si="66"/>
        <v>1.0879324183444415E-2</v>
      </c>
      <c r="K521" s="10">
        <f t="shared" si="66"/>
        <v>8.2421065006741314E-3</v>
      </c>
      <c r="L521" s="10">
        <f t="shared" si="66"/>
        <v>1.4379194564847399E-2</v>
      </c>
      <c r="M521" s="10">
        <f t="shared" si="66"/>
        <v>1.7723656614409396E-2</v>
      </c>
      <c r="N521" s="10">
        <f>+N520/(N$465+N$472)</f>
        <v>1.7454082724633519E-2</v>
      </c>
      <c r="O521" s="10">
        <f>+O520/(O$465+O$472)</f>
        <v>1.5473566740685502E-2</v>
      </c>
      <c r="P521" s="6"/>
      <c r="Q521" s="11" t="s">
        <v>2552</v>
      </c>
    </row>
    <row r="522" spans="1:17" s="87" customFormat="1" x14ac:dyDescent="0.3">
      <c r="A522" s="86"/>
      <c r="B522" s="19"/>
      <c r="C522" s="10" t="e">
        <f t="shared" ref="C522:M522" si="67">C520/B520-1</f>
        <v>#DIV/0!</v>
      </c>
      <c r="D522" s="10">
        <f t="shared" si="67"/>
        <v>1.3008361463196447</v>
      </c>
      <c r="E522" s="10">
        <f t="shared" si="67"/>
        <v>0.11375088320056004</v>
      </c>
      <c r="F522" s="10">
        <f t="shared" si="67"/>
        <v>0.37050942981093571</v>
      </c>
      <c r="G522" s="10">
        <f t="shared" si="67"/>
        <v>-8.6597291706751456E-2</v>
      </c>
      <c r="H522" s="10">
        <f t="shared" si="67"/>
        <v>-0.14552881651553673</v>
      </c>
      <c r="I522" s="10">
        <f t="shared" si="67"/>
        <v>9.3704478316420037E-2</v>
      </c>
      <c r="J522" s="10">
        <f t="shared" si="67"/>
        <v>4.9981789466216453E-2</v>
      </c>
      <c r="K522" s="10">
        <f t="shared" si="67"/>
        <v>-0.2317739387802179</v>
      </c>
      <c r="L522" s="10">
        <f t="shared" si="67"/>
        <v>0.51624679129331152</v>
      </c>
      <c r="M522" s="10">
        <f t="shared" si="67"/>
        <v>0.2483586602770036</v>
      </c>
      <c r="N522" s="10">
        <f>N520/M520-1</f>
        <v>0.32852137623121469</v>
      </c>
      <c r="O522" s="10">
        <f>O520/N520-1</f>
        <v>0.41260495097328298</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f t="shared" ref="B524:O527" si="68">IFERROR(VLOOKUP($B$523,$130:$216,MATCH($Q524&amp;"/"&amp;B$348,$128:$128,0),FALSE),"")</f>
        <v>0</v>
      </c>
      <c r="C524" s="16">
        <f t="shared" si="68"/>
        <v>0</v>
      </c>
      <c r="D524" s="16">
        <f t="shared" si="68"/>
        <v>35262</v>
      </c>
      <c r="E524" s="16">
        <f t="shared" si="68"/>
        <v>56746</v>
      </c>
      <c r="F524" s="16">
        <f t="shared" si="68"/>
        <v>52275</v>
      </c>
      <c r="G524" s="16">
        <f t="shared" si="68"/>
        <v>63124</v>
      </c>
      <c r="H524" s="16">
        <f t="shared" si="68"/>
        <v>70073</v>
      </c>
      <c r="I524" s="16">
        <f t="shared" si="68"/>
        <v>75557</v>
      </c>
      <c r="J524" s="16">
        <f t="shared" si="68"/>
        <v>101858</v>
      </c>
      <c r="K524" s="16">
        <f t="shared" si="68"/>
        <v>105209</v>
      </c>
      <c r="L524" s="16">
        <f t="shared" si="68"/>
        <v>80253</v>
      </c>
      <c r="M524" s="16">
        <f t="shared" si="68"/>
        <v>76214</v>
      </c>
      <c r="N524" s="16">
        <f t="shared" si="68"/>
        <v>91414</v>
      </c>
      <c r="O524" s="16">
        <f t="shared" si="68"/>
        <v>93107</v>
      </c>
      <c r="P524" s="6"/>
      <c r="Q524" s="9" t="s">
        <v>12</v>
      </c>
    </row>
    <row r="525" spans="1:17" x14ac:dyDescent="0.3">
      <c r="B525" s="7">
        <f t="shared" si="68"/>
        <v>0</v>
      </c>
      <c r="C525" s="7">
        <f t="shared" si="68"/>
        <v>26887</v>
      </c>
      <c r="D525" s="7">
        <f t="shared" si="68"/>
        <v>42763</v>
      </c>
      <c r="E525" s="7">
        <f t="shared" si="68"/>
        <v>70993</v>
      </c>
      <c r="F525" s="7">
        <f t="shared" si="68"/>
        <v>41945</v>
      </c>
      <c r="G525" s="7">
        <f t="shared" si="68"/>
        <v>52790</v>
      </c>
      <c r="H525" s="7">
        <f t="shared" si="68"/>
        <v>73986</v>
      </c>
      <c r="I525" s="7">
        <f t="shared" si="68"/>
        <v>75201</v>
      </c>
      <c r="J525" s="7">
        <f t="shared" si="68"/>
        <v>109494</v>
      </c>
      <c r="K525" s="7">
        <f t="shared" si="68"/>
        <v>94420</v>
      </c>
      <c r="L525" s="7">
        <f t="shared" si="68"/>
        <v>79868</v>
      </c>
      <c r="M525" s="7">
        <f t="shared" si="68"/>
        <v>81878</v>
      </c>
      <c r="N525" s="7">
        <f t="shared" si="68"/>
        <v>79257</v>
      </c>
      <c r="O525" s="7" t="str">
        <f t="shared" si="68"/>
        <v/>
      </c>
      <c r="P525" s="6"/>
      <c r="Q525" s="9" t="s">
        <v>13</v>
      </c>
    </row>
    <row r="526" spans="1:17" x14ac:dyDescent="0.3">
      <c r="B526" s="7">
        <f t="shared" si="68"/>
        <v>0</v>
      </c>
      <c r="C526" s="7">
        <f t="shared" si="68"/>
        <v>23316</v>
      </c>
      <c r="D526" s="7">
        <f t="shared" si="68"/>
        <v>49763</v>
      </c>
      <c r="E526" s="7">
        <f t="shared" si="68"/>
        <v>36991</v>
      </c>
      <c r="F526" s="7">
        <f t="shared" si="68"/>
        <v>58359</v>
      </c>
      <c r="G526" s="7">
        <f t="shared" si="68"/>
        <v>58060</v>
      </c>
      <c r="H526" s="7">
        <f t="shared" si="68"/>
        <v>55949</v>
      </c>
      <c r="I526" s="7">
        <f t="shared" si="68"/>
        <v>60549</v>
      </c>
      <c r="J526" s="7">
        <f t="shared" si="68"/>
        <v>92841</v>
      </c>
      <c r="K526" s="7">
        <f t="shared" si="68"/>
        <v>76731</v>
      </c>
      <c r="L526" s="7">
        <f t="shared" si="68"/>
        <v>85885</v>
      </c>
      <c r="M526" s="7">
        <f t="shared" si="68"/>
        <v>63900</v>
      </c>
      <c r="N526" s="7">
        <f t="shared" si="68"/>
        <v>37239</v>
      </c>
      <c r="O526" s="7" t="str">
        <f t="shared" si="68"/>
        <v/>
      </c>
      <c r="P526" s="6"/>
      <c r="Q526" s="9" t="s">
        <v>14</v>
      </c>
    </row>
    <row r="527" spans="1:17" x14ac:dyDescent="0.3">
      <c r="B527" s="18">
        <f t="shared" si="68"/>
        <v>0</v>
      </c>
      <c r="C527" s="18">
        <f t="shared" si="68"/>
        <v>31478.799999999999</v>
      </c>
      <c r="D527" s="18">
        <f t="shared" si="68"/>
        <v>33915.040000000001</v>
      </c>
      <c r="E527" s="18">
        <f t="shared" si="68"/>
        <v>26650.720000000001</v>
      </c>
      <c r="F527" s="18">
        <f t="shared" si="68"/>
        <v>44038.04</v>
      </c>
      <c r="G527" s="18">
        <f t="shared" si="68"/>
        <v>63932.08</v>
      </c>
      <c r="H527" s="18">
        <f t="shared" si="68"/>
        <v>74470.33</v>
      </c>
      <c r="I527" s="18">
        <f t="shared" si="68"/>
        <v>76854.19</v>
      </c>
      <c r="J527" s="18">
        <f t="shared" si="68"/>
        <v>101853.78</v>
      </c>
      <c r="K527" s="18">
        <f t="shared" si="68"/>
        <v>78884.36</v>
      </c>
      <c r="L527" s="18">
        <f t="shared" si="68"/>
        <v>61778.720000000001</v>
      </c>
      <c r="M527" s="18">
        <f t="shared" si="68"/>
        <v>66228.960000000006</v>
      </c>
      <c r="N527" s="18">
        <f t="shared" si="68"/>
        <v>43962.32</v>
      </c>
      <c r="O527" s="18" t="str">
        <f t="shared" si="68"/>
        <v/>
      </c>
      <c r="P527" s="6"/>
      <c r="Q527" s="9" t="s">
        <v>19</v>
      </c>
    </row>
    <row r="528" spans="1:17" x14ac:dyDescent="0.3">
      <c r="B528" s="18">
        <f>SUM(B524:B527)</f>
        <v>0</v>
      </c>
      <c r="C528" s="18">
        <f t="shared" ref="C528:M528" si="69">SUM(C524:C527)</f>
        <v>81681.8</v>
      </c>
      <c r="D528" s="18">
        <f t="shared" si="69"/>
        <v>161703.04000000001</v>
      </c>
      <c r="E528" s="18">
        <f t="shared" si="69"/>
        <v>191380.72</v>
      </c>
      <c r="F528" s="18">
        <f t="shared" si="69"/>
        <v>196617.04</v>
      </c>
      <c r="G528" s="18">
        <f t="shared" si="69"/>
        <v>237906.08000000002</v>
      </c>
      <c r="H528" s="18">
        <f t="shared" si="69"/>
        <v>274478.33</v>
      </c>
      <c r="I528" s="18">
        <f t="shared" si="69"/>
        <v>288161.19</v>
      </c>
      <c r="J528" s="18">
        <f t="shared" si="69"/>
        <v>406046.78</v>
      </c>
      <c r="K528" s="18">
        <f t="shared" si="69"/>
        <v>355244.36</v>
      </c>
      <c r="L528" s="18">
        <f t="shared" si="69"/>
        <v>307784.71999999997</v>
      </c>
      <c r="M528" s="18">
        <f t="shared" si="69"/>
        <v>288220.96000000002</v>
      </c>
      <c r="N528" s="18">
        <f>IF(N525="",N524*4,IF(N526="",(N525+N524)*2,IF(N527="",((N526+N525+N524)/3)*4,SUM(N524:N527))))</f>
        <v>251872.32</v>
      </c>
      <c r="O528" s="18">
        <f>IF(O525="",O524*4,IF(O526="",(O525+O524)*2,IF(O527="",((O526+O525+O524)/3)*4,SUM(O524:O527))))</f>
        <v>372428</v>
      </c>
      <c r="P528" s="6"/>
      <c r="Q528" s="9" t="s">
        <v>15</v>
      </c>
    </row>
    <row r="529" spans="1:17" x14ac:dyDescent="0.3">
      <c r="B529" s="10">
        <f t="shared" ref="B529:O529" si="70">+B528/(B$465+B$472)</f>
        <v>0</v>
      </c>
      <c r="C529" s="10">
        <f t="shared" si="70"/>
        <v>1.6625732503546004E-2</v>
      </c>
      <c r="D529" s="10">
        <f t="shared" si="70"/>
        <v>1.9572840008977823E-2</v>
      </c>
      <c r="E529" s="10">
        <f t="shared" si="70"/>
        <v>2.294318110327399E-2</v>
      </c>
      <c r="F529" s="10">
        <f t="shared" si="70"/>
        <v>2.5600897040187455E-2</v>
      </c>
      <c r="G529" s="10">
        <f t="shared" si="70"/>
        <v>3.3056064832271567E-2</v>
      </c>
      <c r="H529" s="10">
        <f t="shared" si="70"/>
        <v>3.689762856820844E-2</v>
      </c>
      <c r="I529" s="10">
        <f t="shared" si="70"/>
        <v>3.5239725084955348E-2</v>
      </c>
      <c r="J529" s="10">
        <f t="shared" si="70"/>
        <v>5.3973862847627598E-2</v>
      </c>
      <c r="K529" s="10">
        <f t="shared" si="70"/>
        <v>4.6567389184452856E-2</v>
      </c>
      <c r="L529" s="10">
        <f t="shared" si="70"/>
        <v>4.6422464947817071E-2</v>
      </c>
      <c r="M529" s="10">
        <f t="shared" si="70"/>
        <v>4.2922606858599006E-2</v>
      </c>
      <c r="N529" s="10">
        <f t="shared" si="70"/>
        <v>2.7804566516930036E-2</v>
      </c>
      <c r="O529" s="10">
        <f t="shared" si="70"/>
        <v>2.5801840688522037E-2</v>
      </c>
      <c r="P529" s="6"/>
      <c r="Q529" s="11" t="s">
        <v>2552</v>
      </c>
    </row>
    <row r="530" spans="1:17" s="87" customFormat="1" x14ac:dyDescent="0.3">
      <c r="A530" s="86"/>
      <c r="B530" s="19"/>
      <c r="C530" s="10" t="e">
        <f t="shared" ref="C530:M530" si="71">C528/B528-1</f>
        <v>#DIV/0!</v>
      </c>
      <c r="D530" s="10">
        <f t="shared" si="71"/>
        <v>0.97967037944805324</v>
      </c>
      <c r="E530" s="10">
        <f t="shared" si="71"/>
        <v>0.18353198554584993</v>
      </c>
      <c r="F530" s="10">
        <f t="shared" si="71"/>
        <v>2.7360749818477137E-2</v>
      </c>
      <c r="G530" s="10">
        <f t="shared" si="71"/>
        <v>0.20999726168189703</v>
      </c>
      <c r="H530" s="10">
        <f t="shared" si="71"/>
        <v>0.15372557943874332</v>
      </c>
      <c r="I530" s="10">
        <f t="shared" si="71"/>
        <v>4.9850419885606234E-2</v>
      </c>
      <c r="J530" s="10">
        <f t="shared" si="71"/>
        <v>0.40909599936063579</v>
      </c>
      <c r="K530" s="10">
        <f t="shared" si="71"/>
        <v>-0.1251146973755094</v>
      </c>
      <c r="L530" s="10">
        <f t="shared" si="71"/>
        <v>-0.13359716675023359</v>
      </c>
      <c r="M530" s="10">
        <f t="shared" si="71"/>
        <v>-6.3563129449700884E-2</v>
      </c>
      <c r="N530" s="10">
        <f>N528/M528-1</f>
        <v>-0.12611379824701163</v>
      </c>
      <c r="O530" s="10">
        <f>O528/N528-1</f>
        <v>0.47863806550874655</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f t="shared" ref="B532:O535" si="72">IFERROR(VLOOKUP($B$531,$130:$216,MATCH($Q532&amp;"/"&amp;B$348,$128:$128,0),FALSE),"")</f>
        <v>47543</v>
      </c>
      <c r="C532" s="16">
        <f t="shared" si="72"/>
        <v>41051</v>
      </c>
      <c r="D532" s="16">
        <f t="shared" si="72"/>
        <v>49830</v>
      </c>
      <c r="E532" s="16">
        <f t="shared" si="72"/>
        <v>75085</v>
      </c>
      <c r="F532" s="16">
        <f t="shared" si="72"/>
        <v>67094</v>
      </c>
      <c r="G532" s="16">
        <f t="shared" si="72"/>
        <v>82623</v>
      </c>
      <c r="H532" s="16">
        <f t="shared" si="72"/>
        <v>88008</v>
      </c>
      <c r="I532" s="16">
        <f t="shared" si="72"/>
        <v>96681</v>
      </c>
      <c r="J532" s="16">
        <f t="shared" si="72"/>
        <v>121841</v>
      </c>
      <c r="K532" s="16">
        <f t="shared" si="72"/>
        <v>105209</v>
      </c>
      <c r="L532" s="16">
        <f t="shared" si="72"/>
        <v>105677</v>
      </c>
      <c r="M532" s="16">
        <f t="shared" si="72"/>
        <v>104839</v>
      </c>
      <c r="N532" s="16">
        <f t="shared" si="72"/>
        <v>125823</v>
      </c>
      <c r="O532" s="16">
        <f t="shared" si="72"/>
        <v>148944</v>
      </c>
      <c r="P532" s="6"/>
      <c r="Q532" s="9" t="s">
        <v>12</v>
      </c>
    </row>
    <row r="533" spans="1:17" x14ac:dyDescent="0.3">
      <c r="B533" s="7">
        <f t="shared" si="72"/>
        <v>55870</v>
      </c>
      <c r="C533" s="7">
        <f t="shared" si="72"/>
        <v>35999</v>
      </c>
      <c r="D533" s="7">
        <f t="shared" si="72"/>
        <v>58781</v>
      </c>
      <c r="E533" s="7">
        <f t="shared" si="72"/>
        <v>87948</v>
      </c>
      <c r="F533" s="7">
        <f t="shared" si="72"/>
        <v>68864</v>
      </c>
      <c r="G533" s="7">
        <f t="shared" si="72"/>
        <v>80282</v>
      </c>
      <c r="H533" s="7">
        <f t="shared" si="72"/>
        <v>92937</v>
      </c>
      <c r="I533" s="7">
        <f t="shared" si="72"/>
        <v>95355</v>
      </c>
      <c r="J533" s="7">
        <f t="shared" si="72"/>
        <v>129106</v>
      </c>
      <c r="K533" s="7">
        <f t="shared" si="72"/>
        <v>117847</v>
      </c>
      <c r="L533" s="7">
        <f t="shared" si="72"/>
        <v>102989</v>
      </c>
      <c r="M533" s="7">
        <f t="shared" si="72"/>
        <v>116414</v>
      </c>
      <c r="N533" s="7">
        <f t="shared" si="72"/>
        <v>124973</v>
      </c>
      <c r="O533" s="7" t="str">
        <f t="shared" si="72"/>
        <v/>
      </c>
      <c r="P533" s="6"/>
      <c r="Q533" s="9" t="s">
        <v>13</v>
      </c>
    </row>
    <row r="534" spans="1:17" x14ac:dyDescent="0.3">
      <c r="B534" s="7">
        <f t="shared" si="72"/>
        <v>51769</v>
      </c>
      <c r="C534" s="7">
        <f t="shared" si="72"/>
        <v>29689</v>
      </c>
      <c r="D534" s="7">
        <f t="shared" si="72"/>
        <v>63853</v>
      </c>
      <c r="E534" s="7">
        <f t="shared" si="72"/>
        <v>52322</v>
      </c>
      <c r="F534" s="7">
        <f t="shared" si="72"/>
        <v>82526</v>
      </c>
      <c r="G534" s="7">
        <f t="shared" si="72"/>
        <v>78495</v>
      </c>
      <c r="H534" s="7">
        <f t="shared" si="72"/>
        <v>74287</v>
      </c>
      <c r="I534" s="7">
        <f t="shared" si="72"/>
        <v>78483</v>
      </c>
      <c r="J534" s="7">
        <f t="shared" si="72"/>
        <v>112627</v>
      </c>
      <c r="K534" s="7">
        <f t="shared" si="72"/>
        <v>95743</v>
      </c>
      <c r="L534" s="7">
        <f t="shared" si="72"/>
        <v>109894</v>
      </c>
      <c r="M534" s="7">
        <f t="shared" si="72"/>
        <v>90071</v>
      </c>
      <c r="N534" s="7">
        <f t="shared" si="72"/>
        <v>85555</v>
      </c>
      <c r="O534" s="7" t="str">
        <f t="shared" si="72"/>
        <v/>
      </c>
      <c r="P534" s="6"/>
      <c r="Q534" s="9" t="s">
        <v>14</v>
      </c>
    </row>
    <row r="535" spans="1:17" x14ac:dyDescent="0.3">
      <c r="B535" s="18">
        <f t="shared" si="72"/>
        <v>53812</v>
      </c>
      <c r="C535" s="18">
        <f t="shared" si="72"/>
        <v>41995.23</v>
      </c>
      <c r="D535" s="18">
        <f t="shared" si="72"/>
        <v>49064.07</v>
      </c>
      <c r="E535" s="18">
        <f t="shared" si="72"/>
        <v>42655.9</v>
      </c>
      <c r="F535" s="18">
        <f t="shared" si="72"/>
        <v>69450.33</v>
      </c>
      <c r="G535" s="18">
        <f t="shared" si="72"/>
        <v>79915.539999999994</v>
      </c>
      <c r="H535" s="18">
        <f t="shared" si="72"/>
        <v>90517.31</v>
      </c>
      <c r="I535" s="18">
        <f t="shared" si="72"/>
        <v>95591.57</v>
      </c>
      <c r="J535" s="18">
        <f t="shared" si="72"/>
        <v>124318.22</v>
      </c>
      <c r="K535" s="18">
        <f t="shared" si="72"/>
        <v>99321.16</v>
      </c>
      <c r="L535" s="18">
        <f t="shared" si="72"/>
        <v>84559.95</v>
      </c>
      <c r="M535" s="18">
        <f t="shared" si="72"/>
        <v>95909.52</v>
      </c>
      <c r="N535" s="18">
        <f t="shared" si="72"/>
        <v>73632.05</v>
      </c>
      <c r="O535" s="18" t="str">
        <f t="shared" si="72"/>
        <v/>
      </c>
      <c r="P535" s="6"/>
      <c r="Q535" s="9" t="s">
        <v>19</v>
      </c>
    </row>
    <row r="536" spans="1:17" x14ac:dyDescent="0.3">
      <c r="B536" s="25">
        <f t="shared" ref="B536:M536" si="73">SUM(B532:B535)</f>
        <v>208994</v>
      </c>
      <c r="C536" s="25">
        <f t="shared" si="73"/>
        <v>148734.23000000001</v>
      </c>
      <c r="D536" s="25">
        <f t="shared" si="73"/>
        <v>221528.07</v>
      </c>
      <c r="E536" s="25">
        <f t="shared" si="73"/>
        <v>258010.9</v>
      </c>
      <c r="F536" s="25">
        <f t="shared" si="73"/>
        <v>287934.33</v>
      </c>
      <c r="G536" s="25">
        <f t="shared" si="73"/>
        <v>321315.53999999998</v>
      </c>
      <c r="H536" s="25">
        <f t="shared" si="73"/>
        <v>345749.31</v>
      </c>
      <c r="I536" s="25">
        <f t="shared" si="73"/>
        <v>366110.57</v>
      </c>
      <c r="J536" s="25">
        <f t="shared" si="73"/>
        <v>487892.22</v>
      </c>
      <c r="K536" s="25">
        <f t="shared" si="73"/>
        <v>418120.16000000003</v>
      </c>
      <c r="L536" s="25">
        <f t="shared" si="73"/>
        <v>403119.95</v>
      </c>
      <c r="M536" s="25">
        <f t="shared" si="73"/>
        <v>407233.52</v>
      </c>
      <c r="N536" s="25">
        <f>IF(N533="",N532*4,IF(N534="",(N533+N532)*2,IF(N535="",((N534+N533+N532)/3)*4,SUM(N532:N535))))</f>
        <v>409983.05</v>
      </c>
      <c r="O536" s="25">
        <f>IF(O533="",O532*4,IF(O534="",(O533+O532)*2,IF(O535="",((O534+O533+O532)/3)*4,SUM(O532:O535))))</f>
        <v>595776</v>
      </c>
      <c r="P536" s="6"/>
      <c r="Q536" s="9" t="s">
        <v>15</v>
      </c>
    </row>
    <row r="537" spans="1:17" x14ac:dyDescent="0.3">
      <c r="B537" s="21">
        <f t="shared" ref="B537:O537" si="74">+B536/(B$465+B$472)</f>
        <v>5.1859244510702666E-2</v>
      </c>
      <c r="C537" s="10">
        <f t="shared" si="74"/>
        <v>3.0273763826224293E-2</v>
      </c>
      <c r="D537" s="10">
        <f t="shared" si="74"/>
        <v>2.6814174128127952E-2</v>
      </c>
      <c r="E537" s="10">
        <f t="shared" si="74"/>
        <v>3.0930967368702107E-2</v>
      </c>
      <c r="F537" s="10">
        <f t="shared" si="74"/>
        <v>3.7491039111693256E-2</v>
      </c>
      <c r="G537" s="10">
        <f t="shared" si="74"/>
        <v>4.4645463965680685E-2</v>
      </c>
      <c r="H537" s="10">
        <f t="shared" si="74"/>
        <v>4.6478458310695622E-2</v>
      </c>
      <c r="I537" s="10">
        <f t="shared" si="74"/>
        <v>4.4772288167939274E-2</v>
      </c>
      <c r="J537" s="10">
        <f t="shared" si="74"/>
        <v>6.4853187031072013E-2</v>
      </c>
      <c r="K537" s="10">
        <f t="shared" si="74"/>
        <v>5.480949568512699E-2</v>
      </c>
      <c r="L537" s="10">
        <f t="shared" si="74"/>
        <v>6.0801659512664474E-2</v>
      </c>
      <c r="M537" s="10">
        <f t="shared" si="74"/>
        <v>6.0646263473008402E-2</v>
      </c>
      <c r="N537" s="10">
        <f t="shared" si="74"/>
        <v>4.5258649241563552E-2</v>
      </c>
      <c r="O537" s="10">
        <f t="shared" si="74"/>
        <v>4.1275407429207538E-2</v>
      </c>
      <c r="P537" s="6"/>
      <c r="Q537" s="11" t="s">
        <v>2552</v>
      </c>
    </row>
    <row r="538" spans="1:17" s="87" customFormat="1" x14ac:dyDescent="0.3">
      <c r="A538" s="86"/>
      <c r="B538" s="19"/>
      <c r="C538" s="10">
        <f t="shared" ref="C538:M538" si="75">C536/B536-1</f>
        <v>-0.28833253586227348</v>
      </c>
      <c r="D538" s="10">
        <f t="shared" si="75"/>
        <v>0.48942223992419231</v>
      </c>
      <c r="E538" s="10">
        <f t="shared" si="75"/>
        <v>0.16468716582959431</v>
      </c>
      <c r="F538" s="10">
        <f t="shared" si="75"/>
        <v>0.11597738700186699</v>
      </c>
      <c r="G538" s="10">
        <f t="shared" si="75"/>
        <v>0.11593341440042937</v>
      </c>
      <c r="H538" s="10">
        <f t="shared" si="75"/>
        <v>7.6042914077545154E-2</v>
      </c>
      <c r="I538" s="10">
        <f t="shared" si="75"/>
        <v>5.8890240446177744E-2</v>
      </c>
      <c r="J538" s="10">
        <f t="shared" si="75"/>
        <v>0.33263625794797447</v>
      </c>
      <c r="K538" s="10">
        <f t="shared" si="75"/>
        <v>-0.1430071174326164</v>
      </c>
      <c r="L538" s="10">
        <f t="shared" si="75"/>
        <v>-3.587535697872124E-2</v>
      </c>
      <c r="M538" s="10">
        <f t="shared" si="75"/>
        <v>1.0204332482180556E-2</v>
      </c>
      <c r="N538" s="10">
        <f>N536/M536-1</f>
        <v>6.7517280993960593E-3</v>
      </c>
      <c r="O538" s="10">
        <f>O536/N536-1</f>
        <v>0.45317227139024419</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f t="shared" ref="B540:O543" si="76">IFERROR(VLOOKUP($B$539,$130:$216,MATCH($Q540&amp;"/"&amp;B$348,$128:$128,0),FALSE),"")</f>
        <v>0</v>
      </c>
      <c r="C540" s="16">
        <f t="shared" si="76"/>
        <v>9430</v>
      </c>
      <c r="D540" s="16">
        <f t="shared" si="76"/>
        <v>10927</v>
      </c>
      <c r="E540" s="16">
        <f t="shared" si="76"/>
        <v>13265</v>
      </c>
      <c r="F540" s="16">
        <f t="shared" si="76"/>
        <v>13432</v>
      </c>
      <c r="G540" s="16">
        <f t="shared" si="76"/>
        <v>23555</v>
      </c>
      <c r="H540" s="16">
        <f t="shared" si="76"/>
        <v>22852</v>
      </c>
      <c r="I540" s="16">
        <f t="shared" si="76"/>
        <v>25244</v>
      </c>
      <c r="J540" s="16">
        <f t="shared" si="76"/>
        <v>24771</v>
      </c>
      <c r="K540" s="16">
        <f t="shared" si="76"/>
        <v>20531</v>
      </c>
      <c r="L540" s="16">
        <f t="shared" si="76"/>
        <v>13493</v>
      </c>
      <c r="M540" s="16">
        <f t="shared" si="76"/>
        <v>7585</v>
      </c>
      <c r="N540" s="16">
        <f t="shared" si="76"/>
        <v>5526</v>
      </c>
      <c r="O540" s="16">
        <f t="shared" si="76"/>
        <v>5710</v>
      </c>
      <c r="P540" s="6"/>
      <c r="Q540" s="9" t="s">
        <v>12</v>
      </c>
    </row>
    <row r="541" spans="1:17" x14ac:dyDescent="0.3">
      <c r="B541" s="7">
        <f t="shared" si="76"/>
        <v>0</v>
      </c>
      <c r="C541" s="7">
        <f t="shared" si="76"/>
        <v>8623</v>
      </c>
      <c r="D541" s="7">
        <f t="shared" si="76"/>
        <v>11108</v>
      </c>
      <c r="E541" s="7">
        <f t="shared" si="76"/>
        <v>13880</v>
      </c>
      <c r="F541" s="7">
        <f t="shared" si="76"/>
        <v>17073</v>
      </c>
      <c r="G541" s="7">
        <f t="shared" si="76"/>
        <v>27008</v>
      </c>
      <c r="H541" s="7">
        <f t="shared" si="76"/>
        <v>23944</v>
      </c>
      <c r="I541" s="7">
        <f t="shared" si="76"/>
        <v>27342</v>
      </c>
      <c r="J541" s="7">
        <f t="shared" si="76"/>
        <v>25012</v>
      </c>
      <c r="K541" s="7">
        <f t="shared" si="76"/>
        <v>16037</v>
      </c>
      <c r="L541" s="7">
        <f t="shared" si="76"/>
        <v>7356</v>
      </c>
      <c r="M541" s="7">
        <f t="shared" si="76"/>
        <v>3713</v>
      </c>
      <c r="N541" s="7">
        <f t="shared" si="76"/>
        <v>4742</v>
      </c>
      <c r="O541" s="7" t="str">
        <f t="shared" si="76"/>
        <v/>
      </c>
      <c r="P541" s="6"/>
      <c r="Q541" s="9" t="s">
        <v>13</v>
      </c>
    </row>
    <row r="542" spans="1:17" x14ac:dyDescent="0.3">
      <c r="B542" s="7">
        <f t="shared" si="76"/>
        <v>0</v>
      </c>
      <c r="C542" s="7">
        <f t="shared" si="76"/>
        <v>9717</v>
      </c>
      <c r="D542" s="7">
        <f t="shared" si="76"/>
        <v>21192</v>
      </c>
      <c r="E542" s="7">
        <f t="shared" si="76"/>
        <v>7058</v>
      </c>
      <c r="F542" s="7">
        <f t="shared" si="76"/>
        <v>16992</v>
      </c>
      <c r="G542" s="7">
        <f t="shared" si="76"/>
        <v>25258</v>
      </c>
      <c r="H542" s="7">
        <f t="shared" si="76"/>
        <v>16026</v>
      </c>
      <c r="I542" s="7">
        <f t="shared" si="76"/>
        <v>18394</v>
      </c>
      <c r="J542" s="7">
        <f t="shared" si="76"/>
        <v>22625</v>
      </c>
      <c r="K542" s="7">
        <f t="shared" si="76"/>
        <v>15665</v>
      </c>
      <c r="L542" s="7">
        <f t="shared" si="76"/>
        <v>7336</v>
      </c>
      <c r="M542" s="7">
        <f t="shared" si="76"/>
        <v>5292</v>
      </c>
      <c r="N542" s="7">
        <f t="shared" si="76"/>
        <v>9508</v>
      </c>
      <c r="O542" s="7" t="str">
        <f t="shared" si="76"/>
        <v/>
      </c>
      <c r="P542" s="6"/>
      <c r="Q542" s="9" t="s">
        <v>14</v>
      </c>
    </row>
    <row r="543" spans="1:17" x14ac:dyDescent="0.3">
      <c r="B543" s="18">
        <f t="shared" si="76"/>
        <v>0</v>
      </c>
      <c r="C543" s="18">
        <f t="shared" si="76"/>
        <v>9313.5</v>
      </c>
      <c r="D543" s="18">
        <f t="shared" si="76"/>
        <v>17634.84</v>
      </c>
      <c r="E543" s="18">
        <f t="shared" si="76"/>
        <v>10000.84</v>
      </c>
      <c r="F543" s="18">
        <f t="shared" si="76"/>
        <v>17921.080000000002</v>
      </c>
      <c r="G543" s="18">
        <f t="shared" si="76"/>
        <v>19165.240000000002</v>
      </c>
      <c r="H543" s="18">
        <f t="shared" si="76"/>
        <v>19432.64</v>
      </c>
      <c r="I543" s="18">
        <f t="shared" si="76"/>
        <v>20079.27</v>
      </c>
      <c r="J543" s="18">
        <f t="shared" si="76"/>
        <v>14694.09</v>
      </c>
      <c r="K543" s="18">
        <f t="shared" si="76"/>
        <v>5408.7</v>
      </c>
      <c r="L543" s="18">
        <f t="shared" si="76"/>
        <v>1566.87</v>
      </c>
      <c r="M543" s="18">
        <f t="shared" si="76"/>
        <v>11116.3</v>
      </c>
      <c r="N543" s="18">
        <f t="shared" si="76"/>
        <v>9018.76</v>
      </c>
      <c r="O543" s="18" t="str">
        <f t="shared" si="76"/>
        <v/>
      </c>
      <c r="P543" s="6"/>
      <c r="Q543" s="9" t="s">
        <v>19</v>
      </c>
    </row>
    <row r="544" spans="1:17" x14ac:dyDescent="0.3">
      <c r="B544" s="18">
        <f>SUM(B540:B543)</f>
        <v>0</v>
      </c>
      <c r="C544" s="18">
        <f t="shared" ref="C544:M544" si="77">SUM(C540:C543)</f>
        <v>37083.5</v>
      </c>
      <c r="D544" s="18">
        <f t="shared" si="77"/>
        <v>60861.84</v>
      </c>
      <c r="E544" s="18">
        <f t="shared" si="77"/>
        <v>44203.839999999997</v>
      </c>
      <c r="F544" s="18">
        <f t="shared" si="77"/>
        <v>65418.080000000002</v>
      </c>
      <c r="G544" s="18">
        <f t="shared" si="77"/>
        <v>94986.240000000005</v>
      </c>
      <c r="H544" s="18">
        <f t="shared" si="77"/>
        <v>82254.64</v>
      </c>
      <c r="I544" s="18">
        <f t="shared" si="77"/>
        <v>91059.27</v>
      </c>
      <c r="J544" s="18">
        <f t="shared" si="77"/>
        <v>87102.09</v>
      </c>
      <c r="K544" s="18">
        <f t="shared" si="77"/>
        <v>57641.7</v>
      </c>
      <c r="L544" s="18">
        <f t="shared" si="77"/>
        <v>29751.87</v>
      </c>
      <c r="M544" s="18">
        <f t="shared" si="77"/>
        <v>27706.3</v>
      </c>
      <c r="N544" s="18">
        <f>IF(N541="",N540*4,IF(N542="",(N541+N540)*2,IF(N543="",((N542+N541+N540)/3)*4,SUM(N540:N543))))</f>
        <v>28794.760000000002</v>
      </c>
      <c r="O544" s="18">
        <f>IF(O541="",O540*4,IF(O542="",(O541+O540)*2,IF(O543="",((O542+O541+O540)/3)*4,SUM(O540:O543))))</f>
        <v>22840</v>
      </c>
      <c r="P544" s="6"/>
      <c r="Q544" s="9" t="s">
        <v>15</v>
      </c>
    </row>
    <row r="545" spans="1:17" x14ac:dyDescent="0.3">
      <c r="B545" s="21">
        <f t="shared" ref="B545:O545" si="78">+B544/(B$465+B$472)</f>
        <v>0</v>
      </c>
      <c r="C545" s="22">
        <f t="shared" si="78"/>
        <v>7.5480749848221788E-3</v>
      </c>
      <c r="D545" s="22">
        <f t="shared" si="78"/>
        <v>7.3668315510457107E-3</v>
      </c>
      <c r="E545" s="22">
        <f t="shared" si="78"/>
        <v>5.2992626769308151E-3</v>
      </c>
      <c r="F545" s="22">
        <f t="shared" si="78"/>
        <v>8.5178859911976407E-3</v>
      </c>
      <c r="G545" s="22">
        <f t="shared" si="78"/>
        <v>1.3197944783982429E-2</v>
      </c>
      <c r="H545" s="22">
        <f t="shared" si="78"/>
        <v>1.1057343414803276E-2</v>
      </c>
      <c r="I545" s="22">
        <f t="shared" si="78"/>
        <v>1.1135793967385831E-2</v>
      </c>
      <c r="J545" s="22">
        <f t="shared" si="78"/>
        <v>1.1578065609587435E-2</v>
      </c>
      <c r="K545" s="22">
        <f t="shared" si="78"/>
        <v>7.5559918168819802E-3</v>
      </c>
      <c r="L545" s="22">
        <f t="shared" si="78"/>
        <v>4.4874064645152312E-3</v>
      </c>
      <c r="M545" s="22">
        <f t="shared" si="78"/>
        <v>4.126093474972818E-3</v>
      </c>
      <c r="N545" s="23">
        <f t="shared" si="78"/>
        <v>3.1786971262226685E-3</v>
      </c>
      <c r="O545" s="23">
        <f t="shared" si="78"/>
        <v>1.5823569692016801E-3</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f t="shared" ref="B547:O551" si="79">IFERROR(B507+B468-B532-B540,"")</f>
        <v>86832</v>
      </c>
      <c r="C547" s="16">
        <f t="shared" si="79"/>
        <v>36314</v>
      </c>
      <c r="D547" s="16">
        <f t="shared" si="79"/>
        <v>114060</v>
      </c>
      <c r="E547" s="16">
        <f t="shared" si="79"/>
        <v>205886</v>
      </c>
      <c r="F547" s="16">
        <f t="shared" si="79"/>
        <v>138859</v>
      </c>
      <c r="G547" s="16">
        <f t="shared" si="79"/>
        <v>175302</v>
      </c>
      <c r="H547" s="16">
        <f t="shared" si="79"/>
        <v>2366435</v>
      </c>
      <c r="I547" s="16">
        <f t="shared" si="79"/>
        <v>187287</v>
      </c>
      <c r="J547" s="16">
        <f t="shared" si="79"/>
        <v>183990</v>
      </c>
      <c r="K547" s="16">
        <f t="shared" si="79"/>
        <v>141945</v>
      </c>
      <c r="L547" s="16">
        <f t="shared" si="79"/>
        <v>207939</v>
      </c>
      <c r="M547" s="16">
        <f t="shared" si="79"/>
        <v>197274</v>
      </c>
      <c r="N547" s="16">
        <f t="shared" si="79"/>
        <v>135535</v>
      </c>
      <c r="O547" s="16">
        <f t="shared" si="79"/>
        <v>183153</v>
      </c>
      <c r="P547" s="6"/>
      <c r="Q547" s="9" t="s">
        <v>12</v>
      </c>
    </row>
    <row r="548" spans="1:17" x14ac:dyDescent="0.3">
      <c r="B548" s="7">
        <f t="shared" si="79"/>
        <v>50671</v>
      </c>
      <c r="C548" s="7">
        <f t="shared" si="79"/>
        <v>43818</v>
      </c>
      <c r="D548" s="7">
        <f t="shared" si="79"/>
        <v>137544</v>
      </c>
      <c r="E548" s="7">
        <f t="shared" si="79"/>
        <v>231907</v>
      </c>
      <c r="F548" s="7">
        <f t="shared" si="79"/>
        <v>172370</v>
      </c>
      <c r="G548" s="7">
        <f t="shared" si="79"/>
        <v>152157</v>
      </c>
      <c r="H548" s="7">
        <f t="shared" si="79"/>
        <v>85173</v>
      </c>
      <c r="I548" s="7">
        <f t="shared" si="79"/>
        <v>99740</v>
      </c>
      <c r="J548" s="7">
        <f t="shared" si="79"/>
        <v>95402</v>
      </c>
      <c r="K548" s="7">
        <f t="shared" si="79"/>
        <v>123346</v>
      </c>
      <c r="L548" s="7">
        <f t="shared" si="79"/>
        <v>140599</v>
      </c>
      <c r="M548" s="7">
        <f t="shared" si="79"/>
        <v>87151</v>
      </c>
      <c r="N548" s="7">
        <f t="shared" si="79"/>
        <v>96916</v>
      </c>
      <c r="O548" s="7" t="str">
        <f t="shared" si="79"/>
        <v/>
      </c>
      <c r="P548" s="6"/>
      <c r="Q548" s="9" t="s">
        <v>13</v>
      </c>
    </row>
    <row r="549" spans="1:17" x14ac:dyDescent="0.3">
      <c r="B549" s="7">
        <f t="shared" si="79"/>
        <v>44620</v>
      </c>
      <c r="C549" s="7">
        <f t="shared" si="79"/>
        <v>41660</v>
      </c>
      <c r="D549" s="7">
        <f t="shared" si="79"/>
        <v>108970</v>
      </c>
      <c r="E549" s="7">
        <f t="shared" si="79"/>
        <v>108941</v>
      </c>
      <c r="F549" s="7">
        <f t="shared" si="79"/>
        <v>96010</v>
      </c>
      <c r="G549" s="7">
        <f t="shared" si="79"/>
        <v>74017</v>
      </c>
      <c r="H549" s="7">
        <f t="shared" si="79"/>
        <v>74264</v>
      </c>
      <c r="I549" s="7">
        <f t="shared" si="79"/>
        <v>59320</v>
      </c>
      <c r="J549" s="7">
        <f t="shared" si="79"/>
        <v>80530</v>
      </c>
      <c r="K549" s="7">
        <f t="shared" si="79"/>
        <v>88125</v>
      </c>
      <c r="L549" s="7">
        <f t="shared" si="79"/>
        <v>107562</v>
      </c>
      <c r="M549" s="7">
        <f t="shared" si="79"/>
        <v>24149</v>
      </c>
      <c r="N549" s="7">
        <f t="shared" si="79"/>
        <v>125476</v>
      </c>
      <c r="O549" s="7" t="str">
        <f t="shared" si="79"/>
        <v/>
      </c>
      <c r="P549" s="6"/>
      <c r="Q549" s="9" t="s">
        <v>14</v>
      </c>
    </row>
    <row r="550" spans="1:17" x14ac:dyDescent="0.3">
      <c r="B550" s="18">
        <f t="shared" si="79"/>
        <v>-18682</v>
      </c>
      <c r="C550" s="18">
        <f t="shared" si="79"/>
        <v>7781.5500000000247</v>
      </c>
      <c r="D550" s="18">
        <f t="shared" si="79"/>
        <v>108716.49000000002</v>
      </c>
      <c r="E550" s="18">
        <f t="shared" si="79"/>
        <v>24041.670000000002</v>
      </c>
      <c r="F550" s="18">
        <f t="shared" si="79"/>
        <v>114862.98999999989</v>
      </c>
      <c r="G550" s="18">
        <f t="shared" si="79"/>
        <v>73324.979999999894</v>
      </c>
      <c r="H550" s="18">
        <f t="shared" si="79"/>
        <v>100697.99999999999</v>
      </c>
      <c r="I550" s="18">
        <f t="shared" si="79"/>
        <v>99067.490000000034</v>
      </c>
      <c r="J550" s="18">
        <f t="shared" si="79"/>
        <v>84715.380000000179</v>
      </c>
      <c r="K550" s="18">
        <f t="shared" si="79"/>
        <v>123229.04000000008</v>
      </c>
      <c r="L550" s="18">
        <f t="shared" si="79"/>
        <v>113063.02999999987</v>
      </c>
      <c r="M550" s="18">
        <f t="shared" si="79"/>
        <v>35598.320000000065</v>
      </c>
      <c r="N550" s="18">
        <f t="shared" si="79"/>
        <v>111549.19000000018</v>
      </c>
      <c r="O550" s="18" t="str">
        <f t="shared" si="79"/>
        <v/>
      </c>
      <c r="P550" s="6"/>
      <c r="Q550" s="9" t="s">
        <v>19</v>
      </c>
    </row>
    <row r="551" spans="1:17" x14ac:dyDescent="0.3">
      <c r="B551" s="25">
        <f t="shared" si="79"/>
        <v>163441</v>
      </c>
      <c r="C551" s="18">
        <f t="shared" si="79"/>
        <v>129573.54999999932</v>
      </c>
      <c r="D551" s="18">
        <f t="shared" si="79"/>
        <v>469290.49000000011</v>
      </c>
      <c r="E551" s="18">
        <f t="shared" si="79"/>
        <v>570775.67000000004</v>
      </c>
      <c r="F551" s="18">
        <f t="shared" si="79"/>
        <v>522101.99000000005</v>
      </c>
      <c r="G551" s="18">
        <f t="shared" si="79"/>
        <v>474800.98000000021</v>
      </c>
      <c r="H551" s="18">
        <f t="shared" si="79"/>
        <v>2626569.9999999995</v>
      </c>
      <c r="I551" s="18">
        <f t="shared" si="79"/>
        <v>445414.48999999976</v>
      </c>
      <c r="J551" s="18">
        <f t="shared" si="79"/>
        <v>444637.3800000007</v>
      </c>
      <c r="K551" s="18">
        <f t="shared" si="79"/>
        <v>476645.03999999963</v>
      </c>
      <c r="L551" s="18">
        <f t="shared" si="79"/>
        <v>569163.03000000038</v>
      </c>
      <c r="M551" s="18">
        <f t="shared" si="79"/>
        <v>344172.31999999954</v>
      </c>
      <c r="N551" s="18">
        <f t="shared" si="79"/>
        <v>469476.1900000007</v>
      </c>
      <c r="O551" s="18">
        <f t="shared" si="79"/>
        <v>732612</v>
      </c>
      <c r="P551" s="6"/>
      <c r="Q551" s="9" t="s">
        <v>15</v>
      </c>
    </row>
    <row r="552" spans="1:17" x14ac:dyDescent="0.3">
      <c r="B552" s="10">
        <f t="shared" ref="B552:O552" si="80">+B551/(B$465+B$472)</f>
        <v>4.0555837880866218E-2</v>
      </c>
      <c r="C552" s="10">
        <f t="shared" si="80"/>
        <v>2.6373747662696366E-2</v>
      </c>
      <c r="D552" s="10">
        <f t="shared" si="80"/>
        <v>5.6803803308242119E-2</v>
      </c>
      <c r="E552" s="10">
        <f t="shared" si="80"/>
        <v>6.84259603901195E-2</v>
      </c>
      <c r="F552" s="10">
        <f t="shared" si="80"/>
        <v>6.7981286314080305E-2</v>
      </c>
      <c r="G552" s="10">
        <f t="shared" si="80"/>
        <v>6.5971630390051744E-2</v>
      </c>
      <c r="H552" s="10">
        <f t="shared" si="80"/>
        <v>0.35308508423378715</v>
      </c>
      <c r="I552" s="10">
        <f t="shared" si="80"/>
        <v>5.4470500265686658E-2</v>
      </c>
      <c r="J552" s="10">
        <f t="shared" si="80"/>
        <v>5.9103527344924425E-2</v>
      </c>
      <c r="K552" s="10">
        <f t="shared" si="80"/>
        <v>6.2481259605413814E-2</v>
      </c>
      <c r="L552" s="10">
        <f t="shared" si="80"/>
        <v>8.5845557277074616E-2</v>
      </c>
      <c r="M552" s="10">
        <f t="shared" si="80"/>
        <v>5.1255027333792488E-2</v>
      </c>
      <c r="N552" s="10">
        <f t="shared" si="80"/>
        <v>5.1826186986207542E-2</v>
      </c>
      <c r="O552" s="10">
        <f t="shared" si="80"/>
        <v>5.0755416108615642E-2</v>
      </c>
      <c r="P552" s="6"/>
      <c r="Q552" s="11" t="s">
        <v>26</v>
      </c>
    </row>
    <row r="553" spans="1:17" s="87" customFormat="1" x14ac:dyDescent="0.3">
      <c r="A553" s="86"/>
      <c r="B553" s="19"/>
      <c r="C553" s="10">
        <f t="shared" ref="C553:M553" si="81">C551/B551-1</f>
        <v>-0.20721514185547496</v>
      </c>
      <c r="D553" s="10">
        <f t="shared" si="81"/>
        <v>2.6218077686379866</v>
      </c>
      <c r="E553" s="10">
        <f t="shared" si="81"/>
        <v>0.21625236854895546</v>
      </c>
      <c r="F553" s="10">
        <f t="shared" si="81"/>
        <v>-8.5276374867204852E-2</v>
      </c>
      <c r="G553" s="10">
        <f t="shared" si="81"/>
        <v>-9.05972605084302E-2</v>
      </c>
      <c r="H553" s="10">
        <f t="shared" si="81"/>
        <v>4.5319388767900151</v>
      </c>
      <c r="I553" s="10">
        <f t="shared" si="81"/>
        <v>-0.83041971468493136</v>
      </c>
      <c r="J553" s="10">
        <f t="shared" si="81"/>
        <v>-1.7446895362542847E-3</v>
      </c>
      <c r="K553" s="10">
        <f t="shared" si="81"/>
        <v>7.1985985523751683E-2</v>
      </c>
      <c r="L553" s="10">
        <f t="shared" si="81"/>
        <v>0.19410249186690542</v>
      </c>
      <c r="M553" s="10">
        <f t="shared" si="81"/>
        <v>-0.39530099135216268</v>
      </c>
      <c r="N553" s="10">
        <f>N551/M551-1</f>
        <v>0.36407306084347901</v>
      </c>
      <c r="O553" s="10">
        <f>O551/N551-1</f>
        <v>0.56048808353837698</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f t="shared" ref="B555:O555" si="82">IFERROR(B547+B593,"")</f>
        <v>121103</v>
      </c>
      <c r="C555" s="16">
        <f t="shared" si="82"/>
        <v>73217</v>
      </c>
      <c r="D555" s="16">
        <f t="shared" si="82"/>
        <v>152809</v>
      </c>
      <c r="E555" s="16">
        <f t="shared" si="82"/>
        <v>244293</v>
      </c>
      <c r="F555" s="16">
        <f t="shared" si="82"/>
        <v>177266</v>
      </c>
      <c r="G555" s="16">
        <f t="shared" si="82"/>
        <v>233887</v>
      </c>
      <c r="H555" s="16">
        <f t="shared" si="82"/>
        <v>2428088</v>
      </c>
      <c r="I555" s="16">
        <f t="shared" si="82"/>
        <v>257742</v>
      </c>
      <c r="J555" s="16">
        <f t="shared" si="82"/>
        <v>252959</v>
      </c>
      <c r="K555" s="16">
        <f t="shared" si="82"/>
        <v>227008</v>
      </c>
      <c r="L555" s="16">
        <f t="shared" si="82"/>
        <v>284848</v>
      </c>
      <c r="M555" s="16">
        <f t="shared" si="82"/>
        <v>272597</v>
      </c>
      <c r="N555" s="16">
        <f t="shared" si="82"/>
        <v>234304</v>
      </c>
      <c r="O555" s="16">
        <f t="shared" si="82"/>
        <v>300506</v>
      </c>
      <c r="P555" s="6"/>
      <c r="Q555" s="9" t="s">
        <v>12</v>
      </c>
    </row>
    <row r="556" spans="1:17" x14ac:dyDescent="0.3">
      <c r="B556" s="7">
        <f t="shared" ref="B556:O558" si="83">IFERROR(B548+B594-B593,"")</f>
        <v>86091</v>
      </c>
      <c r="C556" s="7">
        <f t="shared" si="83"/>
        <v>81566</v>
      </c>
      <c r="D556" s="7">
        <f t="shared" si="83"/>
        <v>179173</v>
      </c>
      <c r="E556" s="7">
        <f t="shared" si="83"/>
        <v>270825</v>
      </c>
      <c r="F556" s="7">
        <f t="shared" si="83"/>
        <v>214451</v>
      </c>
      <c r="G556" s="7">
        <f t="shared" si="83"/>
        <v>203795</v>
      </c>
      <c r="H556" s="7">
        <f t="shared" si="83"/>
        <v>151616</v>
      </c>
      <c r="I556" s="7">
        <f t="shared" si="83"/>
        <v>174605</v>
      </c>
      <c r="J556" s="7">
        <f t="shared" si="83"/>
        <v>162385</v>
      </c>
      <c r="K556" s="7">
        <f t="shared" si="83"/>
        <v>208600</v>
      </c>
      <c r="L556" s="7">
        <f t="shared" si="83"/>
        <v>218786</v>
      </c>
      <c r="M556" s="7">
        <f t="shared" si="83"/>
        <v>159377</v>
      </c>
      <c r="N556" s="7">
        <f t="shared" si="83"/>
        <v>199794</v>
      </c>
      <c r="O556" s="7" t="str">
        <f t="shared" si="83"/>
        <v/>
      </c>
      <c r="P556" s="6"/>
      <c r="Q556" s="9" t="s">
        <v>13</v>
      </c>
    </row>
    <row r="557" spans="1:17" x14ac:dyDescent="0.3">
      <c r="B557" s="7">
        <f t="shared" si="83"/>
        <v>80886</v>
      </c>
      <c r="C557" s="7">
        <f t="shared" si="83"/>
        <v>78656</v>
      </c>
      <c r="D557" s="7">
        <f t="shared" si="83"/>
        <v>150943</v>
      </c>
      <c r="E557" s="7">
        <f t="shared" si="83"/>
        <v>149290</v>
      </c>
      <c r="F557" s="7">
        <f t="shared" si="83"/>
        <v>152248</v>
      </c>
      <c r="G557" s="7">
        <f t="shared" si="83"/>
        <v>130403</v>
      </c>
      <c r="H557" s="7">
        <f t="shared" si="83"/>
        <v>143398</v>
      </c>
      <c r="I557" s="7">
        <f t="shared" si="83"/>
        <v>127777</v>
      </c>
      <c r="J557" s="7">
        <f t="shared" si="83"/>
        <v>158020</v>
      </c>
      <c r="K557" s="7">
        <f t="shared" si="83"/>
        <v>172213</v>
      </c>
      <c r="L557" s="7">
        <f t="shared" si="83"/>
        <v>183025</v>
      </c>
      <c r="M557" s="7">
        <f t="shared" si="83"/>
        <v>98603</v>
      </c>
      <c r="N557" s="7">
        <f t="shared" si="83"/>
        <v>236472</v>
      </c>
      <c r="O557" s="7" t="str">
        <f t="shared" si="83"/>
        <v/>
      </c>
      <c r="P557" s="6"/>
      <c r="Q557" s="9" t="s">
        <v>14</v>
      </c>
    </row>
    <row r="558" spans="1:17" x14ac:dyDescent="0.3">
      <c r="B558" s="18">
        <f t="shared" si="83"/>
        <v>20291</v>
      </c>
      <c r="C558" s="18">
        <f t="shared" si="83"/>
        <v>42243.170000000013</v>
      </c>
      <c r="D558" s="18">
        <f t="shared" si="83"/>
        <v>147842.82</v>
      </c>
      <c r="E558" s="18">
        <f t="shared" si="83"/>
        <v>63439.120000000024</v>
      </c>
      <c r="F558" s="18">
        <f t="shared" si="83"/>
        <v>165135.40999999992</v>
      </c>
      <c r="G558" s="18">
        <f t="shared" si="83"/>
        <v>142565.29999999993</v>
      </c>
      <c r="H558" s="18">
        <f t="shared" si="83"/>
        <v>169944.59999999998</v>
      </c>
      <c r="I558" s="18">
        <f t="shared" si="83"/>
        <v>169107.87000000005</v>
      </c>
      <c r="J558" s="18">
        <f t="shared" si="83"/>
        <v>179105.77000000019</v>
      </c>
      <c r="K558" s="18">
        <f t="shared" si="83"/>
        <v>202277.02000000008</v>
      </c>
      <c r="L558" s="18">
        <f t="shared" si="83"/>
        <v>188244.73999999987</v>
      </c>
      <c r="M558" s="18">
        <f t="shared" si="83"/>
        <v>116375.74000000005</v>
      </c>
      <c r="N558" s="18">
        <f t="shared" si="83"/>
        <v>220173.9700000002</v>
      </c>
      <c r="O558" s="18" t="str">
        <f t="shared" si="83"/>
        <v/>
      </c>
      <c r="P558" s="6"/>
      <c r="Q558" s="9" t="s">
        <v>19</v>
      </c>
    </row>
    <row r="559" spans="1:17" x14ac:dyDescent="0.3">
      <c r="B559" s="25">
        <f t="shared" ref="B559:O559" si="84">IFERROR(B551+B596,"")</f>
        <v>308371</v>
      </c>
      <c r="C559" s="18">
        <f t="shared" si="84"/>
        <v>275682.16999999934</v>
      </c>
      <c r="D559" s="18">
        <f t="shared" si="84"/>
        <v>630767.82000000007</v>
      </c>
      <c r="E559" s="18">
        <f t="shared" si="84"/>
        <v>727847.12000000011</v>
      </c>
      <c r="F559" s="18">
        <f t="shared" si="84"/>
        <v>709100.41</v>
      </c>
      <c r="G559" s="18">
        <f t="shared" si="84"/>
        <v>710650.30000000028</v>
      </c>
      <c r="H559" s="18">
        <f t="shared" si="84"/>
        <v>2893046.5999999996</v>
      </c>
      <c r="I559" s="18">
        <f t="shared" si="84"/>
        <v>729231.86999999976</v>
      </c>
      <c r="J559" s="18">
        <f t="shared" si="84"/>
        <v>752469.77000000072</v>
      </c>
      <c r="K559" s="18">
        <f t="shared" si="84"/>
        <v>810098.01999999955</v>
      </c>
      <c r="L559" s="18">
        <f t="shared" si="84"/>
        <v>874903.74000000046</v>
      </c>
      <c r="M559" s="18">
        <f t="shared" si="84"/>
        <v>646952.73999999953</v>
      </c>
      <c r="N559" s="18">
        <f t="shared" si="84"/>
        <v>890743.97000000067</v>
      </c>
      <c r="O559" s="18">
        <f t="shared" si="84"/>
        <v>1202024</v>
      </c>
      <c r="P559" s="6"/>
      <c r="Q559" s="9" t="s">
        <v>15</v>
      </c>
    </row>
    <row r="560" spans="1:17" x14ac:dyDescent="0.3">
      <c r="B560" s="10">
        <f t="shared" ref="B560:O560" si="85">+B559/(B$465+B$472)</f>
        <v>7.6518402868072252E-2</v>
      </c>
      <c r="C560" s="10">
        <f t="shared" si="85"/>
        <v>5.6113087792104048E-2</v>
      </c>
      <c r="D560" s="10">
        <f t="shared" si="85"/>
        <v>7.63493229544214E-2</v>
      </c>
      <c r="E560" s="10">
        <f t="shared" si="85"/>
        <v>8.7256063670658149E-2</v>
      </c>
      <c r="F560" s="10">
        <f t="shared" si="85"/>
        <v>9.2329772574974739E-2</v>
      </c>
      <c r="G560" s="10">
        <f t="shared" si="85"/>
        <v>9.8741916935764076E-2</v>
      </c>
      <c r="H560" s="10">
        <f t="shared" si="85"/>
        <v>0.38890705462000691</v>
      </c>
      <c r="I560" s="10">
        <f t="shared" si="85"/>
        <v>8.9179013391733591E-2</v>
      </c>
      <c r="J560" s="10">
        <f t="shared" si="85"/>
        <v>0.10002221951610088</v>
      </c>
      <c r="K560" s="10">
        <f t="shared" si="85"/>
        <v>0.10619211456276084</v>
      </c>
      <c r="L560" s="10">
        <f t="shared" si="85"/>
        <v>0.13195972887433816</v>
      </c>
      <c r="M560" s="10">
        <f t="shared" si="85"/>
        <v>9.6345866432175506E-2</v>
      </c>
      <c r="N560" s="10">
        <f t="shared" si="85"/>
        <v>9.8330574647580771E-2</v>
      </c>
      <c r="O560" s="10">
        <f t="shared" si="85"/>
        <v>8.3276315829583197E-2</v>
      </c>
      <c r="P560" s="6"/>
      <c r="Q560" s="11" t="s">
        <v>28</v>
      </c>
    </row>
    <row r="561" spans="1:17" s="87" customFormat="1" x14ac:dyDescent="0.3">
      <c r="A561" s="86"/>
      <c r="B561" s="19"/>
      <c r="C561" s="10">
        <f t="shared" ref="C561:M561" si="86">C559/B559-1</f>
        <v>-0.10600487724202556</v>
      </c>
      <c r="D561" s="10">
        <f t="shared" si="86"/>
        <v>1.2880254461142755</v>
      </c>
      <c r="E561" s="10">
        <f t="shared" si="86"/>
        <v>0.15390655154221422</v>
      </c>
      <c r="F561" s="10">
        <f t="shared" si="86"/>
        <v>-2.5756384115389608E-2</v>
      </c>
      <c r="G561" s="10">
        <f t="shared" si="86"/>
        <v>2.185713021940261E-3</v>
      </c>
      <c r="H561" s="10">
        <f t="shared" si="86"/>
        <v>3.070984843037424</v>
      </c>
      <c r="I561" s="10">
        <f t="shared" si="86"/>
        <v>-0.74793635539780112</v>
      </c>
      <c r="J561" s="10">
        <f t="shared" si="86"/>
        <v>3.1866270463468682E-2</v>
      </c>
      <c r="K561" s="10">
        <f t="shared" si="86"/>
        <v>7.6585468676035662E-2</v>
      </c>
      <c r="L561" s="10">
        <f t="shared" si="86"/>
        <v>7.9997381057666184E-2</v>
      </c>
      <c r="M561" s="10">
        <f t="shared" si="86"/>
        <v>-0.26054409139913015</v>
      </c>
      <c r="N561" s="10">
        <f>N559/M559-1</f>
        <v>0.37683004480358373</v>
      </c>
      <c r="O561" s="10">
        <f>O559/N559-1</f>
        <v>0.34946072101953063</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f t="shared" ref="B563:O566" si="87">IFERROR(VLOOKUP($B$562,$130:$216,MATCH($Q563&amp;"/"&amp;B$348,$128:$128,0),FALSE),"")</f>
        <v>4554</v>
      </c>
      <c r="C563" s="16">
        <f t="shared" si="87"/>
        <v>1520</v>
      </c>
      <c r="D563" s="16">
        <f t="shared" si="87"/>
        <v>0</v>
      </c>
      <c r="E563" s="16">
        <f t="shared" si="87"/>
        <v>0</v>
      </c>
      <c r="F563" s="16">
        <f t="shared" si="87"/>
        <v>0</v>
      </c>
      <c r="G563" s="16">
        <f t="shared" si="87"/>
        <v>1900</v>
      </c>
      <c r="H563" s="16">
        <f t="shared" si="87"/>
        <v>2830</v>
      </c>
      <c r="I563" s="16">
        <f t="shared" si="87"/>
        <v>4533</v>
      </c>
      <c r="J563" s="16">
        <f t="shared" si="87"/>
        <v>3732</v>
      </c>
      <c r="K563" s="16">
        <f t="shared" si="87"/>
        <v>10394</v>
      </c>
      <c r="L563" s="16">
        <f t="shared" si="87"/>
        <v>8423</v>
      </c>
      <c r="M563" s="16">
        <f t="shared" si="87"/>
        <v>4717</v>
      </c>
      <c r="N563" s="16">
        <f t="shared" si="87"/>
        <v>7080</v>
      </c>
      <c r="O563" s="16">
        <f t="shared" si="87"/>
        <v>12968</v>
      </c>
      <c r="P563" s="6"/>
      <c r="Q563" s="9" t="s">
        <v>12</v>
      </c>
    </row>
    <row r="564" spans="1:17" x14ac:dyDescent="0.3">
      <c r="B564" s="7">
        <f t="shared" si="87"/>
        <v>3253</v>
      </c>
      <c r="C564" s="7">
        <f t="shared" si="87"/>
        <v>1197</v>
      </c>
      <c r="D564" s="7">
        <f t="shared" si="87"/>
        <v>0</v>
      </c>
      <c r="E564" s="7">
        <f t="shared" si="87"/>
        <v>0</v>
      </c>
      <c r="F564" s="7">
        <f t="shared" si="87"/>
        <v>232</v>
      </c>
      <c r="G564" s="7">
        <f t="shared" si="87"/>
        <v>984</v>
      </c>
      <c r="H564" s="7">
        <f t="shared" si="87"/>
        <v>3670</v>
      </c>
      <c r="I564" s="7">
        <f t="shared" si="87"/>
        <v>4531</v>
      </c>
      <c r="J564" s="7">
        <f t="shared" si="87"/>
        <v>3884</v>
      </c>
      <c r="K564" s="7">
        <f t="shared" si="87"/>
        <v>11873</v>
      </c>
      <c r="L564" s="7">
        <f t="shared" si="87"/>
        <v>8697</v>
      </c>
      <c r="M564" s="7">
        <f t="shared" si="87"/>
        <v>3326</v>
      </c>
      <c r="N564" s="7">
        <f t="shared" si="87"/>
        <v>12790</v>
      </c>
      <c r="O564" s="7" t="str">
        <f t="shared" si="87"/>
        <v/>
      </c>
      <c r="P564" s="6"/>
      <c r="Q564" s="9" t="s">
        <v>13</v>
      </c>
    </row>
    <row r="565" spans="1:17" x14ac:dyDescent="0.3">
      <c r="B565" s="7">
        <f t="shared" si="87"/>
        <v>2336</v>
      </c>
      <c r="C565" s="7">
        <f t="shared" si="87"/>
        <v>984</v>
      </c>
      <c r="D565" s="7">
        <f t="shared" si="87"/>
        <v>0</v>
      </c>
      <c r="E565" s="7">
        <f t="shared" si="87"/>
        <v>0</v>
      </c>
      <c r="F565" s="7">
        <f t="shared" si="87"/>
        <v>611</v>
      </c>
      <c r="G565" s="7">
        <f t="shared" si="87"/>
        <v>1215</v>
      </c>
      <c r="H565" s="7">
        <f t="shared" si="87"/>
        <v>4999</v>
      </c>
      <c r="I565" s="7">
        <f t="shared" si="87"/>
        <v>4007</v>
      </c>
      <c r="J565" s="7">
        <f t="shared" si="87"/>
        <v>6737</v>
      </c>
      <c r="K565" s="7">
        <f t="shared" si="87"/>
        <v>5279</v>
      </c>
      <c r="L565" s="7">
        <f t="shared" si="87"/>
        <v>7353</v>
      </c>
      <c r="M565" s="7">
        <f t="shared" si="87"/>
        <v>2092</v>
      </c>
      <c r="N565" s="7">
        <f t="shared" si="87"/>
        <v>17250</v>
      </c>
      <c r="O565" s="7" t="str">
        <f t="shared" si="87"/>
        <v/>
      </c>
      <c r="P565" s="6"/>
      <c r="Q565" s="9" t="s">
        <v>14</v>
      </c>
    </row>
    <row r="566" spans="1:17" x14ac:dyDescent="0.3">
      <c r="B566" s="18">
        <f t="shared" si="87"/>
        <v>2029</v>
      </c>
      <c r="C566" s="18">
        <f t="shared" si="87"/>
        <v>452.78</v>
      </c>
      <c r="D566" s="18">
        <f t="shared" si="87"/>
        <v>0</v>
      </c>
      <c r="E566" s="18">
        <f t="shared" si="87"/>
        <v>0</v>
      </c>
      <c r="F566" s="18">
        <f t="shared" si="87"/>
        <v>761.9</v>
      </c>
      <c r="G566" s="18">
        <f t="shared" si="87"/>
        <v>1908.91</v>
      </c>
      <c r="H566" s="18">
        <f t="shared" si="87"/>
        <v>5132.43</v>
      </c>
      <c r="I566" s="18">
        <f t="shared" si="87"/>
        <v>4332.84</v>
      </c>
      <c r="J566" s="18">
        <f t="shared" si="87"/>
        <v>8697.19</v>
      </c>
      <c r="K566" s="18">
        <f t="shared" si="87"/>
        <v>7878.9</v>
      </c>
      <c r="L566" s="18">
        <f t="shared" si="87"/>
        <v>7191.47</v>
      </c>
      <c r="M566" s="18">
        <f t="shared" si="87"/>
        <v>494.03</v>
      </c>
      <c r="N566" s="18">
        <f t="shared" si="87"/>
        <v>11580.91</v>
      </c>
      <c r="O566" s="18" t="str">
        <f t="shared" si="87"/>
        <v/>
      </c>
      <c r="P566" s="6"/>
      <c r="Q566" s="9" t="s">
        <v>19</v>
      </c>
    </row>
    <row r="567" spans="1:17" x14ac:dyDescent="0.3">
      <c r="B567" s="18">
        <f>SUM(B563:B566)</f>
        <v>12172</v>
      </c>
      <c r="C567" s="18">
        <f t="shared" ref="C567:M567" si="88">SUM(C563:C566)</f>
        <v>4153.78</v>
      </c>
      <c r="D567" s="18">
        <f t="shared" si="88"/>
        <v>0</v>
      </c>
      <c r="E567" s="18">
        <f t="shared" si="88"/>
        <v>0</v>
      </c>
      <c r="F567" s="18">
        <f t="shared" si="88"/>
        <v>1604.9</v>
      </c>
      <c r="G567" s="18">
        <f t="shared" si="88"/>
        <v>6007.91</v>
      </c>
      <c r="H567" s="18">
        <f t="shared" si="88"/>
        <v>16631.43</v>
      </c>
      <c r="I567" s="18">
        <f t="shared" si="88"/>
        <v>17403.84</v>
      </c>
      <c r="J567" s="18">
        <f t="shared" si="88"/>
        <v>23050.190000000002</v>
      </c>
      <c r="K567" s="18">
        <f t="shared" si="88"/>
        <v>35424.9</v>
      </c>
      <c r="L567" s="18">
        <f t="shared" si="88"/>
        <v>31664.47</v>
      </c>
      <c r="M567" s="18">
        <f t="shared" si="88"/>
        <v>10629.03</v>
      </c>
      <c r="N567" s="18">
        <f>IF(N564="",N563*4,IF(N565="",(N564+N563)*2,IF(N566="",((N565+N564+N563)/3)*4,SUM(N563:N566))))</f>
        <v>48700.91</v>
      </c>
      <c r="O567" s="18">
        <f>IF(O564="",O563*4,IF(O565="",(O564+O563)*2,IF(O566="",((O565+O564+O563)/3)*4,SUM(O563:O566))))</f>
        <v>51872</v>
      </c>
      <c r="P567" s="6"/>
      <c r="Q567" s="9" t="s">
        <v>15</v>
      </c>
    </row>
    <row r="568" spans="1:17" x14ac:dyDescent="0.3">
      <c r="B568" s="10">
        <f t="shared" ref="B568:O568" si="89">+B567/(B$465+B$472)</f>
        <v>3.0203294074675484E-3</v>
      </c>
      <c r="C568" s="10">
        <f t="shared" si="89"/>
        <v>8.4547151456725142E-4</v>
      </c>
      <c r="D568" s="10">
        <f t="shared" si="89"/>
        <v>0</v>
      </c>
      <c r="E568" s="10">
        <f t="shared" si="89"/>
        <v>0</v>
      </c>
      <c r="F568" s="10">
        <f t="shared" si="89"/>
        <v>2.0896906829538704E-4</v>
      </c>
      <c r="G568" s="10">
        <f t="shared" si="89"/>
        <v>8.3477422042535704E-4</v>
      </c>
      <c r="H568" s="10">
        <f t="shared" si="89"/>
        <v>2.2357332423953427E-3</v>
      </c>
      <c r="I568" s="10">
        <f t="shared" si="89"/>
        <v>2.128345378579778E-3</v>
      </c>
      <c r="J568" s="10">
        <f t="shared" si="89"/>
        <v>3.0639518768545764E-3</v>
      </c>
      <c r="K568" s="10">
        <f t="shared" si="89"/>
        <v>4.6436911908195365E-3</v>
      </c>
      <c r="L568" s="10">
        <f t="shared" si="89"/>
        <v>4.7758795455024707E-3</v>
      </c>
      <c r="M568" s="10">
        <f t="shared" si="89"/>
        <v>1.5829024925121844E-3</v>
      </c>
      <c r="N568" s="10">
        <f t="shared" si="89"/>
        <v>5.3761671450440569E-3</v>
      </c>
      <c r="O568" s="10">
        <f t="shared" si="89"/>
        <v>3.5936961780398229E-3</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f t="shared" ref="B570:O573" si="90">IFERROR(B547-B563,"")</f>
        <v>82278</v>
      </c>
      <c r="C570" s="16">
        <f t="shared" si="90"/>
        <v>34794</v>
      </c>
      <c r="D570" s="16">
        <f t="shared" si="90"/>
        <v>114060</v>
      </c>
      <c r="E570" s="16">
        <f t="shared" si="90"/>
        <v>205886</v>
      </c>
      <c r="F570" s="16">
        <f t="shared" si="90"/>
        <v>138859</v>
      </c>
      <c r="G570" s="16">
        <f t="shared" si="90"/>
        <v>173402</v>
      </c>
      <c r="H570" s="16">
        <f t="shared" si="90"/>
        <v>2363605</v>
      </c>
      <c r="I570" s="16">
        <f t="shared" si="90"/>
        <v>182754</v>
      </c>
      <c r="J570" s="16">
        <f t="shared" si="90"/>
        <v>180258</v>
      </c>
      <c r="K570" s="16">
        <f t="shared" si="90"/>
        <v>131551</v>
      </c>
      <c r="L570" s="16">
        <f t="shared" si="90"/>
        <v>199516</v>
      </c>
      <c r="M570" s="16">
        <f t="shared" si="90"/>
        <v>192557</v>
      </c>
      <c r="N570" s="16">
        <f t="shared" si="90"/>
        <v>128455</v>
      </c>
      <c r="O570" s="16">
        <f t="shared" si="90"/>
        <v>170185</v>
      </c>
      <c r="P570" s="6"/>
      <c r="Q570" s="9" t="s">
        <v>12</v>
      </c>
    </row>
    <row r="571" spans="1:17" x14ac:dyDescent="0.3">
      <c r="B571" s="7">
        <f t="shared" si="90"/>
        <v>47418</v>
      </c>
      <c r="C571" s="7">
        <f t="shared" si="90"/>
        <v>42621</v>
      </c>
      <c r="D571" s="7">
        <f t="shared" si="90"/>
        <v>137544</v>
      </c>
      <c r="E571" s="7">
        <f t="shared" si="90"/>
        <v>231907</v>
      </c>
      <c r="F571" s="7">
        <f t="shared" si="90"/>
        <v>172138</v>
      </c>
      <c r="G571" s="7">
        <f t="shared" si="90"/>
        <v>151173</v>
      </c>
      <c r="H571" s="7">
        <f t="shared" si="90"/>
        <v>81503</v>
      </c>
      <c r="I571" s="7">
        <f t="shared" si="90"/>
        <v>95209</v>
      </c>
      <c r="J571" s="7">
        <f t="shared" si="90"/>
        <v>91518</v>
      </c>
      <c r="K571" s="7">
        <f t="shared" si="90"/>
        <v>111473</v>
      </c>
      <c r="L571" s="7">
        <f t="shared" si="90"/>
        <v>131902</v>
      </c>
      <c r="M571" s="7">
        <f t="shared" si="90"/>
        <v>83825</v>
      </c>
      <c r="N571" s="7">
        <f t="shared" si="90"/>
        <v>84126</v>
      </c>
      <c r="O571" s="7" t="str">
        <f t="shared" si="90"/>
        <v/>
      </c>
      <c r="P571" s="6"/>
      <c r="Q571" s="9" t="s">
        <v>13</v>
      </c>
    </row>
    <row r="572" spans="1:17" x14ac:dyDescent="0.3">
      <c r="B572" s="7">
        <f t="shared" si="90"/>
        <v>42284</v>
      </c>
      <c r="C572" s="7">
        <f t="shared" si="90"/>
        <v>40676</v>
      </c>
      <c r="D572" s="7">
        <f t="shared" si="90"/>
        <v>108970</v>
      </c>
      <c r="E572" s="7">
        <f t="shared" si="90"/>
        <v>108941</v>
      </c>
      <c r="F572" s="7">
        <f t="shared" si="90"/>
        <v>95399</v>
      </c>
      <c r="G572" s="7">
        <f t="shared" si="90"/>
        <v>72802</v>
      </c>
      <c r="H572" s="7">
        <f t="shared" si="90"/>
        <v>69265</v>
      </c>
      <c r="I572" s="7">
        <f t="shared" si="90"/>
        <v>55313</v>
      </c>
      <c r="J572" s="7">
        <f t="shared" si="90"/>
        <v>73793</v>
      </c>
      <c r="K572" s="7">
        <f t="shared" si="90"/>
        <v>82846</v>
      </c>
      <c r="L572" s="7">
        <f t="shared" si="90"/>
        <v>100209</v>
      </c>
      <c r="M572" s="7">
        <f t="shared" si="90"/>
        <v>22057</v>
      </c>
      <c r="N572" s="7">
        <f t="shared" si="90"/>
        <v>108226</v>
      </c>
      <c r="O572" s="7" t="str">
        <f t="shared" si="90"/>
        <v/>
      </c>
      <c r="P572" s="6"/>
      <c r="Q572" s="9" t="s">
        <v>14</v>
      </c>
    </row>
    <row r="573" spans="1:17" x14ac:dyDescent="0.3">
      <c r="B573" s="7">
        <f t="shared" si="90"/>
        <v>-20711</v>
      </c>
      <c r="C573" s="18">
        <f t="shared" si="90"/>
        <v>7328.770000000025</v>
      </c>
      <c r="D573" s="18">
        <f t="shared" si="90"/>
        <v>108716.49000000002</v>
      </c>
      <c r="E573" s="18">
        <f t="shared" si="90"/>
        <v>24041.670000000002</v>
      </c>
      <c r="F573" s="18">
        <f t="shared" si="90"/>
        <v>114101.08999999989</v>
      </c>
      <c r="G573" s="18">
        <f t="shared" si="90"/>
        <v>71416.069999999891</v>
      </c>
      <c r="H573" s="18">
        <f t="shared" si="90"/>
        <v>95565.569999999978</v>
      </c>
      <c r="I573" s="18">
        <f t="shared" si="90"/>
        <v>94734.650000000038</v>
      </c>
      <c r="J573" s="18">
        <f t="shared" si="90"/>
        <v>76018.190000000177</v>
      </c>
      <c r="K573" s="18">
        <f t="shared" si="90"/>
        <v>115350.14000000009</v>
      </c>
      <c r="L573" s="18">
        <f t="shared" si="90"/>
        <v>105871.55999999987</v>
      </c>
      <c r="M573" s="18">
        <f t="shared" si="90"/>
        <v>35104.290000000066</v>
      </c>
      <c r="N573" s="18">
        <f t="shared" si="90"/>
        <v>99968.280000000173</v>
      </c>
      <c r="O573" s="18" t="str">
        <f t="shared" si="90"/>
        <v/>
      </c>
      <c r="P573" s="6"/>
      <c r="Q573" s="9" t="s">
        <v>19</v>
      </c>
    </row>
    <row r="574" spans="1:17" x14ac:dyDescent="0.3">
      <c r="B574" s="25">
        <f t="shared" ref="B574:M574" si="91">B551-B567</f>
        <v>151269</v>
      </c>
      <c r="C574" s="18">
        <f t="shared" si="91"/>
        <v>125419.76999999932</v>
      </c>
      <c r="D574" s="18">
        <f t="shared" si="91"/>
        <v>469290.49000000011</v>
      </c>
      <c r="E574" s="18">
        <f t="shared" si="91"/>
        <v>570775.67000000004</v>
      </c>
      <c r="F574" s="18">
        <f t="shared" si="91"/>
        <v>520497.09</v>
      </c>
      <c r="G574" s="18">
        <f t="shared" si="91"/>
        <v>468793.07000000024</v>
      </c>
      <c r="H574" s="18">
        <f t="shared" si="91"/>
        <v>2609938.5699999994</v>
      </c>
      <c r="I574" s="18">
        <f t="shared" si="91"/>
        <v>428010.64999999973</v>
      </c>
      <c r="J574" s="18">
        <f t="shared" si="91"/>
        <v>421587.1900000007</v>
      </c>
      <c r="K574" s="18">
        <f t="shared" si="91"/>
        <v>441220.13999999961</v>
      </c>
      <c r="L574" s="18">
        <f t="shared" si="91"/>
        <v>537498.56000000041</v>
      </c>
      <c r="M574" s="18">
        <f t="shared" si="91"/>
        <v>333543.28999999951</v>
      </c>
      <c r="N574" s="18">
        <f>IFERROR(N551-N567,"")</f>
        <v>420775.28000000073</v>
      </c>
      <c r="O574" s="18">
        <f>IFERROR(O551-O567,"")</f>
        <v>680740</v>
      </c>
      <c r="P574" s="6"/>
      <c r="Q574" s="9" t="s">
        <v>15</v>
      </c>
    </row>
    <row r="575" spans="1:17" x14ac:dyDescent="0.3">
      <c r="B575" s="10">
        <f t="shared" ref="B575:O575" si="92">+B574/(B$465+B$472)</f>
        <v>3.753550847339867E-2</v>
      </c>
      <c r="C575" s="10">
        <f t="shared" si="92"/>
        <v>2.5528276148129116E-2</v>
      </c>
      <c r="D575" s="10">
        <f t="shared" si="92"/>
        <v>5.6803803308242119E-2</v>
      </c>
      <c r="E575" s="10">
        <f t="shared" si="92"/>
        <v>6.84259603901195E-2</v>
      </c>
      <c r="F575" s="10">
        <f t="shared" si="92"/>
        <v>6.7772317245784919E-2</v>
      </c>
      <c r="G575" s="10">
        <f t="shared" si="92"/>
        <v>6.5136856169626389E-2</v>
      </c>
      <c r="H575" s="10">
        <f t="shared" si="92"/>
        <v>0.35084935099139175</v>
      </c>
      <c r="I575" s="10">
        <f t="shared" si="92"/>
        <v>5.2342154887106883E-2</v>
      </c>
      <c r="J575" s="10">
        <f t="shared" si="92"/>
        <v>5.6039575468069848E-2</v>
      </c>
      <c r="K575" s="10">
        <f t="shared" si="92"/>
        <v>5.7837568414594275E-2</v>
      </c>
      <c r="L575" s="10">
        <f t="shared" si="92"/>
        <v>8.1069677731572157E-2</v>
      </c>
      <c r="M575" s="10">
        <f t="shared" si="92"/>
        <v>4.96721248412803E-2</v>
      </c>
      <c r="N575" s="10">
        <f t="shared" si="92"/>
        <v>4.6450019841163488E-2</v>
      </c>
      <c r="O575" s="10">
        <f t="shared" si="92"/>
        <v>4.7161719930575823E-2</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f t="shared" ref="B577:O580" si="93">IFERROR(VLOOKUP($B$576,$130:$216,MATCH($Q577&amp;"/"&amp;B$348,$128:$128,0),FALSE),"")</f>
        <v>16228</v>
      </c>
      <c r="C577" s="16">
        <f t="shared" si="93"/>
        <v>2606</v>
      </c>
      <c r="D577" s="16">
        <f t="shared" si="93"/>
        <v>24519</v>
      </c>
      <c r="E577" s="16">
        <f t="shared" si="93"/>
        <v>30957</v>
      </c>
      <c r="F577" s="16">
        <f t="shared" si="93"/>
        <v>7297</v>
      </c>
      <c r="G577" s="16">
        <f t="shared" si="93"/>
        <v>12135</v>
      </c>
      <c r="H577" s="16">
        <f t="shared" si="93"/>
        <v>8511</v>
      </c>
      <c r="I577" s="16">
        <f t="shared" si="93"/>
        <v>8507</v>
      </c>
      <c r="J577" s="16">
        <f t="shared" si="93"/>
        <v>15195</v>
      </c>
      <c r="K577" s="16">
        <f t="shared" si="93"/>
        <v>5116</v>
      </c>
      <c r="L577" s="16">
        <f t="shared" si="93"/>
        <v>8885</v>
      </c>
      <c r="M577" s="16">
        <f t="shared" si="93"/>
        <v>12890</v>
      </c>
      <c r="N577" s="16">
        <f t="shared" si="93"/>
        <v>-83</v>
      </c>
      <c r="O577" s="16">
        <f t="shared" si="93"/>
        <v>21301</v>
      </c>
      <c r="P577" s="6"/>
      <c r="Q577" s="9" t="s">
        <v>12</v>
      </c>
    </row>
    <row r="578" spans="1:17" x14ac:dyDescent="0.3">
      <c r="B578" s="7">
        <f t="shared" si="93"/>
        <v>11748</v>
      </c>
      <c r="C578" s="7">
        <f t="shared" si="93"/>
        <v>7186</v>
      </c>
      <c r="D578" s="7">
        <f t="shared" si="93"/>
        <v>27897</v>
      </c>
      <c r="E578" s="7">
        <f t="shared" si="93"/>
        <v>26954</v>
      </c>
      <c r="F578" s="7">
        <f t="shared" si="93"/>
        <v>3230</v>
      </c>
      <c r="G578" s="7">
        <f t="shared" si="93"/>
        <v>4921</v>
      </c>
      <c r="H578" s="7">
        <f t="shared" si="93"/>
        <v>-1878</v>
      </c>
      <c r="I578" s="7">
        <f t="shared" si="93"/>
        <v>3369</v>
      </c>
      <c r="J578" s="7">
        <f t="shared" si="93"/>
        <v>7567</v>
      </c>
      <c r="K578" s="7">
        <f t="shared" si="93"/>
        <v>-3894</v>
      </c>
      <c r="L578" s="7">
        <f t="shared" si="93"/>
        <v>11862</v>
      </c>
      <c r="M578" s="7">
        <f t="shared" si="93"/>
        <v>-360</v>
      </c>
      <c r="N578" s="7">
        <f t="shared" si="93"/>
        <v>11035</v>
      </c>
      <c r="O578" s="7" t="str">
        <f t="shared" si="93"/>
        <v/>
      </c>
      <c r="P578" s="6"/>
      <c r="Q578" s="9" t="s">
        <v>13</v>
      </c>
    </row>
    <row r="579" spans="1:17" x14ac:dyDescent="0.3">
      <c r="B579" s="7">
        <f t="shared" si="93"/>
        <v>10497</v>
      </c>
      <c r="C579" s="7">
        <f t="shared" si="93"/>
        <v>11857</v>
      </c>
      <c r="D579" s="7">
        <f t="shared" si="93"/>
        <v>18313</v>
      </c>
      <c r="E579" s="7">
        <f t="shared" si="93"/>
        <v>3038</v>
      </c>
      <c r="F579" s="7">
        <f t="shared" si="93"/>
        <v>-1614</v>
      </c>
      <c r="G579" s="7">
        <f t="shared" si="93"/>
        <v>3868</v>
      </c>
      <c r="H579" s="7">
        <f t="shared" si="93"/>
        <v>-3157</v>
      </c>
      <c r="I579" s="7">
        <f t="shared" si="93"/>
        <v>6849</v>
      </c>
      <c r="J579" s="7">
        <f t="shared" si="93"/>
        <v>1944</v>
      </c>
      <c r="K579" s="7">
        <f t="shared" si="93"/>
        <v>3768</v>
      </c>
      <c r="L579" s="7">
        <f t="shared" si="93"/>
        <v>10472</v>
      </c>
      <c r="M579" s="7">
        <f t="shared" si="93"/>
        <v>77704</v>
      </c>
      <c r="N579" s="7">
        <f t="shared" si="93"/>
        <v>15772</v>
      </c>
      <c r="O579" s="7" t="str">
        <f t="shared" si="93"/>
        <v/>
      </c>
      <c r="P579" s="6"/>
      <c r="Q579" s="9" t="s">
        <v>14</v>
      </c>
    </row>
    <row r="580" spans="1:17" x14ac:dyDescent="0.3">
      <c r="B580" s="18">
        <f t="shared" si="93"/>
        <v>2629</v>
      </c>
      <c r="C580" s="18">
        <f t="shared" si="93"/>
        <v>5399.04</v>
      </c>
      <c r="D580" s="18">
        <f t="shared" si="93"/>
        <v>23527.83</v>
      </c>
      <c r="E580" s="18">
        <f t="shared" si="93"/>
        <v>1225.83</v>
      </c>
      <c r="F580" s="18">
        <f t="shared" si="93"/>
        <v>1514.27</v>
      </c>
      <c r="G580" s="18">
        <f t="shared" si="93"/>
        <v>1436.42</v>
      </c>
      <c r="H580" s="18">
        <f t="shared" si="93"/>
        <v>24287.57</v>
      </c>
      <c r="I580" s="18">
        <f t="shared" si="93"/>
        <v>8192.6200000000008</v>
      </c>
      <c r="J580" s="18">
        <f t="shared" si="93"/>
        <v>2669.17</v>
      </c>
      <c r="K580" s="18">
        <f t="shared" si="93"/>
        <v>-5101.21</v>
      </c>
      <c r="L580" s="18">
        <f t="shared" si="93"/>
        <v>13333.12</v>
      </c>
      <c r="M580" s="18">
        <f t="shared" si="93"/>
        <v>11309.33</v>
      </c>
      <c r="N580" s="18">
        <f t="shared" si="93"/>
        <v>-16044.75</v>
      </c>
      <c r="O580" s="18" t="str">
        <f t="shared" si="93"/>
        <v/>
      </c>
      <c r="P580" s="6"/>
      <c r="Q580" s="9" t="s">
        <v>19</v>
      </c>
    </row>
    <row r="581" spans="1:17" x14ac:dyDescent="0.3">
      <c r="B581" s="18">
        <f>SUM(B577:B580)</f>
        <v>41102</v>
      </c>
      <c r="C581" s="18">
        <f t="shared" ref="C581:M581" si="94">SUM(C577:C580)</f>
        <v>27048.04</v>
      </c>
      <c r="D581" s="18">
        <f t="shared" si="94"/>
        <v>94256.83</v>
      </c>
      <c r="E581" s="18">
        <f t="shared" si="94"/>
        <v>62174.83</v>
      </c>
      <c r="F581" s="18">
        <f t="shared" si="94"/>
        <v>10427.27</v>
      </c>
      <c r="G581" s="18">
        <f t="shared" si="94"/>
        <v>22360.42</v>
      </c>
      <c r="H581" s="18">
        <f t="shared" si="94"/>
        <v>27763.57</v>
      </c>
      <c r="I581" s="18">
        <f t="shared" si="94"/>
        <v>26917.620000000003</v>
      </c>
      <c r="J581" s="18">
        <f t="shared" si="94"/>
        <v>27375.17</v>
      </c>
      <c r="K581" s="18">
        <f t="shared" si="94"/>
        <v>-111.21000000000004</v>
      </c>
      <c r="L581" s="18">
        <f t="shared" si="94"/>
        <v>44552.12</v>
      </c>
      <c r="M581" s="18">
        <f t="shared" si="94"/>
        <v>101543.33</v>
      </c>
      <c r="N581" s="18">
        <f>IF(N578="",N577*4,IF(N579="",(N578+N577)*2,IF(N580="",((N579+N578+N577)/3)*4,SUM(N577:N580))))</f>
        <v>10679.25</v>
      </c>
      <c r="O581" s="18">
        <f>IF(O578="",O577*4,IF(O579="",(O578+O577)*2,IF(O580="",((O579+O578+O577)/3)*4,SUM(O577:O580))))</f>
        <v>85204</v>
      </c>
      <c r="P581" s="6"/>
      <c r="Q581" s="9" t="s">
        <v>15</v>
      </c>
    </row>
    <row r="582" spans="1:17" x14ac:dyDescent="0.3">
      <c r="B582" s="10">
        <f t="shared" ref="B582:M582" si="95">+B581/B$574</f>
        <v>0.27171462758397291</v>
      </c>
      <c r="C582" s="10">
        <f t="shared" si="95"/>
        <v>0.21566009888233847</v>
      </c>
      <c r="D582" s="10">
        <f t="shared" si="95"/>
        <v>0.20084964858333265</v>
      </c>
      <c r="E582" s="10">
        <f t="shared" si="95"/>
        <v>0.10893041394003357</v>
      </c>
      <c r="F582" s="10">
        <f t="shared" si="95"/>
        <v>2.0033291636654491E-2</v>
      </c>
      <c r="G582" s="10">
        <f t="shared" si="95"/>
        <v>4.7697846727981677E-2</v>
      </c>
      <c r="H582" s="10">
        <f t="shared" si="95"/>
        <v>1.0637633513343575E-2</v>
      </c>
      <c r="I582" s="10">
        <f t="shared" si="95"/>
        <v>6.2890070609224372E-2</v>
      </c>
      <c r="J582" s="10">
        <f t="shared" si="95"/>
        <v>6.4933590605539868E-2</v>
      </c>
      <c r="K582" s="10">
        <f t="shared" si="95"/>
        <v>-2.5205105097877024E-4</v>
      </c>
      <c r="L582" s="10">
        <f t="shared" si="95"/>
        <v>8.2887887178711636E-2</v>
      </c>
      <c r="M582" s="10">
        <f t="shared" si="95"/>
        <v>0.3044382334898722</v>
      </c>
      <c r="N582" s="10">
        <f>+N581/N$574</f>
        <v>2.5379936768148502E-2</v>
      </c>
      <c r="O582" s="10">
        <f>+O581/O$574</f>
        <v>0.12516379234362604</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t="str">
        <f t="shared" ref="B584:O587" si="96">IFERROR(VLOOKUP($B$583,$130:$216,MATCH($Q584&amp;"/"&amp;B$348,$128:$128,0),FALSE),"")</f>
        <v/>
      </c>
      <c r="C584" s="16" t="str">
        <f t="shared" si="96"/>
        <v/>
      </c>
      <c r="D584" s="16" t="str">
        <f t="shared" si="96"/>
        <v/>
      </c>
      <c r="E584" s="16" t="str">
        <f t="shared" si="96"/>
        <v/>
      </c>
      <c r="F584" s="16" t="str">
        <f t="shared" si="96"/>
        <v/>
      </c>
      <c r="G584" s="16" t="str">
        <f t="shared" si="96"/>
        <v/>
      </c>
      <c r="H584" s="16" t="str">
        <f t="shared" si="96"/>
        <v/>
      </c>
      <c r="I584" s="16" t="str">
        <f t="shared" si="96"/>
        <v/>
      </c>
      <c r="J584" s="16" t="str">
        <f t="shared" si="96"/>
        <v/>
      </c>
      <c r="K584" s="16" t="str">
        <f t="shared" si="96"/>
        <v/>
      </c>
      <c r="L584" s="16" t="str">
        <f t="shared" si="96"/>
        <v/>
      </c>
      <c r="M584" s="16" t="str">
        <f t="shared" si="96"/>
        <v/>
      </c>
      <c r="N584" s="16" t="str">
        <f t="shared" si="96"/>
        <v/>
      </c>
      <c r="O584" s="16" t="str">
        <f t="shared" si="96"/>
        <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t="str">
        <f t="shared" si="96"/>
        <v/>
      </c>
      <c r="M585" s="7" t="str">
        <f t="shared" si="96"/>
        <v/>
      </c>
      <c r="N585" s="7" t="str">
        <f t="shared" si="96"/>
        <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t="str">
        <f t="shared" si="96"/>
        <v/>
      </c>
      <c r="M586" s="7" t="str">
        <f t="shared" si="96"/>
        <v/>
      </c>
      <c r="N586" s="7" t="str">
        <f t="shared" si="96"/>
        <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t="str">
        <f t="shared" si="96"/>
        <v/>
      </c>
      <c r="L587" s="18" t="str">
        <f t="shared" si="96"/>
        <v/>
      </c>
      <c r="M587" s="18" t="str">
        <f t="shared" si="96"/>
        <v/>
      </c>
      <c r="N587" s="18" t="str">
        <f t="shared" si="96"/>
        <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0</v>
      </c>
      <c r="L588" s="18">
        <f t="shared" si="97"/>
        <v>0</v>
      </c>
      <c r="M588" s="18">
        <f t="shared" si="97"/>
        <v>0</v>
      </c>
      <c r="N588" s="18" t="e">
        <f>IF(N585="",N584*4,IF(N586="",(N585+N584)*2,IF(N587="",((N586+N585+N584)/3)*4,SUM(N584:N587))))</f>
        <v>#VALUE!</v>
      </c>
      <c r="O588" s="18" t="e">
        <f>IF(O585="",O584*4,IF(O586="",(O585+O584)*2,IF(O587="",((O586+O585+O584)/3)*4,SUM(O584:O587))))</f>
        <v>#VALUE!</v>
      </c>
      <c r="P588" s="6"/>
      <c r="Q588" s="9" t="s">
        <v>15</v>
      </c>
    </row>
    <row r="589" spans="1:17" x14ac:dyDescent="0.3">
      <c r="B589" s="10">
        <f t="shared" ref="B589:O589" si="98">+B588/(B$465+B$472)</f>
        <v>0</v>
      </c>
      <c r="C589" s="10">
        <f t="shared" si="98"/>
        <v>0</v>
      </c>
      <c r="D589" s="10">
        <f t="shared" si="98"/>
        <v>0</v>
      </c>
      <c r="E589" s="10">
        <f t="shared" si="98"/>
        <v>0</v>
      </c>
      <c r="F589" s="10">
        <f t="shared" si="98"/>
        <v>0</v>
      </c>
      <c r="G589" s="10">
        <f t="shared" si="98"/>
        <v>0</v>
      </c>
      <c r="H589" s="10">
        <f t="shared" si="98"/>
        <v>0</v>
      </c>
      <c r="I589" s="10">
        <f t="shared" si="98"/>
        <v>0</v>
      </c>
      <c r="J589" s="10">
        <f t="shared" si="98"/>
        <v>0</v>
      </c>
      <c r="K589" s="10">
        <f t="shared" si="98"/>
        <v>0</v>
      </c>
      <c r="L589" s="10">
        <f t="shared" si="98"/>
        <v>0</v>
      </c>
      <c r="M589" s="10">
        <f t="shared" si="98"/>
        <v>0</v>
      </c>
      <c r="N589" s="10" t="e">
        <f t="shared" si="98"/>
        <v>#VALUE!</v>
      </c>
      <c r="O589" s="10" t="e">
        <f t="shared" si="98"/>
        <v>#VALUE!</v>
      </c>
      <c r="P589" s="6"/>
      <c r="Q589" s="11" t="s">
        <v>32</v>
      </c>
    </row>
    <row r="590" spans="1:17" s="87" customFormat="1" x14ac:dyDescent="0.3">
      <c r="A590" s="86"/>
      <c r="B590" s="19"/>
      <c r="C590" s="10" t="e">
        <f t="shared" ref="C590:M590" si="99">C588/B588-1</f>
        <v>#DIV/0!</v>
      </c>
      <c r="D590" s="10" t="e">
        <f t="shared" si="99"/>
        <v>#DIV/0!</v>
      </c>
      <c r="E590" s="10" t="e">
        <f t="shared" si="99"/>
        <v>#DIV/0!</v>
      </c>
      <c r="F590" s="10" t="e">
        <f t="shared" si="99"/>
        <v>#DIV/0!</v>
      </c>
      <c r="G590" s="10" t="e">
        <f t="shared" si="99"/>
        <v>#DIV/0!</v>
      </c>
      <c r="H590" s="10" t="e">
        <f t="shared" si="99"/>
        <v>#DIV/0!</v>
      </c>
      <c r="I590" s="10" t="e">
        <f t="shared" si="99"/>
        <v>#DIV/0!</v>
      </c>
      <c r="J590" s="10" t="e">
        <f t="shared" si="99"/>
        <v>#DIV/0!</v>
      </c>
      <c r="K590" s="10" t="e">
        <f t="shared" si="99"/>
        <v>#DIV/0!</v>
      </c>
      <c r="L590" s="10" t="e">
        <f t="shared" si="99"/>
        <v>#DIV/0!</v>
      </c>
      <c r="M590" s="10" t="e">
        <f t="shared" si="99"/>
        <v>#DIV/0!</v>
      </c>
      <c r="N590" s="10" t="e">
        <f>N588/M588-1</f>
        <v>#VALUE!</v>
      </c>
      <c r="O590" s="10" t="e">
        <f>O588/N588-1</f>
        <v>#VALUE!</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f t="shared" ref="B593:O596" si="100">IFERROR(VLOOKUP($B$592,$221:$343,MATCH($Q593&amp;"/"&amp;B$348,$219:$219,0),FALSE),"")</f>
        <v>34271</v>
      </c>
      <c r="C593" s="7">
        <f t="shared" si="100"/>
        <v>36903</v>
      </c>
      <c r="D593" s="7">
        <f t="shared" si="100"/>
        <v>38749</v>
      </c>
      <c r="E593" s="7">
        <f t="shared" si="100"/>
        <v>38407</v>
      </c>
      <c r="F593" s="7">
        <f t="shared" si="100"/>
        <v>38407</v>
      </c>
      <c r="G593" s="7">
        <f t="shared" si="100"/>
        <v>58585</v>
      </c>
      <c r="H593" s="7">
        <f t="shared" si="100"/>
        <v>61653</v>
      </c>
      <c r="I593" s="7">
        <f t="shared" si="100"/>
        <v>70455</v>
      </c>
      <c r="J593" s="7">
        <f t="shared" si="100"/>
        <v>68969</v>
      </c>
      <c r="K593" s="7">
        <f t="shared" si="100"/>
        <v>85063</v>
      </c>
      <c r="L593" s="7">
        <f t="shared" si="100"/>
        <v>76909</v>
      </c>
      <c r="M593" s="7">
        <f t="shared" si="100"/>
        <v>75323</v>
      </c>
      <c r="N593" s="8">
        <f t="shared" si="100"/>
        <v>98769</v>
      </c>
      <c r="O593" s="8">
        <f t="shared" si="100"/>
        <v>117353</v>
      </c>
      <c r="P593" s="6"/>
      <c r="Q593" s="9" t="s">
        <v>12</v>
      </c>
    </row>
    <row r="594" spans="2:17" x14ac:dyDescent="0.3">
      <c r="B594" s="7">
        <f t="shared" si="100"/>
        <v>69691</v>
      </c>
      <c r="C594" s="7">
        <f t="shared" si="100"/>
        <v>74651</v>
      </c>
      <c r="D594" s="7">
        <f t="shared" si="100"/>
        <v>80378</v>
      </c>
      <c r="E594" s="7">
        <f t="shared" si="100"/>
        <v>77325</v>
      </c>
      <c r="F594" s="7">
        <f t="shared" si="100"/>
        <v>80488</v>
      </c>
      <c r="G594" s="7">
        <f t="shared" si="100"/>
        <v>110223</v>
      </c>
      <c r="H594" s="7">
        <f t="shared" si="100"/>
        <v>128096</v>
      </c>
      <c r="I594" s="7">
        <f t="shared" si="100"/>
        <v>145320</v>
      </c>
      <c r="J594" s="7">
        <f t="shared" si="100"/>
        <v>135952</v>
      </c>
      <c r="K594" s="7">
        <f t="shared" si="100"/>
        <v>170317</v>
      </c>
      <c r="L594" s="7">
        <f t="shared" si="100"/>
        <v>155096</v>
      </c>
      <c r="M594" s="7">
        <f t="shared" si="100"/>
        <v>147549</v>
      </c>
      <c r="N594" s="8">
        <f t="shared" si="100"/>
        <v>201647</v>
      </c>
      <c r="O594" s="8" t="str">
        <f t="shared" si="100"/>
        <v/>
      </c>
      <c r="P594" s="6"/>
      <c r="Q594" s="9" t="s">
        <v>13</v>
      </c>
    </row>
    <row r="595" spans="2:17" x14ac:dyDescent="0.3">
      <c r="B595" s="7">
        <f t="shared" si="100"/>
        <v>105957</v>
      </c>
      <c r="C595" s="7">
        <f t="shared" si="100"/>
        <v>111647</v>
      </c>
      <c r="D595" s="7">
        <f t="shared" si="100"/>
        <v>122351</v>
      </c>
      <c r="E595" s="7">
        <f t="shared" si="100"/>
        <v>117674</v>
      </c>
      <c r="F595" s="7">
        <f t="shared" si="100"/>
        <v>136726</v>
      </c>
      <c r="G595" s="7">
        <f t="shared" si="100"/>
        <v>166609</v>
      </c>
      <c r="H595" s="7">
        <f t="shared" si="100"/>
        <v>197230</v>
      </c>
      <c r="I595" s="7">
        <f t="shared" si="100"/>
        <v>213777</v>
      </c>
      <c r="J595" s="7">
        <f t="shared" si="100"/>
        <v>213442</v>
      </c>
      <c r="K595" s="7">
        <f t="shared" si="100"/>
        <v>254405</v>
      </c>
      <c r="L595" s="7">
        <f t="shared" si="100"/>
        <v>230559</v>
      </c>
      <c r="M595" s="7">
        <f t="shared" si="100"/>
        <v>222003</v>
      </c>
      <c r="N595" s="8">
        <f t="shared" si="100"/>
        <v>312643</v>
      </c>
      <c r="O595" s="8" t="str">
        <f t="shared" si="100"/>
        <v/>
      </c>
      <c r="P595" s="6"/>
      <c r="Q595" s="9" t="s">
        <v>14</v>
      </c>
    </row>
    <row r="596" spans="2:17" x14ac:dyDescent="0.3">
      <c r="B596" s="7">
        <f t="shared" si="100"/>
        <v>144930</v>
      </c>
      <c r="C596" s="7">
        <f t="shared" si="100"/>
        <v>146108.62</v>
      </c>
      <c r="D596" s="7">
        <f t="shared" si="100"/>
        <v>161477.32999999999</v>
      </c>
      <c r="E596" s="7">
        <f t="shared" si="100"/>
        <v>157071.45000000001</v>
      </c>
      <c r="F596" s="7">
        <f t="shared" si="100"/>
        <v>186998.42</v>
      </c>
      <c r="G596" s="7">
        <f t="shared" si="100"/>
        <v>235849.32</v>
      </c>
      <c r="H596" s="7">
        <f t="shared" si="100"/>
        <v>266476.59999999998</v>
      </c>
      <c r="I596" s="7">
        <f t="shared" si="100"/>
        <v>283817.38</v>
      </c>
      <c r="J596" s="7">
        <f t="shared" si="100"/>
        <v>307832.39</v>
      </c>
      <c r="K596" s="7">
        <f t="shared" si="100"/>
        <v>333452.98</v>
      </c>
      <c r="L596" s="7">
        <f t="shared" si="100"/>
        <v>305740.71000000002</v>
      </c>
      <c r="M596" s="7">
        <f t="shared" si="100"/>
        <v>302780.42</v>
      </c>
      <c r="N596" s="8">
        <f>IFERROR(VLOOKUP($B$592,$221:$343,MATCH($Q596&amp;"/"&amp;N$348,$219:$219,0),FALSE),IFERROR((VLOOKUP($B$592,$221:$343,MATCH($Q595&amp;"/"&amp;N$348,$219:$219,0),FALSE)/3)*4,IFERROR(VLOOKUP($B$592,$221:$343,MATCH($Q594&amp;"/"&amp;N$348,$219:$219,0),FALSE)*2,IFERROR(VLOOKUP($B$592,$221:$343,MATCH($Q593&amp;"/"&amp;N$348,$219:$219,0),FALSE)*4,""))))</f>
        <v>421267.78</v>
      </c>
      <c r="O596" s="8">
        <f>IFERROR(VLOOKUP($B$592,$221:$343,MATCH($Q596&amp;"/"&amp;O$348,$219:$219,0),FALSE),IFERROR((VLOOKUP($B$592,$221:$343,MATCH($Q595&amp;"/"&amp;O$348,$219:$219,0),FALSE)/3)*4,IFERROR(VLOOKUP($B$592,$221:$343,MATCH($Q594&amp;"/"&amp;O$348,$219:$219,0),FALSE)*2,IFERROR(VLOOKUP($B$592,$221:$343,MATCH($Q593&amp;"/"&amp;O$348,$219:$219,0),FALSE)*4,""))))</f>
        <v>469412</v>
      </c>
      <c r="P596" s="6"/>
      <c r="Q596" s="9" t="s">
        <v>15</v>
      </c>
    </row>
    <row r="597" spans="2:17" x14ac:dyDescent="0.3">
      <c r="B597" s="10">
        <f t="shared" ref="B597:O597" si="101">B596/(B$465+B472)</f>
        <v>3.5962564987206035E-2</v>
      </c>
      <c r="C597" s="10">
        <f t="shared" si="101"/>
        <v>2.9739340129407675E-2</v>
      </c>
      <c r="D597" s="10">
        <f t="shared" si="101"/>
        <v>1.9545519646179281E-2</v>
      </c>
      <c r="E597" s="10">
        <f t="shared" si="101"/>
        <v>1.8830103280538635E-2</v>
      </c>
      <c r="F597" s="10">
        <f t="shared" si="101"/>
        <v>2.434848626089443E-2</v>
      </c>
      <c r="G597" s="10">
        <f t="shared" si="101"/>
        <v>3.2770286545712332E-2</v>
      </c>
      <c r="H597" s="10">
        <f t="shared" si="101"/>
        <v>3.5821970386219752E-2</v>
      </c>
      <c r="I597" s="10">
        <f t="shared" si="101"/>
        <v>3.4708513126046933E-2</v>
      </c>
      <c r="J597" s="10">
        <f t="shared" si="101"/>
        <v>4.0918692171176461E-2</v>
      </c>
      <c r="K597" s="10">
        <f t="shared" si="101"/>
        <v>4.3710854957347035E-2</v>
      </c>
      <c r="L597" s="10">
        <f t="shared" si="101"/>
        <v>4.6114171597263519E-2</v>
      </c>
      <c r="M597" s="10">
        <f t="shared" si="101"/>
        <v>4.5090839098383011E-2</v>
      </c>
      <c r="N597" s="10">
        <f t="shared" si="101"/>
        <v>4.6504387661373228E-2</v>
      </c>
      <c r="O597" s="10">
        <f t="shared" si="101"/>
        <v>3.2520899720967562E-2</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f t="shared" ref="B599:O602" si="102">IFERROR(VLOOKUP($B$598,$221:$343,MATCH($Q599&amp;"/"&amp;B$348,$219:$219,0),FALSE),"")</f>
        <v>293641</v>
      </c>
      <c r="C599" s="7">
        <f t="shared" si="102"/>
        <v>-42249</v>
      </c>
      <c r="D599" s="7">
        <f t="shared" si="102"/>
        <v>203249</v>
      </c>
      <c r="E599" s="7">
        <f t="shared" si="102"/>
        <v>159135</v>
      </c>
      <c r="F599" s="7">
        <f t="shared" si="102"/>
        <v>215561</v>
      </c>
      <c r="G599" s="7">
        <f t="shared" si="102"/>
        <v>188438</v>
      </c>
      <c r="H599" s="7">
        <f t="shared" si="102"/>
        <v>234659</v>
      </c>
      <c r="I599" s="7">
        <f t="shared" si="102"/>
        <v>195073</v>
      </c>
      <c r="J599" s="7">
        <f t="shared" si="102"/>
        <v>150297</v>
      </c>
      <c r="K599" s="7">
        <f t="shared" si="102"/>
        <v>341257</v>
      </c>
      <c r="L599" s="7">
        <f t="shared" si="102"/>
        <v>476052</v>
      </c>
      <c r="M599" s="7">
        <f t="shared" si="102"/>
        <v>244720</v>
      </c>
      <c r="N599" s="8">
        <f t="shared" si="102"/>
        <v>57380</v>
      </c>
      <c r="O599" s="8">
        <f t="shared" si="102"/>
        <v>47793</v>
      </c>
      <c r="P599" s="6"/>
      <c r="Q599" s="9" t="s">
        <v>12</v>
      </c>
    </row>
    <row r="600" spans="2:17" x14ac:dyDescent="0.3">
      <c r="B600" s="7">
        <f t="shared" si="102"/>
        <v>280736</v>
      </c>
      <c r="C600" s="7">
        <f t="shared" si="102"/>
        <v>203748</v>
      </c>
      <c r="D600" s="7">
        <f t="shared" si="102"/>
        <v>529365</v>
      </c>
      <c r="E600" s="7">
        <f t="shared" si="102"/>
        <v>652851</v>
      </c>
      <c r="F600" s="7">
        <f t="shared" si="102"/>
        <v>474942</v>
      </c>
      <c r="G600" s="7">
        <f t="shared" si="102"/>
        <v>553060</v>
      </c>
      <c r="H600" s="7">
        <f t="shared" si="102"/>
        <v>453857</v>
      </c>
      <c r="I600" s="7">
        <f t="shared" si="102"/>
        <v>434703</v>
      </c>
      <c r="J600" s="7">
        <f t="shared" si="102"/>
        <v>475484</v>
      </c>
      <c r="K600" s="7">
        <f t="shared" si="102"/>
        <v>467953</v>
      </c>
      <c r="L600" s="7">
        <f t="shared" si="102"/>
        <v>659540</v>
      </c>
      <c r="M600" s="7">
        <f t="shared" si="102"/>
        <v>583154</v>
      </c>
      <c r="N600" s="8">
        <f t="shared" si="102"/>
        <v>645257</v>
      </c>
      <c r="O600" s="8" t="str">
        <f t="shared" si="102"/>
        <v/>
      </c>
      <c r="P600" s="6"/>
      <c r="Q600" s="9" t="s">
        <v>13</v>
      </c>
    </row>
    <row r="601" spans="2:17" x14ac:dyDescent="0.3">
      <c r="B601" s="7">
        <f t="shared" si="102"/>
        <v>307794</v>
      </c>
      <c r="C601" s="7">
        <f t="shared" si="102"/>
        <v>276237</v>
      </c>
      <c r="D601" s="7">
        <f t="shared" si="102"/>
        <v>560914</v>
      </c>
      <c r="E601" s="7">
        <f t="shared" si="102"/>
        <v>788333</v>
      </c>
      <c r="F601" s="7">
        <f t="shared" si="102"/>
        <v>810972</v>
      </c>
      <c r="G601" s="7">
        <f t="shared" si="102"/>
        <v>555990</v>
      </c>
      <c r="H601" s="7">
        <f t="shared" si="102"/>
        <v>548411</v>
      </c>
      <c r="I601" s="7">
        <f t="shared" si="102"/>
        <v>525208</v>
      </c>
      <c r="J601" s="7">
        <f t="shared" si="102"/>
        <v>528226</v>
      </c>
      <c r="K601" s="7">
        <f t="shared" si="102"/>
        <v>570284</v>
      </c>
      <c r="L601" s="7">
        <f t="shared" si="102"/>
        <v>783751</v>
      </c>
      <c r="M601" s="7">
        <f t="shared" si="102"/>
        <v>490422</v>
      </c>
      <c r="N601" s="8">
        <f t="shared" si="102"/>
        <v>215721</v>
      </c>
      <c r="O601" s="8" t="str">
        <f t="shared" si="102"/>
        <v/>
      </c>
      <c r="P601" s="6"/>
      <c r="Q601" s="9" t="s">
        <v>14</v>
      </c>
    </row>
    <row r="602" spans="2:17" x14ac:dyDescent="0.3">
      <c r="B602" s="7">
        <f t="shared" si="102"/>
        <v>416853</v>
      </c>
      <c r="C602" s="7">
        <f t="shared" si="102"/>
        <v>234637.78</v>
      </c>
      <c r="D602" s="7">
        <f t="shared" si="102"/>
        <v>654770.5</v>
      </c>
      <c r="E602" s="7">
        <f t="shared" si="102"/>
        <v>559255.43000000005</v>
      </c>
      <c r="F602" s="7">
        <f t="shared" si="102"/>
        <v>800314</v>
      </c>
      <c r="G602" s="7">
        <f t="shared" si="102"/>
        <v>575424.98</v>
      </c>
      <c r="H602" s="7">
        <f t="shared" si="102"/>
        <v>667105.04</v>
      </c>
      <c r="I602" s="7">
        <f t="shared" si="102"/>
        <v>702057.15</v>
      </c>
      <c r="J602" s="7">
        <f t="shared" si="102"/>
        <v>417612.15</v>
      </c>
      <c r="K602" s="7">
        <f t="shared" si="102"/>
        <v>753185.39</v>
      </c>
      <c r="L602" s="7">
        <f t="shared" si="102"/>
        <v>1116128.49</v>
      </c>
      <c r="M602" s="7">
        <f t="shared" si="102"/>
        <v>476865.86</v>
      </c>
      <c r="N602" s="8">
        <f t="shared" si="102"/>
        <v>618446.65</v>
      </c>
      <c r="O602" s="8" t="str">
        <f t="shared" si="102"/>
        <v/>
      </c>
      <c r="P602" s="6"/>
      <c r="Q602" s="9" t="s">
        <v>15</v>
      </c>
    </row>
    <row r="603" spans="2:17" x14ac:dyDescent="0.3">
      <c r="B603" s="111" t="e">
        <f t="shared" ref="B603:M603" si="103">B602/B$588</f>
        <v>#DIV/0!</v>
      </c>
      <c r="C603" s="111" t="e">
        <f t="shared" si="103"/>
        <v>#DIV/0!</v>
      </c>
      <c r="D603" s="111" t="e">
        <f t="shared" si="103"/>
        <v>#DIV/0!</v>
      </c>
      <c r="E603" s="111" t="e">
        <f t="shared" si="103"/>
        <v>#DIV/0!</v>
      </c>
      <c r="F603" s="111" t="e">
        <f t="shared" si="103"/>
        <v>#DIV/0!</v>
      </c>
      <c r="G603" s="111" t="e">
        <f t="shared" si="103"/>
        <v>#DIV/0!</v>
      </c>
      <c r="H603" s="111" t="e">
        <f t="shared" si="103"/>
        <v>#DIV/0!</v>
      </c>
      <c r="I603" s="111" t="e">
        <f t="shared" si="103"/>
        <v>#DIV/0!</v>
      </c>
      <c r="J603" s="111" t="e">
        <f t="shared" si="103"/>
        <v>#DIV/0!</v>
      </c>
      <c r="K603" s="111" t="e">
        <f t="shared" si="103"/>
        <v>#DIV/0!</v>
      </c>
      <c r="L603" s="111" t="e">
        <f t="shared" si="103"/>
        <v>#DIV/0!</v>
      </c>
      <c r="M603" s="111" t="e">
        <f t="shared" si="103"/>
        <v>#DIV/0!</v>
      </c>
      <c r="N603" s="111" t="e">
        <f>IFERROR(N602/N$588,IFERROR(N601/N$588,IFERROR(N600/N$588,N599/N$588)))</f>
        <v>#VALUE!</v>
      </c>
      <c r="O603" s="111" t="e">
        <f>IFERROR(O602/O$588,IFERROR(O601/O$588,IFERROR(O600/O$588,O599/O$588)))</f>
        <v>#VALUE!</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f>IFERROR(B599+B611,"")</f>
        <v>182919</v>
      </c>
      <c r="C605" s="7">
        <f t="shared" ref="C605:O608" si="104">IFERROR(C599+C611,"")</f>
        <v>-102484</v>
      </c>
      <c r="D605" s="7">
        <f t="shared" si="104"/>
        <v>135536</v>
      </c>
      <c r="E605" s="7">
        <f t="shared" si="104"/>
        <v>93918</v>
      </c>
      <c r="F605" s="7">
        <f t="shared" si="104"/>
        <v>126221</v>
      </c>
      <c r="G605" s="7">
        <f t="shared" si="104"/>
        <v>34745</v>
      </c>
      <c r="H605" s="7">
        <f t="shared" si="104"/>
        <v>144349</v>
      </c>
      <c r="I605" s="7">
        <f t="shared" si="104"/>
        <v>124088</v>
      </c>
      <c r="J605" s="7">
        <f t="shared" si="104"/>
        <v>27626</v>
      </c>
      <c r="K605" s="7">
        <f t="shared" si="104"/>
        <v>281532</v>
      </c>
      <c r="L605" s="7">
        <f t="shared" si="104"/>
        <v>450237</v>
      </c>
      <c r="M605" s="7">
        <f t="shared" si="104"/>
        <v>145240</v>
      </c>
      <c r="N605" s="8">
        <f t="shared" si="104"/>
        <v>-112899</v>
      </c>
      <c r="O605" s="8">
        <f t="shared" si="104"/>
        <v>-375936</v>
      </c>
      <c r="P605" s="6"/>
      <c r="Q605" s="9" t="s">
        <v>12</v>
      </c>
    </row>
    <row r="606" spans="2:17" x14ac:dyDescent="0.3">
      <c r="B606" s="7">
        <f t="shared" ref="B606:N608" si="105">IFERROR(B600+B612,"")</f>
        <v>119374</v>
      </c>
      <c r="C606" s="7">
        <f t="shared" si="105"/>
        <v>121518</v>
      </c>
      <c r="D606" s="7">
        <f t="shared" si="105"/>
        <v>417130</v>
      </c>
      <c r="E606" s="7">
        <f t="shared" si="105"/>
        <v>550581</v>
      </c>
      <c r="F606" s="7">
        <f t="shared" si="105"/>
        <v>255330</v>
      </c>
      <c r="G606" s="7">
        <f t="shared" si="105"/>
        <v>256600</v>
      </c>
      <c r="H606" s="7">
        <f t="shared" si="105"/>
        <v>165146</v>
      </c>
      <c r="I606" s="7">
        <f t="shared" si="105"/>
        <v>206818</v>
      </c>
      <c r="J606" s="7">
        <f t="shared" si="105"/>
        <v>143744</v>
      </c>
      <c r="K606" s="7">
        <f t="shared" si="105"/>
        <v>323085</v>
      </c>
      <c r="L606" s="7">
        <f t="shared" si="105"/>
        <v>588195</v>
      </c>
      <c r="M606" s="7">
        <f t="shared" si="105"/>
        <v>433508</v>
      </c>
      <c r="N606" s="8">
        <f t="shared" si="105"/>
        <v>149020</v>
      </c>
      <c r="O606" s="8" t="str">
        <f t="shared" si="104"/>
        <v/>
      </c>
      <c r="P606" s="6"/>
      <c r="Q606" s="9" t="s">
        <v>13</v>
      </c>
    </row>
    <row r="607" spans="2:17" x14ac:dyDescent="0.3">
      <c r="B607" s="7">
        <f t="shared" si="105"/>
        <v>114093</v>
      </c>
      <c r="C607" s="7">
        <f t="shared" si="105"/>
        <v>167634</v>
      </c>
      <c r="D607" s="7">
        <f t="shared" si="105"/>
        <v>395520</v>
      </c>
      <c r="E607" s="7">
        <f t="shared" si="105"/>
        <v>630035</v>
      </c>
      <c r="F607" s="7">
        <f t="shared" si="105"/>
        <v>408988</v>
      </c>
      <c r="G607" s="7">
        <f t="shared" si="105"/>
        <v>57031</v>
      </c>
      <c r="H607" s="7">
        <f t="shared" si="105"/>
        <v>95166</v>
      </c>
      <c r="I607" s="7">
        <f t="shared" si="105"/>
        <v>264100</v>
      </c>
      <c r="J607" s="7">
        <f t="shared" si="105"/>
        <v>-107110</v>
      </c>
      <c r="K607" s="7">
        <f t="shared" si="105"/>
        <v>350038</v>
      </c>
      <c r="L607" s="7">
        <f t="shared" si="105"/>
        <v>617820</v>
      </c>
      <c r="M607" s="7">
        <f t="shared" si="105"/>
        <v>160853</v>
      </c>
      <c r="N607" s="8">
        <f t="shared" si="105"/>
        <v>-452762</v>
      </c>
      <c r="O607" s="8" t="str">
        <f t="shared" si="104"/>
        <v/>
      </c>
      <c r="P607" s="6"/>
      <c r="Q607" s="9" t="s">
        <v>14</v>
      </c>
    </row>
    <row r="608" spans="2:17" x14ac:dyDescent="0.3">
      <c r="B608" s="7">
        <f t="shared" si="105"/>
        <v>182529</v>
      </c>
      <c r="C608" s="18">
        <f t="shared" si="105"/>
        <v>94414.209999999992</v>
      </c>
      <c r="D608" s="18">
        <f t="shared" si="105"/>
        <v>436624.22</v>
      </c>
      <c r="E608" s="18">
        <f t="shared" si="105"/>
        <v>323689.22000000009</v>
      </c>
      <c r="F608" s="18">
        <f t="shared" si="105"/>
        <v>248109.43999999994</v>
      </c>
      <c r="G608" s="18">
        <f t="shared" si="105"/>
        <v>-19398.070000000065</v>
      </c>
      <c r="H608" s="18">
        <f t="shared" si="105"/>
        <v>137438.62</v>
      </c>
      <c r="I608" s="18">
        <f t="shared" si="105"/>
        <v>393082.05000000005</v>
      </c>
      <c r="J608" s="18">
        <f t="shared" si="105"/>
        <v>-360872.95999999996</v>
      </c>
      <c r="K608" s="18">
        <f t="shared" si="105"/>
        <v>489573.46</v>
      </c>
      <c r="L608" s="18">
        <f t="shared" si="105"/>
        <v>915378.83</v>
      </c>
      <c r="M608" s="18">
        <f t="shared" si="105"/>
        <v>-56742.390000000014</v>
      </c>
      <c r="N608" s="18">
        <f t="shared" si="105"/>
        <v>-515046.06999999995</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f t="shared" ref="B611:O614" si="106">IFERROR(VLOOKUP($B$610,$221:$343,MATCH($Q611&amp;"/"&amp;B$348,$219:$219,0),FALSE),"")</f>
        <v>-110722</v>
      </c>
      <c r="C611" s="7">
        <f t="shared" si="106"/>
        <v>-60235</v>
      </c>
      <c r="D611" s="7">
        <f t="shared" si="106"/>
        <v>-67713</v>
      </c>
      <c r="E611" s="7">
        <f t="shared" si="106"/>
        <v>-65217</v>
      </c>
      <c r="F611" s="7">
        <f t="shared" si="106"/>
        <v>-89340</v>
      </c>
      <c r="G611" s="7">
        <f t="shared" si="106"/>
        <v>-153693</v>
      </c>
      <c r="H611" s="7">
        <f t="shared" si="106"/>
        <v>-90310</v>
      </c>
      <c r="I611" s="7">
        <f t="shared" si="106"/>
        <v>-70985</v>
      </c>
      <c r="J611" s="7">
        <f t="shared" si="106"/>
        <v>-122671</v>
      </c>
      <c r="K611" s="7">
        <f t="shared" si="106"/>
        <v>-59725</v>
      </c>
      <c r="L611" s="7">
        <f t="shared" si="106"/>
        <v>-25815</v>
      </c>
      <c r="M611" s="7">
        <f t="shared" si="106"/>
        <v>-99480</v>
      </c>
      <c r="N611" s="8">
        <f t="shared" si="106"/>
        <v>-170279</v>
      </c>
      <c r="O611" s="8">
        <f t="shared" si="106"/>
        <v>-423729</v>
      </c>
      <c r="P611" s="6"/>
      <c r="Q611" s="9" t="s">
        <v>12</v>
      </c>
    </row>
    <row r="612" spans="2:17" x14ac:dyDescent="0.3">
      <c r="B612" s="7">
        <f t="shared" si="106"/>
        <v>-161362</v>
      </c>
      <c r="C612" s="7">
        <f t="shared" si="106"/>
        <v>-82230</v>
      </c>
      <c r="D612" s="7">
        <f t="shared" si="106"/>
        <v>-112235</v>
      </c>
      <c r="E612" s="7">
        <f t="shared" si="106"/>
        <v>-102270</v>
      </c>
      <c r="F612" s="7">
        <f t="shared" si="106"/>
        <v>-219612</v>
      </c>
      <c r="G612" s="7">
        <f t="shared" si="106"/>
        <v>-296460</v>
      </c>
      <c r="H612" s="7">
        <f t="shared" si="106"/>
        <v>-288711</v>
      </c>
      <c r="I612" s="7">
        <f t="shared" si="106"/>
        <v>-227885</v>
      </c>
      <c r="J612" s="7">
        <f t="shared" si="106"/>
        <v>-331740</v>
      </c>
      <c r="K612" s="7">
        <f t="shared" si="106"/>
        <v>-144868</v>
      </c>
      <c r="L612" s="7">
        <f t="shared" si="106"/>
        <v>-71345</v>
      </c>
      <c r="M612" s="7">
        <f t="shared" si="106"/>
        <v>-149646</v>
      </c>
      <c r="N612" s="8">
        <f t="shared" si="106"/>
        <v>-496237</v>
      </c>
      <c r="O612" s="8" t="str">
        <f t="shared" si="106"/>
        <v/>
      </c>
      <c r="P612" s="6"/>
      <c r="Q612" s="9" t="s">
        <v>13</v>
      </c>
    </row>
    <row r="613" spans="2:17" x14ac:dyDescent="0.3">
      <c r="B613" s="7">
        <f t="shared" si="106"/>
        <v>-193701</v>
      </c>
      <c r="C613" s="7">
        <f t="shared" si="106"/>
        <v>-108603</v>
      </c>
      <c r="D613" s="7">
        <f t="shared" si="106"/>
        <v>-165394</v>
      </c>
      <c r="E613" s="7">
        <f t="shared" si="106"/>
        <v>-158298</v>
      </c>
      <c r="F613" s="7">
        <f t="shared" si="106"/>
        <v>-401984</v>
      </c>
      <c r="G613" s="7">
        <f t="shared" si="106"/>
        <v>-498959</v>
      </c>
      <c r="H613" s="7">
        <f t="shared" si="106"/>
        <v>-453245</v>
      </c>
      <c r="I613" s="7">
        <f t="shared" si="106"/>
        <v>-261108</v>
      </c>
      <c r="J613" s="7">
        <f t="shared" si="106"/>
        <v>-635336</v>
      </c>
      <c r="K613" s="7">
        <f t="shared" si="106"/>
        <v>-220246</v>
      </c>
      <c r="L613" s="7">
        <f t="shared" si="106"/>
        <v>-165931</v>
      </c>
      <c r="M613" s="7">
        <f t="shared" si="106"/>
        <v>-329569</v>
      </c>
      <c r="N613" s="8">
        <f t="shared" si="106"/>
        <v>-668483</v>
      </c>
      <c r="O613" s="8" t="str">
        <f t="shared" si="106"/>
        <v/>
      </c>
      <c r="P613" s="6"/>
      <c r="Q613" s="9" t="s">
        <v>14</v>
      </c>
    </row>
    <row r="614" spans="2:17" x14ac:dyDescent="0.3">
      <c r="B614" s="7">
        <f t="shared" si="106"/>
        <v>-234324</v>
      </c>
      <c r="C614" s="7">
        <f t="shared" si="106"/>
        <v>-140223.57</v>
      </c>
      <c r="D614" s="7">
        <f t="shared" si="106"/>
        <v>-218146.28</v>
      </c>
      <c r="E614" s="7">
        <f t="shared" si="106"/>
        <v>-235566.21</v>
      </c>
      <c r="F614" s="7">
        <f t="shared" si="106"/>
        <v>-552204.56000000006</v>
      </c>
      <c r="G614" s="7">
        <f t="shared" si="106"/>
        <v>-594823.05000000005</v>
      </c>
      <c r="H614" s="7">
        <f t="shared" si="106"/>
        <v>-529666.42000000004</v>
      </c>
      <c r="I614" s="7">
        <f t="shared" si="106"/>
        <v>-308975.09999999998</v>
      </c>
      <c r="J614" s="7">
        <f t="shared" si="106"/>
        <v>-778485.11</v>
      </c>
      <c r="K614" s="7">
        <f t="shared" si="106"/>
        <v>-263611.93</v>
      </c>
      <c r="L614" s="7">
        <f t="shared" si="106"/>
        <v>-200749.66</v>
      </c>
      <c r="M614" s="7">
        <f t="shared" si="106"/>
        <v>-533608.25</v>
      </c>
      <c r="N614" s="8">
        <f t="shared" si="106"/>
        <v>-1133492.72</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f t="shared" ref="B616:O619" si="107">IFERROR(VLOOKUP($B$615,$221:$343,MATCH($Q616&amp;"/"&amp;B$348,$219:$219,0),FALSE),"")</f>
        <v>-107871</v>
      </c>
      <c r="C616" s="7">
        <f t="shared" si="107"/>
        <v>-257590</v>
      </c>
      <c r="D616" s="7">
        <f t="shared" si="107"/>
        <v>-50761</v>
      </c>
      <c r="E616" s="7">
        <f t="shared" si="107"/>
        <v>-103208</v>
      </c>
      <c r="F616" s="7">
        <f t="shared" si="107"/>
        <v>78438</v>
      </c>
      <c r="G616" s="7">
        <f t="shared" si="107"/>
        <v>-152673</v>
      </c>
      <c r="H616" s="7">
        <f t="shared" si="107"/>
        <v>-75083</v>
      </c>
      <c r="I616" s="7">
        <f t="shared" si="107"/>
        <v>-69783</v>
      </c>
      <c r="J616" s="7">
        <f t="shared" si="107"/>
        <v>-127164</v>
      </c>
      <c r="K616" s="7">
        <f t="shared" si="107"/>
        <v>-53033</v>
      </c>
      <c r="L616" s="7">
        <f t="shared" si="107"/>
        <v>-25373</v>
      </c>
      <c r="M616" s="7">
        <f t="shared" si="107"/>
        <v>-98149</v>
      </c>
      <c r="N616" s="8">
        <f t="shared" si="107"/>
        <v>-236901</v>
      </c>
      <c r="O616" s="8">
        <f t="shared" si="107"/>
        <v>-408246</v>
      </c>
      <c r="P616" s="6"/>
      <c r="Q616" s="9" t="s">
        <v>12</v>
      </c>
    </row>
    <row r="617" spans="2:17" x14ac:dyDescent="0.3">
      <c r="B617" s="7">
        <f t="shared" si="107"/>
        <v>-146247</v>
      </c>
      <c r="C617" s="7">
        <f t="shared" si="107"/>
        <v>-165974</v>
      </c>
      <c r="D617" s="7">
        <f t="shared" si="107"/>
        <v>-193552</v>
      </c>
      <c r="E617" s="7">
        <f t="shared" si="107"/>
        <v>-137086</v>
      </c>
      <c r="F617" s="7">
        <f t="shared" si="107"/>
        <v>-39947</v>
      </c>
      <c r="G617" s="7">
        <f t="shared" si="107"/>
        <v>-318999</v>
      </c>
      <c r="H617" s="7">
        <f t="shared" si="107"/>
        <v>-282814</v>
      </c>
      <c r="I617" s="7">
        <f t="shared" si="107"/>
        <v>-239573</v>
      </c>
      <c r="J617" s="7">
        <f t="shared" si="107"/>
        <v>-329389</v>
      </c>
      <c r="K617" s="7">
        <f t="shared" si="107"/>
        <v>-112508</v>
      </c>
      <c r="L617" s="7">
        <f t="shared" si="107"/>
        <v>-68669</v>
      </c>
      <c r="M617" s="7">
        <f t="shared" si="107"/>
        <v>193799</v>
      </c>
      <c r="N617" s="8">
        <f t="shared" si="107"/>
        <v>-560368</v>
      </c>
      <c r="O617" s="8" t="str">
        <f t="shared" si="107"/>
        <v/>
      </c>
      <c r="P617" s="6"/>
      <c r="Q617" s="9" t="s">
        <v>13</v>
      </c>
    </row>
    <row r="618" spans="2:17" x14ac:dyDescent="0.3">
      <c r="B618" s="7">
        <f t="shared" si="107"/>
        <v>-380354</v>
      </c>
      <c r="C618" s="7">
        <f t="shared" si="107"/>
        <v>-77521</v>
      </c>
      <c r="D618" s="7">
        <f t="shared" si="107"/>
        <v>-95146</v>
      </c>
      <c r="E618" s="7">
        <f t="shared" si="107"/>
        <v>-829520</v>
      </c>
      <c r="F618" s="7">
        <f t="shared" si="107"/>
        <v>-264188</v>
      </c>
      <c r="G618" s="7">
        <f t="shared" si="107"/>
        <v>-542371</v>
      </c>
      <c r="H618" s="7">
        <f t="shared" si="107"/>
        <v>-478706</v>
      </c>
      <c r="I618" s="7">
        <f t="shared" si="107"/>
        <v>-262799</v>
      </c>
      <c r="J618" s="7">
        <f t="shared" si="107"/>
        <v>-591068</v>
      </c>
      <c r="K618" s="7">
        <f t="shared" si="107"/>
        <v>-81585</v>
      </c>
      <c r="L618" s="7">
        <f t="shared" si="107"/>
        <v>-198695</v>
      </c>
      <c r="M618" s="7">
        <f t="shared" si="107"/>
        <v>321243</v>
      </c>
      <c r="N618" s="8">
        <f t="shared" si="107"/>
        <v>-728627</v>
      </c>
      <c r="O618" s="8" t="str">
        <f t="shared" si="107"/>
        <v/>
      </c>
      <c r="P618" s="6"/>
      <c r="Q618" s="9" t="s">
        <v>14</v>
      </c>
    </row>
    <row r="619" spans="2:17" x14ac:dyDescent="0.3">
      <c r="B619" s="7">
        <f t="shared" si="107"/>
        <v>-401279</v>
      </c>
      <c r="C619" s="7">
        <f t="shared" si="107"/>
        <v>-108122.76</v>
      </c>
      <c r="D619" s="7">
        <f t="shared" si="107"/>
        <v>112347.92</v>
      </c>
      <c r="E619" s="7">
        <f t="shared" si="107"/>
        <v>-664156.27</v>
      </c>
      <c r="F619" s="7">
        <f t="shared" si="107"/>
        <v>-120868.44</v>
      </c>
      <c r="G619" s="7">
        <f t="shared" si="107"/>
        <v>-687860.67</v>
      </c>
      <c r="H619" s="7">
        <f t="shared" si="107"/>
        <v>-553601.99</v>
      </c>
      <c r="I619" s="7">
        <f t="shared" si="107"/>
        <v>-308910.52</v>
      </c>
      <c r="J619" s="7">
        <f t="shared" si="107"/>
        <v>-765421.69</v>
      </c>
      <c r="K619" s="7">
        <f t="shared" si="107"/>
        <v>-123867.35</v>
      </c>
      <c r="L619" s="7">
        <f t="shared" si="107"/>
        <v>-229944.78</v>
      </c>
      <c r="M619" s="7">
        <f t="shared" si="107"/>
        <v>98883.27</v>
      </c>
      <c r="N619" s="8">
        <f t="shared" si="107"/>
        <v>-1129663.8899999999</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f t="shared" ref="B621:O624" si="108">IFERROR(VLOOKUP($B$620,$221:$343,MATCH($Q621&amp;"/"&amp;B$348,$219:$219,0),FALSE),"")</f>
        <v>-172982</v>
      </c>
      <c r="C621" s="7">
        <f t="shared" si="108"/>
        <v>-65111</v>
      </c>
      <c r="D621" s="7">
        <f t="shared" si="108"/>
        <v>0</v>
      </c>
      <c r="E621" s="7">
        <f t="shared" si="108"/>
        <v>0</v>
      </c>
      <c r="F621" s="7">
        <f t="shared" si="108"/>
        <v>0</v>
      </c>
      <c r="G621" s="7">
        <f t="shared" si="108"/>
        <v>-7560</v>
      </c>
      <c r="H621" s="7">
        <f t="shared" si="108"/>
        <v>-99734</v>
      </c>
      <c r="I621" s="7">
        <f t="shared" si="108"/>
        <v>-34951</v>
      </c>
      <c r="J621" s="7">
        <f t="shared" si="108"/>
        <v>16395</v>
      </c>
      <c r="K621" s="7">
        <f t="shared" si="108"/>
        <v>15799</v>
      </c>
      <c r="L621" s="7">
        <f t="shared" si="108"/>
        <v>-139505</v>
      </c>
      <c r="M621" s="7">
        <f t="shared" si="108"/>
        <v>-228896</v>
      </c>
      <c r="N621" s="7">
        <f t="shared" si="108"/>
        <v>945969</v>
      </c>
      <c r="O621" s="7">
        <f t="shared" si="108"/>
        <v>357329</v>
      </c>
      <c r="P621" s="6"/>
      <c r="Q621" s="9" t="s">
        <v>12</v>
      </c>
    </row>
    <row r="622" spans="2:17" x14ac:dyDescent="0.3">
      <c r="B622" s="7">
        <f t="shared" si="108"/>
        <v>-365723</v>
      </c>
      <c r="C622" s="7">
        <f t="shared" si="108"/>
        <v>-138993</v>
      </c>
      <c r="D622" s="7">
        <f t="shared" si="108"/>
        <v>-86333</v>
      </c>
      <c r="E622" s="7">
        <f t="shared" si="108"/>
        <v>-100722</v>
      </c>
      <c r="F622" s="7">
        <f t="shared" si="108"/>
        <v>-191297</v>
      </c>
      <c r="G622" s="7">
        <f t="shared" si="108"/>
        <v>-187253</v>
      </c>
      <c r="H622" s="7">
        <f t="shared" si="108"/>
        <v>-117582</v>
      </c>
      <c r="I622" s="7">
        <f t="shared" si="108"/>
        <v>-82231</v>
      </c>
      <c r="J622" s="7">
        <f t="shared" si="108"/>
        <v>105117</v>
      </c>
      <c r="K622" s="7">
        <f t="shared" si="108"/>
        <v>-123544</v>
      </c>
      <c r="L622" s="7">
        <f t="shared" si="108"/>
        <v>-322415</v>
      </c>
      <c r="M622" s="7">
        <f t="shared" si="108"/>
        <v>-577585</v>
      </c>
      <c r="N622" s="7">
        <f t="shared" si="108"/>
        <v>792654</v>
      </c>
      <c r="O622" s="7" t="str">
        <f t="shared" si="108"/>
        <v/>
      </c>
      <c r="P622" s="6"/>
      <c r="Q622" s="9" t="s">
        <v>13</v>
      </c>
    </row>
    <row r="623" spans="2:17" x14ac:dyDescent="0.3">
      <c r="B623" s="7">
        <f t="shared" si="108"/>
        <v>-473537</v>
      </c>
      <c r="C623" s="7">
        <f t="shared" si="108"/>
        <v>-307864</v>
      </c>
      <c r="D623" s="7">
        <f t="shared" si="108"/>
        <v>-273388</v>
      </c>
      <c r="E623" s="7">
        <f t="shared" si="108"/>
        <v>-388480</v>
      </c>
      <c r="F623" s="7">
        <f t="shared" si="108"/>
        <v>-478199</v>
      </c>
      <c r="G623" s="7">
        <f t="shared" si="108"/>
        <v>-251139</v>
      </c>
      <c r="H623" s="7">
        <f t="shared" si="108"/>
        <v>-113289</v>
      </c>
      <c r="I623" s="7">
        <f t="shared" si="108"/>
        <v>-256257</v>
      </c>
      <c r="J623" s="7">
        <f t="shared" si="108"/>
        <v>77392</v>
      </c>
      <c r="K623" s="7">
        <f t="shared" si="108"/>
        <v>-346080</v>
      </c>
      <c r="L623" s="7">
        <f t="shared" si="108"/>
        <v>-391149</v>
      </c>
      <c r="M623" s="7">
        <f t="shared" si="108"/>
        <v>-752333</v>
      </c>
      <c r="N623" s="7">
        <f t="shared" si="108"/>
        <v>784453</v>
      </c>
      <c r="O623" s="7" t="str">
        <f t="shared" si="108"/>
        <v/>
      </c>
      <c r="P623" s="6"/>
      <c r="Q623" s="9" t="s">
        <v>14</v>
      </c>
    </row>
    <row r="624" spans="2:17" x14ac:dyDescent="0.3">
      <c r="B624" s="7">
        <f t="shared" si="108"/>
        <v>-503002</v>
      </c>
      <c r="C624" s="7">
        <f t="shared" si="108"/>
        <v>-349849.4</v>
      </c>
      <c r="D624" s="7">
        <f t="shared" si="108"/>
        <v>-273388.46999999997</v>
      </c>
      <c r="E624" s="7">
        <f t="shared" si="108"/>
        <v>-388480.41</v>
      </c>
      <c r="F624" s="7">
        <f t="shared" si="108"/>
        <v>-493213.89</v>
      </c>
      <c r="G624" s="7">
        <f t="shared" si="108"/>
        <v>-92536.44</v>
      </c>
      <c r="H624" s="7">
        <f t="shared" si="108"/>
        <v>-137036.74</v>
      </c>
      <c r="I624" s="7">
        <f t="shared" si="108"/>
        <v>-363905.12</v>
      </c>
      <c r="J624" s="7">
        <f t="shared" si="108"/>
        <v>374469.88</v>
      </c>
      <c r="K624" s="7">
        <f t="shared" si="108"/>
        <v>-480837.9</v>
      </c>
      <c r="L624" s="7">
        <f t="shared" si="108"/>
        <v>-511946.23</v>
      </c>
      <c r="M624" s="7">
        <f t="shared" si="108"/>
        <v>-618604.51</v>
      </c>
      <c r="N624" s="7">
        <f t="shared" si="108"/>
        <v>908287.19</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73"/>
    </row>
    <row r="626" spans="2:17" x14ac:dyDescent="0.3">
      <c r="B626" s="7">
        <f t="shared" ref="B626:O629" si="109">IFERROR(VLOOKUP($B$625,$221:$343,MATCH($Q626&amp;"/"&amp;B$348,$219:$219,0),FALSE),"")</f>
        <v>12788</v>
      </c>
      <c r="C626" s="7">
        <f t="shared" si="109"/>
        <v>-364950</v>
      </c>
      <c r="D626" s="7">
        <f t="shared" si="109"/>
        <v>152488</v>
      </c>
      <c r="E626" s="7">
        <f t="shared" si="109"/>
        <v>55927</v>
      </c>
      <c r="F626" s="7">
        <f t="shared" si="109"/>
        <v>293999</v>
      </c>
      <c r="G626" s="7">
        <f t="shared" si="109"/>
        <v>28205</v>
      </c>
      <c r="H626" s="7">
        <f t="shared" si="109"/>
        <v>59842</v>
      </c>
      <c r="I626" s="7">
        <f t="shared" si="109"/>
        <v>90339</v>
      </c>
      <c r="J626" s="7">
        <f t="shared" si="109"/>
        <v>39528</v>
      </c>
      <c r="K626" s="7">
        <f t="shared" si="109"/>
        <v>304023</v>
      </c>
      <c r="L626" s="7">
        <f t="shared" si="109"/>
        <v>311174</v>
      </c>
      <c r="M626" s="7">
        <f t="shared" si="109"/>
        <v>-82325</v>
      </c>
      <c r="N626" s="8">
        <f t="shared" si="109"/>
        <v>766448</v>
      </c>
      <c r="O626" s="8">
        <f t="shared" si="109"/>
        <v>-3124</v>
      </c>
      <c r="P626" s="6"/>
      <c r="Q626" s="9" t="s">
        <v>12</v>
      </c>
    </row>
    <row r="627" spans="2:17" x14ac:dyDescent="0.3">
      <c r="B627" s="7">
        <f t="shared" si="109"/>
        <v>-231234</v>
      </c>
      <c r="C627" s="7">
        <f t="shared" si="109"/>
        <v>-101219</v>
      </c>
      <c r="D627" s="7">
        <f t="shared" si="109"/>
        <v>249480</v>
      </c>
      <c r="E627" s="7">
        <f t="shared" si="109"/>
        <v>415043</v>
      </c>
      <c r="F627" s="7">
        <f t="shared" si="109"/>
        <v>243698</v>
      </c>
      <c r="G627" s="7">
        <f t="shared" si="109"/>
        <v>46808</v>
      </c>
      <c r="H627" s="7">
        <f t="shared" si="109"/>
        <v>53461</v>
      </c>
      <c r="I627" s="7">
        <f t="shared" si="109"/>
        <v>112899</v>
      </c>
      <c r="J627" s="7">
        <f t="shared" si="109"/>
        <v>251212</v>
      </c>
      <c r="K627" s="7">
        <f t="shared" si="109"/>
        <v>231901</v>
      </c>
      <c r="L627" s="7">
        <f t="shared" si="109"/>
        <v>268456</v>
      </c>
      <c r="M627" s="7">
        <f t="shared" si="109"/>
        <v>199368</v>
      </c>
      <c r="N627" s="8">
        <f t="shared" si="109"/>
        <v>877543</v>
      </c>
      <c r="O627" s="8" t="str">
        <f t="shared" si="109"/>
        <v/>
      </c>
      <c r="P627" s="6"/>
      <c r="Q627" s="9" t="s">
        <v>13</v>
      </c>
    </row>
    <row r="628" spans="2:17" x14ac:dyDescent="0.3">
      <c r="B628" s="7">
        <f t="shared" si="109"/>
        <v>-546097</v>
      </c>
      <c r="C628" s="7">
        <f t="shared" si="109"/>
        <v>-109148</v>
      </c>
      <c r="D628" s="7">
        <f t="shared" si="109"/>
        <v>192380</v>
      </c>
      <c r="E628" s="7">
        <f t="shared" si="109"/>
        <v>-429667</v>
      </c>
      <c r="F628" s="7">
        <f t="shared" si="109"/>
        <v>68585</v>
      </c>
      <c r="G628" s="7">
        <f t="shared" si="109"/>
        <v>-237520</v>
      </c>
      <c r="H628" s="7">
        <f t="shared" si="109"/>
        <v>-43584</v>
      </c>
      <c r="I628" s="7">
        <f t="shared" si="109"/>
        <v>6152</v>
      </c>
      <c r="J628" s="7">
        <f t="shared" si="109"/>
        <v>14550</v>
      </c>
      <c r="K628" s="7">
        <f t="shared" si="109"/>
        <v>142619</v>
      </c>
      <c r="L628" s="7">
        <f t="shared" si="109"/>
        <v>193907</v>
      </c>
      <c r="M628" s="7">
        <f t="shared" si="109"/>
        <v>59332</v>
      </c>
      <c r="N628" s="8">
        <f t="shared" si="109"/>
        <v>271547</v>
      </c>
      <c r="O628" s="8" t="str">
        <f t="shared" si="109"/>
        <v/>
      </c>
      <c r="P628" s="6"/>
      <c r="Q628" s="9" t="s">
        <v>14</v>
      </c>
    </row>
    <row r="629" spans="2:17" x14ac:dyDescent="0.3">
      <c r="B629" s="7">
        <f t="shared" si="109"/>
        <v>-487428</v>
      </c>
      <c r="C629" s="7">
        <f t="shared" si="109"/>
        <v>-223334.38</v>
      </c>
      <c r="D629" s="7">
        <f t="shared" si="109"/>
        <v>493729.95</v>
      </c>
      <c r="E629" s="7">
        <f t="shared" si="109"/>
        <v>-493381.25</v>
      </c>
      <c r="F629" s="7">
        <f t="shared" si="109"/>
        <v>186231.67999999999</v>
      </c>
      <c r="G629" s="7">
        <f t="shared" si="109"/>
        <v>-204972.13</v>
      </c>
      <c r="H629" s="7">
        <f t="shared" si="109"/>
        <v>-23533.69</v>
      </c>
      <c r="I629" s="7">
        <f t="shared" si="109"/>
        <v>29241.51</v>
      </c>
      <c r="J629" s="7">
        <f t="shared" si="109"/>
        <v>26660.34</v>
      </c>
      <c r="K629" s="7">
        <f t="shared" si="109"/>
        <v>148480.14000000001</v>
      </c>
      <c r="L629" s="7">
        <f t="shared" si="109"/>
        <v>374237.48</v>
      </c>
      <c r="M629" s="7">
        <f t="shared" si="109"/>
        <v>-42855.38</v>
      </c>
      <c r="N629" s="8">
        <f t="shared" si="109"/>
        <v>397069.95</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f t="shared" ref="B632:O632" si="110">B588/B402</f>
        <v>0</v>
      </c>
      <c r="C632" s="29">
        <f t="shared" si="110"/>
        <v>0</v>
      </c>
      <c r="D632" s="29">
        <f t="shared" si="110"/>
        <v>0</v>
      </c>
      <c r="E632" s="29">
        <f t="shared" si="110"/>
        <v>0</v>
      </c>
      <c r="F632" s="29">
        <f t="shared" si="110"/>
        <v>0</v>
      </c>
      <c r="G632" s="29">
        <f t="shared" si="110"/>
        <v>0</v>
      </c>
      <c r="H632" s="29">
        <f t="shared" si="110"/>
        <v>0</v>
      </c>
      <c r="I632" s="29">
        <f t="shared" si="110"/>
        <v>0</v>
      </c>
      <c r="J632" s="29">
        <f t="shared" si="110"/>
        <v>0</v>
      </c>
      <c r="K632" s="29">
        <f t="shared" si="110"/>
        <v>0</v>
      </c>
      <c r="L632" s="29">
        <f t="shared" si="110"/>
        <v>0</v>
      </c>
      <c r="M632" s="29">
        <f t="shared" si="110"/>
        <v>0</v>
      </c>
      <c r="N632" s="29" t="e">
        <f t="shared" si="110"/>
        <v>#VALUE!</v>
      </c>
      <c r="O632" s="29" t="e">
        <f t="shared" si="110"/>
        <v>#VALUE!</v>
      </c>
      <c r="P632" s="6"/>
      <c r="Q632" s="89" t="s">
        <v>37</v>
      </c>
    </row>
    <row r="633" spans="2:17" x14ac:dyDescent="0.3">
      <c r="B633" s="29" t="e">
        <f t="shared" ref="B633:O633" si="111">((B551*(1-B582))/(B457+B432))</f>
        <v>#VALUE!</v>
      </c>
      <c r="C633" s="29" t="e">
        <f t="shared" si="111"/>
        <v>#VALUE!</v>
      </c>
      <c r="D633" s="29" t="e">
        <f t="shared" si="111"/>
        <v>#VALUE!</v>
      </c>
      <c r="E633" s="29" t="e">
        <f t="shared" si="111"/>
        <v>#VALUE!</v>
      </c>
      <c r="F633" s="29" t="e">
        <f t="shared" si="111"/>
        <v>#VALUE!</v>
      </c>
      <c r="G633" s="29" t="e">
        <f t="shared" si="111"/>
        <v>#VALUE!</v>
      </c>
      <c r="H633" s="29" t="e">
        <f t="shared" si="111"/>
        <v>#VALUE!</v>
      </c>
      <c r="I633" s="29" t="e">
        <f t="shared" si="111"/>
        <v>#VALUE!</v>
      </c>
      <c r="J633" s="29" t="e">
        <f t="shared" si="111"/>
        <v>#VALUE!</v>
      </c>
      <c r="K633" s="29" t="e">
        <f t="shared" si="111"/>
        <v>#VALUE!</v>
      </c>
      <c r="L633" s="29" t="e">
        <f t="shared" si="111"/>
        <v>#VALUE!</v>
      </c>
      <c r="M633" s="29" t="e">
        <f t="shared" si="111"/>
        <v>#VALUE!</v>
      </c>
      <c r="N633" s="29" t="e">
        <f t="shared" si="111"/>
        <v>#VALUE!</v>
      </c>
      <c r="O633" s="29" t="e">
        <f t="shared" si="111"/>
        <v>#VALUE!</v>
      </c>
      <c r="P633" s="6"/>
      <c r="Q633" s="89" t="s">
        <v>38</v>
      </c>
    </row>
    <row r="634" spans="2:17" x14ac:dyDescent="0.3">
      <c r="B634" s="29">
        <f t="shared" ref="B634:O634" si="112">B588/B457</f>
        <v>0</v>
      </c>
      <c r="C634" s="29">
        <f t="shared" si="112"/>
        <v>0</v>
      </c>
      <c r="D634" s="29">
        <f t="shared" si="112"/>
        <v>0</v>
      </c>
      <c r="E634" s="29">
        <f t="shared" si="112"/>
        <v>0</v>
      </c>
      <c r="F634" s="29">
        <f t="shared" si="112"/>
        <v>0</v>
      </c>
      <c r="G634" s="29">
        <f t="shared" si="112"/>
        <v>0</v>
      </c>
      <c r="H634" s="29">
        <f t="shared" si="112"/>
        <v>0</v>
      </c>
      <c r="I634" s="29">
        <f t="shared" si="112"/>
        <v>0</v>
      </c>
      <c r="J634" s="29">
        <f t="shared" si="112"/>
        <v>0</v>
      </c>
      <c r="K634" s="29">
        <f t="shared" si="112"/>
        <v>0</v>
      </c>
      <c r="L634" s="29">
        <f t="shared" si="112"/>
        <v>0</v>
      </c>
      <c r="M634" s="29">
        <f t="shared" si="112"/>
        <v>0</v>
      </c>
      <c r="N634" s="29" t="e">
        <f t="shared" si="112"/>
        <v>#VALUE!</v>
      </c>
      <c r="O634" s="29" t="e">
        <f t="shared" si="112"/>
        <v>#VALUE!</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f t="shared" ref="B636:N636" si="113">B378/B414</f>
        <v>1.7953985392526233</v>
      </c>
      <c r="C636" s="27">
        <f t="shared" si="113"/>
        <v>2.0069299410102084</v>
      </c>
      <c r="D636" s="27">
        <f t="shared" si="113"/>
        <v>1.5283002884110397</v>
      </c>
      <c r="E636" s="27">
        <f t="shared" si="113"/>
        <v>1.6184080830939325</v>
      </c>
      <c r="F636" s="27">
        <f t="shared" si="113"/>
        <v>1.2177537163277177</v>
      </c>
      <c r="G636" s="27">
        <f t="shared" si="113"/>
        <v>1.0300217509030021</v>
      </c>
      <c r="H636" s="27">
        <f t="shared" si="113"/>
        <v>1.2511142317562813</v>
      </c>
      <c r="I636" s="27">
        <f t="shared" si="113"/>
        <v>1.3001348094733776</v>
      </c>
      <c r="J636" s="27">
        <f t="shared" si="113"/>
        <v>1.0406473419430322</v>
      </c>
      <c r="K636" s="27">
        <f t="shared" si="113"/>
        <v>1.4233749599664514</v>
      </c>
      <c r="L636" s="27">
        <f t="shared" si="113"/>
        <v>1.395501368762706</v>
      </c>
      <c r="M636" s="27">
        <f t="shared" si="113"/>
        <v>1.3275545603575716</v>
      </c>
      <c r="N636" s="27">
        <f t="shared" si="113"/>
        <v>1.1860006676074941</v>
      </c>
      <c r="O636" s="27">
        <f>O378/O414</f>
        <v>1.0980666702343642</v>
      </c>
      <c r="P636" s="6"/>
      <c r="Q636" s="89" t="s">
        <v>2554</v>
      </c>
    </row>
    <row r="637" spans="2:17" x14ac:dyDescent="0.3">
      <c r="B637" s="27">
        <f t="shared" ref="B637:N637" si="114">(B378-B372)/B414</f>
        <v>1.3999481001860066</v>
      </c>
      <c r="C637" s="27">
        <f t="shared" si="114"/>
        <v>1.7711364652052632</v>
      </c>
      <c r="D637" s="27">
        <f t="shared" si="114"/>
        <v>1.3519920677197061</v>
      </c>
      <c r="E637" s="27">
        <f t="shared" si="114"/>
        <v>1.4187389027852029</v>
      </c>
      <c r="F637" s="27">
        <f t="shared" si="114"/>
        <v>1.0839847239580904</v>
      </c>
      <c r="G637" s="27">
        <f t="shared" si="114"/>
        <v>0.87997224294951815</v>
      </c>
      <c r="H637" s="27">
        <f t="shared" si="114"/>
        <v>1.0692805373475651</v>
      </c>
      <c r="I637" s="27">
        <f t="shared" si="114"/>
        <v>1.1007009149768103</v>
      </c>
      <c r="J637" s="27">
        <f t="shared" si="114"/>
        <v>0.84115099548787242</v>
      </c>
      <c r="K637" s="27">
        <f t="shared" si="114"/>
        <v>1.2052103216995211</v>
      </c>
      <c r="L637" s="27">
        <f t="shared" si="114"/>
        <v>1.2268135119852499</v>
      </c>
      <c r="M637" s="27">
        <f t="shared" si="114"/>
        <v>1.0293364333903938</v>
      </c>
      <c r="N637" s="27">
        <f t="shared" si="114"/>
        <v>0.75633763206469629</v>
      </c>
      <c r="O637" s="27">
        <f>(O378-O372)/O414</f>
        <v>0.72131612922646737</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f t="shared" ref="C642:O642" si="117">365/(C465/((C366+B366)/2))</f>
        <v>41.100143219898342</v>
      </c>
      <c r="D642" s="43">
        <f t="shared" si="117"/>
        <v>38.274523252097723</v>
      </c>
      <c r="E642" s="43">
        <f t="shared" si="117"/>
        <v>40.460531117100018</v>
      </c>
      <c r="F642" s="43">
        <f t="shared" si="117"/>
        <v>46.627886810944617</v>
      </c>
      <c r="G642" s="43">
        <f t="shared" si="117"/>
        <v>55.906046751548999</v>
      </c>
      <c r="H642" s="43">
        <f t="shared" si="117"/>
        <v>52.564079702171526</v>
      </c>
      <c r="I642" s="43">
        <f t="shared" si="117"/>
        <v>49.090820781954292</v>
      </c>
      <c r="J642" s="43">
        <f t="shared" si="117"/>
        <v>55.048422969110291</v>
      </c>
      <c r="K642" s="43">
        <f t="shared" si="117"/>
        <v>55.491817650624192</v>
      </c>
      <c r="L642" s="43">
        <f t="shared" si="117"/>
        <v>54.677223669286498</v>
      </c>
      <c r="M642" s="43">
        <f t="shared" si="117"/>
        <v>48.781161309057197</v>
      </c>
      <c r="N642" s="44">
        <f t="shared" si="117"/>
        <v>40.5136232426117</v>
      </c>
      <c r="O642" s="44">
        <f t="shared" si="117"/>
        <v>40.365411725273809</v>
      </c>
      <c r="P642" s="40"/>
      <c r="Q642" s="41" t="s">
        <v>60</v>
      </c>
    </row>
    <row r="643" spans="2:17" x14ac:dyDescent="0.3">
      <c r="B643" s="42"/>
      <c r="C643" s="43">
        <f t="shared" ref="C643:O643" si="118">365/(C503/((C372+B372)/2))</f>
        <v>23.305981635268839</v>
      </c>
      <c r="D643" s="43">
        <f t="shared" si="118"/>
        <v>10.791651916848169</v>
      </c>
      <c r="E643" s="43">
        <f t="shared" si="118"/>
        <v>11.770781806901669</v>
      </c>
      <c r="F643" s="43">
        <f t="shared" si="118"/>
        <v>11.947365519429058</v>
      </c>
      <c r="G643" s="43">
        <f t="shared" si="118"/>
        <v>13.787618849671301</v>
      </c>
      <c r="H643" s="43">
        <f t="shared" si="118"/>
        <v>21.982160233307567</v>
      </c>
      <c r="I643" s="43">
        <f t="shared" si="118"/>
        <v>14.102460063582955</v>
      </c>
      <c r="J643" s="43">
        <f t="shared" si="118"/>
        <v>19.80369210052665</v>
      </c>
      <c r="K643" s="43">
        <f t="shared" si="118"/>
        <v>20.267219891959066</v>
      </c>
      <c r="L643" s="43">
        <f t="shared" si="118"/>
        <v>18.775316719485822</v>
      </c>
      <c r="M643" s="43">
        <f t="shared" si="118"/>
        <v>24.86986119563398</v>
      </c>
      <c r="N643" s="44">
        <f t="shared" si="118"/>
        <v>43.779018410009762</v>
      </c>
      <c r="O643" s="44">
        <f t="shared" si="118"/>
        <v>44.78465683276292</v>
      </c>
      <c r="P643" s="40"/>
      <c r="Q643" s="41" t="s">
        <v>61</v>
      </c>
    </row>
    <row r="644" spans="2:17" x14ac:dyDescent="0.3">
      <c r="B644" s="42"/>
      <c r="C644" s="43">
        <f t="shared" ref="C644:O644" si="119">365/(C503/((C408+B408)/2))</f>
        <v>60.095371737294229</v>
      </c>
      <c r="D644" s="43">
        <f t="shared" si="119"/>
        <v>50.182499229965465</v>
      </c>
      <c r="E644" s="43">
        <f t="shared" si="119"/>
        <v>54.850565906374875</v>
      </c>
      <c r="F644" s="43">
        <f t="shared" si="119"/>
        <v>64.19234673083109</v>
      </c>
      <c r="G644" s="43">
        <f t="shared" si="119"/>
        <v>76.995806836300588</v>
      </c>
      <c r="H644" s="43">
        <f t="shared" si="119"/>
        <v>105.48737712307408</v>
      </c>
      <c r="I644" s="43">
        <f t="shared" si="119"/>
        <v>65.504504213116093</v>
      </c>
      <c r="J644" s="43">
        <f t="shared" si="119"/>
        <v>72.762515701358126</v>
      </c>
      <c r="K644" s="43">
        <f t="shared" si="119"/>
        <v>67.99322098391238</v>
      </c>
      <c r="L644" s="43">
        <f t="shared" si="119"/>
        <v>72.637868969675836</v>
      </c>
      <c r="M644" s="43">
        <f t="shared" si="119"/>
        <v>80.810629828855554</v>
      </c>
      <c r="N644" s="44">
        <f t="shared" si="119"/>
        <v>85.236137451918864</v>
      </c>
      <c r="O644" s="44">
        <f t="shared" si="119"/>
        <v>79.705389967511877</v>
      </c>
      <c r="P644" s="40"/>
      <c r="Q644" s="41" t="s">
        <v>62</v>
      </c>
    </row>
    <row r="645" spans="2:17" x14ac:dyDescent="0.3">
      <c r="B645" s="45"/>
      <c r="C645" s="46">
        <f t="shared" ref="C645:M645" si="120">C643+C642-C644</f>
        <v>4.3107531178729488</v>
      </c>
      <c r="D645" s="46">
        <f t="shared" si="120"/>
        <v>-1.1163240610195757</v>
      </c>
      <c r="E645" s="46">
        <f t="shared" si="120"/>
        <v>-2.6192529823731903</v>
      </c>
      <c r="F645" s="46">
        <f t="shared" si="120"/>
        <v>-5.6170944004574181</v>
      </c>
      <c r="G645" s="46">
        <f t="shared" si="120"/>
        <v>-7.3021412350802848</v>
      </c>
      <c r="H645" s="46">
        <f t="shared" si="120"/>
        <v>-30.94113718759499</v>
      </c>
      <c r="I645" s="46">
        <f t="shared" si="120"/>
        <v>-2.3112233675788474</v>
      </c>
      <c r="J645" s="46">
        <f t="shared" si="120"/>
        <v>2.0895993682788117</v>
      </c>
      <c r="K645" s="46">
        <f t="shared" si="120"/>
        <v>7.7658165586708776</v>
      </c>
      <c r="L645" s="46">
        <f t="shared" si="120"/>
        <v>0.81467141909648433</v>
      </c>
      <c r="M645" s="46">
        <f t="shared" si="120"/>
        <v>-7.1596073241643694</v>
      </c>
      <c r="N645" s="47">
        <f>N643+N642-N644</f>
        <v>-0.94349579929740912</v>
      </c>
      <c r="O645" s="47">
        <f>O643+O642-O644</f>
        <v>5.4446785905248589</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v>301403.239</v>
      </c>
      <c r="C647" s="142">
        <v>301403.239</v>
      </c>
      <c r="D647" s="142">
        <v>301403.239</v>
      </c>
      <c r="E647" s="142">
        <v>301403.239</v>
      </c>
      <c r="F647" s="142">
        <v>287777.33899999998</v>
      </c>
      <c r="G647" s="142">
        <v>287777.33899999998</v>
      </c>
      <c r="H647" s="142">
        <v>287777.33899999998</v>
      </c>
      <c r="I647" s="142">
        <v>287777.33899999998</v>
      </c>
      <c r="J647" s="142">
        <v>287777.33899999998</v>
      </c>
      <c r="K647" s="142">
        <v>287777.33899999998</v>
      </c>
      <c r="L647" s="142">
        <v>287777.33899999998</v>
      </c>
      <c r="M647" s="142">
        <v>287777.33899999998</v>
      </c>
      <c r="N647" s="143">
        <v>287777.33899999998</v>
      </c>
      <c r="O647" s="143">
        <v>287777.33899999998</v>
      </c>
      <c r="P647" s="30"/>
      <c r="Q647" s="90" t="s">
        <v>43</v>
      </c>
    </row>
    <row r="648" spans="2:17" x14ac:dyDescent="0.3">
      <c r="B648" s="13">
        <f t="shared" ref="B648:O648" si="121">B457/B647</f>
        <v>5.8901589972627999</v>
      </c>
      <c r="C648" s="13">
        <f t="shared" si="121"/>
        <v>5.6396949005581192</v>
      </c>
      <c r="D648" s="13">
        <f t="shared" si="121"/>
        <v>5.9977806011567116</v>
      </c>
      <c r="E648" s="13">
        <f t="shared" si="121"/>
        <v>6.4332600951245915</v>
      </c>
      <c r="F648" s="13">
        <f t="shared" si="121"/>
        <v>6.7934212498920914</v>
      </c>
      <c r="G648" s="13">
        <f t="shared" si="121"/>
        <v>7.0906643903604936</v>
      </c>
      <c r="H648" s="13">
        <f t="shared" si="121"/>
        <v>7.7019680482902801</v>
      </c>
      <c r="I648" s="13">
        <f t="shared" si="121"/>
        <v>8.2451541815111433</v>
      </c>
      <c r="J648" s="13">
        <f t="shared" si="121"/>
        <v>8.7410797484648377</v>
      </c>
      <c r="K648" s="13">
        <f t="shared" si="121"/>
        <v>9.2139249365982909</v>
      </c>
      <c r="L648" s="13">
        <f t="shared" si="121"/>
        <v>9.6913940815888928</v>
      </c>
      <c r="M648" s="13">
        <f t="shared" si="121"/>
        <v>11.208831943504768</v>
      </c>
      <c r="N648" s="13">
        <f t="shared" si="121"/>
        <v>12.101971413391935</v>
      </c>
      <c r="O648" s="13">
        <f t="shared" si="121"/>
        <v>12.212848350786926</v>
      </c>
      <c r="P648" s="6"/>
      <c r="Q648" s="90" t="s">
        <v>44</v>
      </c>
    </row>
    <row r="649" spans="2:17" x14ac:dyDescent="0.3">
      <c r="B649" s="13">
        <f t="shared" ref="B649:O649" si="122">B588/B647</f>
        <v>0</v>
      </c>
      <c r="C649" s="13">
        <f t="shared" si="122"/>
        <v>0</v>
      </c>
      <c r="D649" s="13">
        <f t="shared" si="122"/>
        <v>0</v>
      </c>
      <c r="E649" s="13">
        <f t="shared" si="122"/>
        <v>0</v>
      </c>
      <c r="F649" s="13">
        <f t="shared" si="122"/>
        <v>0</v>
      </c>
      <c r="G649" s="13">
        <f t="shared" si="122"/>
        <v>0</v>
      </c>
      <c r="H649" s="13">
        <f t="shared" si="122"/>
        <v>0</v>
      </c>
      <c r="I649" s="13">
        <f t="shared" si="122"/>
        <v>0</v>
      </c>
      <c r="J649" s="13">
        <f t="shared" si="122"/>
        <v>0</v>
      </c>
      <c r="K649" s="13">
        <f t="shared" si="122"/>
        <v>0</v>
      </c>
      <c r="L649" s="13">
        <f t="shared" si="122"/>
        <v>0</v>
      </c>
      <c r="M649" s="13">
        <f t="shared" si="122"/>
        <v>0</v>
      </c>
      <c r="N649" s="13" t="e">
        <f t="shared" si="122"/>
        <v>#VALUE!</v>
      </c>
      <c r="O649" s="13" t="e">
        <f t="shared" si="122"/>
        <v>#VALUE!</v>
      </c>
      <c r="P649" s="6"/>
      <c r="Q649" s="89" t="s">
        <v>45</v>
      </c>
    </row>
    <row r="650" spans="2:17" x14ac:dyDescent="0.3">
      <c r="B650" s="91"/>
      <c r="C650" s="91" t="e">
        <f t="shared" ref="C650:M650" si="123">+C649/B649-1</f>
        <v>#DIV/0!</v>
      </c>
      <c r="D650" s="92" t="e">
        <f t="shared" si="123"/>
        <v>#DIV/0!</v>
      </c>
      <c r="E650" s="91" t="e">
        <f t="shared" si="123"/>
        <v>#DIV/0!</v>
      </c>
      <c r="F650" s="92" t="e">
        <f t="shared" si="123"/>
        <v>#DIV/0!</v>
      </c>
      <c r="G650" s="91" t="e">
        <f t="shared" si="123"/>
        <v>#DIV/0!</v>
      </c>
      <c r="H650" s="92" t="e">
        <f t="shared" si="123"/>
        <v>#DIV/0!</v>
      </c>
      <c r="I650" s="91" t="e">
        <f t="shared" si="123"/>
        <v>#DIV/0!</v>
      </c>
      <c r="J650" s="92" t="e">
        <f t="shared" si="123"/>
        <v>#DIV/0!</v>
      </c>
      <c r="K650" s="91" t="e">
        <f t="shared" si="123"/>
        <v>#DIV/0!</v>
      </c>
      <c r="L650" s="92" t="e">
        <f t="shared" si="123"/>
        <v>#DIV/0!</v>
      </c>
      <c r="M650" s="91" t="e">
        <f t="shared" si="123"/>
        <v>#DIV/0!</v>
      </c>
      <c r="N650" s="93" t="e">
        <f>+N649/M649-1</f>
        <v>#VALUE!</v>
      </c>
      <c r="O650" s="93" t="e">
        <f>+O649/N649-1</f>
        <v>#VALUE!</v>
      </c>
      <c r="P650" s="31"/>
      <c r="Q650" s="94" t="s">
        <v>46</v>
      </c>
    </row>
    <row r="651" spans="2:17" x14ac:dyDescent="0.3">
      <c r="B651" s="141">
        <v>0.44999999999999996</v>
      </c>
      <c r="C651" s="141">
        <v>0.7</v>
      </c>
      <c r="D651" s="141">
        <v>1</v>
      </c>
      <c r="E651" s="141">
        <v>1.6</v>
      </c>
      <c r="F651" s="141">
        <v>1.6</v>
      </c>
      <c r="G651" s="141">
        <v>1</v>
      </c>
      <c r="H651" s="141">
        <v>0.65999999999999992</v>
      </c>
      <c r="I651" s="141">
        <v>0.9</v>
      </c>
      <c r="J651" s="141">
        <v>0.9</v>
      </c>
      <c r="K651" s="141">
        <v>0.9</v>
      </c>
      <c r="L651" s="141">
        <v>1</v>
      </c>
      <c r="M651" s="141">
        <v>0.85</v>
      </c>
      <c r="N651" s="141">
        <v>0.75</v>
      </c>
      <c r="O651" s="141">
        <v>0</v>
      </c>
      <c r="P651" s="6"/>
      <c r="Q651" s="90" t="s">
        <v>47</v>
      </c>
    </row>
    <row r="652" spans="2:17" x14ac:dyDescent="0.3">
      <c r="B652" s="91">
        <f t="shared" ref="B652:O652" si="124">+B651/B661</f>
        <v>5.0330320907152427E-2</v>
      </c>
      <c r="C652" s="91">
        <f t="shared" si="124"/>
        <v>0.13529414057998629</v>
      </c>
      <c r="D652" s="92">
        <f t="shared" si="124"/>
        <v>7.6449449122418731E-2</v>
      </c>
      <c r="E652" s="91">
        <f t="shared" si="124"/>
        <v>7.2252207363074791E-2</v>
      </c>
      <c r="F652" s="92">
        <f t="shared" si="124"/>
        <v>6.2634191946368753E-2</v>
      </c>
      <c r="G652" s="91">
        <f t="shared" si="124"/>
        <v>4.1606748953388922E-2</v>
      </c>
      <c r="H652" s="92">
        <f t="shared" si="124"/>
        <v>3.9186615591876278E-2</v>
      </c>
      <c r="I652" s="91">
        <f t="shared" si="124"/>
        <v>5.8451724018790029E-2</v>
      </c>
      <c r="J652" s="92">
        <f t="shared" si="124"/>
        <v>6.0917641920586456E-2</v>
      </c>
      <c r="K652" s="91">
        <f t="shared" si="124"/>
        <v>5.7139699258034908E-2</v>
      </c>
      <c r="L652" s="92">
        <f t="shared" si="124"/>
        <v>6.6090214462089264E-2</v>
      </c>
      <c r="M652" s="91">
        <f t="shared" si="124"/>
        <v>6.4988710226041579E-2</v>
      </c>
      <c r="N652" s="93">
        <f t="shared" si="124"/>
        <v>7.4701139416409934E-2</v>
      </c>
      <c r="O652" s="93">
        <f t="shared" si="124"/>
        <v>0</v>
      </c>
      <c r="P652" s="6"/>
      <c r="Q652" s="94" t="s">
        <v>48</v>
      </c>
    </row>
    <row r="653" spans="2:17" x14ac:dyDescent="0.3">
      <c r="B653" s="95" t="e">
        <f t="shared" ref="B653:M653" si="125">+B651/B649</f>
        <v>#DIV/0!</v>
      </c>
      <c r="C653" s="95" t="e">
        <f t="shared" si="125"/>
        <v>#DIV/0!</v>
      </c>
      <c r="D653" s="96" t="e">
        <f t="shared" si="125"/>
        <v>#DIV/0!</v>
      </c>
      <c r="E653" s="95" t="e">
        <f t="shared" si="125"/>
        <v>#DIV/0!</v>
      </c>
      <c r="F653" s="96" t="e">
        <f t="shared" si="125"/>
        <v>#DIV/0!</v>
      </c>
      <c r="G653" s="95" t="e">
        <f t="shared" si="125"/>
        <v>#DIV/0!</v>
      </c>
      <c r="H653" s="96" t="e">
        <f t="shared" si="125"/>
        <v>#DIV/0!</v>
      </c>
      <c r="I653" s="95" t="e">
        <f t="shared" si="125"/>
        <v>#DIV/0!</v>
      </c>
      <c r="J653" s="96" t="e">
        <f t="shared" si="125"/>
        <v>#DIV/0!</v>
      </c>
      <c r="K653" s="95" t="e">
        <f t="shared" si="125"/>
        <v>#DIV/0!</v>
      </c>
      <c r="L653" s="96" t="e">
        <f t="shared" si="125"/>
        <v>#DIV/0!</v>
      </c>
      <c r="M653" s="95" t="e">
        <f t="shared" si="125"/>
        <v>#DIV/0!</v>
      </c>
      <c r="N653" s="97" t="e">
        <f>+N651/N649</f>
        <v>#VALUE!</v>
      </c>
      <c r="O653" s="97" t="e">
        <f>+O651/O649</f>
        <v>#VALUE!</v>
      </c>
      <c r="P653" s="28"/>
      <c r="Q653" s="98" t="s">
        <v>49</v>
      </c>
    </row>
    <row r="654" spans="2:17" x14ac:dyDescent="0.3">
      <c r="B654" s="16">
        <f t="shared" ref="B654:M654" si="126">+B661*B647</f>
        <v>2694826.0035974742</v>
      </c>
      <c r="C654" s="16">
        <f t="shared" si="126"/>
        <v>1559433.8852780298</v>
      </c>
      <c r="D654" s="16">
        <f t="shared" si="126"/>
        <v>3942516.8194130752</v>
      </c>
      <c r="E654" s="16">
        <f t="shared" si="126"/>
        <v>6674469.8881885819</v>
      </c>
      <c r="F654" s="16">
        <f t="shared" si="126"/>
        <v>7351316.0797900967</v>
      </c>
      <c r="G654" s="16">
        <f t="shared" si="126"/>
        <v>6916602.3839639639</v>
      </c>
      <c r="H654" s="16">
        <f t="shared" si="126"/>
        <v>4846885.6233497933</v>
      </c>
      <c r="I654" s="16">
        <f t="shared" si="126"/>
        <v>4431000.2732638195</v>
      </c>
      <c r="J654" s="16">
        <f t="shared" si="126"/>
        <v>4251635.4365396714</v>
      </c>
      <c r="K654" s="16">
        <f t="shared" si="126"/>
        <v>4532743.5821878221</v>
      </c>
      <c r="L654" s="16">
        <f t="shared" si="126"/>
        <v>4354310.8664759304</v>
      </c>
      <c r="M654" s="16">
        <f t="shared" si="126"/>
        <v>3763895.8720553615</v>
      </c>
      <c r="N654" s="16">
        <f>+N661*N647</f>
        <v>2889286.6418927335</v>
      </c>
      <c r="O654" s="16">
        <f>+O661*O647</f>
        <v>4086438.2137999996</v>
      </c>
      <c r="P654" s="6"/>
      <c r="Q654" s="89" t="s">
        <v>50</v>
      </c>
    </row>
    <row r="655" spans="2:17" x14ac:dyDescent="0.3">
      <c r="B655" s="32">
        <f t="shared" ref="B655:M655" si="127">+B661/B$648</f>
        <v>1.5179441617323111</v>
      </c>
      <c r="C655" s="32">
        <f t="shared" si="127"/>
        <v>0.91740994108850704</v>
      </c>
      <c r="D655" s="33">
        <f t="shared" si="127"/>
        <v>2.1808965448567572</v>
      </c>
      <c r="E655" s="32">
        <f t="shared" si="127"/>
        <v>3.4422130979739349</v>
      </c>
      <c r="F655" s="33">
        <f t="shared" si="127"/>
        <v>3.7602780396023361</v>
      </c>
      <c r="G655" s="32">
        <f t="shared" si="127"/>
        <v>3.3896065278429863</v>
      </c>
      <c r="H655" s="33">
        <f t="shared" si="127"/>
        <v>2.186776843184866</v>
      </c>
      <c r="I655" s="32">
        <f t="shared" si="127"/>
        <v>1.8674389082797807</v>
      </c>
      <c r="J655" s="33">
        <f t="shared" si="127"/>
        <v>1.690185389418283</v>
      </c>
      <c r="K655" s="32">
        <f t="shared" si="127"/>
        <v>1.7094637245788489</v>
      </c>
      <c r="L655" s="33">
        <f t="shared" si="127"/>
        <v>1.5612648607088062</v>
      </c>
      <c r="M655" s="32">
        <f t="shared" si="127"/>
        <v>1.1668650982445785</v>
      </c>
      <c r="N655" s="34">
        <f>+N661/N$648</f>
        <v>0.82961751908446657</v>
      </c>
      <c r="O655" s="34">
        <f>+O661/O$648</f>
        <v>1.1627099258204605</v>
      </c>
      <c r="P655" s="35">
        <f>(SUM(INDEX($B655:$O655,,$Q$348-$B$348-$P$348+1):INDEX($B655:$O655,$Q$348-$B$348+1))-MAX(INDEX($B655:$O655,,$Q$348-$B$348-$P$348+1):INDEX($B655:$O655,$Q$348-$B$348+1))-MIN(INDEX($B655:$O655,,$Q$348-$B$348-$P$348+1):INDEX($B655:$O655,$Q$348-$B$348+1)))/(COUNT(INDEX($B655:$O655,,$Q$348-$B$348-$P$348+1):INDEX($B655:$O655,$Q$348-$B$348+1))-2)</f>
        <v>1.6206721071765176</v>
      </c>
      <c r="Q655" s="36" t="s">
        <v>51</v>
      </c>
    </row>
    <row r="656" spans="2:17" x14ac:dyDescent="0.3">
      <c r="B656" s="32" t="e">
        <f t="shared" ref="B656:M656" si="128">+B661/B$649</f>
        <v>#DIV/0!</v>
      </c>
      <c r="C656" s="32" t="e">
        <f t="shared" si="128"/>
        <v>#DIV/0!</v>
      </c>
      <c r="D656" s="33" t="e">
        <f t="shared" si="128"/>
        <v>#DIV/0!</v>
      </c>
      <c r="E656" s="32" t="e">
        <f t="shared" si="128"/>
        <v>#DIV/0!</v>
      </c>
      <c r="F656" s="33" t="e">
        <f t="shared" si="128"/>
        <v>#DIV/0!</v>
      </c>
      <c r="G656" s="32" t="e">
        <f t="shared" si="128"/>
        <v>#DIV/0!</v>
      </c>
      <c r="H656" s="33" t="e">
        <f t="shared" si="128"/>
        <v>#DIV/0!</v>
      </c>
      <c r="I656" s="32" t="e">
        <f t="shared" si="128"/>
        <v>#DIV/0!</v>
      </c>
      <c r="J656" s="33" t="e">
        <f t="shared" si="128"/>
        <v>#DIV/0!</v>
      </c>
      <c r="K656" s="32" t="e">
        <f t="shared" si="128"/>
        <v>#DIV/0!</v>
      </c>
      <c r="L656" s="33" t="e">
        <f t="shared" si="128"/>
        <v>#DIV/0!</v>
      </c>
      <c r="M656" s="32" t="e">
        <f t="shared" si="128"/>
        <v>#DIV/0!</v>
      </c>
      <c r="N656" s="34" t="e">
        <f>+N661/N$649</f>
        <v>#VALUE!</v>
      </c>
      <c r="O656" s="34" t="e">
        <f>+O661/O$649</f>
        <v>#VALUE!</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f t="shared" ref="B658:O658" si="130">B654/B465</f>
        <v>0.67014484856545531</v>
      </c>
      <c r="C658" s="32">
        <f t="shared" si="130"/>
        <v>0.31820125763611173</v>
      </c>
      <c r="D658" s="33">
        <f t="shared" si="130"/>
        <v>0.47802149760299889</v>
      </c>
      <c r="E658" s="32">
        <f t="shared" si="130"/>
        <v>0.80184085087443524</v>
      </c>
      <c r="F658" s="33">
        <f t="shared" si="130"/>
        <v>0.96120482111737937</v>
      </c>
      <c r="G658" s="32">
        <f t="shared" si="130"/>
        <v>0.96671141635864</v>
      </c>
      <c r="H658" s="33">
        <f t="shared" si="130"/>
        <v>0.65456076248291362</v>
      </c>
      <c r="I658" s="32">
        <f t="shared" si="130"/>
        <v>0.54433232444606672</v>
      </c>
      <c r="J658" s="33">
        <f t="shared" si="130"/>
        <v>0.56930164871838929</v>
      </c>
      <c r="K658" s="32">
        <f t="shared" si="130"/>
        <v>0.59884523637778042</v>
      </c>
      <c r="L658" s="33">
        <f t="shared" si="130"/>
        <v>0.67000763542998587</v>
      </c>
      <c r="M658" s="32">
        <f t="shared" si="130"/>
        <v>0.5680850681321673</v>
      </c>
      <c r="N658" s="34">
        <f t="shared" si="130"/>
        <v>0.32244637405001514</v>
      </c>
      <c r="O658" s="34">
        <f t="shared" si="130"/>
        <v>0.28425070851942824</v>
      </c>
      <c r="P658" s="35">
        <f>(SUM(INDEX($B658:$O658,,$Q$348-$B$348-$P$348+1):INDEX($B658:$O658,$Q$348-$B$348+1))-MAX(INDEX($B658:$O658,,$Q$348-$B$348-$P$348+1):INDEX($B658:$O658,$Q$348-$B$348+1))-MIN(INDEX($B658:$O658,,$Q$348-$B$348-$P$348+1):INDEX($B658:$O658,$Q$348-$B$348+1)))/(COUNT(INDEX($B658:$O658,,$Q$348-$B$348-$P$348+1):INDEX($B658:$O658,$Q$348-$B$348+1))-2)</f>
        <v>0.56108272137675985</v>
      </c>
      <c r="Q658" s="36" t="s">
        <v>54</v>
      </c>
    </row>
    <row r="659" spans="1:17" s="15" customFormat="1" ht="14.25" x14ac:dyDescent="0.2">
      <c r="A659" s="99"/>
      <c r="B659" s="141">
        <v>13</v>
      </c>
      <c r="C659" s="141">
        <v>7.15</v>
      </c>
      <c r="D659" s="141">
        <v>19.8</v>
      </c>
      <c r="E659" s="141">
        <v>32</v>
      </c>
      <c r="F659" s="141">
        <v>31.5</v>
      </c>
      <c r="G659" s="141">
        <v>28.25</v>
      </c>
      <c r="H659" s="141">
        <v>19.899999999999999</v>
      </c>
      <c r="I659" s="141">
        <v>17.899999999999999</v>
      </c>
      <c r="J659" s="141">
        <v>16.7</v>
      </c>
      <c r="K659" s="141">
        <v>17.7</v>
      </c>
      <c r="L659" s="141">
        <v>16.7</v>
      </c>
      <c r="M659" s="141">
        <v>14.6</v>
      </c>
      <c r="N659" s="148">
        <v>13.7</v>
      </c>
      <c r="O659" s="148">
        <v>15.7</v>
      </c>
      <c r="P659" s="31"/>
      <c r="Q659" s="37" t="s">
        <v>55</v>
      </c>
    </row>
    <row r="660" spans="1:17" s="71" customFormat="1" ht="14.25" x14ac:dyDescent="0.2">
      <c r="A660" s="100"/>
      <c r="B660" s="141">
        <v>3</v>
      </c>
      <c r="C660" s="141">
        <v>3.48</v>
      </c>
      <c r="D660" s="141">
        <v>5.7</v>
      </c>
      <c r="E660" s="141">
        <v>13.5</v>
      </c>
      <c r="F660" s="141">
        <v>21.9</v>
      </c>
      <c r="G660" s="141">
        <v>15.3</v>
      </c>
      <c r="H660" s="141">
        <v>13.8</v>
      </c>
      <c r="I660" s="141">
        <v>13.1</v>
      </c>
      <c r="J660" s="141">
        <v>12.7</v>
      </c>
      <c r="K660" s="141">
        <v>13.8</v>
      </c>
      <c r="L660" s="141">
        <v>13.3</v>
      </c>
      <c r="M660" s="141">
        <v>9.1999999999999993</v>
      </c>
      <c r="N660" s="148">
        <v>5.9</v>
      </c>
      <c r="O660" s="148">
        <v>11.8</v>
      </c>
      <c r="P660" s="38"/>
      <c r="Q660" s="39" t="s">
        <v>56</v>
      </c>
    </row>
    <row r="661" spans="1:17" s="3" customFormat="1" ht="14.25" x14ac:dyDescent="0.2">
      <c r="A661" s="101"/>
      <c r="B661" s="149">
        <v>8.9409324615701102</v>
      </c>
      <c r="C661" s="149">
        <v>5.1739121664781775</v>
      </c>
      <c r="D661" s="149">
        <v>13.080538989871556</v>
      </c>
      <c r="E661" s="149">
        <v>22.144652162110912</v>
      </c>
      <c r="F661" s="149">
        <v>25.545152739737084</v>
      </c>
      <c r="G661" s="149">
        <v>24.034562304309738</v>
      </c>
      <c r="H661" s="149">
        <v>16.842485374950922</v>
      </c>
      <c r="I661" s="149">
        <v>15.397321723319639</v>
      </c>
      <c r="J661" s="149">
        <v>14.77404527859531</v>
      </c>
      <c r="K661" s="149">
        <v>15.750870440107247</v>
      </c>
      <c r="L661" s="149">
        <v>15.130833030866031</v>
      </c>
      <c r="M661" s="149">
        <v>13.07919478696466</v>
      </c>
      <c r="N661" s="150">
        <v>10.040007500009352</v>
      </c>
      <c r="O661" s="152">
        <f>VLOOKUP($P661,Price!$A:$E,5,FALSE)</f>
        <v>14.2</v>
      </c>
      <c r="P661" s="151" t="s">
        <v>271</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t="e">
        <f t="shared" ref="C663:O663" si="131">+C656/C650/100</f>
        <v>#DIV/0!</v>
      </c>
      <c r="D663" s="102" t="e">
        <f t="shared" si="131"/>
        <v>#DIV/0!</v>
      </c>
      <c r="E663" s="103" t="e">
        <f t="shared" si="131"/>
        <v>#DIV/0!</v>
      </c>
      <c r="F663" s="102" t="e">
        <f t="shared" si="131"/>
        <v>#DIV/0!</v>
      </c>
      <c r="G663" s="103" t="e">
        <f t="shared" si="131"/>
        <v>#DIV/0!</v>
      </c>
      <c r="H663" s="102" t="e">
        <f t="shared" si="131"/>
        <v>#DIV/0!</v>
      </c>
      <c r="I663" s="103" t="e">
        <f t="shared" si="131"/>
        <v>#DIV/0!</v>
      </c>
      <c r="J663" s="102" t="e">
        <f t="shared" si="131"/>
        <v>#DIV/0!</v>
      </c>
      <c r="K663" s="103" t="e">
        <f t="shared" si="131"/>
        <v>#DIV/0!</v>
      </c>
      <c r="L663" s="102" t="e">
        <f t="shared" si="131"/>
        <v>#DIV/0!</v>
      </c>
      <c r="M663" s="103" t="e">
        <f t="shared" si="131"/>
        <v>#DIV/0!</v>
      </c>
      <c r="N663" s="104" t="e">
        <f t="shared" si="131"/>
        <v>#VALUE!</v>
      </c>
      <c r="O663" s="104" t="e">
        <f t="shared" si="131"/>
        <v>#VALUE!</v>
      </c>
      <c r="P663" s="28"/>
      <c r="Q663" s="89" t="s">
        <v>65</v>
      </c>
    </row>
    <row r="664" spans="1:17" x14ac:dyDescent="0.3">
      <c r="B664" s="105"/>
      <c r="D664" s="105"/>
      <c r="F664" s="105"/>
      <c r="H664" s="105"/>
      <c r="I664" s="106"/>
      <c r="J664" s="107"/>
      <c r="K664" s="106"/>
      <c r="L664" s="107"/>
      <c r="M664" s="106"/>
      <c r="N664" s="108"/>
      <c r="O664" s="137">
        <f>IF(VLOOKUP($P661,Concensus!$A$2:$W$481,14,FALSE)="-",VLOOKUP($P661,Concensus!$A$2:$W$481,15,FALSE),VLOOKUP($P661,Concensus!$A$2:$W$481,14,FALSE))</f>
        <v>18</v>
      </c>
      <c r="P664" s="30"/>
      <c r="Q664" s="90" t="s">
        <v>66</v>
      </c>
    </row>
    <row r="665" spans="1:17" x14ac:dyDescent="0.3">
      <c r="B665" s="48">
        <f t="shared" ref="B665:O668" si="132">($P655-B655)/$P655</f>
        <v>6.3386014351277872E-2</v>
      </c>
      <c r="C665" s="49">
        <f t="shared" si="132"/>
        <v>0.43393241789865261</v>
      </c>
      <c r="D665" s="48">
        <f t="shared" si="132"/>
        <v>-0.34567414049979828</v>
      </c>
      <c r="E665" s="49">
        <f t="shared" si="132"/>
        <v>-1.1239417169774379</v>
      </c>
      <c r="F665" s="48">
        <f t="shared" si="132"/>
        <v>-1.3201966782493535</v>
      </c>
      <c r="G665" s="49">
        <f t="shared" si="132"/>
        <v>-1.0914819924606767</v>
      </c>
      <c r="H665" s="48">
        <f t="shared" si="132"/>
        <v>-0.34930244896643392</v>
      </c>
      <c r="I665" s="49">
        <f t="shared" si="132"/>
        <v>-0.15226201525314842</v>
      </c>
      <c r="J665" s="48">
        <f t="shared" si="132"/>
        <v>-4.289163855782601E-2</v>
      </c>
      <c r="K665" s="49">
        <f t="shared" si="132"/>
        <v>-5.478691032513739E-2</v>
      </c>
      <c r="L665" s="48">
        <f t="shared" si="132"/>
        <v>3.6655931946165669E-2</v>
      </c>
      <c r="M665" s="49">
        <f t="shared" si="132"/>
        <v>0.28001161180132045</v>
      </c>
      <c r="N665" s="50">
        <f t="shared" si="132"/>
        <v>0.48810279672808132</v>
      </c>
      <c r="O665" s="50">
        <f t="shared" si="132"/>
        <v>0.28257546935505906</v>
      </c>
      <c r="P665" s="31"/>
      <c r="Q665" s="51" t="s">
        <v>67</v>
      </c>
    </row>
    <row r="666" spans="1:17" x14ac:dyDescent="0.3">
      <c r="B666" s="48" t="e">
        <f t="shared" si="132"/>
        <v>#DIV/0!</v>
      </c>
      <c r="C666" s="49" t="e">
        <f t="shared" si="132"/>
        <v>#DIV/0!</v>
      </c>
      <c r="D666" s="48" t="e">
        <f t="shared" si="132"/>
        <v>#DIV/0!</v>
      </c>
      <c r="E666" s="49" t="e">
        <f t="shared" si="132"/>
        <v>#DIV/0!</v>
      </c>
      <c r="F666" s="48" t="e">
        <f t="shared" si="132"/>
        <v>#DIV/0!</v>
      </c>
      <c r="G666" s="49" t="e">
        <f t="shared" si="132"/>
        <v>#DIV/0!</v>
      </c>
      <c r="H666" s="48" t="e">
        <f t="shared" si="132"/>
        <v>#DIV/0!</v>
      </c>
      <c r="I666" s="49" t="e">
        <f t="shared" si="132"/>
        <v>#DIV/0!</v>
      </c>
      <c r="J666" s="48" t="e">
        <f t="shared" si="132"/>
        <v>#DIV/0!</v>
      </c>
      <c r="K666" s="49" t="e">
        <f t="shared" si="132"/>
        <v>#DIV/0!</v>
      </c>
      <c r="L666" s="48" t="e">
        <f t="shared" si="132"/>
        <v>#DIV/0!</v>
      </c>
      <c r="M666" s="49" t="e">
        <f t="shared" si="132"/>
        <v>#DIV/0!</v>
      </c>
      <c r="N666" s="50" t="e">
        <f t="shared" si="132"/>
        <v>#DIV/0!</v>
      </c>
      <c r="O666" s="50" t="e">
        <f t="shared" si="132"/>
        <v>#DIV/0!</v>
      </c>
      <c r="P666" s="31"/>
      <c r="Q666" s="51" t="s">
        <v>68</v>
      </c>
    </row>
    <row r="667" spans="1:17" x14ac:dyDescent="0.3">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x14ac:dyDescent="0.3">
      <c r="B668" s="48">
        <f t="shared" si="132"/>
        <v>-0.19437798212905871</v>
      </c>
      <c r="C668" s="49">
        <f t="shared" si="132"/>
        <v>0.43287995599771167</v>
      </c>
      <c r="D668" s="48">
        <f t="shared" si="132"/>
        <v>0.14803739379097083</v>
      </c>
      <c r="E668" s="49">
        <f t="shared" si="132"/>
        <v>-0.42909560448932338</v>
      </c>
      <c r="F668" s="48">
        <f t="shared" si="132"/>
        <v>-0.71312497158853461</v>
      </c>
      <c r="G668" s="49">
        <f t="shared" si="132"/>
        <v>-0.72293920223842656</v>
      </c>
      <c r="H668" s="48">
        <f t="shared" si="132"/>
        <v>-0.1666029580750259</v>
      </c>
      <c r="I668" s="49">
        <f t="shared" si="132"/>
        <v>2.9853703014756459E-2</v>
      </c>
      <c r="J668" s="48">
        <f t="shared" si="132"/>
        <v>-1.4648334422885444E-2</v>
      </c>
      <c r="K668" s="49">
        <f t="shared" si="132"/>
        <v>-6.7302936915185324E-2</v>
      </c>
      <c r="L668" s="48">
        <f t="shared" si="132"/>
        <v>-0.19413343149464823</v>
      </c>
      <c r="M668" s="49">
        <f t="shared" si="132"/>
        <v>-1.2480061296889351E-2</v>
      </c>
      <c r="N668" s="50">
        <f t="shared" si="132"/>
        <v>0.42531401918987888</v>
      </c>
      <c r="O668" s="50">
        <f t="shared" si="132"/>
        <v>0.4933889466031916</v>
      </c>
      <c r="P668" s="31"/>
      <c r="Q668" s="51" t="s">
        <v>70</v>
      </c>
    </row>
    <row r="669" spans="1:17" x14ac:dyDescent="0.3">
      <c r="B669" s="105"/>
      <c r="D669" s="105"/>
      <c r="F669" s="105"/>
      <c r="H669" s="105"/>
      <c r="I669" s="96"/>
      <c r="J669" s="95"/>
      <c r="K669" s="96"/>
      <c r="L669" s="95"/>
      <c r="M669" s="96"/>
      <c r="N669" s="97">
        <f>N664/N661-1</f>
        <v>-1</v>
      </c>
      <c r="O669" s="97">
        <f>O664/O661-1</f>
        <v>0.26760563380281699</v>
      </c>
      <c r="P669" s="28"/>
      <c r="Q669" s="98" t="s">
        <v>71</v>
      </c>
    </row>
    <row r="670" spans="1:17" x14ac:dyDescent="0.3">
      <c r="B670" s="109" t="e">
        <f t="shared" ref="B670:M670" si="133">AVERAGE(B665:B669)</f>
        <v>#DIV/0!</v>
      </c>
      <c r="C670" s="110" t="e">
        <f t="shared" si="133"/>
        <v>#DIV/0!</v>
      </c>
      <c r="D670" s="109" t="e">
        <f t="shared" si="133"/>
        <v>#DIV/0!</v>
      </c>
      <c r="E670" s="110" t="e">
        <f t="shared" si="133"/>
        <v>#DIV/0!</v>
      </c>
      <c r="F670" s="109" t="e">
        <f t="shared" si="133"/>
        <v>#DIV/0!</v>
      </c>
      <c r="G670" s="110" t="e">
        <f t="shared" si="133"/>
        <v>#DIV/0!</v>
      </c>
      <c r="H670" s="109" t="e">
        <f t="shared" si="133"/>
        <v>#DIV/0!</v>
      </c>
      <c r="I670" s="110" t="e">
        <f t="shared" si="133"/>
        <v>#DIV/0!</v>
      </c>
      <c r="J670" s="52" t="e">
        <f t="shared" si="133"/>
        <v>#DIV/0!</v>
      </c>
      <c r="K670" s="53" t="e">
        <f t="shared" si="133"/>
        <v>#DIV/0!</v>
      </c>
      <c r="L670" s="52" t="e">
        <f t="shared" si="133"/>
        <v>#DIV/0!</v>
      </c>
      <c r="M670" s="53" t="e">
        <f t="shared" si="133"/>
        <v>#DIV/0!</v>
      </c>
      <c r="N670" s="54" t="e">
        <f>AVERAGE(N665:N669)</f>
        <v>#DIV/0!</v>
      </c>
      <c r="O670" s="54" t="e">
        <f>AVERAGE(O665:O669)</f>
        <v>#DIV/0!</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0.44999999999999996</v>
      </c>
      <c r="D672" s="56">
        <f t="shared" ref="D672:N672" si="134">+C$651+C672</f>
        <v>1.1499999999999999</v>
      </c>
      <c r="E672" s="56">
        <f t="shared" si="134"/>
        <v>2.15</v>
      </c>
      <c r="F672" s="56">
        <f t="shared" si="134"/>
        <v>3.75</v>
      </c>
      <c r="G672" s="56">
        <f t="shared" si="134"/>
        <v>5.35</v>
      </c>
      <c r="H672" s="56">
        <f t="shared" si="134"/>
        <v>6.35</v>
      </c>
      <c r="I672" s="56">
        <f t="shared" si="134"/>
        <v>7.01</v>
      </c>
      <c r="J672" s="56">
        <f t="shared" si="134"/>
        <v>7.91</v>
      </c>
      <c r="K672" s="56">
        <f t="shared" si="134"/>
        <v>8.81</v>
      </c>
      <c r="L672" s="56">
        <f t="shared" si="134"/>
        <v>9.7100000000000009</v>
      </c>
      <c r="M672" s="56">
        <f t="shared" si="134"/>
        <v>10.71</v>
      </c>
      <c r="N672" s="57">
        <f t="shared" si="134"/>
        <v>11.56</v>
      </c>
      <c r="O672" s="57">
        <f>+N$651+N672</f>
        <v>12.31</v>
      </c>
      <c r="P672" s="31"/>
      <c r="Q672" s="36" t="s">
        <v>74</v>
      </c>
    </row>
    <row r="673" spans="1:17" s="3" customFormat="1" ht="14.25" x14ac:dyDescent="0.2">
      <c r="B673" s="58">
        <f>+B$661+B672</f>
        <v>8.9409324615701102</v>
      </c>
      <c r="C673" s="59">
        <f t="shared" ref="C673:O673" si="135">+C$661+C672</f>
        <v>5.6239121664781777</v>
      </c>
      <c r="D673" s="59">
        <f t="shared" si="135"/>
        <v>14.230538989871556</v>
      </c>
      <c r="E673" s="59">
        <f t="shared" si="135"/>
        <v>24.294652162110911</v>
      </c>
      <c r="F673" s="59">
        <f t="shared" si="135"/>
        <v>29.295152739737084</v>
      </c>
      <c r="G673" s="59">
        <f t="shared" si="135"/>
        <v>29.384562304309739</v>
      </c>
      <c r="H673" s="59">
        <f t="shared" si="135"/>
        <v>23.19248537495092</v>
      </c>
      <c r="I673" s="59">
        <f t="shared" si="135"/>
        <v>22.40732172331964</v>
      </c>
      <c r="J673" s="59">
        <f t="shared" si="135"/>
        <v>22.68404527859531</v>
      </c>
      <c r="K673" s="59">
        <f t="shared" si="135"/>
        <v>24.560870440107248</v>
      </c>
      <c r="L673" s="59">
        <f t="shared" si="135"/>
        <v>24.84083303086603</v>
      </c>
      <c r="M673" s="59">
        <f t="shared" si="135"/>
        <v>23.789194786964661</v>
      </c>
      <c r="N673" s="60">
        <f t="shared" si="135"/>
        <v>21.600007500009355</v>
      </c>
      <c r="O673" s="60">
        <f t="shared" si="135"/>
        <v>26.509999999999998</v>
      </c>
      <c r="P673" s="31"/>
      <c r="Q673" s="36" t="s">
        <v>75</v>
      </c>
    </row>
    <row r="674" spans="1:17" s="3" customFormat="1" ht="14.25" x14ac:dyDescent="0.2">
      <c r="B674" s="72"/>
      <c r="I674" s="61"/>
      <c r="J674" s="61"/>
      <c r="K674" s="61"/>
      <c r="L674" s="61"/>
      <c r="M674" s="61"/>
      <c r="N674" s="62"/>
      <c r="O674" s="62">
        <f>+O673/B673-1</f>
        <v>1.9650151272191354</v>
      </c>
      <c r="P674" s="31"/>
      <c r="Q674" s="63" t="s">
        <v>76</v>
      </c>
    </row>
    <row r="675" spans="1:17" s="70" customFormat="1" ht="14.25" x14ac:dyDescent="0.2">
      <c r="A675" s="64"/>
      <c r="B675" s="65"/>
      <c r="C675" s="66">
        <f>RATE(C$348-$B$348,,-$B673,C673)</f>
        <v>-0.37099265757225425</v>
      </c>
      <c r="D675" s="66">
        <f t="shared" ref="D675:O675" si="136">RATE(D$348-$B$348,,-$B673,D673)</f>
        <v>0.26159299128080143</v>
      </c>
      <c r="E675" s="66">
        <f t="shared" si="136"/>
        <v>0.39543396769986772</v>
      </c>
      <c r="F675" s="66">
        <f t="shared" si="136"/>
        <v>0.34540562192048591</v>
      </c>
      <c r="G675" s="66">
        <f t="shared" si="136"/>
        <v>0.26866594550115869</v>
      </c>
      <c r="H675" s="66">
        <f t="shared" si="136"/>
        <v>0.17217938580459358</v>
      </c>
      <c r="I675" s="66">
        <f t="shared" si="136"/>
        <v>0.14025246390324905</v>
      </c>
      <c r="J675" s="66">
        <f t="shared" si="136"/>
        <v>0.12342015556972445</v>
      </c>
      <c r="K675" s="66">
        <f t="shared" si="136"/>
        <v>0.11882542402151593</v>
      </c>
      <c r="L675" s="66">
        <f t="shared" si="136"/>
        <v>0.10758823549954824</v>
      </c>
      <c r="M675" s="66">
        <f t="shared" si="136"/>
        <v>9.3040073092572007E-2</v>
      </c>
      <c r="N675" s="67">
        <f t="shared" si="136"/>
        <v>7.6273359798908605E-2</v>
      </c>
      <c r="O675" s="67">
        <f t="shared" si="136"/>
        <v>8.7200798193529827E-2</v>
      </c>
      <c r="P675" s="68"/>
      <c r="Q675" s="69" t="s">
        <v>77</v>
      </c>
    </row>
    <row r="676" spans="1:17" s="3" customFormat="1" ht="14.25" x14ac:dyDescent="0.2">
      <c r="B676" s="55"/>
      <c r="C676" s="56"/>
      <c r="D676" s="56">
        <f t="shared" ref="D676:N676" si="137">+C$651+C676</f>
        <v>0.7</v>
      </c>
      <c r="E676" s="56">
        <f t="shared" si="137"/>
        <v>1.7</v>
      </c>
      <c r="F676" s="56">
        <f t="shared" si="137"/>
        <v>3.3</v>
      </c>
      <c r="G676" s="56">
        <f t="shared" si="137"/>
        <v>4.9000000000000004</v>
      </c>
      <c r="H676" s="56">
        <f t="shared" si="137"/>
        <v>5.9</v>
      </c>
      <c r="I676" s="56">
        <f t="shared" si="137"/>
        <v>6.5600000000000005</v>
      </c>
      <c r="J676" s="56">
        <f t="shared" si="137"/>
        <v>7.4600000000000009</v>
      </c>
      <c r="K676" s="56">
        <f t="shared" si="137"/>
        <v>8.3600000000000012</v>
      </c>
      <c r="L676" s="56">
        <f t="shared" si="137"/>
        <v>9.2600000000000016</v>
      </c>
      <c r="M676" s="56">
        <f t="shared" si="137"/>
        <v>10.260000000000002</v>
      </c>
      <c r="N676" s="57">
        <f t="shared" si="137"/>
        <v>11.110000000000001</v>
      </c>
      <c r="O676" s="57">
        <f>+N$651+N676</f>
        <v>11.860000000000001</v>
      </c>
      <c r="P676" s="31"/>
      <c r="Q676" s="36" t="s">
        <v>74</v>
      </c>
    </row>
    <row r="677" spans="1:17" s="3" customFormat="1" ht="14.25" x14ac:dyDescent="0.2">
      <c r="B677" s="58"/>
      <c r="C677" s="59">
        <f t="shared" ref="C677:O677" si="138">+C$661+C676</f>
        <v>5.1739121664781775</v>
      </c>
      <c r="D677" s="59">
        <f t="shared" si="138"/>
        <v>13.780538989871555</v>
      </c>
      <c r="E677" s="59">
        <f t="shared" si="138"/>
        <v>23.844652162110911</v>
      </c>
      <c r="F677" s="59">
        <f t="shared" si="138"/>
        <v>28.845152739737085</v>
      </c>
      <c r="G677" s="59">
        <f t="shared" si="138"/>
        <v>28.934562304309736</v>
      </c>
      <c r="H677" s="59">
        <f t="shared" si="138"/>
        <v>22.742485374950924</v>
      </c>
      <c r="I677" s="59">
        <f t="shared" si="138"/>
        <v>21.957321723319637</v>
      </c>
      <c r="J677" s="59">
        <f t="shared" si="138"/>
        <v>22.23404527859531</v>
      </c>
      <c r="K677" s="59">
        <f t="shared" si="138"/>
        <v>24.110870440107249</v>
      </c>
      <c r="L677" s="59">
        <f t="shared" si="138"/>
        <v>24.390833030866034</v>
      </c>
      <c r="M677" s="59">
        <f t="shared" si="138"/>
        <v>23.339194786964661</v>
      </c>
      <c r="N677" s="60">
        <f t="shared" si="138"/>
        <v>21.150007500009352</v>
      </c>
      <c r="O677" s="60">
        <f t="shared" si="138"/>
        <v>26.060000000000002</v>
      </c>
      <c r="P677" s="31"/>
      <c r="Q677" s="36" t="s">
        <v>75</v>
      </c>
    </row>
    <row r="678" spans="1:17" s="3" customFormat="1" ht="14.25" x14ac:dyDescent="0.2">
      <c r="B678" s="72"/>
      <c r="I678" s="61"/>
      <c r="J678" s="61"/>
      <c r="K678" s="61"/>
      <c r="L678" s="61"/>
      <c r="M678" s="61"/>
      <c r="N678" s="62"/>
      <c r="O678" s="62">
        <f>+O677/C677-1</f>
        <v>4.0368075764492044</v>
      </c>
      <c r="P678" s="31"/>
      <c r="Q678" s="63" t="s">
        <v>76</v>
      </c>
    </row>
    <row r="679" spans="1:17" s="70" customFormat="1" ht="14.25" x14ac:dyDescent="0.2">
      <c r="A679" s="64"/>
      <c r="B679" s="65"/>
      <c r="C679" s="66"/>
      <c r="D679" s="66">
        <f>RATE(D$348-$C$348,,-$C677,D677)</f>
        <v>1.6634659705195207</v>
      </c>
      <c r="E679" s="66">
        <f t="shared" ref="E679:O679" si="139">RATE(E$348-$C$348,,-$C677,E677)</f>
        <v>1.1467722354740282</v>
      </c>
      <c r="F679" s="66">
        <f t="shared" si="139"/>
        <v>0.77317362889366625</v>
      </c>
      <c r="G679" s="66">
        <f t="shared" si="139"/>
        <v>0.53779861825256625</v>
      </c>
      <c r="H679" s="66">
        <f t="shared" si="139"/>
        <v>0.34463302773513271</v>
      </c>
      <c r="I679" s="66">
        <f t="shared" si="139"/>
        <v>0.27240896081751775</v>
      </c>
      <c r="J679" s="66">
        <f t="shared" si="139"/>
        <v>0.23156421692922921</v>
      </c>
      <c r="K679" s="66">
        <f t="shared" si="139"/>
        <v>0.21213008269153796</v>
      </c>
      <c r="L679" s="66">
        <f t="shared" si="139"/>
        <v>0.18801811979262414</v>
      </c>
      <c r="M679" s="66">
        <f t="shared" si="139"/>
        <v>0.1625902640166422</v>
      </c>
      <c r="N679" s="67">
        <f t="shared" si="139"/>
        <v>0.13655415499959839</v>
      </c>
      <c r="O679" s="67">
        <f t="shared" si="139"/>
        <v>0.14422898960780206</v>
      </c>
      <c r="P679" s="68"/>
      <c r="Q679" s="69" t="s">
        <v>77</v>
      </c>
    </row>
    <row r="680" spans="1:17" s="3" customFormat="1" ht="14.25" x14ac:dyDescent="0.2">
      <c r="B680" s="55"/>
      <c r="C680" s="56"/>
      <c r="D680" s="56"/>
      <c r="E680" s="56">
        <f t="shared" ref="E680:N680" si="140">+D$651+D680</f>
        <v>1</v>
      </c>
      <c r="F680" s="56">
        <f t="shared" si="140"/>
        <v>2.6</v>
      </c>
      <c r="G680" s="56">
        <f t="shared" si="140"/>
        <v>4.2</v>
      </c>
      <c r="H680" s="56">
        <f t="shared" si="140"/>
        <v>5.2</v>
      </c>
      <c r="I680" s="56">
        <f t="shared" si="140"/>
        <v>5.86</v>
      </c>
      <c r="J680" s="56">
        <f t="shared" si="140"/>
        <v>6.7600000000000007</v>
      </c>
      <c r="K680" s="56">
        <f t="shared" si="140"/>
        <v>7.660000000000001</v>
      </c>
      <c r="L680" s="56">
        <f t="shared" si="140"/>
        <v>8.56</v>
      </c>
      <c r="M680" s="56">
        <f t="shared" si="140"/>
        <v>9.56</v>
      </c>
      <c r="N680" s="57">
        <f t="shared" si="140"/>
        <v>10.41</v>
      </c>
      <c r="O680" s="57">
        <f>+N$651+N680</f>
        <v>11.16</v>
      </c>
      <c r="P680" s="31"/>
      <c r="Q680" s="36" t="s">
        <v>74</v>
      </c>
    </row>
    <row r="681" spans="1:17" s="3" customFormat="1" ht="14.25" x14ac:dyDescent="0.2">
      <c r="B681" s="58"/>
      <c r="C681" s="59"/>
      <c r="D681" s="59">
        <f t="shared" ref="D681:O681" si="141">+D$661+D680</f>
        <v>13.080538989871556</v>
      </c>
      <c r="E681" s="59">
        <f t="shared" si="141"/>
        <v>23.144652162110912</v>
      </c>
      <c r="F681" s="59">
        <f t="shared" si="141"/>
        <v>28.145152739737085</v>
      </c>
      <c r="G681" s="59">
        <f t="shared" si="141"/>
        <v>28.234562304309737</v>
      </c>
      <c r="H681" s="59">
        <f t="shared" si="141"/>
        <v>22.042485374950921</v>
      </c>
      <c r="I681" s="59">
        <f t="shared" si="141"/>
        <v>21.257321723319638</v>
      </c>
      <c r="J681" s="59">
        <f t="shared" si="141"/>
        <v>21.534045278595311</v>
      </c>
      <c r="K681" s="59">
        <f t="shared" si="141"/>
        <v>23.410870440107249</v>
      </c>
      <c r="L681" s="59">
        <f t="shared" si="141"/>
        <v>23.690833030866031</v>
      </c>
      <c r="M681" s="59">
        <f t="shared" si="141"/>
        <v>22.639194786964659</v>
      </c>
      <c r="N681" s="60">
        <f t="shared" si="141"/>
        <v>20.450007500009352</v>
      </c>
      <c r="O681" s="60">
        <f t="shared" si="141"/>
        <v>25.36</v>
      </c>
      <c r="P681" s="31"/>
      <c r="Q681" s="36" t="s">
        <v>75</v>
      </c>
    </row>
    <row r="682" spans="1:17" s="3" customFormat="1" ht="14.25" x14ac:dyDescent="0.2">
      <c r="B682" s="72"/>
      <c r="I682" s="61"/>
      <c r="J682" s="61"/>
      <c r="K682" s="61"/>
      <c r="L682" s="61"/>
      <c r="M682" s="61"/>
      <c r="N682" s="62"/>
      <c r="O682" s="62">
        <f>+O681/D681-1</f>
        <v>0.93875802974453904</v>
      </c>
      <c r="P682" s="31"/>
      <c r="Q682" s="63" t="s">
        <v>76</v>
      </c>
    </row>
    <row r="683" spans="1:17" s="70" customFormat="1" ht="14.25" x14ac:dyDescent="0.2">
      <c r="A683" s="64"/>
      <c r="B683" s="65"/>
      <c r="C683" s="66"/>
      <c r="D683" s="66"/>
      <c r="E683" s="66">
        <f>RATE(E$348-$D$348,,-$D681,E681)</f>
        <v>0.76939590792337686</v>
      </c>
      <c r="F683" s="66">
        <f t="shared" ref="F683:O683" si="142">RATE(F$348-$D$348,,-$D681,F681)</f>
        <v>0.4668610780913216</v>
      </c>
      <c r="G683" s="66">
        <f t="shared" si="142"/>
        <v>0.29236485747643015</v>
      </c>
      <c r="H683" s="66">
        <f t="shared" si="142"/>
        <v>0.13935412864299279</v>
      </c>
      <c r="I683" s="66">
        <f t="shared" si="142"/>
        <v>0.10198727895924706</v>
      </c>
      <c r="J683" s="66">
        <f t="shared" si="142"/>
        <v>8.6634101824718035E-2</v>
      </c>
      <c r="K683" s="66">
        <f t="shared" si="142"/>
        <v>8.6708669302276178E-2</v>
      </c>
      <c r="L683" s="66">
        <f t="shared" si="142"/>
        <v>7.7071009438214641E-2</v>
      </c>
      <c r="M683" s="66">
        <f t="shared" si="142"/>
        <v>6.2846613101112794E-2</v>
      </c>
      <c r="N683" s="67">
        <f t="shared" si="142"/>
        <v>4.5699217885346914E-2</v>
      </c>
      <c r="O683" s="67">
        <f t="shared" si="142"/>
        <v>6.2034218789372667E-2</v>
      </c>
      <c r="P683" s="68"/>
      <c r="Q683" s="69" t="s">
        <v>77</v>
      </c>
    </row>
    <row r="684" spans="1:17" s="3" customFormat="1" ht="14.25" x14ac:dyDescent="0.2">
      <c r="B684" s="55"/>
      <c r="C684" s="56"/>
      <c r="D684" s="56"/>
      <c r="E684" s="56"/>
      <c r="F684" s="56">
        <f t="shared" ref="F684:N684" si="143">+E$651+E684</f>
        <v>1.6</v>
      </c>
      <c r="G684" s="56">
        <f t="shared" si="143"/>
        <v>3.2</v>
      </c>
      <c r="H684" s="56">
        <f t="shared" si="143"/>
        <v>4.2</v>
      </c>
      <c r="I684" s="56">
        <f t="shared" si="143"/>
        <v>4.8600000000000003</v>
      </c>
      <c r="J684" s="56">
        <f t="shared" si="143"/>
        <v>5.7600000000000007</v>
      </c>
      <c r="K684" s="56">
        <f t="shared" si="143"/>
        <v>6.660000000000001</v>
      </c>
      <c r="L684" s="56">
        <f t="shared" si="143"/>
        <v>7.5600000000000014</v>
      </c>
      <c r="M684" s="56">
        <f t="shared" si="143"/>
        <v>8.5600000000000023</v>
      </c>
      <c r="N684" s="57">
        <f t="shared" si="143"/>
        <v>9.4100000000000019</v>
      </c>
      <c r="O684" s="57">
        <f>+N$651+N684</f>
        <v>10.160000000000002</v>
      </c>
      <c r="P684" s="31"/>
      <c r="Q684" s="36" t="s">
        <v>74</v>
      </c>
    </row>
    <row r="685" spans="1:17" s="3" customFormat="1" ht="14.25" x14ac:dyDescent="0.2">
      <c r="B685" s="58"/>
      <c r="C685" s="59"/>
      <c r="D685" s="59"/>
      <c r="E685" s="59">
        <f t="shared" ref="E685:O685" si="144">+E$661+E684</f>
        <v>22.144652162110912</v>
      </c>
      <c r="F685" s="59">
        <f t="shared" si="144"/>
        <v>27.145152739737085</v>
      </c>
      <c r="G685" s="59">
        <f t="shared" si="144"/>
        <v>27.234562304309737</v>
      </c>
      <c r="H685" s="59">
        <f t="shared" si="144"/>
        <v>21.042485374950921</v>
      </c>
      <c r="I685" s="59">
        <f t="shared" si="144"/>
        <v>20.257321723319638</v>
      </c>
      <c r="J685" s="59">
        <f t="shared" si="144"/>
        <v>20.534045278595311</v>
      </c>
      <c r="K685" s="59">
        <f t="shared" si="144"/>
        <v>22.410870440107249</v>
      </c>
      <c r="L685" s="59">
        <f t="shared" si="144"/>
        <v>22.690833030866031</v>
      </c>
      <c r="M685" s="59">
        <f t="shared" si="144"/>
        <v>21.639194786964662</v>
      </c>
      <c r="N685" s="60">
        <f t="shared" si="144"/>
        <v>19.450007500009356</v>
      </c>
      <c r="O685" s="60">
        <f t="shared" si="144"/>
        <v>24.36</v>
      </c>
      <c r="P685" s="31"/>
      <c r="Q685" s="36" t="s">
        <v>75</v>
      </c>
    </row>
    <row r="686" spans="1:17" s="3" customFormat="1" ht="14.25" x14ac:dyDescent="0.2">
      <c r="B686" s="72"/>
      <c r="I686" s="61"/>
      <c r="J686" s="61"/>
      <c r="K686" s="61"/>
      <c r="L686" s="61"/>
      <c r="M686" s="61"/>
      <c r="N686" s="62"/>
      <c r="O686" s="62">
        <f>+O685/E685-1</f>
        <v>0.1000398571028136</v>
      </c>
      <c r="P686" s="31"/>
      <c r="Q686" s="63" t="s">
        <v>76</v>
      </c>
    </row>
    <row r="687" spans="1:17" s="70" customFormat="1" ht="14.25" x14ac:dyDescent="0.2">
      <c r="A687" s="64"/>
      <c r="B687" s="65"/>
      <c r="C687" s="66"/>
      <c r="D687" s="66"/>
      <c r="E687" s="66"/>
      <c r="F687" s="66">
        <f>RATE(F$348-$E$348,,-$E685,F685)</f>
        <v>0.22581075290863839</v>
      </c>
      <c r="G687" s="66">
        <f t="shared" ref="G687:O687" si="145">RATE(G$348-$E$348,,-$E685,G685)</f>
        <v>0.10898524647917626</v>
      </c>
      <c r="H687" s="66">
        <f t="shared" si="145"/>
        <v>-1.6873527728261572E-2</v>
      </c>
      <c r="I687" s="66">
        <f t="shared" si="145"/>
        <v>-2.202378941100322E-2</v>
      </c>
      <c r="J687" s="66">
        <f t="shared" si="145"/>
        <v>-1.4988886573266049E-2</v>
      </c>
      <c r="K687" s="66">
        <f t="shared" si="145"/>
        <v>1.9936678328973975E-3</v>
      </c>
      <c r="L687" s="66">
        <f t="shared" si="145"/>
        <v>3.4867763860531647E-3</v>
      </c>
      <c r="M687" s="66">
        <f t="shared" si="145"/>
        <v>-2.882062125512592E-3</v>
      </c>
      <c r="N687" s="67">
        <f t="shared" si="145"/>
        <v>-1.4313087982760247E-2</v>
      </c>
      <c r="O687" s="67">
        <f t="shared" si="145"/>
        <v>9.5802407897570916E-3</v>
      </c>
      <c r="P687" s="68"/>
      <c r="Q687" s="69" t="s">
        <v>77</v>
      </c>
    </row>
    <row r="688" spans="1:17" s="3" customFormat="1" ht="14.25" x14ac:dyDescent="0.2">
      <c r="B688" s="55"/>
      <c r="C688" s="56"/>
      <c r="D688" s="56"/>
      <c r="E688" s="56"/>
      <c r="F688" s="56"/>
      <c r="G688" s="56">
        <f t="shared" ref="G688:N688" si="146">+F$651+F688</f>
        <v>1.6</v>
      </c>
      <c r="H688" s="56">
        <f t="shared" si="146"/>
        <v>2.6</v>
      </c>
      <c r="I688" s="56">
        <f t="shared" si="146"/>
        <v>3.26</v>
      </c>
      <c r="J688" s="56">
        <f t="shared" si="146"/>
        <v>4.16</v>
      </c>
      <c r="K688" s="56">
        <f t="shared" si="146"/>
        <v>5.0600000000000005</v>
      </c>
      <c r="L688" s="56">
        <f t="shared" si="146"/>
        <v>5.9600000000000009</v>
      </c>
      <c r="M688" s="56">
        <f t="shared" si="146"/>
        <v>6.9600000000000009</v>
      </c>
      <c r="N688" s="57">
        <f t="shared" si="146"/>
        <v>7.8100000000000005</v>
      </c>
      <c r="O688" s="57">
        <f>+N$651+N688</f>
        <v>8.56</v>
      </c>
      <c r="P688" s="31"/>
      <c r="Q688" s="36" t="s">
        <v>74</v>
      </c>
    </row>
    <row r="689" spans="1:17" s="3" customFormat="1" ht="14.25" x14ac:dyDescent="0.2">
      <c r="B689" s="58"/>
      <c r="C689" s="59"/>
      <c r="D689" s="59"/>
      <c r="E689" s="59"/>
      <c r="F689" s="59">
        <f t="shared" ref="F689:O689" si="147">+F$661+F688</f>
        <v>25.545152739737084</v>
      </c>
      <c r="G689" s="59">
        <f t="shared" si="147"/>
        <v>25.634562304309739</v>
      </c>
      <c r="H689" s="59">
        <f t="shared" si="147"/>
        <v>19.442485374950923</v>
      </c>
      <c r="I689" s="59">
        <f t="shared" si="147"/>
        <v>18.65732172331964</v>
      </c>
      <c r="J689" s="59">
        <f t="shared" si="147"/>
        <v>18.93404527859531</v>
      </c>
      <c r="K689" s="59">
        <f t="shared" si="147"/>
        <v>20.810870440107248</v>
      </c>
      <c r="L689" s="59">
        <f t="shared" si="147"/>
        <v>21.09083303086603</v>
      </c>
      <c r="M689" s="59">
        <f t="shared" si="147"/>
        <v>20.039194786964661</v>
      </c>
      <c r="N689" s="60">
        <f t="shared" si="147"/>
        <v>17.850007500009355</v>
      </c>
      <c r="O689" s="60">
        <f t="shared" si="147"/>
        <v>22.759999999999998</v>
      </c>
      <c r="P689" s="31"/>
      <c r="Q689" s="36" t="s">
        <v>75</v>
      </c>
    </row>
    <row r="690" spans="1:17" s="3" customFormat="1" ht="14.25" x14ac:dyDescent="0.2">
      <c r="B690" s="72"/>
      <c r="I690" s="61"/>
      <c r="J690" s="61"/>
      <c r="K690" s="61"/>
      <c r="L690" s="61"/>
      <c r="M690" s="61"/>
      <c r="N690" s="62"/>
      <c r="O690" s="62">
        <f>+O689/F689-1</f>
        <v>-0.10902861956290466</v>
      </c>
      <c r="P690" s="31"/>
      <c r="Q690" s="63" t="s">
        <v>76</v>
      </c>
    </row>
    <row r="691" spans="1:17" s="70" customFormat="1" ht="14.25" x14ac:dyDescent="0.2">
      <c r="A691" s="64"/>
      <c r="B691" s="65"/>
      <c r="C691" s="66"/>
      <c r="D691" s="66"/>
      <c r="E691" s="66"/>
      <c r="F691" s="66"/>
      <c r="G691" s="66">
        <f>RATE(G$348-$F$348,,-$F689,G689)</f>
        <v>3.5000598933030472E-3</v>
      </c>
      <c r="H691" s="66">
        <f t="shared" ref="H691:O691" si="148">RATE(H$348-$F$348,,-$F689,H689)</f>
        <v>-0.12758798405929056</v>
      </c>
      <c r="I691" s="66">
        <f t="shared" si="148"/>
        <v>-9.9438038713604182E-2</v>
      </c>
      <c r="J691" s="66">
        <f t="shared" si="148"/>
        <v>-7.2137277731082181E-2</v>
      </c>
      <c r="K691" s="66">
        <f t="shared" si="148"/>
        <v>-4.0165516974792995E-2</v>
      </c>
      <c r="L691" s="66">
        <f t="shared" si="148"/>
        <v>-3.1430315955002577E-2</v>
      </c>
      <c r="M691" s="66">
        <f t="shared" si="148"/>
        <v>-3.408519378624357E-2</v>
      </c>
      <c r="N691" s="67">
        <f t="shared" si="148"/>
        <v>-4.3816517171445787E-2</v>
      </c>
      <c r="O691" s="67">
        <f t="shared" si="148"/>
        <v>-1.2745081662956572E-2</v>
      </c>
      <c r="P691" s="68"/>
      <c r="Q691" s="69" t="s">
        <v>77</v>
      </c>
    </row>
    <row r="692" spans="1:17" s="3" customFormat="1" ht="14.25" x14ac:dyDescent="0.2">
      <c r="B692" s="55"/>
      <c r="C692" s="56"/>
      <c r="D692" s="56"/>
      <c r="E692" s="56"/>
      <c r="F692" s="56"/>
      <c r="G692" s="56"/>
      <c r="H692" s="56">
        <f t="shared" ref="H692:N692" si="149">+G$651+G692</f>
        <v>1</v>
      </c>
      <c r="I692" s="56">
        <f t="shared" si="149"/>
        <v>1.66</v>
      </c>
      <c r="J692" s="56">
        <f t="shared" si="149"/>
        <v>2.56</v>
      </c>
      <c r="K692" s="56">
        <f t="shared" si="149"/>
        <v>3.46</v>
      </c>
      <c r="L692" s="56">
        <f t="shared" si="149"/>
        <v>4.3600000000000003</v>
      </c>
      <c r="M692" s="56">
        <f t="shared" si="149"/>
        <v>5.36</v>
      </c>
      <c r="N692" s="57">
        <f t="shared" si="149"/>
        <v>6.21</v>
      </c>
      <c r="O692" s="57">
        <f>+N$651+N692</f>
        <v>6.96</v>
      </c>
      <c r="P692" s="31"/>
      <c r="Q692" s="36" t="s">
        <v>74</v>
      </c>
    </row>
    <row r="693" spans="1:17" s="3" customFormat="1" ht="14.25" x14ac:dyDescent="0.2">
      <c r="B693" s="58"/>
      <c r="C693" s="59"/>
      <c r="D693" s="59"/>
      <c r="E693" s="59"/>
      <c r="F693" s="59"/>
      <c r="G693" s="59">
        <f t="shared" ref="G693:O693" si="150">+G$661+G692</f>
        <v>24.034562304309738</v>
      </c>
      <c r="H693" s="59">
        <f t="shared" si="150"/>
        <v>17.842485374950922</v>
      </c>
      <c r="I693" s="59">
        <f t="shared" si="150"/>
        <v>17.057321723319639</v>
      </c>
      <c r="J693" s="59">
        <f t="shared" si="150"/>
        <v>17.334045278595308</v>
      </c>
      <c r="K693" s="59">
        <f t="shared" si="150"/>
        <v>19.210870440107247</v>
      </c>
      <c r="L693" s="59">
        <f t="shared" si="150"/>
        <v>19.490833030866032</v>
      </c>
      <c r="M693" s="59">
        <f t="shared" si="150"/>
        <v>18.439194786964659</v>
      </c>
      <c r="N693" s="60">
        <f t="shared" si="150"/>
        <v>16.250007500009353</v>
      </c>
      <c r="O693" s="60">
        <f t="shared" si="150"/>
        <v>21.16</v>
      </c>
      <c r="P693" s="31"/>
      <c r="Q693" s="36" t="s">
        <v>75</v>
      </c>
    </row>
    <row r="694" spans="1:17" s="3" customFormat="1" ht="14.25" x14ac:dyDescent="0.2">
      <c r="B694" s="72"/>
      <c r="I694" s="61"/>
      <c r="J694" s="61"/>
      <c r="K694" s="61"/>
      <c r="L694" s="61"/>
      <c r="M694" s="61"/>
      <c r="N694" s="62"/>
      <c r="O694" s="62">
        <f>+O693/G693-1</f>
        <v>-0.11960119214629039</v>
      </c>
      <c r="P694" s="31"/>
      <c r="Q694" s="63" t="s">
        <v>76</v>
      </c>
    </row>
    <row r="695" spans="1:17" s="70" customFormat="1" ht="14.25" x14ac:dyDescent="0.2">
      <c r="A695" s="64"/>
      <c r="B695" s="65"/>
      <c r="C695" s="66"/>
      <c r="D695" s="66"/>
      <c r="E695" s="66"/>
      <c r="F695" s="66"/>
      <c r="G695" s="66"/>
      <c r="H695" s="66">
        <f>RATE(H$348-$G$348,,-$G693,H693)</f>
        <v>-0.25763219029990364</v>
      </c>
      <c r="I695" s="66">
        <f t="shared" ref="I695:O695" si="151">RATE(I$348-$G$348,,-$G693,I693)</f>
        <v>-0.15756323515687687</v>
      </c>
      <c r="J695" s="66">
        <f t="shared" si="151"/>
        <v>-0.10321589292173372</v>
      </c>
      <c r="K695" s="66">
        <f t="shared" si="151"/>
        <v>-5.4464788760384034E-2</v>
      </c>
      <c r="L695" s="66">
        <f t="shared" si="151"/>
        <v>-4.1043655729487302E-2</v>
      </c>
      <c r="M695" s="66">
        <f t="shared" si="151"/>
        <v>-4.320780828184078E-2</v>
      </c>
      <c r="N695" s="67">
        <f t="shared" si="151"/>
        <v>-5.4379749595742127E-2</v>
      </c>
      <c r="O695" s="67">
        <f t="shared" si="151"/>
        <v>-1.5796441990603097E-2</v>
      </c>
      <c r="P695" s="68"/>
      <c r="Q695" s="69" t="s">
        <v>77</v>
      </c>
    </row>
    <row r="696" spans="1:17" s="3" customFormat="1" ht="14.25" x14ac:dyDescent="0.2">
      <c r="B696" s="55"/>
      <c r="C696" s="56"/>
      <c r="D696" s="56"/>
      <c r="E696" s="56"/>
      <c r="F696" s="56"/>
      <c r="G696" s="56"/>
      <c r="H696" s="56"/>
      <c r="I696" s="56">
        <f t="shared" ref="I696:N696" si="152">+H$651+H696</f>
        <v>0.65999999999999992</v>
      </c>
      <c r="J696" s="56">
        <f t="shared" si="152"/>
        <v>1.56</v>
      </c>
      <c r="K696" s="56">
        <f t="shared" si="152"/>
        <v>2.46</v>
      </c>
      <c r="L696" s="56">
        <f t="shared" si="152"/>
        <v>3.36</v>
      </c>
      <c r="M696" s="56">
        <f t="shared" si="152"/>
        <v>4.3599999999999994</v>
      </c>
      <c r="N696" s="57">
        <f t="shared" si="152"/>
        <v>5.2099999999999991</v>
      </c>
      <c r="O696" s="57">
        <f>+N$651+N696</f>
        <v>5.9599999999999991</v>
      </c>
      <c r="P696" s="31"/>
      <c r="Q696" s="36" t="s">
        <v>74</v>
      </c>
    </row>
    <row r="697" spans="1:17" s="3" customFormat="1" ht="14.25" x14ac:dyDescent="0.2">
      <c r="B697" s="58"/>
      <c r="C697" s="59"/>
      <c r="D697" s="59"/>
      <c r="E697" s="59"/>
      <c r="F697" s="59"/>
      <c r="G697" s="59"/>
      <c r="H697" s="59">
        <f t="shared" ref="H697:O697" si="153">+H$661+H696</f>
        <v>16.842485374950922</v>
      </c>
      <c r="I697" s="59">
        <f t="shared" si="153"/>
        <v>16.057321723319639</v>
      </c>
      <c r="J697" s="59">
        <f t="shared" si="153"/>
        <v>16.334045278595308</v>
      </c>
      <c r="K697" s="59">
        <f t="shared" si="153"/>
        <v>18.210870440107247</v>
      </c>
      <c r="L697" s="59">
        <f t="shared" si="153"/>
        <v>18.490833030866032</v>
      </c>
      <c r="M697" s="59">
        <f t="shared" si="153"/>
        <v>17.439194786964659</v>
      </c>
      <c r="N697" s="60">
        <f t="shared" si="153"/>
        <v>15.250007500009351</v>
      </c>
      <c r="O697" s="60">
        <f t="shared" si="153"/>
        <v>20.159999999999997</v>
      </c>
      <c r="P697" s="31"/>
      <c r="Q697" s="36" t="s">
        <v>75</v>
      </c>
    </row>
    <row r="698" spans="1:17" s="3" customFormat="1" ht="14.25" x14ac:dyDescent="0.2">
      <c r="B698" s="72"/>
      <c r="I698" s="61"/>
      <c r="J698" s="61"/>
      <c r="K698" s="61"/>
      <c r="L698" s="61"/>
      <c r="M698" s="61"/>
      <c r="N698" s="62"/>
      <c r="O698" s="62">
        <f>+O697/H697-1</f>
        <v>0.19697298535185714</v>
      </c>
      <c r="P698" s="31"/>
      <c r="Q698" s="63" t="s">
        <v>76</v>
      </c>
    </row>
    <row r="699" spans="1:17" s="70" customFormat="1" ht="14.25" x14ac:dyDescent="0.2">
      <c r="A699" s="64"/>
      <c r="B699" s="65"/>
      <c r="C699" s="66"/>
      <c r="D699" s="66"/>
      <c r="E699" s="66"/>
      <c r="F699" s="66"/>
      <c r="G699" s="66"/>
      <c r="H699" s="66"/>
      <c r="I699" s="66">
        <f t="shared" ref="I699:O699" si="154">RATE(I$348-$H$348,,-$H697,I697)</f>
        <v>-4.6618039686650001E-2</v>
      </c>
      <c r="J699" s="66">
        <f t="shared" si="154"/>
        <v>-1.5209641296751423E-2</v>
      </c>
      <c r="K699" s="66">
        <f t="shared" si="154"/>
        <v>2.6379986847339516E-2</v>
      </c>
      <c r="L699" s="66">
        <f t="shared" si="154"/>
        <v>2.3617199364892452E-2</v>
      </c>
      <c r="M699" s="66">
        <f t="shared" si="154"/>
        <v>6.9874312583376296E-3</v>
      </c>
      <c r="N699" s="67">
        <f t="shared" si="154"/>
        <v>-1.6417832311518769E-2</v>
      </c>
      <c r="O699" s="67">
        <f t="shared" si="154"/>
        <v>2.601782770410397E-2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1.8</v>
      </c>
      <c r="L700" s="56">
        <f t="shared" si="155"/>
        <v>2.7</v>
      </c>
      <c r="M700" s="56">
        <f t="shared" si="155"/>
        <v>3.7</v>
      </c>
      <c r="N700" s="57">
        <f t="shared" si="155"/>
        <v>4.55</v>
      </c>
      <c r="O700" s="57">
        <f>+N$651+N700</f>
        <v>5.3</v>
      </c>
      <c r="P700" s="31"/>
      <c r="Q700" s="36" t="s">
        <v>74</v>
      </c>
    </row>
    <row r="701" spans="1:17" s="3" customFormat="1" ht="14.25" x14ac:dyDescent="0.2">
      <c r="B701" s="58"/>
      <c r="C701" s="59"/>
      <c r="D701" s="59"/>
      <c r="E701" s="59"/>
      <c r="F701" s="59"/>
      <c r="G701" s="59"/>
      <c r="H701" s="59"/>
      <c r="I701" s="59">
        <f t="shared" ref="I701:O701" si="156">+I$661+I700</f>
        <v>15.397321723319639</v>
      </c>
      <c r="J701" s="59">
        <f t="shared" si="156"/>
        <v>15.67404527859531</v>
      </c>
      <c r="K701" s="59">
        <f t="shared" si="156"/>
        <v>17.550870440107246</v>
      </c>
      <c r="L701" s="59">
        <f t="shared" si="156"/>
        <v>17.830833030866032</v>
      </c>
      <c r="M701" s="59">
        <f t="shared" si="156"/>
        <v>16.779194786964659</v>
      </c>
      <c r="N701" s="60">
        <f t="shared" si="156"/>
        <v>14.590007500009353</v>
      </c>
      <c r="O701" s="60">
        <f t="shared" si="156"/>
        <v>19.5</v>
      </c>
      <c r="P701" s="31"/>
      <c r="Q701" s="36" t="s">
        <v>75</v>
      </c>
    </row>
    <row r="702" spans="1:17" s="3" customFormat="1" ht="14.25" x14ac:dyDescent="0.2">
      <c r="B702" s="72"/>
      <c r="I702" s="61"/>
      <c r="J702" s="61"/>
      <c r="K702" s="61"/>
      <c r="L702" s="61"/>
      <c r="M702" s="61"/>
      <c r="N702" s="62"/>
      <c r="O702" s="62">
        <f>+O701/I701-1</f>
        <v>0.2664540204071173</v>
      </c>
      <c r="P702" s="31"/>
      <c r="Q702" s="63" t="s">
        <v>76</v>
      </c>
    </row>
    <row r="703" spans="1:17" s="70" customFormat="1" ht="14.25" x14ac:dyDescent="0.2">
      <c r="A703" s="64"/>
      <c r="B703" s="65"/>
      <c r="C703" s="66"/>
      <c r="D703" s="66"/>
      <c r="E703" s="66"/>
      <c r="F703" s="66"/>
      <c r="G703" s="66"/>
      <c r="H703" s="66"/>
      <c r="I703" s="66"/>
      <c r="J703" s="66">
        <f t="shared" ref="J703:O703" si="157">RATE(J$348-$I$348,,-$I701,J701)</f>
        <v>1.7972187647191017E-2</v>
      </c>
      <c r="K703" s="66">
        <f t="shared" si="157"/>
        <v>6.7644674169735394E-2</v>
      </c>
      <c r="L703" s="66">
        <f t="shared" si="157"/>
        <v>5.0127785353301341E-2</v>
      </c>
      <c r="M703" s="66">
        <f t="shared" si="157"/>
        <v>2.1719031058437466E-2</v>
      </c>
      <c r="N703" s="67">
        <f t="shared" si="157"/>
        <v>-1.0713537562554214E-2</v>
      </c>
      <c r="O703" s="67">
        <f t="shared" si="157"/>
        <v>4.0155423395101454E-2</v>
      </c>
      <c r="P703" s="68"/>
      <c r="Q703" s="69" t="s">
        <v>77</v>
      </c>
    </row>
    <row r="704" spans="1:17" s="3" customFormat="1" ht="14.25" x14ac:dyDescent="0.2">
      <c r="B704" s="55"/>
      <c r="C704" s="56"/>
      <c r="D704" s="56"/>
      <c r="E704" s="56"/>
      <c r="F704" s="56"/>
      <c r="G704" s="56"/>
      <c r="H704" s="56"/>
      <c r="I704" s="56"/>
      <c r="J704" s="56"/>
      <c r="K704" s="56">
        <f>+J$651+J704</f>
        <v>0.9</v>
      </c>
      <c r="L704" s="56">
        <f>+K$651+K704</f>
        <v>1.8</v>
      </c>
      <c r="M704" s="56">
        <f>+L$651+L704</f>
        <v>2.8</v>
      </c>
      <c r="N704" s="57">
        <f>+M$651+M704</f>
        <v>3.65</v>
      </c>
      <c r="O704" s="57">
        <f>+N$651+N704</f>
        <v>4.4000000000000004</v>
      </c>
      <c r="P704" s="31"/>
      <c r="Q704" s="36" t="s">
        <v>74</v>
      </c>
    </row>
    <row r="705" spans="1:17" s="3" customFormat="1" ht="14.25" x14ac:dyDescent="0.2">
      <c r="B705" s="58"/>
      <c r="C705" s="59"/>
      <c r="D705" s="59"/>
      <c r="E705" s="59"/>
      <c r="F705" s="59"/>
      <c r="G705" s="59"/>
      <c r="H705" s="59"/>
      <c r="I705" s="59"/>
      <c r="J705" s="59">
        <f t="shared" ref="J705:O705" si="158">+J$661+J704</f>
        <v>14.77404527859531</v>
      </c>
      <c r="K705" s="59">
        <f t="shared" si="158"/>
        <v>16.650870440107248</v>
      </c>
      <c r="L705" s="59">
        <f t="shared" si="158"/>
        <v>16.93083303086603</v>
      </c>
      <c r="M705" s="59">
        <f t="shared" si="158"/>
        <v>15.879194786964661</v>
      </c>
      <c r="N705" s="60">
        <f t="shared" si="158"/>
        <v>13.690007500009353</v>
      </c>
      <c r="O705" s="60">
        <f t="shared" si="158"/>
        <v>18.600000000000001</v>
      </c>
      <c r="P705" s="31"/>
      <c r="Q705" s="36" t="s">
        <v>75</v>
      </c>
    </row>
    <row r="706" spans="1:17" s="3" customFormat="1" ht="14.25" x14ac:dyDescent="0.2">
      <c r="B706" s="72"/>
      <c r="I706" s="61"/>
      <c r="J706" s="61"/>
      <c r="K706" s="61"/>
      <c r="L706" s="61"/>
      <c r="M706" s="61"/>
      <c r="N706" s="62"/>
      <c r="O706" s="62">
        <f>+O705/J705-1</f>
        <v>0.25896459969212016</v>
      </c>
      <c r="P706" s="31"/>
      <c r="Q706" s="63" t="s">
        <v>76</v>
      </c>
    </row>
    <row r="707" spans="1:17" s="70" customFormat="1" ht="14.25" x14ac:dyDescent="0.2">
      <c r="A707" s="64"/>
      <c r="B707" s="65"/>
      <c r="C707" s="66"/>
      <c r="D707" s="66"/>
      <c r="E707" s="66"/>
      <c r="F707" s="66"/>
      <c r="G707" s="66"/>
      <c r="H707" s="66"/>
      <c r="I707" s="66"/>
      <c r="J707" s="66"/>
      <c r="K707" s="66">
        <f>RATE(K$348-$J$348,,-$J705,K705)</f>
        <v>0.12703529237392336</v>
      </c>
      <c r="L707" s="66">
        <f>RATE(L$348-$J$348,,-$J705,L705)</f>
        <v>7.050684983616784E-2</v>
      </c>
      <c r="M707" s="66">
        <f>RATE(M$348-$J$348,,-$J705,M705)</f>
        <v>2.4337369601041065E-2</v>
      </c>
      <c r="N707" s="67">
        <f>RATE(N$348-$J$348,,-$J705,N705)</f>
        <v>-1.8871107517117184E-2</v>
      </c>
      <c r="O707" s="67">
        <f>RATE(O$348-$J$348,,-$J705,O705)</f>
        <v>4.7135066984523279E-2</v>
      </c>
      <c r="P707" s="68"/>
      <c r="Q707" s="69" t="s">
        <v>77</v>
      </c>
    </row>
    <row r="708" spans="1:17" s="3" customFormat="1" ht="14.25" x14ac:dyDescent="0.2">
      <c r="B708" s="73"/>
      <c r="C708" s="74"/>
      <c r="D708" s="74"/>
      <c r="E708" s="74"/>
      <c r="F708" s="74"/>
      <c r="G708" s="74"/>
      <c r="H708" s="74"/>
      <c r="I708" s="74"/>
      <c r="J708" s="74"/>
      <c r="K708" s="74"/>
      <c r="L708" s="74">
        <f>+K$651+K708</f>
        <v>0.9</v>
      </c>
      <c r="M708" s="74">
        <f>+L$651+L708</f>
        <v>1.9</v>
      </c>
      <c r="N708" s="75">
        <f>+M$651+M708</f>
        <v>2.75</v>
      </c>
      <c r="O708" s="75">
        <f>+N$651+N708</f>
        <v>3.5</v>
      </c>
      <c r="P708" s="31"/>
      <c r="Q708" s="36" t="s">
        <v>74</v>
      </c>
    </row>
    <row r="709" spans="1:17" s="3" customFormat="1" ht="14.25" x14ac:dyDescent="0.2">
      <c r="B709" s="76"/>
      <c r="C709" s="77"/>
      <c r="D709" s="77"/>
      <c r="E709" s="77"/>
      <c r="F709" s="77"/>
      <c r="G709" s="77"/>
      <c r="H709" s="77"/>
      <c r="I709" s="77"/>
      <c r="J709" s="77"/>
      <c r="K709" s="77">
        <f>+K$661+K708</f>
        <v>15.750870440107247</v>
      </c>
      <c r="L709" s="77">
        <f>+L$661+L708</f>
        <v>16.030833030866031</v>
      </c>
      <c r="M709" s="77">
        <f>+M$661+M708</f>
        <v>14.97919478696466</v>
      </c>
      <c r="N709" s="78">
        <f>+N$661+N708</f>
        <v>12.790007500009352</v>
      </c>
      <c r="O709" s="78">
        <f>+O$661+O708</f>
        <v>17.7</v>
      </c>
      <c r="P709" s="31"/>
      <c r="Q709" s="36" t="s">
        <v>75</v>
      </c>
    </row>
    <row r="710" spans="1:17" s="3" customFormat="1" ht="14.25" x14ac:dyDescent="0.2">
      <c r="B710" s="72"/>
      <c r="I710" s="61"/>
      <c r="J710" s="61"/>
      <c r="K710" s="61"/>
      <c r="L710" s="61"/>
      <c r="M710" s="61"/>
      <c r="N710" s="62"/>
      <c r="O710" s="62">
        <f>+O709/K709-1</f>
        <v>0.12374741874135298</v>
      </c>
      <c r="P710" s="31"/>
      <c r="Q710" s="63" t="s">
        <v>76</v>
      </c>
    </row>
    <row r="711" spans="1:17" s="70" customFormat="1" ht="14.25" x14ac:dyDescent="0.2">
      <c r="A711" s="64"/>
      <c r="B711" s="65"/>
      <c r="C711" s="66"/>
      <c r="D711" s="66"/>
      <c r="E711" s="66"/>
      <c r="F711" s="66"/>
      <c r="G711" s="66"/>
      <c r="H711" s="66"/>
      <c r="I711" s="66"/>
      <c r="J711" s="66"/>
      <c r="K711" s="66"/>
      <c r="L711" s="66">
        <f>RATE(L$348-$K$348,,-$K709,L709)</f>
        <v>1.7774420266063431E-2</v>
      </c>
      <c r="M711" s="66">
        <f>RATE(M$348-$K$348,,-$K709,M709)</f>
        <v>-2.4803902765827512E-2</v>
      </c>
      <c r="N711" s="67">
        <f>RATE(N$348-$K$348,,-$K709,N709)</f>
        <v>-6.7056349443133503E-2</v>
      </c>
      <c r="O711" s="67">
        <f>RATE(O$348-$K$348,,-$K709,O709)</f>
        <v>2.9596782658894091E-2</v>
      </c>
      <c r="P711" s="68"/>
      <c r="Q711" s="69" t="s">
        <v>77</v>
      </c>
    </row>
    <row r="712" spans="1:17" s="3" customFormat="1" ht="14.25" x14ac:dyDescent="0.2">
      <c r="B712" s="73"/>
      <c r="C712" s="74"/>
      <c r="D712" s="74"/>
      <c r="E712" s="74"/>
      <c r="F712" s="74"/>
      <c r="G712" s="74"/>
      <c r="H712" s="74"/>
      <c r="I712" s="74"/>
      <c r="J712" s="74"/>
      <c r="K712" s="74"/>
      <c r="L712" s="74"/>
      <c r="M712" s="74">
        <f>+L$651+L712</f>
        <v>1</v>
      </c>
      <c r="N712" s="75">
        <f>+M$651+M712</f>
        <v>1.85</v>
      </c>
      <c r="O712" s="75">
        <f>+N$651+N712</f>
        <v>2.6</v>
      </c>
      <c r="P712" s="31"/>
      <c r="Q712" s="36" t="s">
        <v>74</v>
      </c>
    </row>
    <row r="713" spans="1:17" s="3" customFormat="1" ht="14.25" x14ac:dyDescent="0.2">
      <c r="B713" s="76"/>
      <c r="C713" s="77"/>
      <c r="D713" s="77"/>
      <c r="E713" s="77"/>
      <c r="F713" s="77"/>
      <c r="G713" s="77"/>
      <c r="H713" s="77"/>
      <c r="I713" s="77"/>
      <c r="J713" s="77"/>
      <c r="K713" s="77"/>
      <c r="L713" s="77">
        <f>+L$661+L712</f>
        <v>15.130833030866031</v>
      </c>
      <c r="M713" s="77">
        <f>+M$661+M712</f>
        <v>14.07919478696466</v>
      </c>
      <c r="N713" s="78">
        <f>+N$661+N712</f>
        <v>11.890007500009352</v>
      </c>
      <c r="O713" s="78">
        <f>+O$661+O712</f>
        <v>16.8</v>
      </c>
      <c r="P713" s="31"/>
      <c r="Q713" s="36" t="s">
        <v>75</v>
      </c>
    </row>
    <row r="714" spans="1:17" s="3" customFormat="1" ht="14.25" x14ac:dyDescent="0.2">
      <c r="B714" s="72"/>
      <c r="I714" s="61"/>
      <c r="J714" s="61"/>
      <c r="K714" s="61"/>
      <c r="L714" s="61"/>
      <c r="M714" s="61"/>
      <c r="N714" s="62"/>
      <c r="O714" s="62">
        <f>+O713/L713-1</f>
        <v>0.11031560296309961</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-6.9502997075976541E-2</v>
      </c>
      <c r="N715" s="67">
        <f>RATE(N$348-$L$348,,-$L713,N713)</f>
        <v>-0.11353897681155796</v>
      </c>
      <c r="O715" s="67">
        <f>RATE(O$348-$L$348,,-$L713,O713)</f>
        <v>3.5496926759388168E-2</v>
      </c>
      <c r="P715" s="68"/>
      <c r="Q715" s="69" t="s">
        <v>77</v>
      </c>
    </row>
    <row r="716" spans="1:17" s="3" customFormat="1" ht="14.25" x14ac:dyDescent="0.2">
      <c r="B716" s="73"/>
      <c r="C716" s="74"/>
      <c r="D716" s="74"/>
      <c r="E716" s="74"/>
      <c r="F716" s="74"/>
      <c r="G716" s="74"/>
      <c r="H716" s="74"/>
      <c r="I716" s="74"/>
      <c r="J716" s="74"/>
      <c r="K716" s="74"/>
      <c r="L716" s="74"/>
      <c r="M716" s="74"/>
      <c r="N716" s="75">
        <f>+M$651+M716</f>
        <v>0.85</v>
      </c>
      <c r="O716" s="75">
        <f>+N$651+N716</f>
        <v>1.6</v>
      </c>
      <c r="P716" s="31"/>
      <c r="Q716" s="36" t="s">
        <v>74</v>
      </c>
    </row>
    <row r="717" spans="1:17" s="3" customFormat="1" ht="14.25" x14ac:dyDescent="0.2">
      <c r="B717" s="76"/>
      <c r="C717" s="77"/>
      <c r="D717" s="77"/>
      <c r="E717" s="77"/>
      <c r="F717" s="77"/>
      <c r="G717" s="77"/>
      <c r="H717" s="77"/>
      <c r="I717" s="77"/>
      <c r="J717" s="77"/>
      <c r="K717" s="77"/>
      <c r="L717" s="77"/>
      <c r="M717" s="77">
        <f>+M$661+M716</f>
        <v>13.07919478696466</v>
      </c>
      <c r="N717" s="78">
        <f>+N$661+N716</f>
        <v>10.890007500009352</v>
      </c>
      <c r="O717" s="78">
        <f>+O$661+O716</f>
        <v>15.799999999999999</v>
      </c>
      <c r="P717" s="31"/>
      <c r="Q717" s="36" t="s">
        <v>75</v>
      </c>
    </row>
    <row r="718" spans="1:17" s="3" customFormat="1" ht="14.25" x14ac:dyDescent="0.2">
      <c r="B718" s="72"/>
      <c r="I718" s="61"/>
      <c r="J718" s="61"/>
      <c r="K718" s="61"/>
      <c r="L718" s="61"/>
      <c r="M718" s="61"/>
      <c r="N718" s="62"/>
      <c r="O718" s="62">
        <f>+O717/M717-1</f>
        <v>0.20802543714289068</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-0.16737936261467368</v>
      </c>
      <c r="O719" s="67">
        <f>RATE(O$348-$M$348,,-$M717,O717)</f>
        <v>9.9102104967000296E-2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0.75</v>
      </c>
      <c r="P720" s="31"/>
      <c r="Q720" s="36" t="s">
        <v>74</v>
      </c>
    </row>
    <row r="721" spans="1:17" s="3" customFormat="1" ht="14.25" x14ac:dyDescent="0.2">
      <c r="B721" s="76"/>
      <c r="C721" s="77"/>
      <c r="D721" s="77"/>
      <c r="E721" s="77"/>
      <c r="F721" s="77"/>
      <c r="G721" s="77"/>
      <c r="H721" s="77"/>
      <c r="I721" s="77"/>
      <c r="J721" s="77"/>
      <c r="K721" s="77"/>
      <c r="L721" s="77"/>
      <c r="M721" s="77"/>
      <c r="N721" s="78">
        <f>+N$661+N720</f>
        <v>10.040007500009352</v>
      </c>
      <c r="O721" s="78">
        <f>+O$661+O720</f>
        <v>14.95</v>
      </c>
      <c r="P721" s="31"/>
      <c r="Q721" s="36" t="s">
        <v>75</v>
      </c>
    </row>
    <row r="722" spans="1:17" s="3" customFormat="1" ht="14.25" x14ac:dyDescent="0.2">
      <c r="B722" s="72"/>
      <c r="I722" s="61"/>
      <c r="J722" s="61"/>
      <c r="K722" s="61"/>
      <c r="L722" s="61"/>
      <c r="M722" s="61"/>
      <c r="N722" s="62"/>
      <c r="O722" s="62">
        <f>+O721/N721-1</f>
        <v>0.48904271236710462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0.48904271236710462</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16:Q519 Q521 Q568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P641 B641 P576:Q576 B576 P554:Q554 B554 B537 P467:Q467 B467 P459:Q460 B459:B460 B453 B446:B447 B440 B434 B422 B416 B410 B402:M402 B403:B404 B398 B392 B386 B380:B384 B374:B378 B368:B372 B362:B366 B356:B360 B349:B350 B539">
    <cfRule type="cellIs" dxfId="1546" priority="1268" operator="lessThan">
      <formula>0</formula>
    </cfRule>
  </conditionalFormatting>
  <conditionalFormatting sqref="B348:N348">
    <cfRule type="cellIs" dxfId="1544" priority="1262" operator="lessThan">
      <formula>0</formula>
    </cfRule>
  </conditionalFormatting>
  <conditionalFormatting sqref="P514:P515">
    <cfRule type="cellIs" dxfId="1543" priority="1264" operator="lessThan">
      <formula>0</formula>
    </cfRule>
  </conditionalFormatting>
  <conditionalFormatting sqref="P523 Q529 Q539:Q545">
    <cfRule type="cellIs" dxfId="1542" priority="1265" operator="lessThan">
      <formula>0</formula>
    </cfRule>
  </conditionalFormatting>
  <conditionalFormatting sqref="P531">
    <cfRule type="cellIs" dxfId="1541" priority="1266" operator="lessThan">
      <formula>0</formula>
    </cfRule>
  </conditionalFormatting>
  <conditionalFormatting sqref="P562">
    <cfRule type="cellIs" dxfId="1540" priority="1267" operator="lessThan">
      <formula>0</formula>
    </cfRule>
  </conditionalFormatting>
  <conditionalFormatting sqref="B348:N348">
    <cfRule type="cellIs" dxfId="1539" priority="1261" operator="lessThan">
      <formula>0</formula>
    </cfRule>
  </conditionalFormatting>
  <conditionalFormatting sqref="Q499:Q502">
    <cfRule type="cellIs" dxfId="1537" priority="1260" operator="lessThan">
      <formula>0</formula>
    </cfRule>
  </conditionalFormatting>
  <conditionalFormatting sqref="Q503">
    <cfRule type="cellIs" dxfId="1536" priority="1259" operator="lessThan">
      <formula>0</formula>
    </cfRule>
  </conditionalFormatting>
  <conditionalFormatting sqref="Q503">
    <cfRule type="cellIs" dxfId="1535" priority="1258" operator="lessThan">
      <formula>0</formula>
    </cfRule>
  </conditionalFormatting>
  <conditionalFormatting sqref="B514">
    <cfRule type="cellIs" dxfId="1534" priority="1256" operator="lessThan">
      <formula>0</formula>
    </cfRule>
  </conditionalFormatting>
  <conditionalFormatting sqref="B531">
    <cfRule type="cellIs" dxfId="1533" priority="1255" operator="lessThan">
      <formula>0</formula>
    </cfRule>
  </conditionalFormatting>
  <conditionalFormatting sqref="Q520">
    <cfRule type="cellIs" dxfId="1532" priority="1254" operator="lessThan">
      <formula>0</formula>
    </cfRule>
  </conditionalFormatting>
  <conditionalFormatting sqref="Q520">
    <cfRule type="cellIs" dxfId="1531" priority="1253" operator="lessThan">
      <formula>0</formula>
    </cfRule>
  </conditionalFormatting>
  <conditionalFormatting sqref="Q567">
    <cfRule type="cellIs" dxfId="1530" priority="1248" operator="lessThan">
      <formula>0</formula>
    </cfRule>
  </conditionalFormatting>
  <conditionalFormatting sqref="B523 B515">
    <cfRule type="cellIs" dxfId="1529" priority="1257" operator="lessThan">
      <formula>0</formula>
    </cfRule>
  </conditionalFormatting>
  <conditionalFormatting sqref="Q528">
    <cfRule type="cellIs" dxfId="1528" priority="1251" operator="lessThan">
      <formula>0</formula>
    </cfRule>
  </conditionalFormatting>
  <conditionalFormatting sqref="Q536">
    <cfRule type="cellIs" dxfId="1527" priority="1250" operator="lessThan">
      <formula>0</formula>
    </cfRule>
  </conditionalFormatting>
  <conditionalFormatting sqref="Q536">
    <cfRule type="cellIs" dxfId="1526" priority="1249" operator="lessThan">
      <formula>0</formula>
    </cfRule>
  </conditionalFormatting>
  <conditionalFormatting sqref="P539">
    <cfRule type="cellIs" dxfId="1525" priority="1237" operator="lessThan">
      <formula>0</formula>
    </cfRule>
  </conditionalFormatting>
  <conditionalFormatting sqref="Q528">
    <cfRule type="cellIs" dxfId="1524" priority="1252" operator="lessThan">
      <formula>0</formula>
    </cfRule>
  </conditionalFormatting>
  <conditionalFormatting sqref="Q567">
    <cfRule type="cellIs" dxfId="1523" priority="1247" operator="lessThan">
      <formula>0</formula>
    </cfRule>
  </conditionalFormatting>
  <conditionalFormatting sqref="P563:P566">
    <cfRule type="cellIs" dxfId="1521" priority="1240" operator="lessThan">
      <formula>0</formula>
    </cfRule>
  </conditionalFormatting>
  <conditionalFormatting sqref="Q366">
    <cfRule type="cellIs" dxfId="1520" priority="1198" operator="lessThan">
      <formula>0</formula>
    </cfRule>
  </conditionalFormatting>
  <conditionalFormatting sqref="Q544">
    <cfRule type="cellIs" dxfId="1518" priority="1236" operator="lessThan">
      <formula>0</formula>
    </cfRule>
  </conditionalFormatting>
  <conditionalFormatting sqref="J353:N354 K351:N352">
    <cfRule type="cellIs" dxfId="1517" priority="1225" operator="lessThan">
      <formula>0</formula>
    </cfRule>
  </conditionalFormatting>
  <conditionalFormatting sqref="P516:P519">
    <cfRule type="cellIs" dxfId="1516" priority="1244" operator="lessThan">
      <formula>0</formula>
    </cfRule>
  </conditionalFormatting>
  <conditionalFormatting sqref="P524:P527">
    <cfRule type="cellIs" dxfId="1515" priority="1243" operator="lessThan">
      <formula>0</formula>
    </cfRule>
  </conditionalFormatting>
  <conditionalFormatting sqref="P539:P543">
    <cfRule type="cellIs" dxfId="1514" priority="1242" operator="lessThan">
      <formula>0</formula>
    </cfRule>
  </conditionalFormatting>
  <conditionalFormatting sqref="P532:P535">
    <cfRule type="cellIs" dxfId="1513" priority="1241" operator="lessThan">
      <formula>0</formula>
    </cfRule>
  </conditionalFormatting>
  <conditionalFormatting sqref="Q544">
    <cfRule type="cellIs" dxfId="1512" priority="1235" operator="lessThan">
      <formula>0</formula>
    </cfRule>
  </conditionalFormatting>
  <conditionalFormatting sqref="Q354">
    <cfRule type="cellIs" dxfId="1511" priority="1218" operator="lessThan">
      <formula>0</formula>
    </cfRule>
  </conditionalFormatting>
  <conditionalFormatting sqref="Q540:Q543 B539">
    <cfRule type="cellIs" dxfId="1510" priority="1238" operator="lessThan">
      <formula>0</formula>
    </cfRule>
  </conditionalFormatting>
  <conditionalFormatting sqref="P555:P558">
    <cfRule type="cellIs" dxfId="1509" priority="1230" operator="lessThan">
      <formula>0</formula>
    </cfRule>
  </conditionalFormatting>
  <conditionalFormatting sqref="Q555:Q558 Q560">
    <cfRule type="cellIs" dxfId="1508" priority="1233" operator="lessThan">
      <formula>0</formula>
    </cfRule>
  </conditionalFormatting>
  <conditionalFormatting sqref="Q559">
    <cfRule type="cellIs" dxfId="1507" priority="1232" operator="lessThan">
      <formula>0</formula>
    </cfRule>
  </conditionalFormatting>
  <conditionalFormatting sqref="Q468:Q472">
    <cfRule type="cellIs" dxfId="1506" priority="1229" operator="lessThan">
      <formula>0</formula>
    </cfRule>
  </conditionalFormatting>
  <conditionalFormatting sqref="Q559">
    <cfRule type="cellIs" dxfId="1505" priority="1231" operator="lessThan">
      <formula>0</formula>
    </cfRule>
  </conditionalFormatting>
  <conditionalFormatting sqref="J351">
    <cfRule type="cellIs" dxfId="1504" priority="1224" operator="lessThan">
      <formula>0</formula>
    </cfRule>
  </conditionalFormatting>
  <conditionalFormatting sqref="P540:P543">
    <cfRule type="cellIs" dxfId="1503" priority="1234" operator="lessThan">
      <formula>0</formula>
    </cfRule>
  </conditionalFormatting>
  <conditionalFormatting sqref="P349:Q350 Q351:Q353">
    <cfRule type="cellIs" dxfId="1502" priority="1228" operator="lessThan">
      <formula>0</formula>
    </cfRule>
  </conditionalFormatting>
  <conditionalFormatting sqref="Q396">
    <cfRule type="cellIs" dxfId="1501" priority="1151" operator="lessThan">
      <formula>0</formula>
    </cfRule>
  </conditionalFormatting>
  <conditionalFormatting sqref="B349">
    <cfRule type="cellIs" dxfId="1500" priority="1223" operator="lessThan">
      <formula>0</formula>
    </cfRule>
  </conditionalFormatting>
  <conditionalFormatting sqref="P393:P395">
    <cfRule type="cellIs" dxfId="1499" priority="1155" operator="lessThan">
      <formula>0</formula>
    </cfRule>
  </conditionalFormatting>
  <conditionalFormatting sqref="Q397">
    <cfRule type="cellIs" dxfId="1498" priority="1153" operator="lessThan">
      <formula>0</formula>
    </cfRule>
  </conditionalFormatting>
  <conditionalFormatting sqref="P349:P350">
    <cfRule type="cellIs" dxfId="1497" priority="1227" operator="lessThan">
      <formula>0</formula>
    </cfRule>
  </conditionalFormatting>
  <conditionalFormatting sqref="P351:P354">
    <cfRule type="cellIs" dxfId="1496" priority="1226" operator="lessThan">
      <formula>0</formula>
    </cfRule>
  </conditionalFormatting>
  <conditionalFormatting sqref="C397:M397">
    <cfRule type="cellIs" dxfId="1495" priority="1150" operator="lessThan">
      <formula>0</formula>
    </cfRule>
  </conditionalFormatting>
  <conditionalFormatting sqref="Q355">
    <cfRule type="cellIs" dxfId="1494" priority="1221" operator="lessThan">
      <formula>0</formula>
    </cfRule>
  </conditionalFormatting>
  <conditionalFormatting sqref="P398:Q398 Q399:Q401">
    <cfRule type="cellIs" dxfId="1493" priority="1149" operator="lessThan">
      <formula>0</formula>
    </cfRule>
  </conditionalFormatting>
  <conditionalFormatting sqref="P399:P401">
    <cfRule type="cellIs" dxfId="1492" priority="1147" operator="lessThan">
      <formula>0</formula>
    </cfRule>
  </conditionalFormatting>
  <conditionalFormatting sqref="C357:J357">
    <cfRule type="cellIs" dxfId="1491" priority="1212" operator="lessThan">
      <formula>0</formula>
    </cfRule>
  </conditionalFormatting>
  <conditionalFormatting sqref="H385">
    <cfRule type="cellIs" dxfId="1490" priority="1112" operator="lessThan">
      <formula>0</formula>
    </cfRule>
  </conditionalFormatting>
  <conditionalFormatting sqref="Q402">
    <cfRule type="cellIs" dxfId="1489" priority="1145" operator="lessThan">
      <formula>0</formula>
    </cfRule>
  </conditionalFormatting>
  <conditionalFormatting sqref="B350">
    <cfRule type="cellIs" dxfId="1488" priority="1222" operator="lessThan">
      <formula>0</formula>
    </cfRule>
  </conditionalFormatting>
  <conditionalFormatting sqref="J352">
    <cfRule type="cellIs" dxfId="1487" priority="1219" operator="lessThan">
      <formula>0</formula>
    </cfRule>
  </conditionalFormatting>
  <conditionalFormatting sqref="P355">
    <cfRule type="cellIs" dxfId="1486" priority="1220" operator="lessThan">
      <formula>0</formula>
    </cfRule>
  </conditionalFormatting>
  <conditionalFormatting sqref="P440">
    <cfRule type="cellIs" dxfId="1485" priority="1098" operator="lessThan">
      <formula>0</formula>
    </cfRule>
  </conditionalFormatting>
  <conditionalFormatting sqref="Q354">
    <cfRule type="cellIs" dxfId="1484" priority="1217" operator="lessThan">
      <formula>0</formula>
    </cfRule>
  </conditionalFormatting>
  <conditionalFormatting sqref="P356:Q356 Q357:Q359">
    <cfRule type="cellIs" dxfId="1483" priority="1216" operator="lessThan">
      <formula>0</formula>
    </cfRule>
  </conditionalFormatting>
  <conditionalFormatting sqref="P356">
    <cfRule type="cellIs" dxfId="1482" priority="1215" operator="lessThan">
      <formula>0</formula>
    </cfRule>
  </conditionalFormatting>
  <conditionalFormatting sqref="P357:P360">
    <cfRule type="cellIs" dxfId="1481" priority="1214" operator="lessThan">
      <formula>0</formula>
    </cfRule>
  </conditionalFormatting>
  <conditionalFormatting sqref="I358 K358:N358 C359:M360 K357:M357">
    <cfRule type="cellIs" dxfId="1480" priority="1213" operator="lessThan">
      <formula>0</formula>
    </cfRule>
  </conditionalFormatting>
  <conditionalFormatting sqref="B356">
    <cfRule type="cellIs" dxfId="1479" priority="1210" operator="lessThan">
      <formula>0</formula>
    </cfRule>
  </conditionalFormatting>
  <conditionalFormatting sqref="I357">
    <cfRule type="cellIs" dxfId="1478" priority="1211" operator="lessThan">
      <formula>0</formula>
    </cfRule>
  </conditionalFormatting>
  <conditionalFormatting sqref="Q361">
    <cfRule type="cellIs" dxfId="1477" priority="1209" operator="lessThan">
      <formula>0</formula>
    </cfRule>
  </conditionalFormatting>
  <conditionalFormatting sqref="C358:J358">
    <cfRule type="cellIs" dxfId="1476" priority="1208" operator="lessThan">
      <formula>0</formula>
    </cfRule>
  </conditionalFormatting>
  <conditionalFormatting sqref="Q360">
    <cfRule type="cellIs" dxfId="1475" priority="1207" operator="lessThan">
      <formula>0</formula>
    </cfRule>
  </conditionalFormatting>
  <conditionalFormatting sqref="Q360">
    <cfRule type="cellIs" dxfId="1474" priority="1206" operator="lessThan">
      <formula>0</formula>
    </cfRule>
  </conditionalFormatting>
  <conditionalFormatting sqref="P362:Q362 Q363:Q365">
    <cfRule type="cellIs" dxfId="1473" priority="1205" operator="lessThan">
      <formula>0</formula>
    </cfRule>
  </conditionalFormatting>
  <conditionalFormatting sqref="P362">
    <cfRule type="cellIs" dxfId="1472" priority="1204" operator="lessThan">
      <formula>0</formula>
    </cfRule>
  </conditionalFormatting>
  <conditionalFormatting sqref="J363">
    <cfRule type="cellIs" dxfId="1471" priority="1202" operator="lessThan">
      <formula>0</formula>
    </cfRule>
  </conditionalFormatting>
  <conditionalFormatting sqref="K363:N364 J365:M366">
    <cfRule type="cellIs" dxfId="1470" priority="1203" operator="lessThan">
      <formula>0</formula>
    </cfRule>
  </conditionalFormatting>
  <conditionalFormatting sqref="P368">
    <cfRule type="cellIs" dxfId="1469" priority="1195" operator="lessThan">
      <formula>0</formula>
    </cfRule>
  </conditionalFormatting>
  <conditionalFormatting sqref="Q367">
    <cfRule type="cellIs" dxfId="1468" priority="1200" operator="lessThan">
      <formula>0</formula>
    </cfRule>
  </conditionalFormatting>
  <conditionalFormatting sqref="B362">
    <cfRule type="cellIs" dxfId="1467" priority="1201" operator="lessThan">
      <formula>0</formula>
    </cfRule>
  </conditionalFormatting>
  <conditionalFormatting sqref="P405:P407">
    <cfRule type="cellIs" dxfId="1466" priority="1133" operator="lessThan">
      <formula>0</formula>
    </cfRule>
  </conditionalFormatting>
  <conditionalFormatting sqref="J364">
    <cfRule type="cellIs" dxfId="1465" priority="1199" operator="lessThan">
      <formula>0</formula>
    </cfRule>
  </conditionalFormatting>
  <conditionalFormatting sqref="Q366">
    <cfRule type="cellIs" dxfId="1464" priority="1197" operator="lessThan">
      <formula>0</formula>
    </cfRule>
  </conditionalFormatting>
  <conditionalFormatting sqref="P368:Q368 Q369:Q371">
    <cfRule type="cellIs" dxfId="1463" priority="1196" operator="lessThan">
      <formula>0</formula>
    </cfRule>
  </conditionalFormatting>
  <conditionalFormatting sqref="Q372">
    <cfRule type="cellIs" dxfId="1462" priority="1187" operator="lessThan">
      <formula>0</formula>
    </cfRule>
  </conditionalFormatting>
  <conditionalFormatting sqref="I370 K369:N370 C371:M372">
    <cfRule type="cellIs" dxfId="1461" priority="1194" operator="lessThan">
      <formula>0</formula>
    </cfRule>
  </conditionalFormatting>
  <conditionalFormatting sqref="I369">
    <cfRule type="cellIs" dxfId="1460" priority="1192" operator="lessThan">
      <formula>0</formula>
    </cfRule>
  </conditionalFormatting>
  <conditionalFormatting sqref="C369:J369">
    <cfRule type="cellIs" dxfId="1459" priority="1193" operator="lessThan">
      <formula>0</formula>
    </cfRule>
  </conditionalFormatting>
  <conditionalFormatting sqref="B368">
    <cfRule type="cellIs" dxfId="1458" priority="1191" operator="lessThan">
      <formula>0</formula>
    </cfRule>
  </conditionalFormatting>
  <conditionalFormatting sqref="Q373">
    <cfRule type="cellIs" dxfId="1457" priority="1190" operator="lessThan">
      <formula>0</formula>
    </cfRule>
  </conditionalFormatting>
  <conditionalFormatting sqref="P411:P413">
    <cfRule type="cellIs" dxfId="1456" priority="1126" operator="lessThan">
      <formula>0</formula>
    </cfRule>
  </conditionalFormatting>
  <conditionalFormatting sqref="C370:J370">
    <cfRule type="cellIs" dxfId="1455" priority="1189" operator="lessThan">
      <formula>0</formula>
    </cfRule>
  </conditionalFormatting>
  <conditionalFormatting sqref="Q372">
    <cfRule type="cellIs" dxfId="1454" priority="1188" operator="lessThan">
      <formula>0</formula>
    </cfRule>
  </conditionalFormatting>
  <conditionalFormatting sqref="P374:Q374 Q375:Q377">
    <cfRule type="cellIs" dxfId="1453" priority="1186" operator="lessThan">
      <formula>0</formula>
    </cfRule>
  </conditionalFormatting>
  <conditionalFormatting sqref="P374">
    <cfRule type="cellIs" dxfId="1452" priority="1185" operator="lessThan">
      <formula>0</formula>
    </cfRule>
  </conditionalFormatting>
  <conditionalFormatting sqref="P375:P377">
    <cfRule type="cellIs" dxfId="1451" priority="1184" operator="lessThan">
      <formula>0</formula>
    </cfRule>
  </conditionalFormatting>
  <conditionalFormatting sqref="I376 K375:N376 C377:M378">
    <cfRule type="cellIs" dxfId="1450" priority="1183" operator="lessThan">
      <formula>0</formula>
    </cfRule>
  </conditionalFormatting>
  <conditionalFormatting sqref="I375">
    <cfRule type="cellIs" dxfId="1449" priority="1181" operator="lessThan">
      <formula>0</formula>
    </cfRule>
  </conditionalFormatting>
  <conditionalFormatting sqref="C375:J375">
    <cfRule type="cellIs" dxfId="1448" priority="1182" operator="lessThan">
      <formula>0</formula>
    </cfRule>
  </conditionalFormatting>
  <conditionalFormatting sqref="B374">
    <cfRule type="cellIs" dxfId="1447" priority="1180" operator="lessThan">
      <formula>0</formula>
    </cfRule>
  </conditionalFormatting>
  <conditionalFormatting sqref="Q379">
    <cfRule type="cellIs" dxfId="1446" priority="1179" operator="lessThan">
      <formula>0</formula>
    </cfRule>
  </conditionalFormatting>
  <conditionalFormatting sqref="C376:J376">
    <cfRule type="cellIs" dxfId="1445" priority="1178" operator="lessThan">
      <formula>0</formula>
    </cfRule>
  </conditionalFormatting>
  <conditionalFormatting sqref="Q378">
    <cfRule type="cellIs" dxfId="1444" priority="1177" operator="lessThan">
      <formula>0</formula>
    </cfRule>
  </conditionalFormatting>
  <conditionalFormatting sqref="Q378">
    <cfRule type="cellIs" dxfId="1443" priority="1176" operator="lessThan">
      <formula>0</formula>
    </cfRule>
  </conditionalFormatting>
  <conditionalFormatting sqref="P380:Q380 Q381:Q383">
    <cfRule type="cellIs" dxfId="1442" priority="1175" operator="lessThan">
      <formula>0</formula>
    </cfRule>
  </conditionalFormatting>
  <conditionalFormatting sqref="P380">
    <cfRule type="cellIs" dxfId="1441" priority="1174" operator="lessThan">
      <formula>0</formula>
    </cfRule>
  </conditionalFormatting>
  <conditionalFormatting sqref="P381:P383">
    <cfRule type="cellIs" dxfId="1440" priority="1173" operator="lessThan">
      <formula>0</formula>
    </cfRule>
  </conditionalFormatting>
  <conditionalFormatting sqref="I382 K381:N382 C383:N383 C384:M384">
    <cfRule type="cellIs" dxfId="1439" priority="1172" operator="lessThan">
      <formula>0</formula>
    </cfRule>
  </conditionalFormatting>
  <conditionalFormatting sqref="I381">
    <cfRule type="cellIs" dxfId="1438" priority="1170" operator="lessThan">
      <formula>0</formula>
    </cfRule>
  </conditionalFormatting>
  <conditionalFormatting sqref="C381:J381">
    <cfRule type="cellIs" dxfId="1437" priority="1171" operator="lessThan">
      <formula>0</formula>
    </cfRule>
  </conditionalFormatting>
  <conditionalFormatting sqref="B380">
    <cfRule type="cellIs" dxfId="1436" priority="1169" operator="lessThan">
      <formula>0</formula>
    </cfRule>
  </conditionalFormatting>
  <conditionalFormatting sqref="Q385">
    <cfRule type="cellIs" dxfId="1435" priority="1168" operator="lessThan">
      <formula>0</formula>
    </cfRule>
  </conditionalFormatting>
  <conditionalFormatting sqref="C382:J382">
    <cfRule type="cellIs" dxfId="1434" priority="1167" operator="lessThan">
      <formula>0</formula>
    </cfRule>
  </conditionalFormatting>
  <conditionalFormatting sqref="Q384">
    <cfRule type="cellIs" dxfId="1433" priority="1166" operator="lessThan">
      <formula>0</formula>
    </cfRule>
  </conditionalFormatting>
  <conditionalFormatting sqref="Q384">
    <cfRule type="cellIs" dxfId="1432" priority="1165" operator="lessThan">
      <formula>0</formula>
    </cfRule>
  </conditionalFormatting>
  <conditionalFormatting sqref="P386:Q386 Q387:Q389">
    <cfRule type="cellIs" dxfId="1431" priority="1164" operator="lessThan">
      <formula>0</formula>
    </cfRule>
  </conditionalFormatting>
  <conditionalFormatting sqref="P386">
    <cfRule type="cellIs" dxfId="1430" priority="1163" operator="lessThan">
      <formula>0</formula>
    </cfRule>
  </conditionalFormatting>
  <conditionalFormatting sqref="P387:P389">
    <cfRule type="cellIs" dxfId="1429" priority="1162" operator="lessThan">
      <formula>0</formula>
    </cfRule>
  </conditionalFormatting>
  <conditionalFormatting sqref="B386">
    <cfRule type="cellIs" dxfId="1428" priority="1161" operator="lessThan">
      <formula>0</formula>
    </cfRule>
  </conditionalFormatting>
  <conditionalFormatting sqref="Q391">
    <cfRule type="cellIs" dxfId="1427" priority="1160" operator="lessThan">
      <formula>0</formula>
    </cfRule>
  </conditionalFormatting>
  <conditionalFormatting sqref="Q390">
    <cfRule type="cellIs" dxfId="1426" priority="1159" operator="lessThan">
      <formula>0</formula>
    </cfRule>
  </conditionalFormatting>
  <conditionalFormatting sqref="Q390">
    <cfRule type="cellIs" dxfId="1425" priority="1158" operator="lessThan">
      <formula>0</formula>
    </cfRule>
  </conditionalFormatting>
  <conditionalFormatting sqref="P392:Q392 Q393:Q395">
    <cfRule type="cellIs" dxfId="1424" priority="1157" operator="lessThan">
      <formula>0</formula>
    </cfRule>
  </conditionalFormatting>
  <conditionalFormatting sqref="P392">
    <cfRule type="cellIs" dxfId="1423" priority="1156" operator="lessThan">
      <formula>0</formula>
    </cfRule>
  </conditionalFormatting>
  <conditionalFormatting sqref="H397">
    <cfRule type="cellIs" dxfId="1422" priority="1115" operator="lessThan">
      <formula>0</formula>
    </cfRule>
  </conditionalFormatting>
  <conditionalFormatting sqref="B392">
    <cfRule type="cellIs" dxfId="1421" priority="1154" operator="lessThan">
      <formula>0</formula>
    </cfRule>
  </conditionalFormatting>
  <conditionalFormatting sqref="H378">
    <cfRule type="cellIs" dxfId="1420" priority="1111" operator="lessThan">
      <formula>0</formula>
    </cfRule>
  </conditionalFormatting>
  <conditionalFormatting sqref="Q396">
    <cfRule type="cellIs" dxfId="1419" priority="1152" operator="lessThan">
      <formula>0</formula>
    </cfRule>
  </conditionalFormatting>
  <conditionalFormatting sqref="H360">
    <cfRule type="cellIs" dxfId="1418" priority="1109" operator="lessThan">
      <formula>0</formula>
    </cfRule>
  </conditionalFormatting>
  <conditionalFormatting sqref="H361">
    <cfRule type="cellIs" dxfId="1417" priority="1108" operator="lessThan">
      <formula>0</formula>
    </cfRule>
  </conditionalFormatting>
  <conditionalFormatting sqref="P398">
    <cfRule type="cellIs" dxfId="1416" priority="1148" operator="lessThan">
      <formula>0</formula>
    </cfRule>
  </conditionalFormatting>
  <conditionalFormatting sqref="Q438">
    <cfRule type="cellIs" dxfId="1415" priority="1101" operator="lessThan">
      <formula>0</formula>
    </cfRule>
  </conditionalFormatting>
  <conditionalFormatting sqref="H372">
    <cfRule type="cellIs" dxfId="1414" priority="1107" operator="lessThan">
      <formula>0</formula>
    </cfRule>
  </conditionalFormatting>
  <conditionalFormatting sqref="Q402">
    <cfRule type="cellIs" dxfId="1413" priority="1146" operator="lessThan">
      <formula>0</formula>
    </cfRule>
  </conditionalFormatting>
  <conditionalFormatting sqref="P440:Q440 Q441:Q443">
    <cfRule type="cellIs" dxfId="1412" priority="1099" operator="lessThan">
      <formula>0</formula>
    </cfRule>
  </conditionalFormatting>
  <conditionalFormatting sqref="C391:M391">
    <cfRule type="cellIs" dxfId="1411" priority="1144" operator="lessThan">
      <formula>0</formula>
    </cfRule>
  </conditionalFormatting>
  <conditionalFormatting sqref="C385:M385">
    <cfRule type="cellIs" dxfId="1410" priority="1143" operator="lessThan">
      <formula>0</formula>
    </cfRule>
  </conditionalFormatting>
  <conditionalFormatting sqref="C379:M379">
    <cfRule type="cellIs" dxfId="1409" priority="1142" operator="lessThan">
      <formula>0</formula>
    </cfRule>
  </conditionalFormatting>
  <conditionalFormatting sqref="C373:M373">
    <cfRule type="cellIs" dxfId="1408" priority="1141" operator="lessThan">
      <formula>0</formula>
    </cfRule>
  </conditionalFormatting>
  <conditionalFormatting sqref="J367:M367">
    <cfRule type="cellIs" dxfId="1407" priority="1140" operator="lessThan">
      <formula>0</formula>
    </cfRule>
  </conditionalFormatting>
  <conditionalFormatting sqref="C361:M361">
    <cfRule type="cellIs" dxfId="1406" priority="1139" operator="lessThan">
      <formula>0</formula>
    </cfRule>
  </conditionalFormatting>
  <conditionalFormatting sqref="J355:N355">
    <cfRule type="cellIs" dxfId="1405" priority="1138" operator="lessThan">
      <formula>0</formula>
    </cfRule>
  </conditionalFormatting>
  <conditionalFormatting sqref="B398">
    <cfRule type="cellIs" dxfId="1404" priority="1137" operator="lessThan">
      <formula>0</formula>
    </cfRule>
  </conditionalFormatting>
  <conditionalFormatting sqref="B403">
    <cfRule type="cellIs" dxfId="1403" priority="1136" operator="lessThan">
      <formula>0</formula>
    </cfRule>
  </conditionalFormatting>
  <conditionalFormatting sqref="Q408">
    <cfRule type="cellIs" dxfId="1402" priority="1130" operator="lessThan">
      <formula>0</formula>
    </cfRule>
  </conditionalFormatting>
  <conditionalFormatting sqref="Q409">
    <cfRule type="cellIs" dxfId="1401" priority="1132" operator="lessThan">
      <formula>0</formula>
    </cfRule>
  </conditionalFormatting>
  <conditionalFormatting sqref="P404:Q404 Q405:Q407">
    <cfRule type="cellIs" dxfId="1400" priority="1135" operator="lessThan">
      <formula>0</formula>
    </cfRule>
  </conditionalFormatting>
  <conditionalFormatting sqref="P404">
    <cfRule type="cellIs" dxfId="1399" priority="1134" operator="lessThan">
      <formula>0</formula>
    </cfRule>
  </conditionalFormatting>
  <conditionalFormatting sqref="Q408">
    <cfRule type="cellIs" dxfId="1398" priority="1131" operator="lessThan">
      <formula>0</formula>
    </cfRule>
  </conditionalFormatting>
  <conditionalFormatting sqref="B404">
    <cfRule type="cellIs" dxfId="1397" priority="1129" operator="lessThan">
      <formula>0</formula>
    </cfRule>
  </conditionalFormatting>
  <conditionalFormatting sqref="Q414">
    <cfRule type="cellIs" dxfId="1396" priority="1123" operator="lessThan">
      <formula>0</formula>
    </cfRule>
  </conditionalFormatting>
  <conditionalFormatting sqref="Q415">
    <cfRule type="cellIs" dxfId="1395" priority="1125" operator="lessThan">
      <formula>0</formula>
    </cfRule>
  </conditionalFormatting>
  <conditionalFormatting sqref="P410:Q410 Q411:Q413">
    <cfRule type="cellIs" dxfId="1394" priority="1128" operator="lessThan">
      <formula>0</formula>
    </cfRule>
  </conditionalFormatting>
  <conditionalFormatting sqref="P410">
    <cfRule type="cellIs" dxfId="1393" priority="1127" operator="lessThan">
      <formula>0</formula>
    </cfRule>
  </conditionalFormatting>
  <conditionalFormatting sqref="Q414">
    <cfRule type="cellIs" dxfId="1392" priority="1124" operator="lessThan">
      <formula>0</formula>
    </cfRule>
  </conditionalFormatting>
  <conditionalFormatting sqref="B410">
    <cfRule type="cellIs" dxfId="1391" priority="1122" operator="lessThan">
      <formula>0</formula>
    </cfRule>
  </conditionalFormatting>
  <conditionalFormatting sqref="Q432">
    <cfRule type="cellIs" dxfId="1390" priority="1116" operator="lessThan">
      <formula>0</formula>
    </cfRule>
  </conditionalFormatting>
  <conditionalFormatting sqref="P429:P431">
    <cfRule type="cellIs" dxfId="1389" priority="1119" operator="lessThan">
      <formula>0</formula>
    </cfRule>
  </conditionalFormatting>
  <conditionalFormatting sqref="Q433">
    <cfRule type="cellIs" dxfId="1388" priority="1118" operator="lessThan">
      <formula>0</formula>
    </cfRule>
  </conditionalFormatting>
  <conditionalFormatting sqref="P428:Q428 Q429:Q431">
    <cfRule type="cellIs" dxfId="1387" priority="1121" operator="lessThan">
      <formula>0</formula>
    </cfRule>
  </conditionalFormatting>
  <conditionalFormatting sqref="P428">
    <cfRule type="cellIs" dxfId="1386" priority="1120" operator="lessThan">
      <formula>0</formula>
    </cfRule>
  </conditionalFormatting>
  <conditionalFormatting sqref="Q432">
    <cfRule type="cellIs" dxfId="1385" priority="1117" operator="lessThan">
      <formula>0</formula>
    </cfRule>
  </conditionalFormatting>
  <conditionalFormatting sqref="H391">
    <cfRule type="cellIs" dxfId="1384" priority="1114" operator="lessThan">
      <formula>0</formula>
    </cfRule>
  </conditionalFormatting>
  <conditionalFormatting sqref="P435:P437">
    <cfRule type="cellIs" dxfId="1383" priority="1103" operator="lessThan">
      <formula>0</formula>
    </cfRule>
  </conditionalFormatting>
  <conditionalFormatting sqref="Q444">
    <cfRule type="cellIs" dxfId="1382" priority="1095" operator="lessThan">
      <formula>0</formula>
    </cfRule>
  </conditionalFormatting>
  <conditionalFormatting sqref="H384">
    <cfRule type="cellIs" dxfId="1381" priority="1113" operator="lessThan">
      <formula>0</formula>
    </cfRule>
  </conditionalFormatting>
  <conditionalFormatting sqref="H379">
    <cfRule type="cellIs" dxfId="1380" priority="1110" operator="lessThan">
      <formula>0</formula>
    </cfRule>
  </conditionalFormatting>
  <conditionalFormatting sqref="Q438">
    <cfRule type="cellIs" dxfId="1379" priority="1102" operator="lessThan">
      <formula>0</formula>
    </cfRule>
  </conditionalFormatting>
  <conditionalFormatting sqref="H373">
    <cfRule type="cellIs" dxfId="1378" priority="1106" operator="lessThan">
      <formula>0</formula>
    </cfRule>
  </conditionalFormatting>
  <conditionalFormatting sqref="P441:P443">
    <cfRule type="cellIs" dxfId="1377" priority="1097" operator="lessThan">
      <formula>0</formula>
    </cfRule>
  </conditionalFormatting>
  <conditionalFormatting sqref="P434:Q434 Q435:Q437">
    <cfRule type="cellIs" dxfId="1376" priority="1105" operator="lessThan">
      <formula>0</formula>
    </cfRule>
  </conditionalFormatting>
  <conditionalFormatting sqref="P434">
    <cfRule type="cellIs" dxfId="1375" priority="1104" operator="lessThan">
      <formula>0</formula>
    </cfRule>
  </conditionalFormatting>
  <conditionalFormatting sqref="B434">
    <cfRule type="cellIs" dxfId="1374" priority="1100" operator="lessThan">
      <formula>0</formula>
    </cfRule>
  </conditionalFormatting>
  <conditionalFormatting sqref="Q445:Q446">
    <cfRule type="cellIs" dxfId="1373" priority="1091" operator="lessThan">
      <formula>0</formula>
    </cfRule>
  </conditionalFormatting>
  <conditionalFormatting sqref="Q444">
    <cfRule type="cellIs" dxfId="1372" priority="1094" operator="lessThan">
      <formula>0</formula>
    </cfRule>
  </conditionalFormatting>
  <conditionalFormatting sqref="B446">
    <cfRule type="cellIs" dxfId="1371" priority="1090" operator="lessThan">
      <formula>0</formula>
    </cfRule>
  </conditionalFormatting>
  <conditionalFormatting sqref="B440">
    <cfRule type="cellIs" dxfId="1370" priority="1093" operator="lessThan">
      <formula>0</formula>
    </cfRule>
  </conditionalFormatting>
  <conditionalFormatting sqref="P446">
    <cfRule type="cellIs" dxfId="1369" priority="1096" operator="lessThan">
      <formula>0</formula>
    </cfRule>
  </conditionalFormatting>
  <conditionalFormatting sqref="B447">
    <cfRule type="cellIs" dxfId="1368" priority="1089" operator="lessThan">
      <formula>0</formula>
    </cfRule>
  </conditionalFormatting>
  <conditionalFormatting sqref="Q439">
    <cfRule type="cellIs" dxfId="1367" priority="1092" operator="lessThan">
      <formula>0</formula>
    </cfRule>
  </conditionalFormatting>
  <conditionalFormatting sqref="Q448:Q450">
    <cfRule type="cellIs" dxfId="1366" priority="1088" operator="lessThan">
      <formula>0</formula>
    </cfRule>
  </conditionalFormatting>
  <conditionalFormatting sqref="P448:P450">
    <cfRule type="cellIs" dxfId="1365" priority="1087" operator="lessThan">
      <formula>0</formula>
    </cfRule>
  </conditionalFormatting>
  <conditionalFormatting sqref="Q603">
    <cfRule type="cellIs" dxfId="1364" priority="1062" operator="lessThan">
      <formula>0</formula>
    </cfRule>
  </conditionalFormatting>
  <conditionalFormatting sqref="B625">
    <cfRule type="cellIs" dxfId="1363" priority="1026" operator="lessThan">
      <formula>0</formula>
    </cfRule>
  </conditionalFormatting>
  <conditionalFormatting sqref="P454:P456">
    <cfRule type="cellIs" dxfId="1362" priority="1083" operator="lessThan">
      <formula>0</formula>
    </cfRule>
  </conditionalFormatting>
  <conditionalFormatting sqref="Q457">
    <cfRule type="cellIs" dxfId="1361" priority="1082" operator="lessThan">
      <formula>0</formula>
    </cfRule>
  </conditionalFormatting>
  <conditionalFormatting sqref="Q597">
    <cfRule type="cellIs" dxfId="1360" priority="1071" operator="lessThan">
      <formula>0</formula>
    </cfRule>
  </conditionalFormatting>
  <conditionalFormatting sqref="Q451">
    <cfRule type="cellIs" dxfId="1359" priority="1086" operator="lessThan">
      <formula>0</formula>
    </cfRule>
  </conditionalFormatting>
  <conditionalFormatting sqref="Q451">
    <cfRule type="cellIs" dxfId="1358" priority="1085" operator="lessThan">
      <formula>0</formula>
    </cfRule>
  </conditionalFormatting>
  <conditionalFormatting sqref="Q457">
    <cfRule type="cellIs" dxfId="1357" priority="1081" operator="lessThan">
      <formula>0</formula>
    </cfRule>
  </conditionalFormatting>
  <conditionalFormatting sqref="J593:N595 J596:M596">
    <cfRule type="cellIs" dxfId="1356" priority="1075" operator="lessThan">
      <formula>0</formula>
    </cfRule>
  </conditionalFormatting>
  <conditionalFormatting sqref="B453">
    <cfRule type="cellIs" dxfId="1355" priority="1079" operator="lessThan">
      <formula>0</formula>
    </cfRule>
  </conditionalFormatting>
  <conditionalFormatting sqref="P599:P602">
    <cfRule type="cellIs" dxfId="1354" priority="1068" operator="lessThan">
      <formula>0</formula>
    </cfRule>
  </conditionalFormatting>
  <conditionalFormatting sqref="Q454:Q456">
    <cfRule type="cellIs" dxfId="1353" priority="1084" operator="lessThan">
      <formula>0</formula>
    </cfRule>
  </conditionalFormatting>
  <conditionalFormatting sqref="Q593:Q595">
    <cfRule type="cellIs" dxfId="1352" priority="1078" operator="lessThan">
      <formula>0</formula>
    </cfRule>
  </conditionalFormatting>
  <conditionalFormatting sqref="Q596">
    <cfRule type="cellIs" dxfId="1351" priority="1073" operator="lessThan">
      <formula>0</formula>
    </cfRule>
  </conditionalFormatting>
  <conditionalFormatting sqref="Q452">
    <cfRule type="cellIs" dxfId="1350" priority="1080" operator="lessThan">
      <formula>0</formula>
    </cfRule>
  </conditionalFormatting>
  <conditionalFormatting sqref="B592">
    <cfRule type="cellIs" dxfId="1349" priority="1070" operator="lessThan">
      <formula>0</formula>
    </cfRule>
  </conditionalFormatting>
  <conditionalFormatting sqref="P593:P595">
    <cfRule type="cellIs" dxfId="1348" priority="1077" operator="lessThan">
      <formula>0</formula>
    </cfRule>
  </conditionalFormatting>
  <conditionalFormatting sqref="J594">
    <cfRule type="cellIs" dxfId="1347" priority="1074" operator="lessThan">
      <formula>0</formula>
    </cfRule>
  </conditionalFormatting>
  <conditionalFormatting sqref="Q602">
    <cfRule type="cellIs" dxfId="1346" priority="1063" operator="lessThan">
      <formula>0</formula>
    </cfRule>
  </conditionalFormatting>
  <conditionalFormatting sqref="J595:N595 K593:N594 J596:M596">
    <cfRule type="cellIs" dxfId="1345" priority="1076" operator="lessThan">
      <formula>0</formula>
    </cfRule>
  </conditionalFormatting>
  <conditionalFormatting sqref="Q596">
    <cfRule type="cellIs" dxfId="1344" priority="1072" operator="lessThan">
      <formula>0</formula>
    </cfRule>
  </conditionalFormatting>
  <conditionalFormatting sqref="J599:N599 J601:N602 J600:M600">
    <cfRule type="cellIs" dxfId="1343" priority="1066" operator="lessThan">
      <formula>0</formula>
    </cfRule>
  </conditionalFormatting>
  <conditionalFormatting sqref="P616:P619">
    <cfRule type="cellIs" dxfId="1342" priority="1060" operator="lessThan">
      <formula>0</formula>
    </cfRule>
  </conditionalFormatting>
  <conditionalFormatting sqref="Q602">
    <cfRule type="cellIs" dxfId="1341" priority="1064" operator="lessThan">
      <formula>0</formula>
    </cfRule>
  </conditionalFormatting>
  <conditionalFormatting sqref="J600">
    <cfRule type="cellIs" dxfId="1340" priority="1065" operator="lessThan">
      <formula>0</formula>
    </cfRule>
  </conditionalFormatting>
  <conditionalFormatting sqref="J601:N602 K599:N599 K600:M600">
    <cfRule type="cellIs" dxfId="1339" priority="1067" operator="lessThan">
      <formula>0</formula>
    </cfRule>
  </conditionalFormatting>
  <conditionalFormatting sqref="Q599:Q601">
    <cfRule type="cellIs" dxfId="1338" priority="1069" operator="lessThan">
      <formula>0</formula>
    </cfRule>
  </conditionalFormatting>
  <conditionalFormatting sqref="Q629">
    <cfRule type="cellIs" dxfId="1337" priority="1030" operator="lessThan">
      <formula>0</formula>
    </cfRule>
  </conditionalFormatting>
  <conditionalFormatting sqref="I626">
    <cfRule type="cellIs" dxfId="1336" priority="1033" operator="lessThan">
      <formula>0</formula>
    </cfRule>
  </conditionalFormatting>
  <conditionalFormatting sqref="C616:N619">
    <cfRule type="cellIs" dxfId="1335" priority="1058" operator="lessThan">
      <formula>0</formula>
    </cfRule>
  </conditionalFormatting>
  <conditionalFormatting sqref="Q619">
    <cfRule type="cellIs" dxfId="1334" priority="1054" operator="lessThan">
      <formula>0</formula>
    </cfRule>
  </conditionalFormatting>
  <conditionalFormatting sqref="I616">
    <cfRule type="cellIs" dxfId="1333" priority="1057" operator="lessThan">
      <formula>0</formula>
    </cfRule>
  </conditionalFormatting>
  <conditionalFormatting sqref="H621:H624">
    <cfRule type="cellIs" dxfId="1332" priority="1040" operator="lessThan">
      <formula>0</formula>
    </cfRule>
  </conditionalFormatting>
  <conditionalFormatting sqref="Q619">
    <cfRule type="cellIs" dxfId="1331" priority="1055" operator="lessThan">
      <formula>0</formula>
    </cfRule>
  </conditionalFormatting>
  <conditionalFormatting sqref="H616">
    <cfRule type="cellIs" dxfId="1330" priority="1051" operator="lessThan">
      <formula>0</formula>
    </cfRule>
  </conditionalFormatting>
  <conditionalFormatting sqref="H616:H619">
    <cfRule type="cellIs" dxfId="1329" priority="1052" operator="lessThan">
      <formula>0</formula>
    </cfRule>
  </conditionalFormatting>
  <conditionalFormatting sqref="C617:J617">
    <cfRule type="cellIs" dxfId="1328" priority="1056" operator="lessThan">
      <formula>0</formula>
    </cfRule>
  </conditionalFormatting>
  <conditionalFormatting sqref="H617:H619">
    <cfRule type="cellIs" dxfId="1327" priority="1053" operator="lessThan">
      <formula>0</formula>
    </cfRule>
  </conditionalFormatting>
  <conditionalFormatting sqref="I617 K616:N617 C618:N619">
    <cfRule type="cellIs" dxfId="1326" priority="1059" operator="lessThan">
      <formula>0</formula>
    </cfRule>
  </conditionalFormatting>
  <conditionalFormatting sqref="Q616:Q618">
    <cfRule type="cellIs" dxfId="1325" priority="1061" operator="lessThan">
      <formula>0</formula>
    </cfRule>
  </conditionalFormatting>
  <conditionalFormatting sqref="B615">
    <cfRule type="cellIs" dxfId="1324" priority="1050" operator="lessThan">
      <formula>0</formula>
    </cfRule>
  </conditionalFormatting>
  <conditionalFormatting sqref="Q624">
    <cfRule type="cellIs" dxfId="1323" priority="1042" operator="lessThan">
      <formula>0</formula>
    </cfRule>
  </conditionalFormatting>
  <conditionalFormatting sqref="I621">
    <cfRule type="cellIs" dxfId="1322" priority="1045" operator="lessThan">
      <formula>0</formula>
    </cfRule>
  </conditionalFormatting>
  <conditionalFormatting sqref="C621:N624">
    <cfRule type="cellIs" dxfId="1321" priority="1046" operator="lessThan">
      <formula>0</formula>
    </cfRule>
  </conditionalFormatting>
  <conditionalFormatting sqref="Q624">
    <cfRule type="cellIs" dxfId="1320" priority="1043" operator="lessThan">
      <formula>0</formula>
    </cfRule>
  </conditionalFormatting>
  <conditionalFormatting sqref="H621">
    <cfRule type="cellIs" dxfId="1319" priority="1039" operator="lessThan">
      <formula>0</formula>
    </cfRule>
  </conditionalFormatting>
  <conditionalFormatting sqref="P621:P624">
    <cfRule type="cellIs" dxfId="1318" priority="1048" operator="lessThan">
      <formula>0</formula>
    </cfRule>
  </conditionalFormatting>
  <conditionalFormatting sqref="C622:J622">
    <cfRule type="cellIs" dxfId="1317" priority="1044" operator="lessThan">
      <formula>0</formula>
    </cfRule>
  </conditionalFormatting>
  <conditionalFormatting sqref="H622:H624">
    <cfRule type="cellIs" dxfId="1316" priority="1041" operator="lessThan">
      <formula>0</formula>
    </cfRule>
  </conditionalFormatting>
  <conditionalFormatting sqref="I622 K621:N622 C623:N624">
    <cfRule type="cellIs" dxfId="1315" priority="1047" operator="lessThan">
      <formula>0</formula>
    </cfRule>
  </conditionalFormatting>
  <conditionalFormatting sqref="Q621:Q623">
    <cfRule type="cellIs" dxfId="1314" priority="1049" operator="lessThan">
      <formula>0</formula>
    </cfRule>
  </conditionalFormatting>
  <conditionalFormatting sqref="B620">
    <cfRule type="cellIs" dxfId="1313" priority="1038" operator="lessThan">
      <formula>0</formula>
    </cfRule>
  </conditionalFormatting>
  <conditionalFormatting sqref="C626:N629">
    <cfRule type="cellIs" dxfId="1312" priority="1034" operator="lessThan">
      <formula>0</formula>
    </cfRule>
  </conditionalFormatting>
  <conditionalFormatting sqref="Q629">
    <cfRule type="cellIs" dxfId="1311" priority="1031" operator="lessThan">
      <formula>0</formula>
    </cfRule>
  </conditionalFormatting>
  <conditionalFormatting sqref="H626">
    <cfRule type="cellIs" dxfId="1310" priority="1027" operator="lessThan">
      <formula>0</formula>
    </cfRule>
  </conditionalFormatting>
  <conditionalFormatting sqref="H626:H629">
    <cfRule type="cellIs" dxfId="1309" priority="1028" operator="lessThan">
      <formula>0</formula>
    </cfRule>
  </conditionalFormatting>
  <conditionalFormatting sqref="P626:P629">
    <cfRule type="cellIs" dxfId="1308" priority="1036" operator="lessThan">
      <formula>0</formula>
    </cfRule>
  </conditionalFormatting>
  <conditionalFormatting sqref="C627:J627">
    <cfRule type="cellIs" dxfId="1307" priority="1032" operator="lessThan">
      <formula>0</formula>
    </cfRule>
  </conditionalFormatting>
  <conditionalFormatting sqref="H627:H629">
    <cfRule type="cellIs" dxfId="1306" priority="1029" operator="lessThan">
      <formula>0</formula>
    </cfRule>
  </conditionalFormatting>
  <conditionalFormatting sqref="I627 K626:N627 C628:N629">
    <cfRule type="cellIs" dxfId="1305" priority="1035" operator="lessThan">
      <formula>0</formula>
    </cfRule>
  </conditionalFormatting>
  <conditionalFormatting sqref="Q626:Q628">
    <cfRule type="cellIs" dxfId="1304" priority="1037" operator="lessThan">
      <formula>0</formula>
    </cfRule>
  </conditionalFormatting>
  <conditionalFormatting sqref="C351:I351">
    <cfRule type="cellIs" dxfId="1303" priority="1023" operator="lessThan">
      <formula>0</formula>
    </cfRule>
  </conditionalFormatting>
  <conditionalFormatting sqref="C353:I354">
    <cfRule type="cellIs" dxfId="1302" priority="1024" operator="lessThan">
      <formula>0</formula>
    </cfRule>
  </conditionalFormatting>
  <conditionalFormatting sqref="P506:Q506">
    <cfRule type="cellIs" dxfId="1301" priority="1007" operator="lessThan">
      <formula>0</formula>
    </cfRule>
  </conditionalFormatting>
  <conditionalFormatting sqref="P499:P502">
    <cfRule type="cellIs" dxfId="1300" priority="1008" operator="lessThan">
      <formula>0</formula>
    </cfRule>
  </conditionalFormatting>
  <conditionalFormatting sqref="Q611:Q613">
    <cfRule type="cellIs" dxfId="1299" priority="970" operator="lessThan">
      <formula>0</formula>
    </cfRule>
  </conditionalFormatting>
  <conditionalFormatting sqref="B498">
    <cfRule type="cellIs" dxfId="1298" priority="1025" operator="lessThan">
      <formula>0</formula>
    </cfRule>
  </conditionalFormatting>
  <conditionalFormatting sqref="N427">
    <cfRule type="cellIs" dxfId="1297" priority="744" operator="lessThan">
      <formula>0</formula>
    </cfRule>
  </conditionalFormatting>
  <conditionalFormatting sqref="C352:I352">
    <cfRule type="cellIs" dxfId="1296" priority="1022" operator="lessThan">
      <formula>0</formula>
    </cfRule>
  </conditionalFormatting>
  <conditionalFormatting sqref="C355:I355">
    <cfRule type="cellIs" dxfId="1295" priority="1021" operator="lessThan">
      <formula>0</formula>
    </cfRule>
  </conditionalFormatting>
  <conditionalFormatting sqref="C365:I366">
    <cfRule type="cellIs" dxfId="1294" priority="1020" operator="lessThan">
      <formula>0</formula>
    </cfRule>
  </conditionalFormatting>
  <conditionalFormatting sqref="C363:I363">
    <cfRule type="cellIs" dxfId="1293" priority="1019" operator="lessThan">
      <formula>0</formula>
    </cfRule>
  </conditionalFormatting>
  <conditionalFormatting sqref="C364:I364">
    <cfRule type="cellIs" dxfId="1292" priority="1018" operator="lessThan">
      <formula>0</formula>
    </cfRule>
  </conditionalFormatting>
  <conditionalFormatting sqref="C367:I367">
    <cfRule type="cellIs" dxfId="1291" priority="1017" operator="lessThan">
      <formula>0</formula>
    </cfRule>
  </conditionalFormatting>
  <conditionalFormatting sqref="C593:I596">
    <cfRule type="cellIs" dxfId="1290" priority="1015" operator="lessThan">
      <formula>0</formula>
    </cfRule>
  </conditionalFormatting>
  <conditionalFormatting sqref="C594:I594">
    <cfRule type="cellIs" dxfId="1289" priority="1014" operator="lessThan">
      <formula>0</formula>
    </cfRule>
  </conditionalFormatting>
  <conditionalFormatting sqref="C595:I596">
    <cfRule type="cellIs" dxfId="1288" priority="1016" operator="lessThan">
      <formula>0</formula>
    </cfRule>
  </conditionalFormatting>
  <conditionalFormatting sqref="Q551">
    <cfRule type="cellIs" dxfId="1287" priority="996" operator="lessThan">
      <formula>0</formula>
    </cfRule>
  </conditionalFormatting>
  <conditionalFormatting sqref="Q551">
    <cfRule type="cellIs" dxfId="1286" priority="997" operator="lessThan">
      <formula>0</formula>
    </cfRule>
  </conditionalFormatting>
  <conditionalFormatting sqref="C599:I602">
    <cfRule type="cellIs" dxfId="1285" priority="1012" operator="lessThan">
      <formula>0</formula>
    </cfRule>
  </conditionalFormatting>
  <conditionalFormatting sqref="C600:I600">
    <cfRule type="cellIs" dxfId="1284" priority="1011" operator="lessThan">
      <formula>0</formula>
    </cfRule>
  </conditionalFormatting>
  <conditionalFormatting sqref="C601:I602">
    <cfRule type="cellIs" dxfId="1283" priority="1013" operator="lessThan">
      <formula>0</formula>
    </cfRule>
  </conditionalFormatting>
  <conditionalFormatting sqref="C461:C464">
    <cfRule type="cellIs" dxfId="1282" priority="1010" operator="lessThan">
      <formula>0</formula>
    </cfRule>
  </conditionalFormatting>
  <conditionalFormatting sqref="P468:P471">
    <cfRule type="cellIs" dxfId="1281" priority="1009" operator="lessThan">
      <formula>0</formula>
    </cfRule>
  </conditionalFormatting>
  <conditionalFormatting sqref="Q507:Q510">
    <cfRule type="cellIs" dxfId="1280" priority="1006" operator="lessThan">
      <formula>0</formula>
    </cfRule>
  </conditionalFormatting>
  <conditionalFormatting sqref="Q511:Q512">
    <cfRule type="cellIs" dxfId="1279" priority="1005" operator="lessThan">
      <formula>0</formula>
    </cfRule>
  </conditionalFormatting>
  <conditionalFormatting sqref="Q512">
    <cfRule type="cellIs" dxfId="1278" priority="1004" operator="lessThan">
      <formula>0</formula>
    </cfRule>
  </conditionalFormatting>
  <conditionalFormatting sqref="Q511">
    <cfRule type="cellIs" dxfId="1277" priority="1003" operator="lessThan">
      <formula>0</formula>
    </cfRule>
  </conditionalFormatting>
  <conditionalFormatting sqref="P507:P510">
    <cfRule type="cellIs" dxfId="1276" priority="1002" operator="lessThan">
      <formula>0</formula>
    </cfRule>
  </conditionalFormatting>
  <conditionalFormatting sqref="B506">
    <cfRule type="cellIs" dxfId="1275" priority="1001" operator="lessThan">
      <formula>0</formula>
    </cfRule>
  </conditionalFormatting>
  <conditionalFormatting sqref="C611:N614">
    <cfRule type="cellIs" dxfId="1274" priority="967" operator="lessThan">
      <formula>0</formula>
    </cfRule>
  </conditionalFormatting>
  <conditionalFormatting sqref="Q614">
    <cfRule type="cellIs" dxfId="1273" priority="964" operator="lessThan">
      <formula>0</formula>
    </cfRule>
  </conditionalFormatting>
  <conditionalFormatting sqref="P547:P550">
    <cfRule type="cellIs" dxfId="1272" priority="995" operator="lessThan">
      <formula>0</formula>
    </cfRule>
  </conditionalFormatting>
  <conditionalFormatting sqref="H611:H614">
    <cfRule type="cellIs" dxfId="1271" priority="961" operator="lessThan">
      <formula>0</formula>
    </cfRule>
  </conditionalFormatting>
  <conditionalFormatting sqref="Q504">
    <cfRule type="cellIs" dxfId="1270" priority="1000" operator="lessThan">
      <formula>0</formula>
    </cfRule>
  </conditionalFormatting>
  <conditionalFormatting sqref="Q547:Q550 Q552 Q554:Q560">
    <cfRule type="cellIs" dxfId="1269" priority="999" operator="lessThan">
      <formula>0</formula>
    </cfRule>
  </conditionalFormatting>
  <conditionalFormatting sqref="P546">
    <cfRule type="cellIs" dxfId="1268" priority="998" operator="lessThan">
      <formula>0</formula>
    </cfRule>
  </conditionalFormatting>
  <conditionalFormatting sqref="P554:P558">
    <cfRule type="cellIs" dxfId="1267" priority="994" operator="lessThan">
      <formula>0</formula>
    </cfRule>
  </conditionalFormatting>
  <conditionalFormatting sqref="Q570:Q573 Q575">
    <cfRule type="cellIs" dxfId="1266" priority="992" operator="lessThan">
      <formula>0</formula>
    </cfRule>
  </conditionalFormatting>
  <conditionalFormatting sqref="B546">
    <cfRule type="cellIs" dxfId="1265" priority="993" operator="lessThan">
      <formula>0</formula>
    </cfRule>
  </conditionalFormatting>
  <conditionalFormatting sqref="P569">
    <cfRule type="cellIs" dxfId="1264" priority="991" operator="lessThan">
      <formula>0</formula>
    </cfRule>
  </conditionalFormatting>
  <conditionalFormatting sqref="Q574">
    <cfRule type="cellIs" dxfId="1263" priority="990" operator="lessThan">
      <formula>0</formula>
    </cfRule>
  </conditionalFormatting>
  <conditionalFormatting sqref="Q574">
    <cfRule type="cellIs" dxfId="1262" priority="989" operator="lessThan">
      <formula>0</formula>
    </cfRule>
  </conditionalFormatting>
  <conditionalFormatting sqref="P570:P573">
    <cfRule type="cellIs" dxfId="1261" priority="988" operator="lessThan">
      <formula>0</formula>
    </cfRule>
  </conditionalFormatting>
  <conditionalFormatting sqref="Q582 Q577:Q580">
    <cfRule type="cellIs" dxfId="1260" priority="986" operator="lessThan">
      <formula>0</formula>
    </cfRule>
  </conditionalFormatting>
  <conditionalFormatting sqref="Q581">
    <cfRule type="cellIs" dxfId="1259" priority="984" operator="lessThan">
      <formula>0</formula>
    </cfRule>
  </conditionalFormatting>
  <conditionalFormatting sqref="B569">
    <cfRule type="cellIs" dxfId="1258" priority="987" operator="lessThan">
      <formula>0</formula>
    </cfRule>
  </conditionalFormatting>
  <conditionalFormatting sqref="P576">
    <cfRule type="cellIs" dxfId="1257" priority="985" operator="lessThan">
      <formula>0</formula>
    </cfRule>
  </conditionalFormatting>
  <conditionalFormatting sqref="P577:P580">
    <cfRule type="cellIs" dxfId="1256" priority="982" operator="lessThan">
      <formula>0</formula>
    </cfRule>
  </conditionalFormatting>
  <conditionalFormatting sqref="Q581">
    <cfRule type="cellIs" dxfId="1255" priority="983" operator="lessThan">
      <formula>0</formula>
    </cfRule>
  </conditionalFormatting>
  <conditionalFormatting sqref="P605:P607 P609">
    <cfRule type="cellIs" dxfId="1254" priority="980" operator="lessThan">
      <formula>0</formula>
    </cfRule>
  </conditionalFormatting>
  <conditionalFormatting sqref="Q605:Q607">
    <cfRule type="cellIs" dxfId="1253" priority="981" operator="lessThan">
      <formula>0</formula>
    </cfRule>
  </conditionalFormatting>
  <conditionalFormatting sqref="C607:I607">
    <cfRule type="cellIs" dxfId="1252" priority="973" operator="lessThan">
      <formula>0</formula>
    </cfRule>
  </conditionalFormatting>
  <conditionalFormatting sqref="C605:I607">
    <cfRule type="cellIs" dxfId="1251" priority="972" operator="lessThan">
      <formula>0</formula>
    </cfRule>
  </conditionalFormatting>
  <conditionalFormatting sqref="B604">
    <cfRule type="cellIs" dxfId="1250" priority="974" operator="lessThan">
      <formula>0</formula>
    </cfRule>
  </conditionalFormatting>
  <conditionalFormatting sqref="J605:N607">
    <cfRule type="cellIs" dxfId="1249" priority="978" operator="lessThan">
      <formula>0</formula>
    </cfRule>
  </conditionalFormatting>
  <conditionalFormatting sqref="P611:P614">
    <cfRule type="cellIs" dxfId="1248" priority="969" operator="lessThan">
      <formula>0</formula>
    </cfRule>
  </conditionalFormatting>
  <conditionalFormatting sqref="Q608:Q609">
    <cfRule type="cellIs" dxfId="1247" priority="975" operator="lessThan">
      <formula>0</formula>
    </cfRule>
  </conditionalFormatting>
  <conditionalFormatting sqref="C433:M433">
    <cfRule type="cellIs" dxfId="1246" priority="742" operator="lessThan">
      <formula>0</formula>
    </cfRule>
  </conditionalFormatting>
  <conditionalFormatting sqref="Q608:Q609">
    <cfRule type="cellIs" dxfId="1245" priority="976" operator="lessThan">
      <formula>0</formula>
    </cfRule>
  </conditionalFormatting>
  <conditionalFormatting sqref="J606">
    <cfRule type="cellIs" dxfId="1244" priority="977" operator="lessThan">
      <formula>0</formula>
    </cfRule>
  </conditionalFormatting>
  <conditionalFormatting sqref="J607:N607 K605:N606">
    <cfRule type="cellIs" dxfId="1243" priority="979" operator="lessThan">
      <formula>0</formula>
    </cfRule>
  </conditionalFormatting>
  <conditionalFormatting sqref="I612 K611:N612 C613:N614">
    <cfRule type="cellIs" dxfId="1242" priority="968" operator="lessThan">
      <formula>0</formula>
    </cfRule>
  </conditionalFormatting>
  <conditionalFormatting sqref="N427">
    <cfRule type="cellIs" dxfId="1241" priority="745" operator="lessThan">
      <formula>0</formula>
    </cfRule>
  </conditionalFormatting>
  <conditionalFormatting sqref="B429:N429">
    <cfRule type="cellIs" dxfId="1240" priority="737" operator="lessThan">
      <formula>0</formula>
    </cfRule>
  </conditionalFormatting>
  <conditionalFormatting sqref="C606:I606">
    <cfRule type="cellIs" dxfId="1239" priority="971" operator="lessThan">
      <formula>0</formula>
    </cfRule>
  </conditionalFormatting>
  <conditionalFormatting sqref="B429:N429">
    <cfRule type="cellIs" dxfId="1238" priority="738" operator="lessThan">
      <formula>0</formula>
    </cfRule>
  </conditionalFormatting>
  <conditionalFormatting sqref="H433">
    <cfRule type="cellIs" dxfId="1237" priority="741" operator="lessThan">
      <formula>0</formula>
    </cfRule>
  </conditionalFormatting>
  <conditionalFormatting sqref="B433">
    <cfRule type="cellIs" dxfId="1236" priority="740" operator="lessThan">
      <formula>0</formula>
    </cfRule>
  </conditionalFormatting>
  <conditionalFormatting sqref="B433">
    <cfRule type="cellIs" dxfId="1235" priority="739" operator="lessThan">
      <formula>0</formula>
    </cfRule>
  </conditionalFormatting>
  <conditionalFormatting sqref="B429:N429">
    <cfRule type="cellIs" dxfId="1234" priority="735" operator="lessThan">
      <formula>0</formula>
    </cfRule>
  </conditionalFormatting>
  <conditionalFormatting sqref="B429:N429">
    <cfRule type="cellIs" dxfId="1233" priority="736" operator="lessThan">
      <formula>0</formula>
    </cfRule>
  </conditionalFormatting>
  <conditionalFormatting sqref="B435:N435">
    <cfRule type="cellIs" dxfId="1232" priority="722" operator="lessThan">
      <formula>0</formula>
    </cfRule>
  </conditionalFormatting>
  <conditionalFormatting sqref="H611">
    <cfRule type="cellIs" dxfId="1231" priority="960" operator="lessThan">
      <formula>0</formula>
    </cfRule>
  </conditionalFormatting>
  <conditionalFormatting sqref="C433:M433">
    <cfRule type="cellIs" dxfId="1230" priority="743" operator="lessThan">
      <formula>0</formula>
    </cfRule>
  </conditionalFormatting>
  <conditionalFormatting sqref="H612:H614">
    <cfRule type="cellIs" dxfId="1229" priority="962" operator="lessThan">
      <formula>0</formula>
    </cfRule>
  </conditionalFormatting>
  <conditionalFormatting sqref="Q614">
    <cfRule type="cellIs" dxfId="1228" priority="963" operator="lessThan">
      <formula>0</formula>
    </cfRule>
  </conditionalFormatting>
  <conditionalFormatting sqref="I611">
    <cfRule type="cellIs" dxfId="1227" priority="966" operator="lessThan">
      <formula>0</formula>
    </cfRule>
  </conditionalFormatting>
  <conditionalFormatting sqref="N439">
    <cfRule type="cellIs" dxfId="1226" priority="715" operator="lessThan">
      <formula>0</formula>
    </cfRule>
  </conditionalFormatting>
  <conditionalFormatting sqref="C612:J612">
    <cfRule type="cellIs" dxfId="1225" priority="965" operator="lessThan">
      <formula>0</formula>
    </cfRule>
  </conditionalFormatting>
  <conditionalFormatting sqref="B610">
    <cfRule type="cellIs" dxfId="1224" priority="959" operator="lessThan">
      <formula>0</formula>
    </cfRule>
  </conditionalFormatting>
  <conditionalFormatting sqref="B435:N435">
    <cfRule type="cellIs" dxfId="1223" priority="721" operator="lessThan">
      <formula>0</formula>
    </cfRule>
  </conditionalFormatting>
  <conditionalFormatting sqref="C445:M445">
    <cfRule type="cellIs" dxfId="1222" priority="712" operator="lessThan">
      <formula>0</formula>
    </cfRule>
  </conditionalFormatting>
  <conditionalFormatting sqref="C445:M445">
    <cfRule type="cellIs" dxfId="1221" priority="713" operator="lessThan">
      <formula>0</formula>
    </cfRule>
  </conditionalFormatting>
  <conditionalFormatting sqref="B435:N435">
    <cfRule type="cellIs" dxfId="1220" priority="720" operator="lessThan">
      <formula>0</formula>
    </cfRule>
  </conditionalFormatting>
  <conditionalFormatting sqref="N438">
    <cfRule type="cellIs" dxfId="1219" priority="716" operator="lessThan">
      <formula>0</formula>
    </cfRule>
  </conditionalFormatting>
  <conditionalFormatting sqref="B435:N435">
    <cfRule type="cellIs" dxfId="1218" priority="719" operator="lessThan">
      <formula>0</formula>
    </cfRule>
  </conditionalFormatting>
  <conditionalFormatting sqref="B435:N435">
    <cfRule type="cellIs" dxfId="1217" priority="717" operator="lessThan">
      <formula>0</formula>
    </cfRule>
  </conditionalFormatting>
  <conditionalFormatting sqref="B598">
    <cfRule type="cellIs" dxfId="1216" priority="958" operator="lessThan">
      <formula>0</formula>
    </cfRule>
  </conditionalFormatting>
  <conditionalFormatting sqref="N439">
    <cfRule type="cellIs" dxfId="1215" priority="714" operator="lessThan">
      <formula>0</formula>
    </cfRule>
  </conditionalFormatting>
  <conditionalFormatting sqref="B435:N435">
    <cfRule type="cellIs" dxfId="1214" priority="718" operator="lessThan">
      <formula>0</formula>
    </cfRule>
  </conditionalFormatting>
  <conditionalFormatting sqref="B598">
    <cfRule type="cellIs" dxfId="1213" priority="957" operator="lessThan">
      <formula>0</formula>
    </cfRule>
  </conditionalFormatting>
  <conditionalFormatting sqref="B641">
    <cfRule type="cellIs" dxfId="1212" priority="945" operator="lessThan">
      <formula>0</formula>
    </cfRule>
  </conditionalFormatting>
  <conditionalFormatting sqref="B591">
    <cfRule type="cellIs" dxfId="1211" priority="955" operator="lessThan">
      <formula>0</formula>
    </cfRule>
  </conditionalFormatting>
  <conditionalFormatting sqref="B591">
    <cfRule type="cellIs" dxfId="1210" priority="956" operator="lessThan">
      <formula>0</formula>
    </cfRule>
  </conditionalFormatting>
  <conditionalFormatting sqref="B609">
    <cfRule type="cellIs" dxfId="1209" priority="953" operator="lessThan">
      <formula>0</formula>
    </cfRule>
  </conditionalFormatting>
  <conditionalFormatting sqref="B609">
    <cfRule type="cellIs" dxfId="1208" priority="95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207" priority="952" operator="lessThan">
      <formula>0</formula>
    </cfRule>
  </conditionalFormatting>
  <conditionalFormatting sqref="B646">
    <cfRule type="cellIs" dxfId="1206" priority="949" operator="lessThan">
      <formula>0</formula>
    </cfRule>
  </conditionalFormatting>
  <conditionalFormatting sqref="B631">
    <cfRule type="cellIs" dxfId="1205" priority="951" operator="lessThan">
      <formula>0</formula>
    </cfRule>
  </conditionalFormatting>
  <conditionalFormatting sqref="B635">
    <cfRule type="cellIs" dxfId="1204" priority="950" operator="lessThan">
      <formula>0</formula>
    </cfRule>
  </conditionalFormatting>
  <conditionalFormatting sqref="B662">
    <cfRule type="cellIs" dxfId="1203" priority="948" operator="lessThan">
      <formula>0</formula>
    </cfRule>
  </conditionalFormatting>
  <conditionalFormatting sqref="B671">
    <cfRule type="cellIs" dxfId="1202" priority="947" operator="lessThan">
      <formula>0</formula>
    </cfRule>
  </conditionalFormatting>
  <conditionalFormatting sqref="I674:N674 P672:Q675">
    <cfRule type="cellIs" dxfId="1201" priority="946" operator="lessThan">
      <formula>0</formula>
    </cfRule>
  </conditionalFormatting>
  <conditionalFormatting sqref="P641">
    <cfRule type="cellIs" dxfId="1200" priority="943" operator="lessThan">
      <formula>0</formula>
    </cfRule>
  </conditionalFormatting>
  <conditionalFormatting sqref="P641">
    <cfRule type="cellIs" dxfId="1199" priority="944" operator="lessThan">
      <formula>0</formula>
    </cfRule>
  </conditionalFormatting>
  <conditionalFormatting sqref="P422:Q422 Q423:Q425">
    <cfRule type="cellIs" dxfId="1198" priority="930" operator="lessThan">
      <formula>0</formula>
    </cfRule>
  </conditionalFormatting>
  <conditionalFormatting sqref="B416">
    <cfRule type="cellIs" dxfId="1197" priority="931" operator="lessThan">
      <formula>0</formula>
    </cfRule>
  </conditionalFormatting>
  <conditionalFormatting sqref="P423:P425">
    <cfRule type="cellIs" dxfId="1196" priority="928" operator="lessThan">
      <formula>0</formula>
    </cfRule>
  </conditionalFormatting>
  <conditionalFormatting sqref="P422">
    <cfRule type="cellIs" dxfId="1195" priority="929" operator="lessThan">
      <formula>0</formula>
    </cfRule>
  </conditionalFormatting>
  <conditionalFormatting sqref="Q426">
    <cfRule type="cellIs" dxfId="1194" priority="926" operator="lessThan">
      <formula>0</formula>
    </cfRule>
  </conditionalFormatting>
  <conditionalFormatting sqref="Q427">
    <cfRule type="cellIs" dxfId="1193" priority="927" operator="lessThan">
      <formula>0</formula>
    </cfRule>
  </conditionalFormatting>
  <conditionalFormatting sqref="B422">
    <cfRule type="cellIs" dxfId="1192" priority="924" operator="lessThan">
      <formula>0</formula>
    </cfRule>
  </conditionalFormatting>
  <conditionalFormatting sqref="Q426">
    <cfRule type="cellIs" dxfId="1191" priority="925" operator="lessThan">
      <formula>0</formula>
    </cfRule>
  </conditionalFormatting>
  <conditionalFormatting sqref="B454:N454">
    <cfRule type="cellIs" dxfId="1190" priority="675" operator="lessThan">
      <formula>0</formula>
    </cfRule>
  </conditionalFormatting>
  <conditionalFormatting sqref="B454:N454">
    <cfRule type="cellIs" dxfId="1189" priority="676" operator="lessThan">
      <formula>0</formula>
    </cfRule>
  </conditionalFormatting>
  <conditionalFormatting sqref="C652:I652">
    <cfRule type="cellIs" dxfId="1188" priority="942" operator="lessThan">
      <formula>0</formula>
    </cfRule>
  </conditionalFormatting>
  <conditionalFormatting sqref="C653:I653">
    <cfRule type="cellIs" dxfId="1187" priority="941" operator="lessThan">
      <formula>0</formula>
    </cfRule>
  </conditionalFormatting>
  <conditionalFormatting sqref="C658:M658">
    <cfRule type="cellIs" dxfId="1186" priority="940" operator="lessThan">
      <formula>0</formula>
    </cfRule>
  </conditionalFormatting>
  <conditionalFormatting sqref="C647:N647">
    <cfRule type="cellIs" dxfId="1185" priority="939" operator="lessThan">
      <formula>0</formula>
    </cfRule>
  </conditionalFormatting>
  <conditionalFormatting sqref="P650">
    <cfRule type="cellIs" dxfId="1184" priority="938" operator="lessThan">
      <formula>0</formula>
    </cfRule>
  </conditionalFormatting>
  <conditionalFormatting sqref="P417:P419">
    <cfRule type="cellIs" dxfId="1183" priority="935" operator="lessThan">
      <formula>0</formula>
    </cfRule>
  </conditionalFormatting>
  <conditionalFormatting sqref="Q420">
    <cfRule type="cellIs" dxfId="1182" priority="932" operator="lessThan">
      <formula>0</formula>
    </cfRule>
  </conditionalFormatting>
  <conditionalFormatting sqref="Q421">
    <cfRule type="cellIs" dxfId="1181" priority="934" operator="lessThan">
      <formula>0</formula>
    </cfRule>
  </conditionalFormatting>
  <conditionalFormatting sqref="P416:Q416 Q417:Q419">
    <cfRule type="cellIs" dxfId="1180" priority="937" operator="lessThan">
      <formula>0</formula>
    </cfRule>
  </conditionalFormatting>
  <conditionalFormatting sqref="P416">
    <cfRule type="cellIs" dxfId="1179" priority="936" operator="lessThan">
      <formula>0</formula>
    </cfRule>
  </conditionalFormatting>
  <conditionalFormatting sqref="Q420">
    <cfRule type="cellIs" dxfId="1178" priority="933" operator="lessThan">
      <formula>0</formula>
    </cfRule>
  </conditionalFormatting>
  <conditionalFormatting sqref="B454:N454">
    <cfRule type="cellIs" dxfId="1177" priority="674" operator="lessThan">
      <formula>0</formula>
    </cfRule>
  </conditionalFormatting>
  <conditionalFormatting sqref="B454:N454">
    <cfRule type="cellIs" dxfId="1176" priority="673" operator="lessThan">
      <formula>0</formula>
    </cfRule>
  </conditionalFormatting>
  <conditionalFormatting sqref="B454:N454">
    <cfRule type="cellIs" dxfId="1175" priority="672" operator="lessThan">
      <formula>0</formula>
    </cfRule>
  </conditionalFormatting>
  <conditionalFormatting sqref="B454:N454">
    <cfRule type="cellIs" dxfId="1174" priority="670" operator="lessThan">
      <formula>0</formula>
    </cfRule>
  </conditionalFormatting>
  <conditionalFormatting sqref="B454:N454">
    <cfRule type="cellIs" dxfId="1173" priority="671" operator="lessThan">
      <formula>0</formula>
    </cfRule>
  </conditionalFormatting>
  <conditionalFormatting sqref="N457">
    <cfRule type="cellIs" dxfId="1172" priority="668" operator="lessThan">
      <formula>0</formula>
    </cfRule>
  </conditionalFormatting>
  <conditionalFormatting sqref="B454:N454">
    <cfRule type="cellIs" dxfId="1171" priority="669" operator="lessThan">
      <formula>0</formula>
    </cfRule>
  </conditionalFormatting>
  <conditionalFormatting sqref="N458">
    <cfRule type="cellIs" dxfId="1170" priority="667" operator="lessThan">
      <formula>0</formula>
    </cfRule>
  </conditionalFormatting>
  <conditionalFormatting sqref="P530">
    <cfRule type="cellIs" dxfId="1169" priority="389" operator="lessThan">
      <formula>0</formula>
    </cfRule>
  </conditionalFormatting>
  <conditionalFormatting sqref="N458">
    <cfRule type="cellIs" dxfId="1168" priority="666" operator="lessThan">
      <formula>0</formula>
    </cfRule>
  </conditionalFormatting>
  <conditionalFormatting sqref="D461:N464">
    <cfRule type="cellIs" dxfId="1167" priority="663" operator="lessThan">
      <formula>0</formula>
    </cfRule>
  </conditionalFormatting>
  <conditionalFormatting sqref="P538">
    <cfRule type="cellIs" dxfId="1166" priority="386" operator="lessThan">
      <formula>0</formula>
    </cfRule>
  </conditionalFormatting>
  <conditionalFormatting sqref="B461:B464">
    <cfRule type="cellIs" dxfId="1165" priority="660" operator="lessThan">
      <formula>0</formula>
    </cfRule>
  </conditionalFormatting>
  <conditionalFormatting sqref="P553">
    <cfRule type="cellIs" dxfId="1164" priority="383" operator="lessThan">
      <formula>0</formula>
    </cfRule>
  </conditionalFormatting>
  <conditionalFormatting sqref="B512">
    <cfRule type="cellIs" dxfId="1163" priority="657" operator="lessThan">
      <formula>0</formula>
    </cfRule>
  </conditionalFormatting>
  <conditionalFormatting sqref="C512">
    <cfRule type="cellIs" dxfId="1162" priority="654" operator="lessThan">
      <formula>0</formula>
    </cfRule>
  </conditionalFormatting>
  <conditionalFormatting sqref="P561">
    <cfRule type="cellIs" dxfId="1161" priority="380" operator="lessThan">
      <formula>0</formula>
    </cfRule>
  </conditionalFormatting>
  <conditionalFormatting sqref="N365">
    <cfRule type="cellIs" dxfId="1159" priority="923" operator="lessThan">
      <formula>0</formula>
    </cfRule>
  </conditionalFormatting>
  <conditionalFormatting sqref="N371">
    <cfRule type="cellIs" dxfId="1158" priority="922" operator="lessThan">
      <formula>0</formula>
    </cfRule>
  </conditionalFormatting>
  <conditionalFormatting sqref="N377">
    <cfRule type="cellIs" dxfId="1157" priority="921" operator="lessThan">
      <formula>0</formula>
    </cfRule>
  </conditionalFormatting>
  <conditionalFormatting sqref="N359">
    <cfRule type="cellIs" dxfId="1156" priority="920" operator="lessThan">
      <formula>0</formula>
    </cfRule>
  </conditionalFormatting>
  <conditionalFormatting sqref="B376">
    <cfRule type="cellIs" dxfId="1155" priority="904" operator="lessThan">
      <formula>0</formula>
    </cfRule>
  </conditionalFormatting>
  <conditionalFormatting sqref="B371:B372">
    <cfRule type="cellIs" dxfId="1153" priority="909" operator="lessThan">
      <formula>0</formula>
    </cfRule>
  </conditionalFormatting>
  <conditionalFormatting sqref="B377:B378">
    <cfRule type="cellIs" dxfId="1152" priority="906" operator="lessThan">
      <formula>0</formula>
    </cfRule>
  </conditionalFormatting>
  <conditionalFormatting sqref="C351:M354">
    <cfRule type="cellIs" dxfId="1151" priority="919" operator="lessThan">
      <formula>0</formula>
    </cfRule>
  </conditionalFormatting>
  <conditionalFormatting sqref="B428">
    <cfRule type="cellIs" dxfId="1150" priority="918" operator="lessThan">
      <formula>0</formula>
    </cfRule>
  </conditionalFormatting>
  <conditionalFormatting sqref="B428">
    <cfRule type="cellIs" dxfId="1149" priority="917" operator="lessThan">
      <formula>0</formula>
    </cfRule>
  </conditionalFormatting>
  <conditionalFormatting sqref="B391 B397 B381:B385 B375:B379 B369:B373 B363:B367 B357:B361 B351:B355">
    <cfRule type="cellIs" dxfId="1148" priority="916" operator="lessThan">
      <formula>0</formula>
    </cfRule>
  </conditionalFormatting>
  <conditionalFormatting sqref="B359:B360">
    <cfRule type="cellIs" dxfId="1147" priority="912" operator="lessThan">
      <formula>0</formula>
    </cfRule>
  </conditionalFormatting>
  <conditionalFormatting sqref="B357">
    <cfRule type="cellIs" dxfId="1146" priority="911" operator="lessThan">
      <formula>0</formula>
    </cfRule>
  </conditionalFormatting>
  <conditionalFormatting sqref="B397">
    <cfRule type="cellIs" dxfId="1143" priority="900" operator="lessThan">
      <formula>0</formula>
    </cfRule>
  </conditionalFormatting>
  <conditionalFormatting sqref="B358">
    <cfRule type="cellIs" dxfId="1142" priority="910" operator="lessThan">
      <formula>0</formula>
    </cfRule>
  </conditionalFormatting>
  <conditionalFormatting sqref="B369">
    <cfRule type="cellIs" dxfId="1141" priority="908" operator="lessThan">
      <formula>0</formula>
    </cfRule>
  </conditionalFormatting>
  <conditionalFormatting sqref="B370">
    <cfRule type="cellIs" dxfId="1140" priority="907" operator="lessThan">
      <formula>0</formula>
    </cfRule>
  </conditionalFormatting>
  <conditionalFormatting sqref="B375">
    <cfRule type="cellIs" dxfId="1139" priority="905" operator="lessThan">
      <formula>0</formula>
    </cfRule>
  </conditionalFormatting>
  <conditionalFormatting sqref="B383:B384">
    <cfRule type="cellIs" dxfId="1138" priority="903" operator="lessThan">
      <formula>0</formula>
    </cfRule>
  </conditionalFormatting>
  <conditionalFormatting sqref="B381">
    <cfRule type="cellIs" dxfId="1137" priority="902" operator="lessThan">
      <formula>0</formula>
    </cfRule>
  </conditionalFormatting>
  <conditionalFormatting sqref="B382">
    <cfRule type="cellIs" dxfId="1136" priority="901" operator="lessThan">
      <formula>0</formula>
    </cfRule>
  </conditionalFormatting>
  <conditionalFormatting sqref="B391">
    <cfRule type="cellIs" dxfId="1135" priority="899" operator="lessThan">
      <formula>0</formula>
    </cfRule>
  </conditionalFormatting>
  <conditionalFormatting sqref="B385">
    <cfRule type="cellIs" dxfId="1134" priority="898" operator="lessThan">
      <formula>0</formula>
    </cfRule>
  </conditionalFormatting>
  <conditionalFormatting sqref="B379">
    <cfRule type="cellIs" dxfId="1133" priority="897" operator="lessThan">
      <formula>0</formula>
    </cfRule>
  </conditionalFormatting>
  <conditionalFormatting sqref="B373">
    <cfRule type="cellIs" dxfId="1132" priority="896" operator="lessThan">
      <formula>0</formula>
    </cfRule>
  </conditionalFormatting>
  <conditionalFormatting sqref="B361">
    <cfRule type="cellIs" dxfId="1131" priority="895" operator="lessThan">
      <formula>0</formula>
    </cfRule>
  </conditionalFormatting>
  <conditionalFormatting sqref="B621:B624">
    <cfRule type="cellIs" dxfId="1130" priority="890" operator="lessThan">
      <formula>0</formula>
    </cfRule>
  </conditionalFormatting>
  <conditionalFormatting sqref="B616:B619">
    <cfRule type="cellIs" dxfId="1129" priority="893" operator="lessThan">
      <formula>0</formula>
    </cfRule>
  </conditionalFormatting>
  <conditionalFormatting sqref="B617">
    <cfRule type="cellIs" dxfId="1128" priority="892" operator="lessThan">
      <formula>0</formula>
    </cfRule>
  </conditionalFormatting>
  <conditionalFormatting sqref="B618:B619">
    <cfRule type="cellIs" dxfId="1127" priority="894" operator="lessThan">
      <formula>0</formula>
    </cfRule>
  </conditionalFormatting>
  <conditionalFormatting sqref="B628:B629">
    <cfRule type="cellIs" dxfId="1126" priority="888" operator="lessThan">
      <formula>0</formula>
    </cfRule>
  </conditionalFormatting>
  <conditionalFormatting sqref="B622">
    <cfRule type="cellIs" dxfId="1125" priority="889" operator="lessThan">
      <formula>0</formula>
    </cfRule>
  </conditionalFormatting>
  <conditionalFormatting sqref="B623:B624">
    <cfRule type="cellIs" dxfId="1124" priority="891" operator="lessThan">
      <formula>0</formula>
    </cfRule>
  </conditionalFormatting>
  <conditionalFormatting sqref="B626:B629">
    <cfRule type="cellIs" dxfId="1123" priority="887" operator="lessThan">
      <formula>0</formula>
    </cfRule>
  </conditionalFormatting>
  <conditionalFormatting sqref="B627">
    <cfRule type="cellIs" dxfId="1122" priority="886" operator="lessThan">
      <formula>0</formula>
    </cfRule>
  </conditionalFormatting>
  <conditionalFormatting sqref="B365:B366">
    <cfRule type="cellIs" dxfId="1121" priority="881" operator="lessThan">
      <formula>0</formula>
    </cfRule>
  </conditionalFormatting>
  <conditionalFormatting sqref="B355">
    <cfRule type="cellIs" dxfId="1120" priority="882" operator="lessThan">
      <formula>0</formula>
    </cfRule>
  </conditionalFormatting>
  <conditionalFormatting sqref="B393:N393">
    <cfRule type="cellIs" dxfId="1119" priority="836" operator="lessThan">
      <formula>0</formula>
    </cfRule>
  </conditionalFormatting>
  <conditionalFormatting sqref="B387:N387">
    <cfRule type="cellIs" dxfId="1118" priority="847" operator="lessThan">
      <formula>0</formula>
    </cfRule>
  </conditionalFormatting>
  <conditionalFormatting sqref="B387:N387">
    <cfRule type="cellIs" dxfId="1117" priority="846" operator="lessThan">
      <formula>0</formula>
    </cfRule>
  </conditionalFormatting>
  <conditionalFormatting sqref="B353:B354">
    <cfRule type="cellIs" dxfId="1116" priority="885" operator="lessThan">
      <formula>0</formula>
    </cfRule>
  </conditionalFormatting>
  <conditionalFormatting sqref="B351">
    <cfRule type="cellIs" dxfId="1115" priority="884" operator="lessThan">
      <formula>0</formula>
    </cfRule>
  </conditionalFormatting>
  <conditionalFormatting sqref="B352">
    <cfRule type="cellIs" dxfId="1114" priority="883" operator="lessThan">
      <formula>0</formula>
    </cfRule>
  </conditionalFormatting>
  <conditionalFormatting sqref="B363">
    <cfRule type="cellIs" dxfId="1113" priority="880" operator="lessThan">
      <formula>0</formula>
    </cfRule>
  </conditionalFormatting>
  <conditionalFormatting sqref="B364">
    <cfRule type="cellIs" dxfId="1112" priority="879" operator="lessThan">
      <formula>0</formula>
    </cfRule>
  </conditionalFormatting>
  <conditionalFormatting sqref="B367">
    <cfRule type="cellIs" dxfId="1111" priority="878" operator="lessThan">
      <formula>0</formula>
    </cfRule>
  </conditionalFormatting>
  <conditionalFormatting sqref="B593:B596">
    <cfRule type="cellIs" dxfId="1110" priority="876" operator="lessThan">
      <formula>0</formula>
    </cfRule>
  </conditionalFormatting>
  <conditionalFormatting sqref="B594">
    <cfRule type="cellIs" dxfId="1109" priority="875" operator="lessThan">
      <formula>0</formula>
    </cfRule>
  </conditionalFormatting>
  <conditionalFormatting sqref="B595:B596">
    <cfRule type="cellIs" dxfId="1108" priority="877" operator="lessThan">
      <formula>0</formula>
    </cfRule>
  </conditionalFormatting>
  <conditionalFormatting sqref="B603">
    <cfRule type="cellIs" dxfId="1107" priority="870" operator="lessThan">
      <formula>0</formula>
    </cfRule>
  </conditionalFormatting>
  <conditionalFormatting sqref="B603">
    <cfRule type="cellIs" dxfId="1106" priority="871" operator="lessThan">
      <formula>0</formula>
    </cfRule>
  </conditionalFormatting>
  <conditionalFormatting sqref="B599:B602">
    <cfRule type="cellIs" dxfId="1105" priority="873" operator="lessThan">
      <formula>0</formula>
    </cfRule>
  </conditionalFormatting>
  <conditionalFormatting sqref="B600">
    <cfRule type="cellIs" dxfId="1104" priority="872" operator="lessThan">
      <formula>0</formula>
    </cfRule>
  </conditionalFormatting>
  <conditionalFormatting sqref="B601:B602">
    <cfRule type="cellIs" dxfId="1103" priority="874" operator="lessThan">
      <formula>0</formula>
    </cfRule>
  </conditionalFormatting>
  <conditionalFormatting sqref="N390">
    <cfRule type="cellIs" dxfId="1102" priority="841" operator="lessThan">
      <formula>0</formula>
    </cfRule>
  </conditionalFormatting>
  <conditionalFormatting sqref="B393:N393">
    <cfRule type="cellIs" dxfId="1101" priority="839" operator="lessThan">
      <formula>0</formula>
    </cfRule>
  </conditionalFormatting>
  <conditionalFormatting sqref="B571:B573">
    <cfRule type="cellIs" dxfId="1100" priority="869" operator="lessThan">
      <formula>0</formula>
    </cfRule>
  </conditionalFormatting>
  <conditionalFormatting sqref="B574">
    <cfRule type="cellIs" dxfId="1099" priority="868" operator="lessThan">
      <formula>0</formula>
    </cfRule>
  </conditionalFormatting>
  <conditionalFormatting sqref="B570">
    <cfRule type="cellIs" dxfId="1098" priority="867" operator="lessThan">
      <formula>0</formula>
    </cfRule>
  </conditionalFormatting>
  <conditionalFormatting sqref="B607:B608">
    <cfRule type="cellIs" dxfId="1097" priority="866" operator="lessThan">
      <formula>0</formula>
    </cfRule>
  </conditionalFormatting>
  <conditionalFormatting sqref="B605:B608">
    <cfRule type="cellIs" dxfId="1096" priority="865" operator="lessThan">
      <formula>0</formula>
    </cfRule>
  </conditionalFormatting>
  <conditionalFormatting sqref="B613:B614">
    <cfRule type="cellIs" dxfId="1094" priority="863" operator="lessThan">
      <formula>0</formula>
    </cfRule>
  </conditionalFormatting>
  <conditionalFormatting sqref="B606">
    <cfRule type="cellIs" dxfId="1093" priority="864" operator="lessThan">
      <formula>0</formula>
    </cfRule>
  </conditionalFormatting>
  <conditionalFormatting sqref="B611:B614">
    <cfRule type="cellIs" dxfId="1092" priority="862" operator="lessThan">
      <formula>0</formula>
    </cfRule>
  </conditionalFormatting>
  <conditionalFormatting sqref="O616:O619">
    <cfRule type="cellIs" dxfId="1091" priority="342" operator="lessThan">
      <formula>0</formula>
    </cfRule>
  </conditionalFormatting>
  <conditionalFormatting sqref="O599 O601:O602">
    <cfRule type="cellIs" dxfId="1090" priority="344" operator="lessThan">
      <formula>0</formula>
    </cfRule>
  </conditionalFormatting>
  <conditionalFormatting sqref="B612">
    <cfRule type="cellIs" dxfId="1089" priority="861" operator="lessThan">
      <formula>0</formula>
    </cfRule>
  </conditionalFormatting>
  <conditionalFormatting sqref="O605:O607">
    <cfRule type="cellIs" dxfId="1087" priority="336" operator="lessThan">
      <formula>0</formula>
    </cfRule>
  </conditionalFormatting>
  <conditionalFormatting sqref="O626:O629">
    <cfRule type="cellIs" dxfId="1086" priority="338" operator="lessThan">
      <formula>0</formula>
    </cfRule>
  </conditionalFormatting>
  <conditionalFormatting sqref="B650 B655:B657 B663 B665:B668 B642:B645 B670">
    <cfRule type="cellIs" dxfId="1085" priority="860" operator="lessThan">
      <formula>0</formula>
    </cfRule>
  </conditionalFormatting>
  <conditionalFormatting sqref="N378">
    <cfRule type="cellIs" dxfId="1084" priority="851" operator="lessThan">
      <formula>0</formula>
    </cfRule>
  </conditionalFormatting>
  <conditionalFormatting sqref="N372">
    <cfRule type="cellIs" dxfId="1083" priority="852" operator="lessThan">
      <formula>0</formula>
    </cfRule>
  </conditionalFormatting>
  <conditionalFormatting sqref="B387:N387">
    <cfRule type="cellIs" dxfId="1082" priority="849" operator="lessThan">
      <formula>0</formula>
    </cfRule>
  </conditionalFormatting>
  <conditionalFormatting sqref="N384">
    <cfRule type="cellIs" dxfId="1081" priority="850" operator="lessThan">
      <formula>0</formula>
    </cfRule>
  </conditionalFormatting>
  <conditionalFormatting sqref="B387:N387">
    <cfRule type="cellIs" dxfId="1080" priority="848" operator="lessThan">
      <formula>0</formula>
    </cfRule>
  </conditionalFormatting>
  <conditionalFormatting sqref="B387:N387">
    <cfRule type="cellIs" dxfId="1079" priority="845" operator="lessThan">
      <formula>0</formula>
    </cfRule>
  </conditionalFormatting>
  <conditionalFormatting sqref="B652">
    <cfRule type="cellIs" dxfId="1078" priority="859" operator="lessThan">
      <formula>0</formula>
    </cfRule>
  </conditionalFormatting>
  <conditionalFormatting sqref="B653">
    <cfRule type="cellIs" dxfId="1077" priority="858" operator="lessThan">
      <formula>0</formula>
    </cfRule>
  </conditionalFormatting>
  <conditionalFormatting sqref="B658">
    <cfRule type="cellIs" dxfId="1076" priority="857" operator="lessThan">
      <formula>0</formula>
    </cfRule>
  </conditionalFormatting>
  <conditionalFormatting sqref="B647">
    <cfRule type="cellIs" dxfId="1075" priority="856" operator="lessThan">
      <formula>0</formula>
    </cfRule>
  </conditionalFormatting>
  <conditionalFormatting sqref="O365">
    <cfRule type="cellIs" dxfId="1074" priority="330" operator="lessThan">
      <formula>0</formula>
    </cfRule>
  </conditionalFormatting>
  <conditionalFormatting sqref="O371">
    <cfRule type="cellIs" dxfId="1073" priority="329" operator="lessThan">
      <formula>0</formula>
    </cfRule>
  </conditionalFormatting>
  <conditionalFormatting sqref="B351:B354">
    <cfRule type="cellIs" dxfId="1068" priority="855" operator="lessThan">
      <formula>0</formula>
    </cfRule>
  </conditionalFormatting>
  <conditionalFormatting sqref="N360">
    <cfRule type="cellIs" dxfId="1067" priority="854" operator="lessThan">
      <formula>0</formula>
    </cfRule>
  </conditionalFormatting>
  <conditionalFormatting sqref="N366">
    <cfRule type="cellIs" dxfId="1066" priority="853" operator="lessThan">
      <formula>0</formula>
    </cfRule>
  </conditionalFormatting>
  <conditionalFormatting sqref="B387:N387">
    <cfRule type="cellIs" dxfId="1065" priority="844" operator="lessThan">
      <formula>0</formula>
    </cfRule>
  </conditionalFormatting>
  <conditionalFormatting sqref="B387:N387">
    <cfRule type="cellIs" dxfId="1064" priority="843" operator="lessThan">
      <formula>0</formula>
    </cfRule>
  </conditionalFormatting>
  <conditionalFormatting sqref="B387:N387">
    <cfRule type="cellIs" dxfId="1063" priority="842" operator="lessThan">
      <formula>0</formula>
    </cfRule>
  </conditionalFormatting>
  <conditionalFormatting sqref="B393:N393">
    <cfRule type="cellIs" dxfId="1062" priority="837" operator="lessThan">
      <formula>0</formula>
    </cfRule>
  </conditionalFormatting>
  <conditionalFormatting sqref="B393:N393">
    <cfRule type="cellIs" dxfId="1061" priority="840" operator="lessThan">
      <formula>0</formula>
    </cfRule>
  </conditionalFormatting>
  <conditionalFormatting sqref="B393:N393">
    <cfRule type="cellIs" dxfId="1060" priority="835" operator="lessThan">
      <formula>0</formula>
    </cfRule>
  </conditionalFormatting>
  <conditionalFormatting sqref="B393:N393">
    <cfRule type="cellIs" dxfId="1059" priority="838" operator="lessThan">
      <formula>0</formula>
    </cfRule>
  </conditionalFormatting>
  <conditionalFormatting sqref="B393:N393">
    <cfRule type="cellIs" dxfId="1058" priority="833" operator="lessThan">
      <formula>0</formula>
    </cfRule>
  </conditionalFormatting>
  <conditionalFormatting sqref="B393:N393">
    <cfRule type="cellIs" dxfId="1057" priority="834" operator="lessThan">
      <formula>0</formula>
    </cfRule>
  </conditionalFormatting>
  <conditionalFormatting sqref="B399:N399">
    <cfRule type="cellIs" dxfId="1056" priority="831" operator="lessThan">
      <formula>0</formula>
    </cfRule>
  </conditionalFormatting>
  <conditionalFormatting sqref="N396">
    <cfRule type="cellIs" dxfId="1055" priority="832" operator="lessThan">
      <formula>0</formula>
    </cfRule>
  </conditionalFormatting>
  <conditionalFormatting sqref="B399:N399">
    <cfRule type="cellIs" dxfId="1054" priority="830" operator="lessThan">
      <formula>0</formula>
    </cfRule>
  </conditionalFormatting>
  <conditionalFormatting sqref="B399:N399">
    <cfRule type="cellIs" dxfId="1053" priority="829" operator="lessThan">
      <formula>0</formula>
    </cfRule>
  </conditionalFormatting>
  <conditionalFormatting sqref="B399:N399">
    <cfRule type="cellIs" dxfId="1052" priority="828" operator="lessThan">
      <formula>0</formula>
    </cfRule>
  </conditionalFormatting>
  <conditionalFormatting sqref="B399:N399">
    <cfRule type="cellIs" dxfId="1051" priority="827" operator="lessThan">
      <formula>0</formula>
    </cfRule>
  </conditionalFormatting>
  <conditionalFormatting sqref="B399:N399">
    <cfRule type="cellIs" dxfId="1050" priority="826" operator="lessThan">
      <formula>0</formula>
    </cfRule>
  </conditionalFormatting>
  <conditionalFormatting sqref="B399:N399">
    <cfRule type="cellIs" dxfId="1049" priority="825" operator="lessThan">
      <formula>0</formula>
    </cfRule>
  </conditionalFormatting>
  <conditionalFormatting sqref="B399:N399">
    <cfRule type="cellIs" dxfId="1048" priority="824" operator="lessThan">
      <formula>0</formula>
    </cfRule>
  </conditionalFormatting>
  <conditionalFormatting sqref="N402">
    <cfRule type="cellIs" dxfId="1047" priority="823" operator="lessThan">
      <formula>0</formula>
    </cfRule>
  </conditionalFormatting>
  <conditionalFormatting sqref="N355">
    <cfRule type="cellIs" dxfId="1046" priority="822" operator="lessThan">
      <formula>0</formula>
    </cfRule>
  </conditionalFormatting>
  <conditionalFormatting sqref="N361">
    <cfRule type="cellIs" dxfId="1045" priority="821" operator="lessThan">
      <formula>0</formula>
    </cfRule>
  </conditionalFormatting>
  <conditionalFormatting sqref="N361">
    <cfRule type="cellIs" dxfId="1044" priority="820" operator="lessThan">
      <formula>0</formula>
    </cfRule>
  </conditionalFormatting>
  <conditionalFormatting sqref="N367">
    <cfRule type="cellIs" dxfId="1043" priority="819" operator="lessThan">
      <formula>0</formula>
    </cfRule>
  </conditionalFormatting>
  <conditionalFormatting sqref="N367">
    <cfRule type="cellIs" dxfId="1042" priority="818" operator="lessThan">
      <formula>0</formula>
    </cfRule>
  </conditionalFormatting>
  <conditionalFormatting sqref="N373">
    <cfRule type="cellIs" dxfId="1041" priority="817" operator="lessThan">
      <formula>0</formula>
    </cfRule>
  </conditionalFormatting>
  <conditionalFormatting sqref="N373">
    <cfRule type="cellIs" dxfId="1040" priority="816" operator="lessThan">
      <formula>0</formula>
    </cfRule>
  </conditionalFormatting>
  <conditionalFormatting sqref="N379">
    <cfRule type="cellIs" dxfId="1039" priority="815" operator="lessThan">
      <formula>0</formula>
    </cfRule>
  </conditionalFormatting>
  <conditionalFormatting sqref="N379">
    <cfRule type="cellIs" dxfId="1038" priority="814" operator="lessThan">
      <formula>0</formula>
    </cfRule>
  </conditionalFormatting>
  <conditionalFormatting sqref="N385">
    <cfRule type="cellIs" dxfId="1037" priority="813" operator="lessThan">
      <formula>0</formula>
    </cfRule>
  </conditionalFormatting>
  <conditionalFormatting sqref="N385">
    <cfRule type="cellIs" dxfId="1036" priority="812" operator="lessThan">
      <formula>0</formula>
    </cfRule>
  </conditionalFormatting>
  <conditionalFormatting sqref="N391">
    <cfRule type="cellIs" dxfId="1035" priority="811" operator="lessThan">
      <formula>0</formula>
    </cfRule>
  </conditionalFormatting>
  <conditionalFormatting sqref="N391">
    <cfRule type="cellIs" dxfId="1034" priority="810" operator="lessThan">
      <formula>0</formula>
    </cfRule>
  </conditionalFormatting>
  <conditionalFormatting sqref="N397">
    <cfRule type="cellIs" dxfId="1033" priority="809" operator="lessThan">
      <formula>0</formula>
    </cfRule>
  </conditionalFormatting>
  <conditionalFormatting sqref="N397">
    <cfRule type="cellIs" dxfId="1032" priority="808" operator="lessThan">
      <formula>0</formula>
    </cfRule>
  </conditionalFormatting>
  <conditionalFormatting sqref="C409:M409">
    <cfRule type="cellIs" dxfId="1031" priority="807" operator="lessThan">
      <formula>0</formula>
    </cfRule>
  </conditionalFormatting>
  <conditionalFormatting sqref="C409:M409">
    <cfRule type="cellIs" dxfId="1030" priority="806" operator="lessThan">
      <formula>0</formula>
    </cfRule>
  </conditionalFormatting>
  <conditionalFormatting sqref="H409">
    <cfRule type="cellIs" dxfId="1029" priority="805" operator="lessThan">
      <formula>0</formula>
    </cfRule>
  </conditionalFormatting>
  <conditionalFormatting sqref="B409">
    <cfRule type="cellIs" dxfId="1028" priority="804" operator="lessThan">
      <formula>0</formula>
    </cfRule>
  </conditionalFormatting>
  <conditionalFormatting sqref="B409">
    <cfRule type="cellIs" dxfId="1027" priority="803" operator="lessThan">
      <formula>0</formula>
    </cfRule>
  </conditionalFormatting>
  <conditionalFormatting sqref="B405:N405">
    <cfRule type="cellIs" dxfId="1026" priority="802" operator="lessThan">
      <formula>0</formula>
    </cfRule>
  </conditionalFormatting>
  <conditionalFormatting sqref="B405:N405">
    <cfRule type="cellIs" dxfId="1025" priority="801" operator="lessThan">
      <formula>0</formula>
    </cfRule>
  </conditionalFormatting>
  <conditionalFormatting sqref="B405:N405">
    <cfRule type="cellIs" dxfId="1024" priority="800" operator="lessThan">
      <formula>0</formula>
    </cfRule>
  </conditionalFormatting>
  <conditionalFormatting sqref="B405:N405">
    <cfRule type="cellIs" dxfId="1023" priority="799" operator="lessThan">
      <formula>0</formula>
    </cfRule>
  </conditionalFormatting>
  <conditionalFormatting sqref="B405:N405">
    <cfRule type="cellIs" dxfId="1022" priority="798" operator="lessThan">
      <formula>0</formula>
    </cfRule>
  </conditionalFormatting>
  <conditionalFormatting sqref="B405:N405">
    <cfRule type="cellIs" dxfId="1021" priority="797" operator="lessThan">
      <formula>0</formula>
    </cfRule>
  </conditionalFormatting>
  <conditionalFormatting sqref="B405:N405">
    <cfRule type="cellIs" dxfId="1020" priority="796" operator="lessThan">
      <formula>0</formula>
    </cfRule>
  </conditionalFormatting>
  <conditionalFormatting sqref="B405:N405">
    <cfRule type="cellIs" dxfId="1019" priority="795" operator="lessThan">
      <formula>0</formula>
    </cfRule>
  </conditionalFormatting>
  <conditionalFormatting sqref="N408">
    <cfRule type="cellIs" dxfId="1018" priority="794" operator="lessThan">
      <formula>0</formula>
    </cfRule>
  </conditionalFormatting>
  <conditionalFormatting sqref="N409">
    <cfRule type="cellIs" dxfId="1017" priority="793" operator="lessThan">
      <formula>0</formula>
    </cfRule>
  </conditionalFormatting>
  <conditionalFormatting sqref="N409">
    <cfRule type="cellIs" dxfId="1016" priority="792" operator="lessThan">
      <formula>0</formula>
    </cfRule>
  </conditionalFormatting>
  <conditionalFormatting sqref="C415:M415">
    <cfRule type="cellIs" dxfId="1015" priority="791" operator="lessThan">
      <formula>0</formula>
    </cfRule>
  </conditionalFormatting>
  <conditionalFormatting sqref="C415:M415">
    <cfRule type="cellIs" dxfId="1014" priority="790" operator="lessThan">
      <formula>0</formula>
    </cfRule>
  </conditionalFormatting>
  <conditionalFormatting sqref="H415">
    <cfRule type="cellIs" dxfId="1013" priority="789" operator="lessThan">
      <formula>0</formula>
    </cfRule>
  </conditionalFormatting>
  <conditionalFormatting sqref="B415">
    <cfRule type="cellIs" dxfId="1012" priority="788" operator="lessThan">
      <formula>0</formula>
    </cfRule>
  </conditionalFormatting>
  <conditionalFormatting sqref="B415">
    <cfRule type="cellIs" dxfId="1011" priority="787" operator="lessThan">
      <formula>0</formula>
    </cfRule>
  </conditionalFormatting>
  <conditionalFormatting sqref="B411:N411">
    <cfRule type="cellIs" dxfId="1010" priority="786" operator="lessThan">
      <formula>0</formula>
    </cfRule>
  </conditionalFormatting>
  <conditionalFormatting sqref="B411:N411">
    <cfRule type="cellIs" dxfId="1009" priority="785" operator="lessThan">
      <formula>0</formula>
    </cfRule>
  </conditionalFormatting>
  <conditionalFormatting sqref="B411:N411">
    <cfRule type="cellIs" dxfId="1008" priority="784" operator="lessThan">
      <formula>0</formula>
    </cfRule>
  </conditionalFormatting>
  <conditionalFormatting sqref="B411:N411">
    <cfRule type="cellIs" dxfId="1007" priority="783" operator="lessThan">
      <formula>0</formula>
    </cfRule>
  </conditionalFormatting>
  <conditionalFormatting sqref="B411:N411">
    <cfRule type="cellIs" dxfId="1006" priority="782" operator="lessThan">
      <formula>0</formula>
    </cfRule>
  </conditionalFormatting>
  <conditionalFormatting sqref="B411:N411">
    <cfRule type="cellIs" dxfId="1005" priority="781" operator="lessThan">
      <formula>0</formula>
    </cfRule>
  </conditionalFormatting>
  <conditionalFormatting sqref="B411:N411">
    <cfRule type="cellIs" dxfId="1004" priority="780" operator="lessThan">
      <formula>0</formula>
    </cfRule>
  </conditionalFormatting>
  <conditionalFormatting sqref="B411:N411">
    <cfRule type="cellIs" dxfId="1003" priority="779" operator="lessThan">
      <formula>0</formula>
    </cfRule>
  </conditionalFormatting>
  <conditionalFormatting sqref="N414">
    <cfRule type="cellIs" dxfId="1002" priority="778" operator="lessThan">
      <formula>0</formula>
    </cfRule>
  </conditionalFormatting>
  <conditionalFormatting sqref="N415">
    <cfRule type="cellIs" dxfId="1001" priority="777" operator="lessThan">
      <formula>0</formula>
    </cfRule>
  </conditionalFormatting>
  <conditionalFormatting sqref="N415">
    <cfRule type="cellIs" dxfId="1000" priority="776" operator="lessThan">
      <formula>0</formula>
    </cfRule>
  </conditionalFormatting>
  <conditionalFormatting sqref="C421:M421">
    <cfRule type="cellIs" dxfId="999" priority="775" operator="lessThan">
      <formula>0</formula>
    </cfRule>
  </conditionalFormatting>
  <conditionalFormatting sqref="C421:M421">
    <cfRule type="cellIs" dxfId="998" priority="774" operator="lessThan">
      <formula>0</formula>
    </cfRule>
  </conditionalFormatting>
  <conditionalFormatting sqref="H421">
    <cfRule type="cellIs" dxfId="997" priority="773" operator="lessThan">
      <formula>0</formula>
    </cfRule>
  </conditionalFormatting>
  <conditionalFormatting sqref="B421">
    <cfRule type="cellIs" dxfId="996" priority="772" operator="lessThan">
      <formula>0</formula>
    </cfRule>
  </conditionalFormatting>
  <conditionalFormatting sqref="B421">
    <cfRule type="cellIs" dxfId="995" priority="771" operator="lessThan">
      <formula>0</formula>
    </cfRule>
  </conditionalFormatting>
  <conditionalFormatting sqref="B417:N417">
    <cfRule type="cellIs" dxfId="994" priority="770" operator="lessThan">
      <formula>0</formula>
    </cfRule>
  </conditionalFormatting>
  <conditionalFormatting sqref="B417:N417">
    <cfRule type="cellIs" dxfId="993" priority="769" operator="lessThan">
      <formula>0</formula>
    </cfRule>
  </conditionalFormatting>
  <conditionalFormatting sqref="B417:N417">
    <cfRule type="cellIs" dxfId="992" priority="768" operator="lessThan">
      <formula>0</formula>
    </cfRule>
  </conditionalFormatting>
  <conditionalFormatting sqref="B417:N417">
    <cfRule type="cellIs" dxfId="991" priority="767" operator="lessThan">
      <formula>0</formula>
    </cfRule>
  </conditionalFormatting>
  <conditionalFormatting sqref="B417:N417">
    <cfRule type="cellIs" dxfId="990" priority="766" operator="lessThan">
      <formula>0</formula>
    </cfRule>
  </conditionalFormatting>
  <conditionalFormatting sqref="B417:N417">
    <cfRule type="cellIs" dxfId="989" priority="765" operator="lessThan">
      <formula>0</formula>
    </cfRule>
  </conditionalFormatting>
  <conditionalFormatting sqref="B417:N417">
    <cfRule type="cellIs" dxfId="988" priority="764" operator="lessThan">
      <formula>0</formula>
    </cfRule>
  </conditionalFormatting>
  <conditionalFormatting sqref="B417:N417">
    <cfRule type="cellIs" dxfId="987" priority="763" operator="lessThan">
      <formula>0</formula>
    </cfRule>
  </conditionalFormatting>
  <conditionalFormatting sqref="N420">
    <cfRule type="cellIs" dxfId="986" priority="762" operator="lessThan">
      <formula>0</formula>
    </cfRule>
  </conditionalFormatting>
  <conditionalFormatting sqref="N421">
    <cfRule type="cellIs" dxfId="985" priority="761" operator="lessThan">
      <formula>0</formula>
    </cfRule>
  </conditionalFormatting>
  <conditionalFormatting sqref="N421">
    <cfRule type="cellIs" dxfId="984" priority="760" operator="lessThan">
      <formula>0</formula>
    </cfRule>
  </conditionalFormatting>
  <conditionalFormatting sqref="C427:M427">
    <cfRule type="cellIs" dxfId="983" priority="759" operator="lessThan">
      <formula>0</formula>
    </cfRule>
  </conditionalFormatting>
  <conditionalFormatting sqref="C427:M427">
    <cfRule type="cellIs" dxfId="982" priority="758" operator="lessThan">
      <formula>0</formula>
    </cfRule>
  </conditionalFormatting>
  <conditionalFormatting sqref="H427">
    <cfRule type="cellIs" dxfId="981" priority="757" operator="lessThan">
      <formula>0</formula>
    </cfRule>
  </conditionalFormatting>
  <conditionalFormatting sqref="B427">
    <cfRule type="cellIs" dxfId="980" priority="756" operator="lessThan">
      <formula>0</formula>
    </cfRule>
  </conditionalFormatting>
  <conditionalFormatting sqref="B427">
    <cfRule type="cellIs" dxfId="979" priority="755" operator="lessThan">
      <formula>0</formula>
    </cfRule>
  </conditionalFormatting>
  <conditionalFormatting sqref="B423:N423">
    <cfRule type="cellIs" dxfId="978" priority="754" operator="lessThan">
      <formula>0</formula>
    </cfRule>
  </conditionalFormatting>
  <conditionalFormatting sqref="B423:N423">
    <cfRule type="cellIs" dxfId="977" priority="753" operator="lessThan">
      <formula>0</formula>
    </cfRule>
  </conditionalFormatting>
  <conditionalFormatting sqref="B423:N423">
    <cfRule type="cellIs" dxfId="976" priority="752" operator="lessThan">
      <formula>0</formula>
    </cfRule>
  </conditionalFormatting>
  <conditionalFormatting sqref="B423:N423">
    <cfRule type="cellIs" dxfId="975" priority="751" operator="lessThan">
      <formula>0</formula>
    </cfRule>
  </conditionalFormatting>
  <conditionalFormatting sqref="B423:N423">
    <cfRule type="cellIs" dxfId="974" priority="750" operator="lessThan">
      <formula>0</formula>
    </cfRule>
  </conditionalFormatting>
  <conditionalFormatting sqref="B423:N423">
    <cfRule type="cellIs" dxfId="973" priority="749" operator="lessThan">
      <formula>0</formula>
    </cfRule>
  </conditionalFormatting>
  <conditionalFormatting sqref="B423:N423">
    <cfRule type="cellIs" dxfId="972" priority="748" operator="lessThan">
      <formula>0</formula>
    </cfRule>
  </conditionalFormatting>
  <conditionalFormatting sqref="B423:N423">
    <cfRule type="cellIs" dxfId="971" priority="747" operator="lessThan">
      <formula>0</formula>
    </cfRule>
  </conditionalFormatting>
  <conditionalFormatting sqref="N426">
    <cfRule type="cellIs" dxfId="970" priority="746" operator="lessThan">
      <formula>0</formula>
    </cfRule>
  </conditionalFormatting>
  <conditionalFormatting sqref="C537:N537">
    <cfRule type="cellIs" dxfId="969" priority="466" operator="lessThan">
      <formula>0</formula>
    </cfRule>
  </conditionalFormatting>
  <conditionalFormatting sqref="C568:N568">
    <cfRule type="cellIs" dxfId="968" priority="463" operator="lessThan">
      <formula>0</formula>
    </cfRule>
  </conditionalFormatting>
  <conditionalFormatting sqref="I552:N552">
    <cfRule type="cellIs" dxfId="967" priority="460" operator="lessThan">
      <formula>0</formula>
    </cfRule>
  </conditionalFormatting>
  <conditionalFormatting sqref="I560:N560">
    <cfRule type="cellIs" dxfId="966" priority="457" operator="lessThan">
      <formula>0</formula>
    </cfRule>
  </conditionalFormatting>
  <conditionalFormatting sqref="B429:N429">
    <cfRule type="cellIs" dxfId="965" priority="734" operator="lessThan">
      <formula>0</formula>
    </cfRule>
  </conditionalFormatting>
  <conditionalFormatting sqref="B429:N429">
    <cfRule type="cellIs" dxfId="964" priority="733" operator="lessThan">
      <formula>0</formula>
    </cfRule>
  </conditionalFormatting>
  <conditionalFormatting sqref="B429:N429">
    <cfRule type="cellIs" dxfId="963" priority="732" operator="lessThan">
      <formula>0</formula>
    </cfRule>
  </conditionalFormatting>
  <conditionalFormatting sqref="B429:N429">
    <cfRule type="cellIs" dxfId="962" priority="731" operator="lessThan">
      <formula>0</formula>
    </cfRule>
  </conditionalFormatting>
  <conditionalFormatting sqref="N432">
    <cfRule type="cellIs" dxfId="961" priority="730" operator="lessThan">
      <formula>0</formula>
    </cfRule>
  </conditionalFormatting>
  <conditionalFormatting sqref="C439:M439">
    <cfRule type="cellIs" dxfId="960" priority="729" operator="lessThan">
      <formula>0</formula>
    </cfRule>
  </conditionalFormatting>
  <conditionalFormatting sqref="C439:M439">
    <cfRule type="cellIs" dxfId="959" priority="728" operator="lessThan">
      <formula>0</formula>
    </cfRule>
  </conditionalFormatting>
  <conditionalFormatting sqref="H439">
    <cfRule type="cellIs" dxfId="958" priority="727" operator="lessThan">
      <formula>0</formula>
    </cfRule>
  </conditionalFormatting>
  <conditionalFormatting sqref="B439">
    <cfRule type="cellIs" dxfId="957" priority="726" operator="lessThan">
      <formula>0</formula>
    </cfRule>
  </conditionalFormatting>
  <conditionalFormatting sqref="B439">
    <cfRule type="cellIs" dxfId="956" priority="725" operator="lessThan">
      <formula>0</formula>
    </cfRule>
  </conditionalFormatting>
  <conditionalFormatting sqref="B435:N435">
    <cfRule type="cellIs" dxfId="955" priority="724" operator="lessThan">
      <formula>0</formula>
    </cfRule>
  </conditionalFormatting>
  <conditionalFormatting sqref="B435:N435">
    <cfRule type="cellIs" dxfId="954" priority="723" operator="lessThan">
      <formula>0</formula>
    </cfRule>
  </conditionalFormatting>
  <conditionalFormatting sqref="C641:N645">
    <cfRule type="cellIs" dxfId="953" priority="442" operator="lessThan">
      <formula>0</formula>
    </cfRule>
  </conditionalFormatting>
  <conditionalFormatting sqref="C597:N597">
    <cfRule type="cellIs" dxfId="952" priority="441" operator="lessThan">
      <formula>0</formula>
    </cfRule>
  </conditionalFormatting>
  <conditionalFormatting sqref="C603:N603">
    <cfRule type="cellIs" dxfId="951" priority="438" operator="lessThan">
      <formula>0</formula>
    </cfRule>
  </conditionalFormatting>
  <conditionalFormatting sqref="C603:N603">
    <cfRule type="cellIs" dxfId="950" priority="437" operator="lessThan">
      <formula>0</formula>
    </cfRule>
  </conditionalFormatting>
  <conditionalFormatting sqref="C603:N603">
    <cfRule type="cellIs" dxfId="949" priority="436" operator="lessThan">
      <formula>0</formula>
    </cfRule>
  </conditionalFormatting>
  <conditionalFormatting sqref="H445">
    <cfRule type="cellIs" dxfId="948" priority="711" operator="lessThan">
      <formula>0</formula>
    </cfRule>
  </conditionalFormatting>
  <conditionalFormatting sqref="B445">
    <cfRule type="cellIs" dxfId="947" priority="710" operator="lessThan">
      <formula>0</formula>
    </cfRule>
  </conditionalFormatting>
  <conditionalFormatting sqref="B445">
    <cfRule type="cellIs" dxfId="946" priority="709" operator="lessThan">
      <formula>0</formula>
    </cfRule>
  </conditionalFormatting>
  <conditionalFormatting sqref="B441:N441">
    <cfRule type="cellIs" dxfId="945" priority="708" operator="lessThan">
      <formula>0</formula>
    </cfRule>
  </conditionalFormatting>
  <conditionalFormatting sqref="B441:N441">
    <cfRule type="cellIs" dxfId="944" priority="707" operator="lessThan">
      <formula>0</formula>
    </cfRule>
  </conditionalFormatting>
  <conditionalFormatting sqref="B441:N441">
    <cfRule type="cellIs" dxfId="943" priority="706" operator="lessThan">
      <formula>0</formula>
    </cfRule>
  </conditionalFormatting>
  <conditionalFormatting sqref="B441:N441">
    <cfRule type="cellIs" dxfId="942" priority="705" operator="lessThan">
      <formula>0</formula>
    </cfRule>
  </conditionalFormatting>
  <conditionalFormatting sqref="B441:N441">
    <cfRule type="cellIs" dxfId="941" priority="704" operator="lessThan">
      <formula>0</formula>
    </cfRule>
  </conditionalFormatting>
  <conditionalFormatting sqref="B441:N441">
    <cfRule type="cellIs" dxfId="940" priority="703" operator="lessThan">
      <formula>0</formula>
    </cfRule>
  </conditionalFormatting>
  <conditionalFormatting sqref="B441:N441">
    <cfRule type="cellIs" dxfId="939" priority="702" operator="lessThan">
      <formula>0</formula>
    </cfRule>
  </conditionalFormatting>
  <conditionalFormatting sqref="B441:N441">
    <cfRule type="cellIs" dxfId="938" priority="701" operator="lessThan">
      <formula>0</formula>
    </cfRule>
  </conditionalFormatting>
  <conditionalFormatting sqref="N444">
    <cfRule type="cellIs" dxfId="937" priority="700" operator="lessThan">
      <formula>0</formula>
    </cfRule>
  </conditionalFormatting>
  <conditionalFormatting sqref="N445">
    <cfRule type="cellIs" dxfId="936" priority="699" operator="lessThan">
      <formula>0</formula>
    </cfRule>
  </conditionalFormatting>
  <conditionalFormatting sqref="N445">
    <cfRule type="cellIs" dxfId="935" priority="698" operator="lessThan">
      <formula>0</formula>
    </cfRule>
  </conditionalFormatting>
  <conditionalFormatting sqref="C452:M452">
    <cfRule type="cellIs" dxfId="934" priority="697" operator="lessThan">
      <formula>0</formula>
    </cfRule>
  </conditionalFormatting>
  <conditionalFormatting sqref="C452:M452">
    <cfRule type="cellIs" dxfId="933" priority="696" operator="lessThan">
      <formula>0</formula>
    </cfRule>
  </conditionalFormatting>
  <conditionalFormatting sqref="H452">
    <cfRule type="cellIs" dxfId="932" priority="695" operator="lessThan">
      <formula>0</formula>
    </cfRule>
  </conditionalFormatting>
  <conditionalFormatting sqref="B452">
    <cfRule type="cellIs" dxfId="931" priority="694" operator="lessThan">
      <formula>0</formula>
    </cfRule>
  </conditionalFormatting>
  <conditionalFormatting sqref="B452">
    <cfRule type="cellIs" dxfId="930" priority="693" operator="lessThan">
      <formula>0</formula>
    </cfRule>
  </conditionalFormatting>
  <conditionalFormatting sqref="B448:N448">
    <cfRule type="cellIs" dxfId="929" priority="692" operator="lessThan">
      <formula>0</formula>
    </cfRule>
  </conditionalFormatting>
  <conditionalFormatting sqref="B448:N448">
    <cfRule type="cellIs" dxfId="928" priority="691" operator="lessThan">
      <formula>0</formula>
    </cfRule>
  </conditionalFormatting>
  <conditionalFormatting sqref="B448:N448">
    <cfRule type="cellIs" dxfId="927" priority="690" operator="lessThan">
      <formula>0</formula>
    </cfRule>
  </conditionalFormatting>
  <conditionalFormatting sqref="B448:N448">
    <cfRule type="cellIs" dxfId="926" priority="689" operator="lessThan">
      <formula>0</formula>
    </cfRule>
  </conditionalFormatting>
  <conditionalFormatting sqref="B448:N448">
    <cfRule type="cellIs" dxfId="925" priority="688" operator="lessThan">
      <formula>0</formula>
    </cfRule>
  </conditionalFormatting>
  <conditionalFormatting sqref="B448:N448">
    <cfRule type="cellIs" dxfId="924" priority="687" operator="lessThan">
      <formula>0</formula>
    </cfRule>
  </conditionalFormatting>
  <conditionalFormatting sqref="B448:N448">
    <cfRule type="cellIs" dxfId="923" priority="686" operator="lessThan">
      <formula>0</formula>
    </cfRule>
  </conditionalFormatting>
  <conditionalFormatting sqref="B448:N448">
    <cfRule type="cellIs" dxfId="922" priority="685" operator="lessThan">
      <formula>0</formula>
    </cfRule>
  </conditionalFormatting>
  <conditionalFormatting sqref="N451">
    <cfRule type="cellIs" dxfId="921" priority="684" operator="lessThan">
      <formula>0</formula>
    </cfRule>
  </conditionalFormatting>
  <conditionalFormatting sqref="N452">
    <cfRule type="cellIs" dxfId="920" priority="683" operator="lessThan">
      <formula>0</formula>
    </cfRule>
  </conditionalFormatting>
  <conditionalFormatting sqref="N452">
    <cfRule type="cellIs" dxfId="919" priority="682" operator="lessThan">
      <formula>0</formula>
    </cfRule>
  </conditionalFormatting>
  <conditionalFormatting sqref="C458:M458">
    <cfRule type="cellIs" dxfId="918" priority="681" operator="lessThan">
      <formula>0</formula>
    </cfRule>
  </conditionalFormatting>
  <conditionalFormatting sqref="C458:M458">
    <cfRule type="cellIs" dxfId="917" priority="680" operator="lessThan">
      <formula>0</formula>
    </cfRule>
  </conditionalFormatting>
  <conditionalFormatting sqref="H458">
    <cfRule type="cellIs" dxfId="916" priority="679" operator="lessThan">
      <formula>0</formula>
    </cfRule>
  </conditionalFormatting>
  <conditionalFormatting sqref="B458">
    <cfRule type="cellIs" dxfId="915" priority="678" operator="lessThan">
      <formula>0</formula>
    </cfRule>
  </conditionalFormatting>
  <conditionalFormatting sqref="B458">
    <cfRule type="cellIs" dxfId="914" priority="677" operator="lessThan">
      <formula>0</formula>
    </cfRule>
  </conditionalFormatting>
  <conditionalFormatting sqref="Q505">
    <cfRule type="cellIs" dxfId="913" priority="399" operator="lessThan">
      <formula>0</formula>
    </cfRule>
  </conditionalFormatting>
  <conditionalFormatting sqref="P505">
    <cfRule type="cellIs" dxfId="912" priority="398" operator="lessThan">
      <formula>0</formula>
    </cfRule>
  </conditionalFormatting>
  <conditionalFormatting sqref="Q513">
    <cfRule type="cellIs" dxfId="911" priority="396" operator="lessThan">
      <formula>0</formula>
    </cfRule>
  </conditionalFormatting>
  <conditionalFormatting sqref="P513">
    <cfRule type="cellIs" dxfId="910" priority="395" operator="lessThan">
      <formula>0</formula>
    </cfRule>
  </conditionalFormatting>
  <conditionalFormatting sqref="Q522">
    <cfRule type="cellIs" dxfId="909" priority="393" operator="lessThan">
      <formula>0</formula>
    </cfRule>
  </conditionalFormatting>
  <conditionalFormatting sqref="P522">
    <cfRule type="cellIs" dxfId="908" priority="392" operator="lessThan">
      <formula>0</formula>
    </cfRule>
  </conditionalFormatting>
  <conditionalFormatting sqref="Q530">
    <cfRule type="cellIs" dxfId="907" priority="390" operator="lessThan">
      <formula>0</formula>
    </cfRule>
  </conditionalFormatting>
  <conditionalFormatting sqref="C461:C464">
    <cfRule type="expression" dxfId="906" priority="664">
      <formula>C461/B461&gt;1</formula>
    </cfRule>
    <cfRule type="expression" dxfId="905" priority="665">
      <formula>C461/B461&lt;1</formula>
    </cfRule>
  </conditionalFormatting>
  <conditionalFormatting sqref="Q538">
    <cfRule type="cellIs" dxfId="904" priority="387" operator="lessThan">
      <formula>0</formula>
    </cfRule>
  </conditionalFormatting>
  <conditionalFormatting sqref="D461:N464">
    <cfRule type="expression" dxfId="903" priority="661">
      <formula>D461/C461&gt;1</formula>
    </cfRule>
    <cfRule type="expression" dxfId="902" priority="662">
      <formula>D461/C461&lt;1</formula>
    </cfRule>
  </conditionalFormatting>
  <conditionalFormatting sqref="Q553">
    <cfRule type="cellIs" dxfId="901" priority="384" operator="lessThan">
      <formula>0</formula>
    </cfRule>
  </conditionalFormatting>
  <conditionalFormatting sqref="B461:B464 B552:N552 B560:N560 B575:N575">
    <cfRule type="expression" dxfId="900" priority="658">
      <formula>B461/#REF!&gt;1</formula>
    </cfRule>
    <cfRule type="expression" dxfId="899" priority="659">
      <formula>B461/#REF!&lt;1</formula>
    </cfRule>
  </conditionalFormatting>
  <conditionalFormatting sqref="Q561">
    <cfRule type="cellIs" dxfId="898" priority="381" operator="lessThan">
      <formula>0</formula>
    </cfRule>
  </conditionalFormatting>
  <conditionalFormatting sqref="B512">
    <cfRule type="expression" dxfId="897" priority="655">
      <formula>B512/#REF!&gt;1</formula>
    </cfRule>
    <cfRule type="expression" dxfId="896" priority="656">
      <formula>B512/#REF!&lt;1</formula>
    </cfRule>
  </conditionalFormatting>
  <conditionalFormatting sqref="C512">
    <cfRule type="expression" dxfId="894" priority="652">
      <formula>C512/B512&gt;1</formula>
    </cfRule>
    <cfRule type="expression" dxfId="893" priority="653">
      <formula>C512/B512&lt;1</formula>
    </cfRule>
  </conditionalFormatting>
  <conditionalFormatting sqref="D512">
    <cfRule type="cellIs" dxfId="892" priority="651" operator="lessThan">
      <formula>0</formula>
    </cfRule>
  </conditionalFormatting>
  <conditionalFormatting sqref="D512">
    <cfRule type="expression" dxfId="891" priority="649">
      <formula>D512/C512&gt;1</formula>
    </cfRule>
    <cfRule type="expression" dxfId="890" priority="650">
      <formula>D512/C512&lt;1</formula>
    </cfRule>
  </conditionalFormatting>
  <conditionalFormatting sqref="E512">
    <cfRule type="cellIs" dxfId="889" priority="648" operator="lessThan">
      <formula>0</formula>
    </cfRule>
  </conditionalFormatting>
  <conditionalFormatting sqref="E512">
    <cfRule type="expression" dxfId="888" priority="646">
      <formula>E512/D512&gt;1</formula>
    </cfRule>
    <cfRule type="expression" dxfId="887" priority="647">
      <formula>E512/D512&lt;1</formula>
    </cfRule>
  </conditionalFormatting>
  <conditionalFormatting sqref="F512">
    <cfRule type="cellIs" dxfId="886" priority="645" operator="lessThan">
      <formula>0</formula>
    </cfRule>
  </conditionalFormatting>
  <conditionalFormatting sqref="F512">
    <cfRule type="expression" dxfId="885" priority="643">
      <formula>F512/E512&gt;1</formula>
    </cfRule>
    <cfRule type="expression" dxfId="884" priority="644">
      <formula>F512/E512&lt;1</formula>
    </cfRule>
  </conditionalFormatting>
  <conditionalFormatting sqref="G512">
    <cfRule type="cellIs" dxfId="883" priority="642" operator="lessThan">
      <formula>0</formula>
    </cfRule>
  </conditionalFormatting>
  <conditionalFormatting sqref="G512">
    <cfRule type="expression" dxfId="882" priority="640">
      <formula>G512/F512&gt;1</formula>
    </cfRule>
    <cfRule type="expression" dxfId="881" priority="641">
      <formula>G512/F512&lt;1</formula>
    </cfRule>
  </conditionalFormatting>
  <conditionalFormatting sqref="H512">
    <cfRule type="cellIs" dxfId="880" priority="639" operator="lessThan">
      <formula>0</formula>
    </cfRule>
  </conditionalFormatting>
  <conditionalFormatting sqref="H512">
    <cfRule type="expression" dxfId="879" priority="637">
      <formula>H512/G512&gt;1</formula>
    </cfRule>
    <cfRule type="expression" dxfId="878" priority="638">
      <formula>H512/G512&lt;1</formula>
    </cfRule>
  </conditionalFormatting>
  <conditionalFormatting sqref="I512:N512">
    <cfRule type="cellIs" dxfId="877" priority="636" operator="lessThan">
      <formula>0</formula>
    </cfRule>
  </conditionalFormatting>
  <conditionalFormatting sqref="I512:N512">
    <cfRule type="expression" dxfId="876" priority="634">
      <formula>I512/H512&gt;1</formula>
    </cfRule>
    <cfRule type="expression" dxfId="875" priority="635">
      <formula>I512/H512&lt;1</formula>
    </cfRule>
  </conditionalFormatting>
  <conditionalFormatting sqref="B552">
    <cfRule type="cellIs" dxfId="874" priority="633" operator="lessThan">
      <formula>0</formula>
    </cfRule>
  </conditionalFormatting>
  <conditionalFormatting sqref="B552">
    <cfRule type="expression" dxfId="873" priority="631">
      <formula>B552/#REF!&gt;1</formula>
    </cfRule>
    <cfRule type="expression" dxfId="872" priority="632">
      <formula>B552/#REF!&lt;1</formula>
    </cfRule>
  </conditionalFormatting>
  <conditionalFormatting sqref="C552">
    <cfRule type="cellIs" dxfId="871" priority="630" operator="lessThan">
      <formula>0</formula>
    </cfRule>
  </conditionalFormatting>
  <conditionalFormatting sqref="C552">
    <cfRule type="expression" dxfId="870" priority="628">
      <formula>C552/B552&gt;1</formula>
    </cfRule>
    <cfRule type="expression" dxfId="869" priority="629">
      <formula>C552/B552&lt;1</formula>
    </cfRule>
  </conditionalFormatting>
  <conditionalFormatting sqref="D552">
    <cfRule type="cellIs" dxfId="868" priority="627" operator="lessThan">
      <formula>0</formula>
    </cfRule>
  </conditionalFormatting>
  <conditionalFormatting sqref="D552">
    <cfRule type="expression" dxfId="867" priority="625">
      <formula>D552/C552&gt;1</formula>
    </cfRule>
    <cfRule type="expression" dxfId="866" priority="626">
      <formula>D552/C552&lt;1</formula>
    </cfRule>
  </conditionalFormatting>
  <conditionalFormatting sqref="E552">
    <cfRule type="cellIs" dxfId="865" priority="624" operator="lessThan">
      <formula>0</formula>
    </cfRule>
  </conditionalFormatting>
  <conditionalFormatting sqref="E552">
    <cfRule type="expression" dxfId="864" priority="622">
      <formula>E552/D552&gt;1</formula>
    </cfRule>
    <cfRule type="expression" dxfId="863" priority="623">
      <formula>E552/D552&lt;1</formula>
    </cfRule>
  </conditionalFormatting>
  <conditionalFormatting sqref="F552">
    <cfRule type="cellIs" dxfId="862" priority="621" operator="lessThan">
      <formula>0</formula>
    </cfRule>
  </conditionalFormatting>
  <conditionalFormatting sqref="F552">
    <cfRule type="expression" dxfId="861" priority="619">
      <formula>F552/E552&gt;1</formula>
    </cfRule>
    <cfRule type="expression" dxfId="860" priority="620">
      <formula>F552/E552&lt;1</formula>
    </cfRule>
  </conditionalFormatting>
  <conditionalFormatting sqref="G552">
    <cfRule type="cellIs" dxfId="859" priority="618" operator="lessThan">
      <formula>0</formula>
    </cfRule>
  </conditionalFormatting>
  <conditionalFormatting sqref="G552">
    <cfRule type="expression" dxfId="858" priority="616">
      <formula>G552/F552&gt;1</formula>
    </cfRule>
    <cfRule type="expression" dxfId="857" priority="617">
      <formula>G552/F552&lt;1</formula>
    </cfRule>
  </conditionalFormatting>
  <conditionalFormatting sqref="H552">
    <cfRule type="cellIs" dxfId="856" priority="615" operator="lessThan">
      <formula>0</formula>
    </cfRule>
  </conditionalFormatting>
  <conditionalFormatting sqref="H552">
    <cfRule type="expression" dxfId="855" priority="613">
      <formula>H552/G552&gt;1</formula>
    </cfRule>
    <cfRule type="expression" dxfId="854" priority="614">
      <formula>H552/G552&lt;1</formula>
    </cfRule>
  </conditionalFormatting>
  <conditionalFormatting sqref="B560">
    <cfRule type="cellIs" dxfId="853" priority="612" operator="lessThan">
      <formula>0</formula>
    </cfRule>
  </conditionalFormatting>
  <conditionalFormatting sqref="B560">
    <cfRule type="expression" dxfId="852" priority="610">
      <formula>B560/#REF!&gt;1</formula>
    </cfRule>
    <cfRule type="expression" dxfId="851" priority="611">
      <formula>B560/#REF!&lt;1</formula>
    </cfRule>
  </conditionalFormatting>
  <conditionalFormatting sqref="C560">
    <cfRule type="cellIs" dxfId="850" priority="609" operator="lessThan">
      <formula>0</formula>
    </cfRule>
  </conditionalFormatting>
  <conditionalFormatting sqref="C560">
    <cfRule type="expression" dxfId="849" priority="607">
      <formula>C560/B560&gt;1</formula>
    </cfRule>
    <cfRule type="expression" dxfId="848" priority="608">
      <formula>C560/B560&lt;1</formula>
    </cfRule>
  </conditionalFormatting>
  <conditionalFormatting sqref="D560">
    <cfRule type="cellIs" dxfId="847" priority="606" operator="lessThan">
      <formula>0</formula>
    </cfRule>
  </conditionalFormatting>
  <conditionalFormatting sqref="D560">
    <cfRule type="expression" dxfId="846" priority="604">
      <formula>D560/C560&gt;1</formula>
    </cfRule>
    <cfRule type="expression" dxfId="845" priority="605">
      <formula>D560/C560&lt;1</formula>
    </cfRule>
  </conditionalFormatting>
  <conditionalFormatting sqref="E560">
    <cfRule type="cellIs" dxfId="844" priority="603" operator="lessThan">
      <formula>0</formula>
    </cfRule>
  </conditionalFormatting>
  <conditionalFormatting sqref="E560">
    <cfRule type="expression" dxfId="843" priority="601">
      <formula>E560/D560&gt;1</formula>
    </cfRule>
    <cfRule type="expression" dxfId="842" priority="602">
      <formula>E560/D560&lt;1</formula>
    </cfRule>
  </conditionalFormatting>
  <conditionalFormatting sqref="F560">
    <cfRule type="cellIs" dxfId="841" priority="600" operator="lessThan">
      <formula>0</formula>
    </cfRule>
  </conditionalFormatting>
  <conditionalFormatting sqref="F560">
    <cfRule type="expression" dxfId="840" priority="598">
      <formula>F560/E560&gt;1</formula>
    </cfRule>
    <cfRule type="expression" dxfId="839" priority="599">
      <formula>F560/E560&lt;1</formula>
    </cfRule>
  </conditionalFormatting>
  <conditionalFormatting sqref="G560">
    <cfRule type="cellIs" dxfId="838" priority="597" operator="lessThan">
      <formula>0</formula>
    </cfRule>
  </conditionalFormatting>
  <conditionalFormatting sqref="G560">
    <cfRule type="expression" dxfId="837" priority="595">
      <formula>G560/F560&gt;1</formula>
    </cfRule>
    <cfRule type="expression" dxfId="836" priority="596">
      <formula>G560/F560&lt;1</formula>
    </cfRule>
  </conditionalFormatting>
  <conditionalFormatting sqref="H560">
    <cfRule type="cellIs" dxfId="835" priority="594" operator="lessThan">
      <formula>0</formula>
    </cfRule>
  </conditionalFormatting>
  <conditionalFormatting sqref="H560">
    <cfRule type="expression" dxfId="834" priority="592">
      <formula>H560/G560&gt;1</formula>
    </cfRule>
    <cfRule type="expression" dxfId="833" priority="593">
      <formula>H560/G560&lt;1</formula>
    </cfRule>
  </conditionalFormatting>
  <conditionalFormatting sqref="O616:O619">
    <cfRule type="cellIs" dxfId="832" priority="343" operator="lessThan">
      <formula>0</formula>
    </cfRule>
  </conditionalFormatting>
  <conditionalFormatting sqref="O605:O607">
    <cfRule type="cellIs" dxfId="826" priority="337" operator="lessThan">
      <formula>0</formula>
    </cfRule>
  </conditionalFormatting>
  <conditionalFormatting sqref="O377">
    <cfRule type="cellIs" dxfId="817" priority="328" operator="lessThan">
      <formula>0</formula>
    </cfRule>
  </conditionalFormatting>
  <conditionalFormatting sqref="O366">
    <cfRule type="cellIs" dxfId="814" priority="325" operator="lessThan">
      <formula>0</formula>
    </cfRule>
  </conditionalFormatting>
  <conditionalFormatting sqref="N596">
    <cfRule type="cellIs" dxfId="811" priority="570" operator="lessThan">
      <formula>0</formula>
    </cfRule>
  </conditionalFormatting>
  <conditionalFormatting sqref="O387">
    <cfRule type="cellIs" dxfId="810" priority="320" operator="lessThan">
      <formula>0</formula>
    </cfRule>
  </conditionalFormatting>
  <conditionalFormatting sqref="O387">
    <cfRule type="cellIs" dxfId="809" priority="321" operator="lessThan">
      <formula>0</formula>
    </cfRule>
  </conditionalFormatting>
  <conditionalFormatting sqref="O387">
    <cfRule type="cellIs" dxfId="808" priority="318" operator="lessThan">
      <formula>0</formula>
    </cfRule>
  </conditionalFormatting>
  <conditionalFormatting sqref="O387">
    <cfRule type="cellIs" dxfId="807" priority="319" operator="lessThan">
      <formula>0</formula>
    </cfRule>
  </conditionalFormatting>
  <conditionalFormatting sqref="N600">
    <cfRule type="cellIs" dxfId="806" priority="569" operator="lessThan">
      <formula>0</formula>
    </cfRule>
  </conditionalFormatting>
  <conditionalFormatting sqref="N600">
    <cfRule type="cellIs" dxfId="805" priority="568" operator="lessThan">
      <formula>0</formula>
    </cfRule>
  </conditionalFormatting>
  <conditionalFormatting sqref="P363">
    <cfRule type="cellIs" dxfId="804" priority="567" operator="lessThan">
      <formula>0</formula>
    </cfRule>
  </conditionalFormatting>
  <conditionalFormatting sqref="P364:P365">
    <cfRule type="cellIs" dxfId="803" priority="566" operator="lessThan">
      <formula>0</formula>
    </cfRule>
  </conditionalFormatting>
  <conditionalFormatting sqref="P461:P464">
    <cfRule type="cellIs" dxfId="802" priority="565" operator="lessThan">
      <formula>0</formula>
    </cfRule>
  </conditionalFormatting>
  <conditionalFormatting sqref="P361">
    <cfRule type="cellIs" dxfId="801" priority="564" operator="lessThan">
      <formula>0</formula>
    </cfRule>
  </conditionalFormatting>
  <conditionalFormatting sqref="P366:P367">
    <cfRule type="cellIs" dxfId="800" priority="563" operator="lessThan">
      <formula>0</formula>
    </cfRule>
  </conditionalFormatting>
  <conditionalFormatting sqref="P369:P373">
    <cfRule type="cellIs" dxfId="799" priority="562" operator="lessThan">
      <formula>0</formula>
    </cfRule>
  </conditionalFormatting>
  <conditionalFormatting sqref="P378:P379">
    <cfRule type="cellIs" dxfId="798" priority="561" operator="lessThan">
      <formula>0</formula>
    </cfRule>
  </conditionalFormatting>
  <conditionalFormatting sqref="P384:P385">
    <cfRule type="cellIs" dxfId="797" priority="560" operator="lessThan">
      <formula>0</formula>
    </cfRule>
  </conditionalFormatting>
  <conditionalFormatting sqref="P390:P391">
    <cfRule type="cellIs" dxfId="796" priority="559" operator="lessThan">
      <formula>0</formula>
    </cfRule>
  </conditionalFormatting>
  <conditionalFormatting sqref="P396:P397">
    <cfRule type="cellIs" dxfId="795" priority="558" operator="lessThan">
      <formula>0</formula>
    </cfRule>
  </conditionalFormatting>
  <conditionalFormatting sqref="P402">
    <cfRule type="cellIs" dxfId="794" priority="557" operator="lessThan">
      <formula>0</formula>
    </cfRule>
  </conditionalFormatting>
  <conditionalFormatting sqref="P408:P409">
    <cfRule type="cellIs" dxfId="793" priority="556" operator="lessThan">
      <formula>0</formula>
    </cfRule>
  </conditionalFormatting>
  <conditionalFormatting sqref="P414:P415">
    <cfRule type="cellIs" dxfId="792" priority="555" operator="lessThan">
      <formula>0</formula>
    </cfRule>
  </conditionalFormatting>
  <conditionalFormatting sqref="P420:P421">
    <cfRule type="cellIs" dxfId="791" priority="554" operator="lessThan">
      <formula>0</formula>
    </cfRule>
  </conditionalFormatting>
  <conditionalFormatting sqref="P426:P427">
    <cfRule type="cellIs" dxfId="790" priority="553" operator="lessThan">
      <formula>0</formula>
    </cfRule>
  </conditionalFormatting>
  <conditionalFormatting sqref="P432:P433">
    <cfRule type="cellIs" dxfId="789" priority="552" operator="lessThan">
      <formula>0</formula>
    </cfRule>
  </conditionalFormatting>
  <conditionalFormatting sqref="P438:P439">
    <cfRule type="cellIs" dxfId="788" priority="551" operator="lessThan">
      <formula>0</formula>
    </cfRule>
  </conditionalFormatting>
  <conditionalFormatting sqref="P444:P445">
    <cfRule type="cellIs" dxfId="787" priority="550" operator="lessThan">
      <formula>0</formula>
    </cfRule>
  </conditionalFormatting>
  <conditionalFormatting sqref="P451:P452">
    <cfRule type="cellIs" dxfId="786" priority="549" operator="lessThan">
      <formula>0</formula>
    </cfRule>
  </conditionalFormatting>
  <conditionalFormatting sqref="P457:P458">
    <cfRule type="cellIs" dxfId="785" priority="548" operator="lessThan">
      <formula>0</formula>
    </cfRule>
  </conditionalFormatting>
  <conditionalFormatting sqref="P465">
    <cfRule type="cellIs" dxfId="784" priority="547" operator="lessThan">
      <formula>0</formula>
    </cfRule>
  </conditionalFormatting>
  <conditionalFormatting sqref="P472">
    <cfRule type="cellIs" dxfId="783" priority="546" operator="lessThan">
      <formula>0</formula>
    </cfRule>
  </conditionalFormatting>
  <conditionalFormatting sqref="P503:P504">
    <cfRule type="cellIs" dxfId="782" priority="545" operator="lessThan">
      <formula>0</formula>
    </cfRule>
  </conditionalFormatting>
  <conditionalFormatting sqref="P511:P512">
    <cfRule type="cellIs" dxfId="781" priority="544" operator="lessThan">
      <formula>0</formula>
    </cfRule>
  </conditionalFormatting>
  <conditionalFormatting sqref="P520:P521">
    <cfRule type="cellIs" dxfId="780" priority="543" operator="lessThan">
      <formula>0</formula>
    </cfRule>
  </conditionalFormatting>
  <conditionalFormatting sqref="P528:P529">
    <cfRule type="cellIs" dxfId="779" priority="542" operator="lessThan">
      <formula>0</formula>
    </cfRule>
  </conditionalFormatting>
  <conditionalFormatting sqref="P544:P545">
    <cfRule type="cellIs" dxfId="778" priority="541" operator="lessThan">
      <formula>0</formula>
    </cfRule>
  </conditionalFormatting>
  <conditionalFormatting sqref="P536:P537">
    <cfRule type="cellIs" dxfId="777" priority="540" operator="lessThan">
      <formula>0</formula>
    </cfRule>
  </conditionalFormatting>
  <conditionalFormatting sqref="P551:P552">
    <cfRule type="cellIs" dxfId="776" priority="539" operator="lessThan">
      <formula>0</formula>
    </cfRule>
  </conditionalFormatting>
  <conditionalFormatting sqref="P559:P560">
    <cfRule type="cellIs" dxfId="775" priority="538" operator="lessThan">
      <formula>0</formula>
    </cfRule>
  </conditionalFormatting>
  <conditionalFormatting sqref="P567:P568">
    <cfRule type="cellIs" dxfId="774" priority="537" operator="lessThan">
      <formula>0</formula>
    </cfRule>
  </conditionalFormatting>
  <conditionalFormatting sqref="P574:P575">
    <cfRule type="cellIs" dxfId="773" priority="536" operator="lessThan">
      <formula>0</formula>
    </cfRule>
  </conditionalFormatting>
  <conditionalFormatting sqref="P581:P582">
    <cfRule type="cellIs" dxfId="772" priority="535" operator="lessThan">
      <formula>0</formula>
    </cfRule>
  </conditionalFormatting>
  <conditionalFormatting sqref="P596:P597">
    <cfRule type="cellIs" dxfId="770" priority="533" operator="lessThan">
      <formula>0</formula>
    </cfRule>
  </conditionalFormatting>
  <conditionalFormatting sqref="P603">
    <cfRule type="cellIs" dxfId="769" priority="532" operator="lessThan">
      <formula>0</formula>
    </cfRule>
  </conditionalFormatting>
  <conditionalFormatting sqref="P608">
    <cfRule type="cellIs" dxfId="768" priority="531" operator="lessThan">
      <formula>0</formula>
    </cfRule>
  </conditionalFormatting>
  <conditionalFormatting sqref="O405">
    <cfRule type="cellIs" dxfId="767" priority="278" operator="lessThan">
      <formula>0</formula>
    </cfRule>
  </conditionalFormatting>
  <conditionalFormatting sqref="P632:P634">
    <cfRule type="cellIs" dxfId="766" priority="530" operator="lessThan">
      <formula>0</formula>
    </cfRule>
  </conditionalFormatting>
  <conditionalFormatting sqref="I710:N710 P708:Q711">
    <cfRule type="cellIs" dxfId="765" priority="524" operator="lessThan">
      <formula>0</formula>
    </cfRule>
  </conditionalFormatting>
  <conditionalFormatting sqref="P636:P637 P641:P645">
    <cfRule type="cellIs" dxfId="764" priority="529" operator="lessThan">
      <formula>0</formula>
    </cfRule>
  </conditionalFormatting>
  <conditionalFormatting sqref="P648">
    <cfRule type="cellIs" dxfId="763" priority="528" operator="lessThan">
      <formula>0</formula>
    </cfRule>
  </conditionalFormatting>
  <conditionalFormatting sqref="P649">
    <cfRule type="cellIs" dxfId="762" priority="527" operator="lessThan">
      <formula>0</formula>
    </cfRule>
  </conditionalFormatting>
  <conditionalFormatting sqref="P651">
    <cfRule type="cellIs" dxfId="761" priority="526" operator="lessThan">
      <formula>0</formula>
    </cfRule>
  </conditionalFormatting>
  <conditionalFormatting sqref="P652">
    <cfRule type="cellIs" dxfId="760" priority="525" operator="lessThan">
      <formula>0</formula>
    </cfRule>
  </conditionalFormatting>
  <conditionalFormatting sqref="D654:N654 D651:N651 D648:N649 D632:N634">
    <cfRule type="expression" dxfId="759" priority="497">
      <formula>D632/C632&gt;1</formula>
    </cfRule>
    <cfRule type="expression" dxfId="758" priority="498">
      <formula>D632/C632&lt;1</formula>
    </cfRule>
  </conditionalFormatting>
  <conditionalFormatting sqref="C507:C510">
    <cfRule type="cellIs" dxfId="757" priority="523" operator="lessThan">
      <formula>0</formula>
    </cfRule>
  </conditionalFormatting>
  <conditionalFormatting sqref="C507:C510">
    <cfRule type="expression" dxfId="756" priority="521">
      <formula>C507/B507&gt;1</formula>
    </cfRule>
    <cfRule type="expression" dxfId="755" priority="522">
      <formula>C507/B507&lt;1</formula>
    </cfRule>
  </conditionalFormatting>
  <conditionalFormatting sqref="D507:N510">
    <cfRule type="cellIs" dxfId="754" priority="520" operator="lessThan">
      <formula>0</formula>
    </cfRule>
  </conditionalFormatting>
  <conditionalFormatting sqref="D507:N510">
    <cfRule type="expression" dxfId="753" priority="518">
      <formula>D507/C507&gt;1</formula>
    </cfRule>
    <cfRule type="expression" dxfId="752" priority="519">
      <formula>D507/C507&lt;1</formula>
    </cfRule>
  </conditionalFormatting>
  <conditionalFormatting sqref="B507:B510">
    <cfRule type="cellIs" dxfId="751" priority="517" operator="lessThan">
      <formula>0</formula>
    </cfRule>
  </conditionalFormatting>
  <conditionalFormatting sqref="B507:B510">
    <cfRule type="expression" dxfId="750" priority="515">
      <formula>B507/#REF!&gt;1</formula>
    </cfRule>
    <cfRule type="expression" dxfId="749" priority="516">
      <formula>B507/#REF!&lt;1</formula>
    </cfRule>
  </conditionalFormatting>
  <conditionalFormatting sqref="J574:N574 J559:N559 J551:N551">
    <cfRule type="cellIs" dxfId="748" priority="514" operator="lessThan">
      <formula>0</formula>
    </cfRule>
  </conditionalFormatting>
  <conditionalFormatting sqref="C574:I574 C570:C573 C559:I559 C555:C558 C551:I551 C547:C550">
    <cfRule type="cellIs" dxfId="747" priority="513" operator="lessThan">
      <formula>0</formula>
    </cfRule>
  </conditionalFormatting>
  <conditionalFormatting sqref="C574:M574 C559:M559 C551:M551">
    <cfRule type="cellIs" dxfId="746" priority="512" operator="lessThan">
      <formula>0</formula>
    </cfRule>
  </conditionalFormatting>
  <conditionalFormatting sqref="C570:C573 C555:C558 C547:C550">
    <cfRule type="expression" dxfId="745" priority="510">
      <formula>C547/B547&gt;1</formula>
    </cfRule>
    <cfRule type="expression" dxfId="744" priority="511">
      <formula>C547/B547&lt;1</formula>
    </cfRule>
  </conditionalFormatting>
  <conditionalFormatting sqref="D570:N573 D555:N558 D547:N550">
    <cfRule type="cellIs" dxfId="743" priority="509" operator="lessThan">
      <formula>0</formula>
    </cfRule>
  </conditionalFormatting>
  <conditionalFormatting sqref="D570:N573 D555:N558 D547:N550">
    <cfRule type="expression" dxfId="742" priority="507">
      <formula>D547/C547&gt;1</formula>
    </cfRule>
    <cfRule type="expression" dxfId="741" priority="508">
      <formula>D547/C547&lt;1</formula>
    </cfRule>
  </conditionalFormatting>
  <conditionalFormatting sqref="C574:N574 C559:N559 C551:N551">
    <cfRule type="cellIs" dxfId="740" priority="506" operator="lessThan">
      <formula>0</formula>
    </cfRule>
  </conditionalFormatting>
  <conditionalFormatting sqref="C574:N574 C559:N559 C551:N551">
    <cfRule type="expression" dxfId="739" priority="504">
      <formula>C551/B551&gt;1</formula>
    </cfRule>
    <cfRule type="expression" dxfId="738" priority="505">
      <formula>C551/B551&lt;1</formula>
    </cfRule>
  </conditionalFormatting>
  <conditionalFormatting sqref="B654 B651 B648:B649 B632:B634 B641:B645">
    <cfRule type="cellIs" dxfId="737" priority="503" operator="lessThan">
      <formula>0</formula>
    </cfRule>
  </conditionalFormatting>
  <conditionalFormatting sqref="C654 C651 C648:C649 C632:C634">
    <cfRule type="cellIs" dxfId="736" priority="502" operator="lessThan">
      <formula>0</formula>
    </cfRule>
  </conditionalFormatting>
  <conditionalFormatting sqref="C654 C651 C648:C649 C632:C634">
    <cfRule type="expression" dxfId="735" priority="500">
      <formula>C632/B632&gt;1</formula>
    </cfRule>
    <cfRule type="expression" dxfId="734" priority="501">
      <formula>C632/B632&lt;1</formula>
    </cfRule>
  </conditionalFormatting>
  <conditionalFormatting sqref="D654:N654 D651:N651 D648:N649 D632:N634">
    <cfRule type="cellIs" dxfId="733" priority="499" operator="lessThan">
      <formula>0</formula>
    </cfRule>
  </conditionalFormatting>
  <conditionalFormatting sqref="B504:N504 B537 B568 B597">
    <cfRule type="expression" dxfId="732" priority="1269">
      <formula>B504/#REF!&gt;1</formula>
    </cfRule>
    <cfRule type="expression" dxfId="731" priority="1270">
      <formula>B504/#REF!&lt;1</formula>
    </cfRule>
  </conditionalFormatting>
  <conditionalFormatting sqref="C465">
    <cfRule type="cellIs" dxfId="730" priority="496" operator="lessThan">
      <formula>0</formula>
    </cfRule>
  </conditionalFormatting>
  <conditionalFormatting sqref="C465">
    <cfRule type="expression" dxfId="729" priority="494">
      <formula>C465/B465&gt;1</formula>
    </cfRule>
    <cfRule type="expression" dxfId="728" priority="495">
      <formula>C465/B465&lt;1</formula>
    </cfRule>
  </conditionalFormatting>
  <conditionalFormatting sqref="D465:N465">
    <cfRule type="cellIs" dxfId="727" priority="493" operator="lessThan">
      <formula>0</formula>
    </cfRule>
  </conditionalFormatting>
  <conditionalFormatting sqref="D465:N465">
    <cfRule type="expression" dxfId="726" priority="491">
      <formula>D465/C465&gt;1</formula>
    </cfRule>
    <cfRule type="expression" dxfId="725" priority="492">
      <formula>D465/C465&lt;1</formula>
    </cfRule>
  </conditionalFormatting>
  <conditionalFormatting sqref="B465">
    <cfRule type="cellIs" dxfId="724" priority="490" operator="lessThan">
      <formula>0</formula>
    </cfRule>
  </conditionalFormatting>
  <conditionalFormatting sqref="B465">
    <cfRule type="expression" dxfId="723" priority="488">
      <formula>B465/#REF!&gt;1</formula>
    </cfRule>
    <cfRule type="expression" dxfId="722" priority="489">
      <formula>B465/#REF!&lt;1</formula>
    </cfRule>
  </conditionalFormatting>
  <conditionalFormatting sqref="C511">
    <cfRule type="cellIs" dxfId="721" priority="487" operator="lessThan">
      <formula>0</formula>
    </cfRule>
  </conditionalFormatting>
  <conditionalFormatting sqref="D511:N511">
    <cfRule type="cellIs" dxfId="720" priority="484" operator="lessThan">
      <formula>0</formula>
    </cfRule>
  </conditionalFormatting>
  <conditionalFormatting sqref="C511">
    <cfRule type="expression" dxfId="719" priority="485">
      <formula>C511/B511&gt;1</formula>
    </cfRule>
    <cfRule type="expression" dxfId="718" priority="486">
      <formula>C511/B511&lt;1</formula>
    </cfRule>
  </conditionalFormatting>
  <conditionalFormatting sqref="D511:N511">
    <cfRule type="expression" dxfId="717" priority="482">
      <formula>D511/C511&gt;1</formula>
    </cfRule>
    <cfRule type="expression" dxfId="716" priority="483">
      <formula>D511/C511&lt;1</formula>
    </cfRule>
  </conditionalFormatting>
  <conditionalFormatting sqref="B511">
    <cfRule type="cellIs" dxfId="715" priority="481" operator="lessThan">
      <formula>0</formula>
    </cfRule>
  </conditionalFormatting>
  <conditionalFormatting sqref="B511">
    <cfRule type="expression" dxfId="714" priority="479">
      <formula>B511/#REF!&gt;1</formula>
    </cfRule>
    <cfRule type="expression" dxfId="713" priority="480">
      <formula>B511/#REF!&lt;1</formula>
    </cfRule>
  </conditionalFormatting>
  <conditionalFormatting sqref="B529 B521">
    <cfRule type="cellIs" dxfId="712" priority="478" operator="lessThan">
      <formula>0</formula>
    </cfRule>
  </conditionalFormatting>
  <conditionalFormatting sqref="B529 B521">
    <cfRule type="expression" dxfId="711" priority="476">
      <formula>B521/#REF!&gt;1</formula>
    </cfRule>
    <cfRule type="expression" dxfId="710" priority="477">
      <formula>B521/#REF!&lt;1</formula>
    </cfRule>
  </conditionalFormatting>
  <conditionalFormatting sqref="C521">
    <cfRule type="cellIs" dxfId="709" priority="475" operator="lessThan">
      <formula>0</formula>
    </cfRule>
  </conditionalFormatting>
  <conditionalFormatting sqref="C521 B636:O637">
    <cfRule type="expression" dxfId="708" priority="473">
      <formula>B521/A521&gt;1</formula>
    </cfRule>
    <cfRule type="expression" dxfId="707" priority="474">
      <formula>B521/A521&lt;1</formula>
    </cfRule>
  </conditionalFormatting>
  <conditionalFormatting sqref="C603:N603">
    <cfRule type="expression" dxfId="706" priority="434">
      <formula>C603/B603&gt;1</formula>
    </cfRule>
    <cfRule type="expression" dxfId="705" priority="435">
      <formula>C603/B603&lt;1</formula>
    </cfRule>
  </conditionalFormatting>
  <conditionalFormatting sqref="I552:N552">
    <cfRule type="expression" dxfId="704" priority="458">
      <formula>I552/H552&gt;1</formula>
    </cfRule>
    <cfRule type="expression" dxfId="703" priority="459">
      <formula>I552/H552&lt;1</formula>
    </cfRule>
  </conditionalFormatting>
  <conditionalFormatting sqref="I560:N560">
    <cfRule type="expression" dxfId="702" priority="455">
      <formula>I560/H560&gt;1</formula>
    </cfRule>
    <cfRule type="expression" dxfId="701" priority="456">
      <formula>I560/H560&lt;1</formula>
    </cfRule>
  </conditionalFormatting>
  <conditionalFormatting sqref="B575:N575">
    <cfRule type="cellIs" dxfId="700" priority="454" operator="lessThan">
      <formula>0</formula>
    </cfRule>
  </conditionalFormatting>
  <conditionalFormatting sqref="B575:N575">
    <cfRule type="expression" dxfId="699" priority="452">
      <formula>B575/A575&gt;1</formula>
    </cfRule>
    <cfRule type="expression" dxfId="698" priority="453">
      <formula>B575/A575&lt;1</formula>
    </cfRule>
  </conditionalFormatting>
  <conditionalFormatting sqref="N608">
    <cfRule type="cellIs" dxfId="694" priority="427" operator="lessThan">
      <formula>0</formula>
    </cfRule>
  </conditionalFormatting>
  <conditionalFormatting sqref="D521:N521">
    <cfRule type="cellIs" dxfId="693" priority="472" operator="lessThan">
      <formula>0</formula>
    </cfRule>
  </conditionalFormatting>
  <conditionalFormatting sqref="D521:N521">
    <cfRule type="expression" dxfId="692" priority="470">
      <formula>D521/C521&gt;1</formula>
    </cfRule>
    <cfRule type="expression" dxfId="691" priority="471">
      <formula>D521/C521&lt;1</formula>
    </cfRule>
  </conditionalFormatting>
  <conditionalFormatting sqref="C529:N529">
    <cfRule type="cellIs" dxfId="690" priority="469" operator="lessThan">
      <formula>0</formula>
    </cfRule>
  </conditionalFormatting>
  <conditionalFormatting sqref="C529:N529">
    <cfRule type="expression" dxfId="689" priority="467">
      <formula>C529/B529&gt;1</formula>
    </cfRule>
    <cfRule type="expression" dxfId="688" priority="468">
      <formula>C529/B529&lt;1</formula>
    </cfRule>
  </conditionalFormatting>
  <conditionalFormatting sqref="C582:N582">
    <cfRule type="expression" dxfId="687" priority="443">
      <formula>C582/B582&gt;1</formula>
    </cfRule>
    <cfRule type="expression" dxfId="686" priority="444">
      <formula>C582/B582&lt;1</formula>
    </cfRule>
  </conditionalFormatting>
  <conditionalFormatting sqref="C537:N537">
    <cfRule type="expression" dxfId="685" priority="464">
      <formula>C537/B537&gt;1</formula>
    </cfRule>
    <cfRule type="expression" dxfId="684" priority="465">
      <formula>C537/B537&lt;1</formula>
    </cfRule>
  </conditionalFormatting>
  <conditionalFormatting sqref="C568:N568">
    <cfRule type="expression" dxfId="683" priority="461">
      <formula>C568/B568&gt;1</formula>
    </cfRule>
    <cfRule type="expression" dxfId="682" priority="462">
      <formula>C568/B568&lt;1</formula>
    </cfRule>
  </conditionalFormatting>
  <conditionalFormatting sqref="C608:M608">
    <cfRule type="expression" dxfId="681" priority="429">
      <formula>C608/B608&gt;1</formula>
    </cfRule>
    <cfRule type="expression" dxfId="680" priority="430">
      <formula>C608/B608&lt;1</formula>
    </cfRule>
  </conditionalFormatting>
  <conditionalFormatting sqref="N608">
    <cfRule type="expression" dxfId="679" priority="424">
      <formula>N608/M608&gt;1</formula>
    </cfRule>
    <cfRule type="expression" dxfId="678" priority="425">
      <formula>N608/M608&lt;1</formula>
    </cfRule>
  </conditionalFormatting>
  <conditionalFormatting sqref="C608:M608">
    <cfRule type="cellIs" dxfId="677" priority="433" operator="lessThan">
      <formula>0</formula>
    </cfRule>
  </conditionalFormatting>
  <conditionalFormatting sqref="C608:M608">
    <cfRule type="cellIs" dxfId="676" priority="432" operator="lessThan">
      <formula>0</formula>
    </cfRule>
  </conditionalFormatting>
  <conditionalFormatting sqref="B582">
    <cfRule type="cellIs" dxfId="675" priority="446" operator="lessThan">
      <formula>0</formula>
    </cfRule>
  </conditionalFormatting>
  <conditionalFormatting sqref="B582">
    <cfRule type="expression" dxfId="674" priority="447">
      <formula>B582/#REF!&gt;1</formula>
    </cfRule>
    <cfRule type="expression" dxfId="673" priority="448">
      <formula>B582/#REF!&lt;1</formula>
    </cfRule>
  </conditionalFormatting>
  <conditionalFormatting sqref="C582:N582">
    <cfRule type="cellIs" dxfId="672" priority="445" operator="lessThan">
      <formula>0</formula>
    </cfRule>
  </conditionalFormatting>
  <conditionalFormatting sqref="C597:N597">
    <cfRule type="expression" dxfId="671" priority="439">
      <formula>C597/B597&gt;1</formula>
    </cfRule>
    <cfRule type="expression" dxfId="670" priority="440">
      <formula>C597/B597&lt;1</formula>
    </cfRule>
  </conditionalFormatting>
  <conditionalFormatting sqref="N608">
    <cfRule type="cellIs" dxfId="669" priority="428" operator="lessThan">
      <formula>0</formula>
    </cfRule>
  </conditionalFormatting>
  <conditionalFormatting sqref="C608:M608">
    <cfRule type="cellIs" dxfId="668" priority="431" operator="lessThan">
      <formula>0</formula>
    </cfRule>
  </conditionalFormatting>
  <conditionalFormatting sqref="N608">
    <cfRule type="cellIs" dxfId="667" priority="426" operator="lessThan">
      <formula>0</formula>
    </cfRule>
  </conditionalFormatting>
  <conditionalFormatting sqref="B676:N679">
    <cfRule type="cellIs" dxfId="666" priority="423" operator="lessThan">
      <formula>0</formula>
    </cfRule>
  </conditionalFormatting>
  <conditionalFormatting sqref="I678:N678 P676:Q679">
    <cfRule type="cellIs" dxfId="665" priority="422" operator="lessThan">
      <formula>0</formula>
    </cfRule>
  </conditionalFormatting>
  <conditionalFormatting sqref="B680:N683">
    <cfRule type="cellIs" dxfId="664" priority="421" operator="lessThan">
      <formula>0</formula>
    </cfRule>
  </conditionalFormatting>
  <conditionalFormatting sqref="I682:N682 P680:Q683">
    <cfRule type="cellIs" dxfId="663" priority="420" operator="lessThan">
      <formula>0</formula>
    </cfRule>
  </conditionalFormatting>
  <conditionalFormatting sqref="B684:N687">
    <cfRule type="cellIs" dxfId="662" priority="419" operator="lessThan">
      <formula>0</formula>
    </cfRule>
  </conditionalFormatting>
  <conditionalFormatting sqref="I686:N686 P684:Q687">
    <cfRule type="cellIs" dxfId="661" priority="418" operator="lessThan">
      <formula>0</formula>
    </cfRule>
  </conditionalFormatting>
  <conditionalFormatting sqref="B688:N691">
    <cfRule type="cellIs" dxfId="660" priority="417" operator="lessThan">
      <formula>0</formula>
    </cfRule>
  </conditionalFormatting>
  <conditionalFormatting sqref="I690:N690 P688:Q691">
    <cfRule type="cellIs" dxfId="659" priority="416" operator="lessThan">
      <formula>0</formula>
    </cfRule>
  </conditionalFormatting>
  <conditionalFormatting sqref="B692:N695 O694">
    <cfRule type="cellIs" dxfId="658" priority="415" operator="lessThan">
      <formula>0</formula>
    </cfRule>
  </conditionalFormatting>
  <conditionalFormatting sqref="P692:Q695 I694:O694">
    <cfRule type="cellIs" dxfId="657" priority="414" operator="lessThan">
      <formula>0</formula>
    </cfRule>
  </conditionalFormatting>
  <conditionalFormatting sqref="B696:N699">
    <cfRule type="cellIs" dxfId="656" priority="413" operator="lessThan">
      <formula>0</formula>
    </cfRule>
  </conditionalFormatting>
  <conditionalFormatting sqref="I698:N698 P696:Q699">
    <cfRule type="cellIs" dxfId="655" priority="412" operator="lessThan">
      <formula>0</formula>
    </cfRule>
  </conditionalFormatting>
  <conditionalFormatting sqref="B700:N703">
    <cfRule type="cellIs" dxfId="654" priority="411" operator="lessThan">
      <formula>0</formula>
    </cfRule>
  </conditionalFormatting>
  <conditionalFormatting sqref="I702:N702 P700:Q703">
    <cfRule type="cellIs" dxfId="653" priority="410" operator="lessThan">
      <formula>0</formula>
    </cfRule>
  </conditionalFormatting>
  <conditionalFormatting sqref="B704:N707">
    <cfRule type="cellIs" dxfId="652" priority="409" operator="lessThan">
      <formula>0</formula>
    </cfRule>
  </conditionalFormatting>
  <conditionalFormatting sqref="I706:N706 P704:Q707">
    <cfRule type="cellIs" dxfId="651" priority="408" operator="lessThan">
      <formula>0</formula>
    </cfRule>
  </conditionalFormatting>
  <conditionalFormatting sqref="B712:N715">
    <cfRule type="cellIs" dxfId="650" priority="407" operator="lessThan">
      <formula>0</formula>
    </cfRule>
  </conditionalFormatting>
  <conditionalFormatting sqref="I714:N714 P712:Q715">
    <cfRule type="cellIs" dxfId="649" priority="406" operator="lessThan">
      <formula>0</formula>
    </cfRule>
  </conditionalFormatting>
  <conditionalFormatting sqref="B716:N719">
    <cfRule type="cellIs" dxfId="648" priority="405" operator="lessThan">
      <formula>0</formula>
    </cfRule>
  </conditionalFormatting>
  <conditionalFormatting sqref="I718:N718 P716:Q719">
    <cfRule type="cellIs" dxfId="647" priority="404" operator="lessThan">
      <formula>0</formula>
    </cfRule>
  </conditionalFormatting>
  <conditionalFormatting sqref="P654">
    <cfRule type="cellIs" dxfId="646" priority="403" operator="lessThan">
      <formula>0</formula>
    </cfRule>
  </conditionalFormatting>
  <conditionalFormatting sqref="Q466">
    <cfRule type="cellIs" dxfId="645" priority="402" operator="lessThan">
      <formula>0</formula>
    </cfRule>
  </conditionalFormatting>
  <conditionalFormatting sqref="P466">
    <cfRule type="cellIs" dxfId="644" priority="401" operator="lessThan">
      <formula>0</formula>
    </cfRule>
  </conditionalFormatting>
  <conditionalFormatting sqref="B466:N466">
    <cfRule type="cellIs" dxfId="643" priority="400" operator="lessThan">
      <formula>0</formula>
    </cfRule>
  </conditionalFormatting>
  <conditionalFormatting sqref="B505:N505">
    <cfRule type="cellIs" dxfId="642" priority="397" operator="lessThan">
      <formula>0</formula>
    </cfRule>
  </conditionalFormatting>
  <conditionalFormatting sqref="B513:N513">
    <cfRule type="cellIs" dxfId="641" priority="394" operator="lessThan">
      <formula>0</formula>
    </cfRule>
  </conditionalFormatting>
  <conditionalFormatting sqref="B522:N522">
    <cfRule type="cellIs" dxfId="640" priority="391" operator="lessThan">
      <formula>0</formula>
    </cfRule>
  </conditionalFormatting>
  <conditionalFormatting sqref="B530:N530">
    <cfRule type="cellIs" dxfId="639" priority="388" operator="lessThan">
      <formula>0</formula>
    </cfRule>
  </conditionalFormatting>
  <conditionalFormatting sqref="B538:N538">
    <cfRule type="cellIs" dxfId="638" priority="385" operator="lessThan">
      <formula>0</formula>
    </cfRule>
  </conditionalFormatting>
  <conditionalFormatting sqref="B553:N553">
    <cfRule type="cellIs" dxfId="637" priority="382" operator="lessThan">
      <formula>0</formula>
    </cfRule>
  </conditionalFormatting>
  <conditionalFormatting sqref="B561:N561">
    <cfRule type="cellIs" dxfId="636" priority="379" operator="lessThan">
      <formula>0</formula>
    </cfRule>
  </conditionalFormatting>
  <conditionalFormatting sqref="O608">
    <cfRule type="cellIs" dxfId="634" priority="114" operator="lessThan">
      <formula>0</formula>
    </cfRule>
  </conditionalFormatting>
  <conditionalFormatting sqref="O608">
    <cfRule type="cellIs" dxfId="633" priority="115" operator="lessThan">
      <formula>0</formula>
    </cfRule>
  </conditionalFormatting>
  <conditionalFormatting sqref="O603">
    <cfRule type="cellIs" dxfId="632" priority="118" operator="lessThan">
      <formula>0</formula>
    </cfRule>
  </conditionalFormatting>
  <conditionalFormatting sqref="O603">
    <cfRule type="cellIs" dxfId="631" priority="119" operator="lessThan">
      <formula>0</formula>
    </cfRule>
  </conditionalFormatting>
  <conditionalFormatting sqref="O603">
    <cfRule type="cellIs" dxfId="630" priority="120" operator="lessThan">
      <formula>0</formula>
    </cfRule>
  </conditionalFormatting>
  <conditionalFormatting sqref="O608">
    <cfRule type="cellIs" dxfId="629" priority="113" operator="lessThan">
      <formula>0</formula>
    </cfRule>
  </conditionalFormatting>
  <conditionalFormatting sqref="P491:Q491">
    <cfRule type="cellIs" dxfId="628" priority="375" operator="lessThan">
      <formula>0</formula>
    </cfRule>
  </conditionalFormatting>
  <conditionalFormatting sqref="Q492:Q496">
    <cfRule type="cellIs" dxfId="627" priority="374" operator="lessThan">
      <formula>0</formula>
    </cfRule>
  </conditionalFormatting>
  <conditionalFormatting sqref="P492:P495">
    <cfRule type="cellIs" dxfId="626" priority="373" operator="lessThan">
      <formula>0</formula>
    </cfRule>
  </conditionalFormatting>
  <conditionalFormatting sqref="P496">
    <cfRule type="cellIs" dxfId="625" priority="372" operator="lessThan">
      <formula>0</formula>
    </cfRule>
  </conditionalFormatting>
  <conditionalFormatting sqref="P473:Q473 B473">
    <cfRule type="cellIs" dxfId="624" priority="371" operator="lessThan">
      <formula>0</formula>
    </cfRule>
  </conditionalFormatting>
  <conditionalFormatting sqref="Q474:Q478">
    <cfRule type="cellIs" dxfId="623" priority="370" operator="lessThan">
      <formula>0</formula>
    </cfRule>
  </conditionalFormatting>
  <conditionalFormatting sqref="P474:P477">
    <cfRule type="cellIs" dxfId="622" priority="369" operator="lessThan">
      <formula>0</formula>
    </cfRule>
  </conditionalFormatting>
  <conditionalFormatting sqref="P478">
    <cfRule type="cellIs" dxfId="621" priority="368" operator="lessThan">
      <formula>0</formula>
    </cfRule>
  </conditionalFormatting>
  <conditionalFormatting sqref="P479:Q479 B479">
    <cfRule type="cellIs" dxfId="620" priority="367" operator="lessThan">
      <formula>0</formula>
    </cfRule>
  </conditionalFormatting>
  <conditionalFormatting sqref="Q480:Q484">
    <cfRule type="cellIs" dxfId="619" priority="366" operator="lessThan">
      <formula>0</formula>
    </cfRule>
  </conditionalFormatting>
  <conditionalFormatting sqref="P480:P483">
    <cfRule type="cellIs" dxfId="618" priority="365" operator="lessThan">
      <formula>0</formula>
    </cfRule>
  </conditionalFormatting>
  <conditionalFormatting sqref="P484">
    <cfRule type="cellIs" dxfId="617" priority="364" operator="lessThan">
      <formula>0</formula>
    </cfRule>
  </conditionalFormatting>
  <conditionalFormatting sqref="P485:Q485 B485">
    <cfRule type="cellIs" dxfId="616" priority="363" operator="lessThan">
      <formula>0</formula>
    </cfRule>
  </conditionalFormatting>
  <conditionalFormatting sqref="Q486:Q490">
    <cfRule type="cellIs" dxfId="615" priority="362" operator="lessThan">
      <formula>0</formula>
    </cfRule>
  </conditionalFormatting>
  <conditionalFormatting sqref="P486:P489">
    <cfRule type="cellIs" dxfId="614" priority="361" operator="lessThan">
      <formula>0</formula>
    </cfRule>
  </conditionalFormatting>
  <conditionalFormatting sqref="P490">
    <cfRule type="cellIs" dxfId="613" priority="360" operator="lessThan">
      <formula>0</formula>
    </cfRule>
  </conditionalFormatting>
  <conditionalFormatting sqref="O363:O365 O369:O371 O375:O377 O381:O383 O387:O389 O393:O395 O399:O401 O405:O407 O411:O413 O417:O419 O423:O425 O429:O431 O433 O435:O437 O441:O443 O448:O450 O454:O456 O504 O621:O624 O552 O560 O575">
    <cfRule type="cellIs" dxfId="612" priority="357" operator="lessThan">
      <formula>0</formula>
    </cfRule>
  </conditionalFormatting>
  <conditionalFormatting sqref="O348">
    <cfRule type="cellIs" dxfId="611" priority="356" operator="lessThan">
      <formula>0</formula>
    </cfRule>
  </conditionalFormatting>
  <conditionalFormatting sqref="O348">
    <cfRule type="cellIs" dxfId="610" priority="355" operator="lessThan">
      <formula>0</formula>
    </cfRule>
  </conditionalFormatting>
  <conditionalFormatting sqref="O351:O354">
    <cfRule type="cellIs" dxfId="609" priority="354" operator="lessThan">
      <formula>0</formula>
    </cfRule>
  </conditionalFormatting>
  <conditionalFormatting sqref="O363:O364">
    <cfRule type="cellIs" dxfId="607" priority="352" operator="lessThan">
      <formula>0</formula>
    </cfRule>
  </conditionalFormatting>
  <conditionalFormatting sqref="O369:O370">
    <cfRule type="cellIs" dxfId="606" priority="351" operator="lessThan">
      <formula>0</formula>
    </cfRule>
  </conditionalFormatting>
  <conditionalFormatting sqref="O375:O376">
    <cfRule type="cellIs" dxfId="605" priority="350" operator="lessThan">
      <formula>0</formula>
    </cfRule>
  </conditionalFormatting>
  <conditionalFormatting sqref="O381:O383">
    <cfRule type="cellIs" dxfId="604" priority="349" operator="lessThan">
      <formula>0</formula>
    </cfRule>
  </conditionalFormatting>
  <conditionalFormatting sqref="O355">
    <cfRule type="cellIs" dxfId="603" priority="348" operator="lessThan">
      <formula>0</formula>
    </cfRule>
  </conditionalFormatting>
  <conditionalFormatting sqref="O593:O595">
    <cfRule type="cellIs" dxfId="602" priority="346" operator="lessThan">
      <formula>0</formula>
    </cfRule>
  </conditionalFormatting>
  <conditionalFormatting sqref="O593:O595">
    <cfRule type="cellIs" dxfId="601" priority="347" operator="lessThan">
      <formula>0</formula>
    </cfRule>
  </conditionalFormatting>
  <conditionalFormatting sqref="O601:O602 O599">
    <cfRule type="cellIs" dxfId="600" priority="345" operator="lessThan">
      <formula>0</formula>
    </cfRule>
  </conditionalFormatting>
  <conditionalFormatting sqref="O621:O624">
    <cfRule type="cellIs" dxfId="599" priority="340" operator="lessThan">
      <formula>0</formula>
    </cfRule>
  </conditionalFormatting>
  <conditionalFormatting sqref="O621:O624">
    <cfRule type="cellIs" dxfId="598" priority="341" operator="lessThan">
      <formula>0</formula>
    </cfRule>
  </conditionalFormatting>
  <conditionalFormatting sqref="O626:O629">
    <cfRule type="cellIs" dxfId="597" priority="339" operator="lessThan">
      <formula>0</formula>
    </cfRule>
  </conditionalFormatting>
  <conditionalFormatting sqref="O611:O614">
    <cfRule type="cellIs" dxfId="596" priority="334" operator="lessThan">
      <formula>0</formula>
    </cfRule>
  </conditionalFormatting>
  <conditionalFormatting sqref="O611:O614">
    <cfRule type="cellIs" dxfId="595" priority="335" operator="lessThan">
      <formula>0</formula>
    </cfRule>
  </conditionalFormatting>
  <conditionalFormatting sqref="O650 O663 O655:O661 O642:O645 O652:O653 O672:O675 O708:O711 O665:O670">
    <cfRule type="cellIs" dxfId="594" priority="333" operator="lessThan">
      <formula>0</formula>
    </cfRule>
  </conditionalFormatting>
  <conditionalFormatting sqref="O674">
    <cfRule type="cellIs" dxfId="593" priority="332" operator="lessThan">
      <formula>0</formula>
    </cfRule>
  </conditionalFormatting>
  <conditionalFormatting sqref="O647">
    <cfRule type="cellIs" dxfId="592" priority="331" operator="lessThan">
      <formula>0</formula>
    </cfRule>
  </conditionalFormatting>
  <conditionalFormatting sqref="O393">
    <cfRule type="cellIs" dxfId="591" priority="308" operator="lessThan">
      <formula>0</formula>
    </cfRule>
  </conditionalFormatting>
  <conditionalFormatting sqref="O390">
    <cfRule type="cellIs" dxfId="590" priority="313" operator="lessThan">
      <formula>0</formula>
    </cfRule>
  </conditionalFormatting>
  <conditionalFormatting sqref="O393">
    <cfRule type="cellIs" dxfId="589" priority="311" operator="lessThan">
      <formula>0</formula>
    </cfRule>
  </conditionalFormatting>
  <conditionalFormatting sqref="O378">
    <cfRule type="cellIs" dxfId="588" priority="323" operator="lessThan">
      <formula>0</formula>
    </cfRule>
  </conditionalFormatting>
  <conditionalFormatting sqref="O372">
    <cfRule type="cellIs" dxfId="587" priority="324" operator="lessThan">
      <formula>0</formula>
    </cfRule>
  </conditionalFormatting>
  <conditionalFormatting sqref="O384">
    <cfRule type="cellIs" dxfId="586" priority="322" operator="lessThan">
      <formula>0</formula>
    </cfRule>
  </conditionalFormatting>
  <conditionalFormatting sqref="O387">
    <cfRule type="cellIs" dxfId="585" priority="317" operator="lessThan">
      <formula>0</formula>
    </cfRule>
  </conditionalFormatting>
  <conditionalFormatting sqref="O387">
    <cfRule type="cellIs" dxfId="584" priority="316" operator="lessThan">
      <formula>0</formula>
    </cfRule>
  </conditionalFormatting>
  <conditionalFormatting sqref="O387">
    <cfRule type="cellIs" dxfId="583" priority="315" operator="lessThan">
      <formula>0</formula>
    </cfRule>
  </conditionalFormatting>
  <conditionalFormatting sqref="O387">
    <cfRule type="cellIs" dxfId="582" priority="314" operator="lessThan">
      <formula>0</formula>
    </cfRule>
  </conditionalFormatting>
  <conditionalFormatting sqref="O393">
    <cfRule type="cellIs" dxfId="581" priority="309" operator="lessThan">
      <formula>0</formula>
    </cfRule>
  </conditionalFormatting>
  <conditionalFormatting sqref="O393">
    <cfRule type="cellIs" dxfId="580" priority="312" operator="lessThan">
      <formula>0</formula>
    </cfRule>
  </conditionalFormatting>
  <conditionalFormatting sqref="O393">
    <cfRule type="cellIs" dxfId="579" priority="307" operator="lessThan">
      <formula>0</formula>
    </cfRule>
  </conditionalFormatting>
  <conditionalFormatting sqref="O393">
    <cfRule type="cellIs" dxfId="578" priority="310" operator="lessThan">
      <formula>0</formula>
    </cfRule>
  </conditionalFormatting>
  <conditionalFormatting sqref="O393">
    <cfRule type="cellIs" dxfId="577" priority="305" operator="lessThan">
      <formula>0</formula>
    </cfRule>
  </conditionalFormatting>
  <conditionalFormatting sqref="O393">
    <cfRule type="cellIs" dxfId="576" priority="306" operator="lessThan">
      <formula>0</formula>
    </cfRule>
  </conditionalFormatting>
  <conditionalFormatting sqref="O399">
    <cfRule type="cellIs" dxfId="575" priority="303" operator="lessThan">
      <formula>0</formula>
    </cfRule>
  </conditionalFormatting>
  <conditionalFormatting sqref="O396">
    <cfRule type="cellIs" dxfId="574" priority="304" operator="lessThan">
      <formula>0</formula>
    </cfRule>
  </conditionalFormatting>
  <conditionalFormatting sqref="O399">
    <cfRule type="cellIs" dxfId="573" priority="302" operator="lessThan">
      <formula>0</formula>
    </cfRule>
  </conditionalFormatting>
  <conditionalFormatting sqref="O399">
    <cfRule type="cellIs" dxfId="572" priority="301" operator="lessThan">
      <formula>0</formula>
    </cfRule>
  </conditionalFormatting>
  <conditionalFormatting sqref="O399">
    <cfRule type="cellIs" dxfId="571" priority="300" operator="lessThan">
      <formula>0</formula>
    </cfRule>
  </conditionalFormatting>
  <conditionalFormatting sqref="O399">
    <cfRule type="cellIs" dxfId="570" priority="299" operator="lessThan">
      <formula>0</formula>
    </cfRule>
  </conditionalFormatting>
  <conditionalFormatting sqref="O399">
    <cfRule type="cellIs" dxfId="569" priority="298" operator="lessThan">
      <formula>0</formula>
    </cfRule>
  </conditionalFormatting>
  <conditionalFormatting sqref="O399">
    <cfRule type="cellIs" dxfId="568" priority="297" operator="lessThan">
      <formula>0</formula>
    </cfRule>
  </conditionalFormatting>
  <conditionalFormatting sqref="O399">
    <cfRule type="cellIs" dxfId="567" priority="296" operator="lessThan">
      <formula>0</formula>
    </cfRule>
  </conditionalFormatting>
  <conditionalFormatting sqref="O402">
    <cfRule type="cellIs" dxfId="566" priority="295" operator="lessThan">
      <formula>0</formula>
    </cfRule>
  </conditionalFormatting>
  <conditionalFormatting sqref="O355">
    <cfRule type="cellIs" dxfId="565" priority="294" operator="lessThan">
      <formula>0</formula>
    </cfRule>
  </conditionalFormatting>
  <conditionalFormatting sqref="O361">
    <cfRule type="cellIs" dxfId="564" priority="293" operator="lessThan">
      <formula>0</formula>
    </cfRule>
  </conditionalFormatting>
  <conditionalFormatting sqref="O361">
    <cfRule type="cellIs" dxfId="563" priority="292" operator="lessThan">
      <formula>0</formula>
    </cfRule>
  </conditionalFormatting>
  <conditionalFormatting sqref="O367">
    <cfRule type="cellIs" dxfId="562" priority="291" operator="lessThan">
      <formula>0</formula>
    </cfRule>
  </conditionalFormatting>
  <conditionalFormatting sqref="O367">
    <cfRule type="cellIs" dxfId="561" priority="290" operator="lessThan">
      <formula>0</formula>
    </cfRule>
  </conditionalFormatting>
  <conditionalFormatting sqref="O373">
    <cfRule type="cellIs" dxfId="560" priority="289" operator="lessThan">
      <formula>0</formula>
    </cfRule>
  </conditionalFormatting>
  <conditionalFormatting sqref="O373">
    <cfRule type="cellIs" dxfId="559" priority="288" operator="lessThan">
      <formula>0</formula>
    </cfRule>
  </conditionalFormatting>
  <conditionalFormatting sqref="O379">
    <cfRule type="cellIs" dxfId="558" priority="287" operator="lessThan">
      <formula>0</formula>
    </cfRule>
  </conditionalFormatting>
  <conditionalFormatting sqref="O379">
    <cfRule type="cellIs" dxfId="557" priority="286" operator="lessThan">
      <formula>0</formula>
    </cfRule>
  </conditionalFormatting>
  <conditionalFormatting sqref="O385">
    <cfRule type="cellIs" dxfId="556" priority="285" operator="lessThan">
      <formula>0</formula>
    </cfRule>
  </conditionalFormatting>
  <conditionalFormatting sqref="O385">
    <cfRule type="cellIs" dxfId="555" priority="284" operator="lessThan">
      <formula>0</formula>
    </cfRule>
  </conditionalFormatting>
  <conditionalFormatting sqref="O391">
    <cfRule type="cellIs" dxfId="554" priority="283" operator="lessThan">
      <formula>0</formula>
    </cfRule>
  </conditionalFormatting>
  <conditionalFormatting sqref="O391">
    <cfRule type="cellIs" dxfId="553" priority="282" operator="lessThan">
      <formula>0</formula>
    </cfRule>
  </conditionalFormatting>
  <conditionalFormatting sqref="O397">
    <cfRule type="cellIs" dxfId="552" priority="281" operator="lessThan">
      <formula>0</formula>
    </cfRule>
  </conditionalFormatting>
  <conditionalFormatting sqref="O397">
    <cfRule type="cellIs" dxfId="551" priority="280" operator="lessThan">
      <formula>0</formula>
    </cfRule>
  </conditionalFormatting>
  <conditionalFormatting sqref="O405">
    <cfRule type="cellIs" dxfId="550" priority="279" operator="lessThan">
      <formula>0</formula>
    </cfRule>
  </conditionalFormatting>
  <conditionalFormatting sqref="O405">
    <cfRule type="cellIs" dxfId="549" priority="277" operator="lessThan">
      <formula>0</formula>
    </cfRule>
  </conditionalFormatting>
  <conditionalFormatting sqref="O405">
    <cfRule type="cellIs" dxfId="548" priority="276" operator="lessThan">
      <formula>0</formula>
    </cfRule>
  </conditionalFormatting>
  <conditionalFormatting sqref="O405">
    <cfRule type="cellIs" dxfId="547" priority="275" operator="lessThan">
      <formula>0</formula>
    </cfRule>
  </conditionalFormatting>
  <conditionalFormatting sqref="O405">
    <cfRule type="cellIs" dxfId="546" priority="274" operator="lessThan">
      <formula>0</formula>
    </cfRule>
  </conditionalFormatting>
  <conditionalFormatting sqref="O405">
    <cfRule type="cellIs" dxfId="545" priority="273" operator="lessThan">
      <formula>0</formula>
    </cfRule>
  </conditionalFormatting>
  <conditionalFormatting sqref="O405">
    <cfRule type="cellIs" dxfId="544" priority="272" operator="lessThan">
      <formula>0</formula>
    </cfRule>
  </conditionalFormatting>
  <conditionalFormatting sqref="O408">
    <cfRule type="cellIs" dxfId="543" priority="271" operator="lessThan">
      <formula>0</formula>
    </cfRule>
  </conditionalFormatting>
  <conditionalFormatting sqref="O409">
    <cfRule type="cellIs" dxfId="542" priority="270" operator="lessThan">
      <formula>0</formula>
    </cfRule>
  </conditionalFormatting>
  <conditionalFormatting sqref="O409">
    <cfRule type="cellIs" dxfId="541" priority="269" operator="lessThan">
      <formula>0</formula>
    </cfRule>
  </conditionalFormatting>
  <conditionalFormatting sqref="O411">
    <cfRule type="cellIs" dxfId="540" priority="268" operator="lessThan">
      <formula>0</formula>
    </cfRule>
  </conditionalFormatting>
  <conditionalFormatting sqref="O411">
    <cfRule type="cellIs" dxfId="539" priority="267" operator="lessThan">
      <formula>0</formula>
    </cfRule>
  </conditionalFormatting>
  <conditionalFormatting sqref="O411">
    <cfRule type="cellIs" dxfId="538" priority="266" operator="lessThan">
      <formula>0</formula>
    </cfRule>
  </conditionalFormatting>
  <conditionalFormatting sqref="O411">
    <cfRule type="cellIs" dxfId="537" priority="265" operator="lessThan">
      <formula>0</formula>
    </cfRule>
  </conditionalFormatting>
  <conditionalFormatting sqref="O411">
    <cfRule type="cellIs" dxfId="536" priority="264" operator="lessThan">
      <formula>0</formula>
    </cfRule>
  </conditionalFormatting>
  <conditionalFormatting sqref="O411">
    <cfRule type="cellIs" dxfId="535" priority="263" operator="lessThan">
      <formula>0</formula>
    </cfRule>
  </conditionalFormatting>
  <conditionalFormatting sqref="O411">
    <cfRule type="cellIs" dxfId="534" priority="262" operator="lessThan">
      <formula>0</formula>
    </cfRule>
  </conditionalFormatting>
  <conditionalFormatting sqref="O411">
    <cfRule type="cellIs" dxfId="533" priority="261" operator="lessThan">
      <formula>0</formula>
    </cfRule>
  </conditionalFormatting>
  <conditionalFormatting sqref="O414">
    <cfRule type="cellIs" dxfId="532" priority="260" operator="lessThan">
      <formula>0</formula>
    </cfRule>
  </conditionalFormatting>
  <conditionalFormatting sqref="O415">
    <cfRule type="cellIs" dxfId="531" priority="259" operator="lessThan">
      <formula>0</formula>
    </cfRule>
  </conditionalFormatting>
  <conditionalFormatting sqref="O415">
    <cfRule type="cellIs" dxfId="530" priority="258" operator="lessThan">
      <formula>0</formula>
    </cfRule>
  </conditionalFormatting>
  <conditionalFormatting sqref="O417">
    <cfRule type="cellIs" dxfId="529" priority="257" operator="lessThan">
      <formula>0</formula>
    </cfRule>
  </conditionalFormatting>
  <conditionalFormatting sqref="O417">
    <cfRule type="cellIs" dxfId="528" priority="256" operator="lessThan">
      <formula>0</formula>
    </cfRule>
  </conditionalFormatting>
  <conditionalFormatting sqref="O417">
    <cfRule type="cellIs" dxfId="527" priority="255" operator="lessThan">
      <formula>0</formula>
    </cfRule>
  </conditionalFormatting>
  <conditionalFormatting sqref="O417">
    <cfRule type="cellIs" dxfId="526" priority="254" operator="lessThan">
      <formula>0</formula>
    </cfRule>
  </conditionalFormatting>
  <conditionalFormatting sqref="O417">
    <cfRule type="cellIs" dxfId="525" priority="253" operator="lessThan">
      <formula>0</formula>
    </cfRule>
  </conditionalFormatting>
  <conditionalFormatting sqref="O417">
    <cfRule type="cellIs" dxfId="524" priority="252" operator="lessThan">
      <formula>0</formula>
    </cfRule>
  </conditionalFormatting>
  <conditionalFormatting sqref="O417">
    <cfRule type="cellIs" dxfId="523" priority="251" operator="lessThan">
      <formula>0</formula>
    </cfRule>
  </conditionalFormatting>
  <conditionalFormatting sqref="O417">
    <cfRule type="cellIs" dxfId="522" priority="250" operator="lessThan">
      <formula>0</formula>
    </cfRule>
  </conditionalFormatting>
  <conditionalFormatting sqref="O420">
    <cfRule type="cellIs" dxfId="521" priority="249" operator="lessThan">
      <formula>0</formula>
    </cfRule>
  </conditionalFormatting>
  <conditionalFormatting sqref="O421">
    <cfRule type="cellIs" dxfId="520" priority="248" operator="lessThan">
      <formula>0</formula>
    </cfRule>
  </conditionalFormatting>
  <conditionalFormatting sqref="O421">
    <cfRule type="cellIs" dxfId="519" priority="247" operator="lessThan">
      <formula>0</formula>
    </cfRule>
  </conditionalFormatting>
  <conditionalFormatting sqref="O423">
    <cfRule type="cellIs" dxfId="518" priority="246" operator="lessThan">
      <formula>0</formula>
    </cfRule>
  </conditionalFormatting>
  <conditionalFormatting sqref="O423">
    <cfRule type="cellIs" dxfId="517" priority="245" operator="lessThan">
      <formula>0</formula>
    </cfRule>
  </conditionalFormatting>
  <conditionalFormatting sqref="O423">
    <cfRule type="cellIs" dxfId="516" priority="244" operator="lessThan">
      <formula>0</formula>
    </cfRule>
  </conditionalFormatting>
  <conditionalFormatting sqref="O423">
    <cfRule type="cellIs" dxfId="515" priority="243" operator="lessThan">
      <formula>0</formula>
    </cfRule>
  </conditionalFormatting>
  <conditionalFormatting sqref="O423">
    <cfRule type="cellIs" dxfId="514" priority="242" operator="lessThan">
      <formula>0</formula>
    </cfRule>
  </conditionalFormatting>
  <conditionalFormatting sqref="O423">
    <cfRule type="cellIs" dxfId="513" priority="241" operator="lessThan">
      <formula>0</formula>
    </cfRule>
  </conditionalFormatting>
  <conditionalFormatting sqref="O423">
    <cfRule type="cellIs" dxfId="512" priority="240" operator="lessThan">
      <formula>0</formula>
    </cfRule>
  </conditionalFormatting>
  <conditionalFormatting sqref="O423">
    <cfRule type="cellIs" dxfId="511" priority="239" operator="lessThan">
      <formula>0</formula>
    </cfRule>
  </conditionalFormatting>
  <conditionalFormatting sqref="O426">
    <cfRule type="cellIs" dxfId="510" priority="238" operator="lessThan">
      <formula>0</formula>
    </cfRule>
  </conditionalFormatting>
  <conditionalFormatting sqref="O427">
    <cfRule type="cellIs" dxfId="509" priority="237" operator="lessThan">
      <formula>0</formula>
    </cfRule>
  </conditionalFormatting>
  <conditionalFormatting sqref="O427">
    <cfRule type="cellIs" dxfId="508" priority="236" operator="lessThan">
      <formula>0</formula>
    </cfRule>
  </conditionalFormatting>
  <conditionalFormatting sqref="O429">
    <cfRule type="cellIs" dxfId="507" priority="235" operator="lessThan">
      <formula>0</formula>
    </cfRule>
  </conditionalFormatting>
  <conditionalFormatting sqref="O429">
    <cfRule type="cellIs" dxfId="506" priority="234" operator="lessThan">
      <formula>0</formula>
    </cfRule>
  </conditionalFormatting>
  <conditionalFormatting sqref="O429">
    <cfRule type="cellIs" dxfId="505" priority="233" operator="lessThan">
      <formula>0</formula>
    </cfRule>
  </conditionalFormatting>
  <conditionalFormatting sqref="O429">
    <cfRule type="cellIs" dxfId="504" priority="232" operator="lessThan">
      <formula>0</formula>
    </cfRule>
  </conditionalFormatting>
  <conditionalFormatting sqref="O429">
    <cfRule type="cellIs" dxfId="503" priority="231" operator="lessThan">
      <formula>0</formula>
    </cfRule>
  </conditionalFormatting>
  <conditionalFormatting sqref="O429">
    <cfRule type="cellIs" dxfId="502" priority="230" operator="lessThan">
      <formula>0</formula>
    </cfRule>
  </conditionalFormatting>
  <conditionalFormatting sqref="O429">
    <cfRule type="cellIs" dxfId="501" priority="229" operator="lessThan">
      <formula>0</formula>
    </cfRule>
  </conditionalFormatting>
  <conditionalFormatting sqref="O429">
    <cfRule type="cellIs" dxfId="500" priority="228" operator="lessThan">
      <formula>0</formula>
    </cfRule>
  </conditionalFormatting>
  <conditionalFormatting sqref="O432">
    <cfRule type="cellIs" dxfId="499" priority="227" operator="lessThan">
      <formula>0</formula>
    </cfRule>
  </conditionalFormatting>
  <conditionalFormatting sqref="O435">
    <cfRule type="cellIs" dxfId="498" priority="226" operator="lessThan">
      <formula>0</formula>
    </cfRule>
  </conditionalFormatting>
  <conditionalFormatting sqref="O435">
    <cfRule type="cellIs" dxfId="497" priority="225" operator="lessThan">
      <formula>0</formula>
    </cfRule>
  </conditionalFormatting>
  <conditionalFormatting sqref="O435">
    <cfRule type="cellIs" dxfId="496" priority="224" operator="lessThan">
      <formula>0</formula>
    </cfRule>
  </conditionalFormatting>
  <conditionalFormatting sqref="O435">
    <cfRule type="cellIs" dxfId="495" priority="223" operator="lessThan">
      <formula>0</formula>
    </cfRule>
  </conditionalFormatting>
  <conditionalFormatting sqref="O435">
    <cfRule type="cellIs" dxfId="494" priority="222" operator="lessThan">
      <formula>0</formula>
    </cfRule>
  </conditionalFormatting>
  <conditionalFormatting sqref="O435">
    <cfRule type="cellIs" dxfId="493" priority="221" operator="lessThan">
      <formula>0</formula>
    </cfRule>
  </conditionalFormatting>
  <conditionalFormatting sqref="O435">
    <cfRule type="cellIs" dxfId="492" priority="220" operator="lessThan">
      <formula>0</formula>
    </cfRule>
  </conditionalFormatting>
  <conditionalFormatting sqref="O435">
    <cfRule type="cellIs" dxfId="491" priority="219" operator="lessThan">
      <formula>0</formula>
    </cfRule>
  </conditionalFormatting>
  <conditionalFormatting sqref="O438">
    <cfRule type="cellIs" dxfId="490" priority="218" operator="lessThan">
      <formula>0</formula>
    </cfRule>
  </conditionalFormatting>
  <conditionalFormatting sqref="O439">
    <cfRule type="cellIs" dxfId="489" priority="217" operator="lessThan">
      <formula>0</formula>
    </cfRule>
  </conditionalFormatting>
  <conditionalFormatting sqref="O439">
    <cfRule type="cellIs" dxfId="488" priority="216" operator="lessThan">
      <formula>0</formula>
    </cfRule>
  </conditionalFormatting>
  <conditionalFormatting sqref="O441">
    <cfRule type="cellIs" dxfId="487" priority="215" operator="lessThan">
      <formula>0</formula>
    </cfRule>
  </conditionalFormatting>
  <conditionalFormatting sqref="O441">
    <cfRule type="cellIs" dxfId="486" priority="214" operator="lessThan">
      <formula>0</formula>
    </cfRule>
  </conditionalFormatting>
  <conditionalFormatting sqref="O441">
    <cfRule type="cellIs" dxfId="485" priority="213" operator="lessThan">
      <formula>0</formula>
    </cfRule>
  </conditionalFormatting>
  <conditionalFormatting sqref="O441">
    <cfRule type="cellIs" dxfId="484" priority="212" operator="lessThan">
      <formula>0</formula>
    </cfRule>
  </conditionalFormatting>
  <conditionalFormatting sqref="O441">
    <cfRule type="cellIs" dxfId="483" priority="211" operator="lessThan">
      <formula>0</formula>
    </cfRule>
  </conditionalFormatting>
  <conditionalFormatting sqref="O441">
    <cfRule type="cellIs" dxfId="482" priority="210" operator="lessThan">
      <formula>0</formula>
    </cfRule>
  </conditionalFormatting>
  <conditionalFormatting sqref="O441">
    <cfRule type="cellIs" dxfId="481" priority="209" operator="lessThan">
      <formula>0</formula>
    </cfRule>
  </conditionalFormatting>
  <conditionalFormatting sqref="O441">
    <cfRule type="cellIs" dxfId="480" priority="208" operator="lessThan">
      <formula>0</formula>
    </cfRule>
  </conditionalFormatting>
  <conditionalFormatting sqref="O444">
    <cfRule type="cellIs" dxfId="479" priority="207" operator="lessThan">
      <formula>0</formula>
    </cfRule>
  </conditionalFormatting>
  <conditionalFormatting sqref="O445">
    <cfRule type="cellIs" dxfId="478" priority="206" operator="lessThan">
      <formula>0</formula>
    </cfRule>
  </conditionalFormatting>
  <conditionalFormatting sqref="O445">
    <cfRule type="cellIs" dxfId="477" priority="205" operator="lessThan">
      <formula>0</formula>
    </cfRule>
  </conditionalFormatting>
  <conditionalFormatting sqref="O448">
    <cfRule type="cellIs" dxfId="476" priority="204" operator="lessThan">
      <formula>0</formula>
    </cfRule>
  </conditionalFormatting>
  <conditionalFormatting sqref="O448">
    <cfRule type="cellIs" dxfId="475" priority="203" operator="lessThan">
      <formula>0</formula>
    </cfRule>
  </conditionalFormatting>
  <conditionalFormatting sqref="O448">
    <cfRule type="cellIs" dxfId="474" priority="202" operator="lessThan">
      <formula>0</formula>
    </cfRule>
  </conditionalFormatting>
  <conditionalFormatting sqref="O448">
    <cfRule type="cellIs" dxfId="473" priority="201" operator="lessThan">
      <formula>0</formula>
    </cfRule>
  </conditionalFormatting>
  <conditionalFormatting sqref="O448">
    <cfRule type="cellIs" dxfId="472" priority="200" operator="lessThan">
      <formula>0</formula>
    </cfRule>
  </conditionalFormatting>
  <conditionalFormatting sqref="O448">
    <cfRule type="cellIs" dxfId="471" priority="199" operator="lessThan">
      <formula>0</formula>
    </cfRule>
  </conditionalFormatting>
  <conditionalFormatting sqref="O448">
    <cfRule type="cellIs" dxfId="470" priority="198" operator="lessThan">
      <formula>0</formula>
    </cfRule>
  </conditionalFormatting>
  <conditionalFormatting sqref="O448">
    <cfRule type="cellIs" dxfId="469" priority="197" operator="lessThan">
      <formula>0</formula>
    </cfRule>
  </conditionalFormatting>
  <conditionalFormatting sqref="O451">
    <cfRule type="cellIs" dxfId="468" priority="196" operator="lessThan">
      <formula>0</formula>
    </cfRule>
  </conditionalFormatting>
  <conditionalFormatting sqref="O452">
    <cfRule type="cellIs" dxfId="467" priority="195" operator="lessThan">
      <formula>0</formula>
    </cfRule>
  </conditionalFormatting>
  <conditionalFormatting sqref="O452">
    <cfRule type="cellIs" dxfId="466" priority="194" operator="lessThan">
      <formula>0</formula>
    </cfRule>
  </conditionalFormatting>
  <conditionalFormatting sqref="O454">
    <cfRule type="cellIs" dxfId="465" priority="193" operator="lessThan">
      <formula>0</formula>
    </cfRule>
  </conditionalFormatting>
  <conditionalFormatting sqref="O454">
    <cfRule type="cellIs" dxfId="464" priority="192" operator="lessThan">
      <formula>0</formula>
    </cfRule>
  </conditionalFormatting>
  <conditionalFormatting sqref="O454">
    <cfRule type="cellIs" dxfId="463" priority="191" operator="lessThan">
      <formula>0</formula>
    </cfRule>
  </conditionalFormatting>
  <conditionalFormatting sqref="O454">
    <cfRule type="cellIs" dxfId="462" priority="190" operator="lessThan">
      <formula>0</formula>
    </cfRule>
  </conditionalFormatting>
  <conditionalFormatting sqref="O454">
    <cfRule type="cellIs" dxfId="461" priority="189" operator="lessThan">
      <formula>0</formula>
    </cfRule>
  </conditionalFormatting>
  <conditionalFormatting sqref="O454">
    <cfRule type="cellIs" dxfId="460" priority="188" operator="lessThan">
      <formula>0</formula>
    </cfRule>
  </conditionalFormatting>
  <conditionalFormatting sqref="O454">
    <cfRule type="cellIs" dxfId="459" priority="187" operator="lessThan">
      <formula>0</formula>
    </cfRule>
  </conditionalFormatting>
  <conditionalFormatting sqref="O454">
    <cfRule type="cellIs" dxfId="458" priority="186" operator="lessThan">
      <formula>0</formula>
    </cfRule>
  </conditionalFormatting>
  <conditionalFormatting sqref="O457">
    <cfRule type="cellIs" dxfId="457" priority="185" operator="lessThan">
      <formula>0</formula>
    </cfRule>
  </conditionalFormatting>
  <conditionalFormatting sqref="O458">
    <cfRule type="cellIs" dxfId="456" priority="184" operator="lessThan">
      <formula>0</formula>
    </cfRule>
  </conditionalFormatting>
  <conditionalFormatting sqref="O458">
    <cfRule type="cellIs" dxfId="455" priority="183" operator="lessThan">
      <formula>0</formula>
    </cfRule>
  </conditionalFormatting>
  <conditionalFormatting sqref="O461:O464">
    <cfRule type="cellIs" dxfId="454" priority="182" operator="lessThan">
      <formula>0</formula>
    </cfRule>
  </conditionalFormatting>
  <conditionalFormatting sqref="O461:O464">
    <cfRule type="expression" dxfId="453" priority="180">
      <formula>O461/N461&gt;1</formula>
    </cfRule>
    <cfRule type="expression" dxfId="452" priority="181">
      <formula>O461/N461&lt;1</formula>
    </cfRule>
  </conditionalFormatting>
  <conditionalFormatting sqref="O552 O560 O575">
    <cfRule type="expression" dxfId="451" priority="178">
      <formula>O552/#REF!&gt;1</formula>
    </cfRule>
    <cfRule type="expression" dxfId="450" priority="179">
      <formula>O552/#REF!&lt;1</formula>
    </cfRule>
  </conditionalFormatting>
  <conditionalFormatting sqref="O512">
    <cfRule type="cellIs" dxfId="449" priority="177" operator="lessThan">
      <formula>0</formula>
    </cfRule>
  </conditionalFormatting>
  <conditionalFormatting sqref="O512">
    <cfRule type="expression" dxfId="448" priority="175">
      <formula>O512/N512&gt;1</formula>
    </cfRule>
    <cfRule type="expression" dxfId="447" priority="176">
      <formula>O512/N512&lt;1</formula>
    </cfRule>
  </conditionalFormatting>
  <conditionalFormatting sqref="O596">
    <cfRule type="cellIs" dxfId="446" priority="174" operator="lessThan">
      <formula>0</formula>
    </cfRule>
  </conditionalFormatting>
  <conditionalFormatting sqref="O600">
    <cfRule type="cellIs" dxfId="445" priority="173" operator="lessThan">
      <formula>0</formula>
    </cfRule>
  </conditionalFormatting>
  <conditionalFormatting sqref="O600">
    <cfRule type="cellIs" dxfId="444" priority="172" operator="lessThan">
      <formula>0</formula>
    </cfRule>
  </conditionalFormatting>
  <conditionalFormatting sqref="O710">
    <cfRule type="cellIs" dxfId="443" priority="171" operator="lessThan">
      <formula>0</formula>
    </cfRule>
  </conditionalFormatting>
  <conditionalFormatting sqref="O654 O651 O648:O649 O632:O634">
    <cfRule type="expression" dxfId="442" priority="158">
      <formula>O632/N632&gt;1</formula>
    </cfRule>
    <cfRule type="expression" dxfId="441" priority="159">
      <formula>O632/N632&lt;1</formula>
    </cfRule>
  </conditionalFormatting>
  <conditionalFormatting sqref="O507:O510">
    <cfRule type="cellIs" dxfId="440" priority="170" operator="lessThan">
      <formula>0</formula>
    </cfRule>
  </conditionalFormatting>
  <conditionalFormatting sqref="O507:O510">
    <cfRule type="expression" dxfId="439" priority="168">
      <formula>O507/N507&gt;1</formula>
    </cfRule>
    <cfRule type="expression" dxfId="438" priority="169">
      <formula>O507/N507&lt;1</formula>
    </cfRule>
  </conditionalFormatting>
  <conditionalFormatting sqref="O574 O559 O551">
    <cfRule type="cellIs" dxfId="437" priority="167" operator="lessThan">
      <formula>0</formula>
    </cfRule>
  </conditionalFormatting>
  <conditionalFormatting sqref="O570:O573 O555:O558 O547:O550">
    <cfRule type="cellIs" dxfId="436" priority="166" operator="lessThan">
      <formula>0</formula>
    </cfRule>
  </conditionalFormatting>
  <conditionalFormatting sqref="O570:O573 O555:O558 O547:O550">
    <cfRule type="expression" dxfId="435" priority="164">
      <formula>O547/N547&gt;1</formula>
    </cfRule>
    <cfRule type="expression" dxfId="434" priority="165">
      <formula>O547/N547&lt;1</formula>
    </cfRule>
  </conditionalFormatting>
  <conditionalFormatting sqref="O574 O559 O551">
    <cfRule type="cellIs" dxfId="433" priority="163" operator="lessThan">
      <formula>0</formula>
    </cfRule>
  </conditionalFormatting>
  <conditionalFormatting sqref="O574 O559 O551">
    <cfRule type="expression" dxfId="432" priority="161">
      <formula>O551/N551&gt;1</formula>
    </cfRule>
    <cfRule type="expression" dxfId="431" priority="162">
      <formula>O551/N551&lt;1</formula>
    </cfRule>
  </conditionalFormatting>
  <conditionalFormatting sqref="O654 O651 O648:O649 O632:O634">
    <cfRule type="cellIs" dxfId="430" priority="160" operator="lessThan">
      <formula>0</formula>
    </cfRule>
  </conditionalFormatting>
  <conditionalFormatting sqref="O504">
    <cfRule type="expression" dxfId="429" priority="358">
      <formula>O504/#REF!&gt;1</formula>
    </cfRule>
    <cfRule type="expression" dxfId="428" priority="359">
      <formula>O504/#REF!&lt;1</formula>
    </cfRule>
  </conditionalFormatting>
  <conditionalFormatting sqref="O465">
    <cfRule type="cellIs" dxfId="427" priority="157" operator="lessThan">
      <formula>0</formula>
    </cfRule>
  </conditionalFormatting>
  <conditionalFormatting sqref="O465">
    <cfRule type="expression" dxfId="426" priority="155">
      <formula>O465/N465&gt;1</formula>
    </cfRule>
    <cfRule type="expression" dxfId="425" priority="156">
      <formula>O465/N465&lt;1</formula>
    </cfRule>
  </conditionalFormatting>
  <conditionalFormatting sqref="O511">
    <cfRule type="cellIs" dxfId="424" priority="154" operator="lessThan">
      <formula>0</formula>
    </cfRule>
  </conditionalFormatting>
  <conditionalFormatting sqref="O511">
    <cfRule type="expression" dxfId="423" priority="152">
      <formula>O511/N511&gt;1</formula>
    </cfRule>
    <cfRule type="expression" dxfId="422" priority="153">
      <formula>O511/N511&lt;1</formula>
    </cfRule>
  </conditionalFormatting>
  <conditionalFormatting sqref="O568">
    <cfRule type="cellIs" dxfId="421" priority="142" operator="lessThan">
      <formula>0</formula>
    </cfRule>
  </conditionalFormatting>
  <conditionalFormatting sqref="O603">
    <cfRule type="expression" dxfId="420" priority="116">
      <formula>O603/N603&gt;1</formula>
    </cfRule>
    <cfRule type="expression" dxfId="419" priority="117">
      <formula>O603/N603&lt;1</formula>
    </cfRule>
  </conditionalFormatting>
  <conditionalFormatting sqref="O552">
    <cfRule type="cellIs" dxfId="418" priority="139" operator="lessThan">
      <formula>0</formula>
    </cfRule>
  </conditionalFormatting>
  <conditionalFormatting sqref="O552">
    <cfRule type="expression" dxfId="417" priority="137">
      <formula>O552/N552&gt;1</formula>
    </cfRule>
    <cfRule type="expression" dxfId="416" priority="138">
      <formula>O552/N552&lt;1</formula>
    </cfRule>
  </conditionalFormatting>
  <conditionalFormatting sqref="O560">
    <cfRule type="cellIs" dxfId="415" priority="136" operator="lessThan">
      <formula>0</formula>
    </cfRule>
  </conditionalFormatting>
  <conditionalFormatting sqref="O560">
    <cfRule type="expression" dxfId="414" priority="134">
      <formula>O560/N560&gt;1</formula>
    </cfRule>
    <cfRule type="expression" dxfId="413" priority="135">
      <formula>O560/N560&lt;1</formula>
    </cfRule>
  </conditionalFormatting>
  <conditionalFormatting sqref="O575">
    <cfRule type="cellIs" dxfId="412" priority="133" operator="lessThan">
      <formula>0</formula>
    </cfRule>
  </conditionalFormatting>
  <conditionalFormatting sqref="O575">
    <cfRule type="expression" dxfId="411" priority="131">
      <formula>O575/N575&gt;1</formula>
    </cfRule>
    <cfRule type="expression" dxfId="410" priority="132">
      <formula>O575/N575&lt;1</formula>
    </cfRule>
  </conditionalFormatting>
  <conditionalFormatting sqref="O521">
    <cfRule type="cellIs" dxfId="406" priority="151" operator="lessThan">
      <formula>0</formula>
    </cfRule>
  </conditionalFormatting>
  <conditionalFormatting sqref="O521">
    <cfRule type="expression" dxfId="405" priority="149">
      <formula>O521/N521&gt;1</formula>
    </cfRule>
    <cfRule type="expression" dxfId="404" priority="150">
      <formula>O521/N521&lt;1</formula>
    </cfRule>
  </conditionalFormatting>
  <conditionalFormatting sqref="O529">
    <cfRule type="cellIs" dxfId="403" priority="148" operator="lessThan">
      <formula>0</formula>
    </cfRule>
  </conditionalFormatting>
  <conditionalFormatting sqref="O529">
    <cfRule type="expression" dxfId="402" priority="146">
      <formula>O529/N529&gt;1</formula>
    </cfRule>
    <cfRule type="expression" dxfId="401" priority="147">
      <formula>O529/N529&lt;1</formula>
    </cfRule>
  </conditionalFormatting>
  <conditionalFormatting sqref="O582">
    <cfRule type="expression" dxfId="400" priority="125">
      <formula>O582/N582&gt;1</formula>
    </cfRule>
    <cfRule type="expression" dxfId="399" priority="126">
      <formula>O582/N582&lt;1</formula>
    </cfRule>
  </conditionalFormatting>
  <conditionalFormatting sqref="O537">
    <cfRule type="cellIs" dxfId="398" priority="145" operator="lessThan">
      <formula>0</formula>
    </cfRule>
  </conditionalFormatting>
  <conditionalFormatting sqref="O537">
    <cfRule type="expression" dxfId="397" priority="143">
      <formula>O537/N537&gt;1</formula>
    </cfRule>
    <cfRule type="expression" dxfId="396" priority="144">
      <formula>O537/N537&lt;1</formula>
    </cfRule>
  </conditionalFormatting>
  <conditionalFormatting sqref="O641:O645 B636:O637">
    <cfRule type="cellIs" dxfId="395" priority="124" operator="lessThan">
      <formula>0</formula>
    </cfRule>
  </conditionalFormatting>
  <conditionalFormatting sqref="O568">
    <cfRule type="expression" dxfId="394" priority="140">
      <formula>O568/N568&gt;1</formula>
    </cfRule>
    <cfRule type="expression" dxfId="393" priority="141">
      <formula>O568/N568&lt;1</formula>
    </cfRule>
  </conditionalFormatting>
  <conditionalFormatting sqref="O597">
    <cfRule type="cellIs" dxfId="392" priority="123" operator="lessThan">
      <formula>0</formula>
    </cfRule>
  </conditionalFormatting>
  <conditionalFormatting sqref="O608">
    <cfRule type="expression" dxfId="391" priority="111">
      <formula>O608/N608&gt;1</formula>
    </cfRule>
    <cfRule type="expression" dxfId="390" priority="112">
      <formula>O608/N608&lt;1</formula>
    </cfRule>
  </conditionalFormatting>
  <conditionalFormatting sqref="O582">
    <cfRule type="cellIs" dxfId="389" priority="127" operator="lessThan">
      <formula>0</formula>
    </cfRule>
  </conditionalFormatting>
  <conditionalFormatting sqref="O597">
    <cfRule type="expression" dxfId="388" priority="121">
      <formula>O597/N597&gt;1</formula>
    </cfRule>
    <cfRule type="expression" dxfId="387" priority="122">
      <formula>O597/N597&lt;1</formula>
    </cfRule>
  </conditionalFormatting>
  <conditionalFormatting sqref="O676:O679">
    <cfRule type="cellIs" dxfId="386" priority="110" operator="lessThan">
      <formula>0</formula>
    </cfRule>
  </conditionalFormatting>
  <conditionalFormatting sqref="O678">
    <cfRule type="cellIs" dxfId="385" priority="109" operator="lessThan">
      <formula>0</formula>
    </cfRule>
  </conditionalFormatting>
  <conditionalFormatting sqref="O680:O683">
    <cfRule type="cellIs" dxfId="384" priority="108" operator="lessThan">
      <formula>0</formula>
    </cfRule>
  </conditionalFormatting>
  <conditionalFormatting sqref="O682">
    <cfRule type="cellIs" dxfId="383" priority="107" operator="lessThan">
      <formula>0</formula>
    </cfRule>
  </conditionalFormatting>
  <conditionalFormatting sqref="O684:O687">
    <cfRule type="cellIs" dxfId="382" priority="106" operator="lessThan">
      <formula>0</formula>
    </cfRule>
  </conditionalFormatting>
  <conditionalFormatting sqref="O686">
    <cfRule type="cellIs" dxfId="381" priority="105" operator="lessThan">
      <formula>0</formula>
    </cfRule>
  </conditionalFormatting>
  <conditionalFormatting sqref="O688:O691">
    <cfRule type="cellIs" dxfId="380" priority="104" operator="lessThan">
      <formula>0</formula>
    </cfRule>
  </conditionalFormatting>
  <conditionalFormatting sqref="O690">
    <cfRule type="cellIs" dxfId="379" priority="103" operator="lessThan">
      <formula>0</formula>
    </cfRule>
  </conditionalFormatting>
  <conditionalFormatting sqref="O692:O693 O695">
    <cfRule type="cellIs" dxfId="378" priority="102" operator="lessThan">
      <formula>0</formula>
    </cfRule>
  </conditionalFormatting>
  <conditionalFormatting sqref="O696:O699">
    <cfRule type="cellIs" dxfId="377" priority="101" operator="lessThan">
      <formula>0</formula>
    </cfRule>
  </conditionalFormatting>
  <conditionalFormatting sqref="O698">
    <cfRule type="cellIs" dxfId="376" priority="100" operator="lessThan">
      <formula>0</formula>
    </cfRule>
  </conditionalFormatting>
  <conditionalFormatting sqref="O700:O703">
    <cfRule type="cellIs" dxfId="375" priority="99" operator="lessThan">
      <formula>0</formula>
    </cfRule>
  </conditionalFormatting>
  <conditionalFormatting sqref="O702">
    <cfRule type="cellIs" dxfId="374" priority="98" operator="lessThan">
      <formula>0</formula>
    </cfRule>
  </conditionalFormatting>
  <conditionalFormatting sqref="O704:O707">
    <cfRule type="cellIs" dxfId="373" priority="97" operator="lessThan">
      <formula>0</formula>
    </cfRule>
  </conditionalFormatting>
  <conditionalFormatting sqref="O706">
    <cfRule type="cellIs" dxfId="372" priority="96" operator="lessThan">
      <formula>0</formula>
    </cfRule>
  </conditionalFormatting>
  <conditionalFormatting sqref="O712:O715">
    <cfRule type="cellIs" dxfId="371" priority="95" operator="lessThan">
      <formula>0</formula>
    </cfRule>
  </conditionalFormatting>
  <conditionalFormatting sqref="O714">
    <cfRule type="cellIs" dxfId="370" priority="94" operator="lessThan">
      <formula>0</formula>
    </cfRule>
  </conditionalFormatting>
  <conditionalFormatting sqref="O716:O719">
    <cfRule type="cellIs" dxfId="369" priority="93" operator="lessThan">
      <formula>0</formula>
    </cfRule>
  </conditionalFormatting>
  <conditionalFormatting sqref="O718">
    <cfRule type="cellIs" dxfId="368" priority="92" operator="lessThan">
      <formula>0</formula>
    </cfRule>
  </conditionalFormatting>
  <conditionalFormatting sqref="O466">
    <cfRule type="cellIs" dxfId="367" priority="91" operator="lessThan">
      <formula>0</formula>
    </cfRule>
  </conditionalFormatting>
  <conditionalFormatting sqref="O505">
    <cfRule type="cellIs" dxfId="366" priority="90" operator="lessThan">
      <formula>0</formula>
    </cfRule>
  </conditionalFormatting>
  <conditionalFormatting sqref="O513">
    <cfRule type="cellIs" dxfId="365" priority="89" operator="lessThan">
      <formula>0</formula>
    </cfRule>
  </conditionalFormatting>
  <conditionalFormatting sqref="O522">
    <cfRule type="cellIs" dxfId="364" priority="88" operator="lessThan">
      <formula>0</formula>
    </cfRule>
  </conditionalFormatting>
  <conditionalFormatting sqref="O530">
    <cfRule type="cellIs" dxfId="363" priority="87" operator="lessThan">
      <formula>0</formula>
    </cfRule>
  </conditionalFormatting>
  <conditionalFormatting sqref="O538">
    <cfRule type="cellIs" dxfId="362" priority="86" operator="lessThan">
      <formula>0</formula>
    </cfRule>
  </conditionalFormatting>
  <conditionalFormatting sqref="O553">
    <cfRule type="cellIs" dxfId="361" priority="85" operator="lessThan">
      <formula>0</formula>
    </cfRule>
  </conditionalFormatting>
  <conditionalFormatting sqref="O561">
    <cfRule type="cellIs" dxfId="360" priority="84" operator="lessThan">
      <formula>0</formula>
    </cfRule>
  </conditionalFormatting>
  <conditionalFormatting sqref="B720:N723">
    <cfRule type="cellIs" dxfId="358" priority="82" operator="lessThan">
      <formula>0</formula>
    </cfRule>
  </conditionalFormatting>
  <conditionalFormatting sqref="I722:N722 P720:Q723">
    <cfRule type="cellIs" dxfId="357" priority="81" operator="lessThan">
      <formula>0</formula>
    </cfRule>
  </conditionalFormatting>
  <conditionalFormatting sqref="O720:O723">
    <cfRule type="cellIs" dxfId="356" priority="80" operator="lessThan">
      <formula>0</formula>
    </cfRule>
  </conditionalFormatting>
  <conditionalFormatting sqref="O722">
    <cfRule type="cellIs" dxfId="355" priority="79" operator="lessThan">
      <formula>0</formula>
    </cfRule>
  </conditionalFormatting>
  <conditionalFormatting sqref="P655:P658">
    <cfRule type="cellIs" dxfId="354" priority="78" operator="lessThan">
      <formula>0</formula>
    </cfRule>
  </conditionalFormatting>
  <conditionalFormatting sqref="P638:Q638 Q639:Q640">
    <cfRule type="cellIs" dxfId="353" priority="77" operator="lessThan">
      <formula>0</formula>
    </cfRule>
  </conditionalFormatting>
  <conditionalFormatting sqref="B638">
    <cfRule type="cellIs" dxfId="352" priority="76" operator="lessThan">
      <formula>0</formula>
    </cfRule>
  </conditionalFormatting>
  <conditionalFormatting sqref="P639:P640">
    <cfRule type="cellIs" dxfId="351" priority="75" operator="lessThan">
      <formula>0</formula>
    </cfRule>
  </conditionalFormatting>
  <conditionalFormatting sqref="B639:O640">
    <cfRule type="expression" dxfId="350" priority="73">
      <formula>B639/A639&gt;1</formula>
    </cfRule>
    <cfRule type="expression" dxfId="349" priority="74">
      <formula>B639/A639&lt;1</formula>
    </cfRule>
  </conditionalFormatting>
  <conditionalFormatting sqref="B639:O640">
    <cfRule type="cellIs" dxfId="348" priority="72" operator="lessThan">
      <formula>0</formula>
    </cfRule>
  </conditionalFormatting>
  <conditionalFormatting sqref="B491">
    <cfRule type="cellIs" dxfId="347" priority="71" operator="lessThan">
      <formula>0</formula>
    </cfRule>
  </conditionalFormatting>
  <conditionalFormatting sqref="B492:N496">
    <cfRule type="cellIs" dxfId="346" priority="70" operator="lessThan">
      <formula>0</formula>
    </cfRule>
  </conditionalFormatting>
  <conditionalFormatting sqref="B492:N496">
    <cfRule type="expression" dxfId="345" priority="68">
      <formula>B492/A492&gt;1</formula>
    </cfRule>
    <cfRule type="expression" dxfId="344" priority="69">
      <formula>B492/A492&lt;1</formula>
    </cfRule>
  </conditionalFormatting>
  <conditionalFormatting sqref="O492:O496">
    <cfRule type="cellIs" dxfId="343" priority="67" operator="lessThan">
      <formula>0</formula>
    </cfRule>
  </conditionalFormatting>
  <conditionalFormatting sqref="O492:O496">
    <cfRule type="expression" dxfId="342" priority="65">
      <formula>O492/N492&gt;1</formula>
    </cfRule>
    <cfRule type="expression" dxfId="341" priority="66">
      <formula>O492/N492&lt;1</formula>
    </cfRule>
  </conditionalFormatting>
  <conditionalFormatting sqref="Q589 Q584:Q587 B589:N589 P583:Q583 B583">
    <cfRule type="cellIs" dxfId="340" priority="64" operator="lessThan">
      <formula>0</formula>
    </cfRule>
  </conditionalFormatting>
  <conditionalFormatting sqref="P583">
    <cfRule type="cellIs" dxfId="339" priority="63" operator="lessThan">
      <formula>0</formula>
    </cfRule>
  </conditionalFormatting>
  <conditionalFormatting sqref="Q588">
    <cfRule type="cellIs" dxfId="338" priority="62" operator="lessThan">
      <formula>0</formula>
    </cfRule>
  </conditionalFormatting>
  <conditionalFormatting sqref="P584:P587">
    <cfRule type="cellIs" dxfId="337" priority="60" operator="lessThan">
      <formula>0</formula>
    </cfRule>
  </conditionalFormatting>
  <conditionalFormatting sqref="Q588">
    <cfRule type="cellIs" dxfId="336" priority="61" operator="lessThan">
      <formula>0</formula>
    </cfRule>
  </conditionalFormatting>
  <conditionalFormatting sqref="P590">
    <cfRule type="cellIs" dxfId="335" priority="17" operator="lessThan">
      <formula>0</formula>
    </cfRule>
  </conditionalFormatting>
  <conditionalFormatting sqref="B588">
    <cfRule type="cellIs" dxfId="334" priority="58" operator="lessThan">
      <formula>0</formula>
    </cfRule>
  </conditionalFormatting>
  <conditionalFormatting sqref="B585:B587">
    <cfRule type="cellIs" dxfId="333" priority="59" operator="lessThan">
      <formula>0</formula>
    </cfRule>
  </conditionalFormatting>
  <conditionalFormatting sqref="B584">
    <cfRule type="cellIs" dxfId="332" priority="57" operator="lessThan">
      <formula>0</formula>
    </cfRule>
  </conditionalFormatting>
  <conditionalFormatting sqref="B589">
    <cfRule type="cellIs" dxfId="331" priority="54" operator="lessThan">
      <formula>0</formula>
    </cfRule>
  </conditionalFormatting>
  <conditionalFormatting sqref="D589">
    <cfRule type="cellIs" dxfId="330" priority="48" operator="lessThan">
      <formula>0</formula>
    </cfRule>
  </conditionalFormatting>
  <conditionalFormatting sqref="G589">
    <cfRule type="cellIs" dxfId="329" priority="39" operator="lessThan">
      <formula>0</formula>
    </cfRule>
  </conditionalFormatting>
  <conditionalFormatting sqref="H589">
    <cfRule type="cellIs" dxfId="328" priority="36" operator="lessThan">
      <formula>0</formula>
    </cfRule>
  </conditionalFormatting>
  <conditionalFormatting sqref="B589:N589">
    <cfRule type="expression" dxfId="327" priority="55">
      <formula>B589/#REF!&gt;1</formula>
    </cfRule>
    <cfRule type="expression" dxfId="326" priority="56">
      <formula>B589/#REF!&lt;1</formula>
    </cfRule>
  </conditionalFormatting>
  <conditionalFormatting sqref="Q590">
    <cfRule type="cellIs" dxfId="325" priority="18" operator="lessThan">
      <formula>0</formula>
    </cfRule>
  </conditionalFormatting>
  <conditionalFormatting sqref="B589">
    <cfRule type="expression" dxfId="324" priority="52">
      <formula>B589/#REF!&gt;1</formula>
    </cfRule>
    <cfRule type="expression" dxfId="323" priority="53">
      <formula>B589/#REF!&lt;1</formula>
    </cfRule>
  </conditionalFormatting>
  <conditionalFormatting sqref="C589">
    <cfRule type="cellIs" dxfId="322" priority="51" operator="lessThan">
      <formula>0</formula>
    </cfRule>
  </conditionalFormatting>
  <conditionalFormatting sqref="C589">
    <cfRule type="expression" dxfId="321" priority="49">
      <formula>C589/B589&gt;1</formula>
    </cfRule>
    <cfRule type="expression" dxfId="320" priority="50">
      <formula>C589/B589&lt;1</formula>
    </cfRule>
  </conditionalFormatting>
  <conditionalFormatting sqref="D589">
    <cfRule type="expression" dxfId="319" priority="46">
      <formula>D589/C589&gt;1</formula>
    </cfRule>
    <cfRule type="expression" dxfId="318" priority="47">
      <formula>D589/C589&lt;1</formula>
    </cfRule>
  </conditionalFormatting>
  <conditionalFormatting sqref="E589">
    <cfRule type="cellIs" dxfId="317" priority="45" operator="lessThan">
      <formula>0</formula>
    </cfRule>
  </conditionalFormatting>
  <conditionalFormatting sqref="E589">
    <cfRule type="expression" dxfId="316" priority="43">
      <formula>E589/D589&gt;1</formula>
    </cfRule>
    <cfRule type="expression" dxfId="315" priority="44">
      <formula>E589/D589&lt;1</formula>
    </cfRule>
  </conditionalFormatting>
  <conditionalFormatting sqref="F589">
    <cfRule type="cellIs" dxfId="314" priority="42" operator="lessThan">
      <formula>0</formula>
    </cfRule>
  </conditionalFormatting>
  <conditionalFormatting sqref="F589">
    <cfRule type="expression" dxfId="313" priority="40">
      <formula>F589/E589&gt;1</formula>
    </cfRule>
    <cfRule type="expression" dxfId="312" priority="41">
      <formula>F589/E589&lt;1</formula>
    </cfRule>
  </conditionalFormatting>
  <conditionalFormatting sqref="G589">
    <cfRule type="expression" dxfId="311" priority="37">
      <formula>G589/F589&gt;1</formula>
    </cfRule>
    <cfRule type="expression" dxfId="310" priority="38">
      <formula>G589/F589&lt;1</formula>
    </cfRule>
  </conditionalFormatting>
  <conditionalFormatting sqref="H589">
    <cfRule type="expression" dxfId="309" priority="34">
      <formula>H589/G589&gt;1</formula>
    </cfRule>
    <cfRule type="expression" dxfId="308" priority="35">
      <formula>H589/G589&lt;1</formula>
    </cfRule>
  </conditionalFormatting>
  <conditionalFormatting sqref="P588:P589">
    <cfRule type="cellIs" dxfId="307" priority="33" operator="lessThan">
      <formula>0</formula>
    </cfRule>
  </conditionalFormatting>
  <conditionalFormatting sqref="J588:N588">
    <cfRule type="cellIs" dxfId="306" priority="32" operator="lessThan">
      <formula>0</formula>
    </cfRule>
  </conditionalFormatting>
  <conditionalFormatting sqref="C588:I588 C584:C587">
    <cfRule type="cellIs" dxfId="305" priority="31" operator="lessThan">
      <formula>0</formula>
    </cfRule>
  </conditionalFormatting>
  <conditionalFormatting sqref="C588:M588">
    <cfRule type="cellIs" dxfId="304" priority="30" operator="lessThan">
      <formula>0</formula>
    </cfRule>
  </conditionalFormatting>
  <conditionalFormatting sqref="C584:C587">
    <cfRule type="expression" dxfId="303" priority="28">
      <formula>C584/B584&gt;1</formula>
    </cfRule>
    <cfRule type="expression" dxfId="302" priority="29">
      <formula>C584/B584&lt;1</formula>
    </cfRule>
  </conditionalFormatting>
  <conditionalFormatting sqref="D584:N587">
    <cfRule type="cellIs" dxfId="301" priority="27" operator="lessThan">
      <formula>0</formula>
    </cfRule>
  </conditionalFormatting>
  <conditionalFormatting sqref="D584:N587">
    <cfRule type="expression" dxfId="300" priority="25">
      <formula>D584/C584&gt;1</formula>
    </cfRule>
    <cfRule type="expression" dxfId="299" priority="26">
      <formula>D584/C584&lt;1</formula>
    </cfRule>
  </conditionalFormatting>
  <conditionalFormatting sqref="C588:N588">
    <cfRule type="cellIs" dxfId="298" priority="24" operator="lessThan">
      <formula>0</formula>
    </cfRule>
  </conditionalFormatting>
  <conditionalFormatting sqref="C588:N588">
    <cfRule type="expression" dxfId="297" priority="22">
      <formula>C588/B588&gt;1</formula>
    </cfRule>
    <cfRule type="expression" dxfId="296" priority="23">
      <formula>C588/B588&lt;1</formula>
    </cfRule>
  </conditionalFormatting>
  <conditionalFormatting sqref="B589:N589">
    <cfRule type="cellIs" dxfId="295" priority="21" operator="lessThan">
      <formula>0</formula>
    </cfRule>
  </conditionalFormatting>
  <conditionalFormatting sqref="B589:N589">
    <cfRule type="expression" dxfId="294" priority="19">
      <formula>B589/A589&gt;1</formula>
    </cfRule>
    <cfRule type="expression" dxfId="293" priority="20">
      <formula>B589/A589&lt;1</formula>
    </cfRule>
  </conditionalFormatting>
  <conditionalFormatting sqref="B590:N590">
    <cfRule type="cellIs" dxfId="292" priority="16" operator="lessThan">
      <formula>0</formula>
    </cfRule>
  </conditionalFormatting>
  <conditionalFormatting sqref="O589">
    <cfRule type="cellIs" dxfId="291" priority="15" operator="lessThan">
      <formula>0</formula>
    </cfRule>
  </conditionalFormatting>
  <conditionalFormatting sqref="O589">
    <cfRule type="expression" dxfId="290" priority="13">
      <formula>O589/#REF!&gt;1</formula>
    </cfRule>
    <cfRule type="expression" dxfId="289" priority="14">
      <formula>O589/#REF!&lt;1</formula>
    </cfRule>
  </conditionalFormatting>
  <conditionalFormatting sqref="O588">
    <cfRule type="cellIs" dxfId="288" priority="12" operator="lessThan">
      <formula>0</formula>
    </cfRule>
  </conditionalFormatting>
  <conditionalFormatting sqref="O584:O587">
    <cfRule type="cellIs" dxfId="287" priority="11" operator="lessThan">
      <formula>0</formula>
    </cfRule>
  </conditionalFormatting>
  <conditionalFormatting sqref="O584:O587">
    <cfRule type="expression" dxfId="286" priority="9">
      <formula>O584/N584&gt;1</formula>
    </cfRule>
    <cfRule type="expression" dxfId="285" priority="10">
      <formula>O584/N584&lt;1</formula>
    </cfRule>
  </conditionalFormatting>
  <conditionalFormatting sqref="O588">
    <cfRule type="cellIs" dxfId="284" priority="8" operator="lessThan">
      <formula>0</formula>
    </cfRule>
  </conditionalFormatting>
  <conditionalFormatting sqref="O588">
    <cfRule type="expression" dxfId="283" priority="6">
      <formula>O588/N588&gt;1</formula>
    </cfRule>
    <cfRule type="expression" dxfId="282" priority="7">
      <formula>O588/N588&lt;1</formula>
    </cfRule>
  </conditionalFormatting>
  <conditionalFormatting sqref="O589">
    <cfRule type="cellIs" dxfId="281" priority="5" operator="lessThan">
      <formula>0</formula>
    </cfRule>
  </conditionalFormatting>
  <conditionalFormatting sqref="O589">
    <cfRule type="expression" dxfId="280" priority="3">
      <formula>O589/N589&gt;1</formula>
    </cfRule>
    <cfRule type="expression" dxfId="279" priority="4">
      <formula>O589/N589&lt;1</formula>
    </cfRule>
  </conditionalFormatting>
  <conditionalFormatting sqref="O590">
    <cfRule type="cellIs" dxfId="278" priority="2" operator="lessThan">
      <formula>0</formula>
    </cfRule>
  </conditionalFormatting>
  <conditionalFormatting sqref="O357:O360">
    <cfRule type="cellIs" dxfId="269"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6"/>
  <sheetViews>
    <sheetView workbookViewId="0">
      <selection activeCell="O14" sqref="O1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1.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2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901</v>
      </c>
      <c r="B1" s="130" t="s">
        <v>815</v>
      </c>
      <c r="C1" s="130" t="s">
        <v>816</v>
      </c>
      <c r="D1" s="130" t="s">
        <v>817</v>
      </c>
      <c r="E1" s="130" t="s">
        <v>818</v>
      </c>
      <c r="F1" s="130" t="s">
        <v>819</v>
      </c>
      <c r="G1" s="130" t="s">
        <v>820</v>
      </c>
      <c r="H1" s="130" t="s">
        <v>821</v>
      </c>
      <c r="I1" s="130" t="s">
        <v>822</v>
      </c>
      <c r="J1" s="130" t="s">
        <v>52</v>
      </c>
      <c r="K1" s="130" t="s">
        <v>51</v>
      </c>
      <c r="L1" s="130" t="s">
        <v>823</v>
      </c>
      <c r="M1" s="130" t="s">
        <v>824</v>
      </c>
      <c r="N1" s="130" t="s">
        <v>45</v>
      </c>
      <c r="O1" s="130" t="s">
        <v>825</v>
      </c>
      <c r="P1" s="130" t="s">
        <v>826</v>
      </c>
      <c r="Q1" s="130" t="s">
        <v>827</v>
      </c>
      <c r="R1" s="130" t="s">
        <v>828</v>
      </c>
      <c r="S1" s="130" t="s">
        <v>829</v>
      </c>
      <c r="T1" s="130" t="s">
        <v>830</v>
      </c>
      <c r="U1" s="130" t="s">
        <v>831</v>
      </c>
      <c r="V1" s="130" t="s">
        <v>832</v>
      </c>
      <c r="W1" s="130" t="s">
        <v>833</v>
      </c>
      <c r="X1" s="130" t="s">
        <v>834</v>
      </c>
    </row>
    <row r="2" spans="1:24" x14ac:dyDescent="0.3">
      <c r="A2" s="130" t="s">
        <v>835</v>
      </c>
      <c r="B2" s="130"/>
      <c r="C2" s="130"/>
      <c r="D2" s="130"/>
      <c r="E2" s="130">
        <v>18.34</v>
      </c>
      <c r="F2" s="130">
        <v>-0.27</v>
      </c>
      <c r="G2" s="130">
        <v>15331719.32</v>
      </c>
      <c r="H2" s="130">
        <v>110036.66</v>
      </c>
      <c r="I2" s="130">
        <v>22925.86</v>
      </c>
      <c r="J2" s="130">
        <v>46.65</v>
      </c>
      <c r="K2" s="130" t="s">
        <v>902</v>
      </c>
      <c r="L2" s="130">
        <v>1.54</v>
      </c>
      <c r="M2" s="130" t="s">
        <v>903</v>
      </c>
      <c r="N2" s="130">
        <v>1.44</v>
      </c>
      <c r="O2" s="130">
        <v>4.6900000000000004</v>
      </c>
      <c r="P2" s="130">
        <v>3.6</v>
      </c>
      <c r="Q2" s="130">
        <v>-20.5</v>
      </c>
      <c r="R2" s="130" t="s">
        <v>902</v>
      </c>
      <c r="S2" s="130">
        <v>39.75</v>
      </c>
      <c r="T2" s="130"/>
      <c r="U2" s="130">
        <v>313.52</v>
      </c>
      <c r="V2" s="130">
        <v>305.91000000000003</v>
      </c>
      <c r="W2" s="130">
        <v>-1.29</v>
      </c>
      <c r="X2" s="130"/>
    </row>
    <row r="3" spans="1:24" x14ac:dyDescent="0.3">
      <c r="A3" s="130" t="s">
        <v>794</v>
      </c>
      <c r="B3" s="130">
        <v>1</v>
      </c>
      <c r="C3" s="130" t="s">
        <v>904</v>
      </c>
      <c r="D3" s="130" t="s">
        <v>6</v>
      </c>
      <c r="E3" s="130">
        <v>6.05</v>
      </c>
      <c r="F3" s="130">
        <v>0</v>
      </c>
      <c r="G3" s="130">
        <v>1441400</v>
      </c>
      <c r="H3" s="130">
        <v>8688</v>
      </c>
      <c r="I3" s="130">
        <v>3025</v>
      </c>
      <c r="J3" s="130">
        <v>5.73</v>
      </c>
      <c r="K3" s="130" t="s">
        <v>988</v>
      </c>
      <c r="L3" s="130">
        <v>0.26</v>
      </c>
      <c r="M3" s="130" t="s">
        <v>906</v>
      </c>
      <c r="N3" s="130">
        <v>1.06</v>
      </c>
      <c r="O3" s="130">
        <v>31.02</v>
      </c>
      <c r="P3" s="130">
        <v>30.35</v>
      </c>
      <c r="Q3" s="130">
        <v>14.66</v>
      </c>
      <c r="R3" s="130" t="s">
        <v>3166</v>
      </c>
      <c r="S3" s="130"/>
      <c r="T3" s="130"/>
      <c r="U3" s="130"/>
      <c r="V3" s="130"/>
      <c r="W3" s="130"/>
      <c r="X3" s="130"/>
    </row>
    <row r="4" spans="1:24" x14ac:dyDescent="0.3">
      <c r="A4" s="130" t="s">
        <v>836</v>
      </c>
      <c r="B4" s="130">
        <v>2</v>
      </c>
      <c r="C4" s="130" t="s">
        <v>907</v>
      </c>
      <c r="D4" s="130" t="s">
        <v>6</v>
      </c>
      <c r="E4" s="130">
        <v>69.75</v>
      </c>
      <c r="F4" s="130">
        <v>0</v>
      </c>
      <c r="G4" s="130">
        <v>0</v>
      </c>
      <c r="H4" s="130">
        <v>0</v>
      </c>
      <c r="I4" s="130">
        <v>5468</v>
      </c>
      <c r="J4" s="130">
        <v>205.48</v>
      </c>
      <c r="K4" s="130" t="s">
        <v>3144</v>
      </c>
      <c r="L4" s="130">
        <v>0.81</v>
      </c>
      <c r="M4" s="130" t="s">
        <v>906</v>
      </c>
      <c r="N4" s="130">
        <v>0.34</v>
      </c>
      <c r="O4" s="130">
        <v>-2.57</v>
      </c>
      <c r="P4" s="130">
        <v>3.2</v>
      </c>
      <c r="Q4" s="130">
        <v>2.79</v>
      </c>
      <c r="R4" s="130" t="s">
        <v>909</v>
      </c>
      <c r="S4" s="130">
        <v>2.1</v>
      </c>
      <c r="T4" s="130"/>
      <c r="U4" s="130">
        <v>641</v>
      </c>
      <c r="V4" s="130"/>
      <c r="W4" s="130"/>
      <c r="X4" s="130"/>
    </row>
    <row r="5" spans="1:24" x14ac:dyDescent="0.3">
      <c r="A5" s="130" t="s">
        <v>793</v>
      </c>
      <c r="B5" s="130">
        <v>3</v>
      </c>
      <c r="C5" s="130" t="s">
        <v>904</v>
      </c>
      <c r="D5" s="130" t="s">
        <v>6</v>
      </c>
      <c r="E5" s="130">
        <v>1.25</v>
      </c>
      <c r="F5" s="130">
        <v>-21.38</v>
      </c>
      <c r="G5" s="130">
        <v>1840005500</v>
      </c>
      <c r="H5" s="130">
        <v>2511758</v>
      </c>
      <c r="I5" s="130">
        <v>6429</v>
      </c>
      <c r="J5" s="130">
        <v>35.14</v>
      </c>
      <c r="K5" s="130" t="s">
        <v>2539</v>
      </c>
      <c r="L5" s="130">
        <v>0.55000000000000004</v>
      </c>
      <c r="M5" s="130"/>
      <c r="N5" s="130">
        <v>0.04</v>
      </c>
      <c r="O5" s="130">
        <v>7.63</v>
      </c>
      <c r="P5" s="130">
        <v>9.76</v>
      </c>
      <c r="Q5" s="130">
        <v>55.14</v>
      </c>
      <c r="R5" s="130"/>
      <c r="S5" s="130"/>
      <c r="T5" s="130"/>
      <c r="U5" s="130"/>
      <c r="V5" s="130"/>
      <c r="W5" s="130"/>
      <c r="X5" s="130"/>
    </row>
    <row r="6" spans="1:24" x14ac:dyDescent="0.3">
      <c r="A6" s="130" t="s">
        <v>792</v>
      </c>
      <c r="B6" s="130">
        <v>4</v>
      </c>
      <c r="C6" s="130" t="s">
        <v>904</v>
      </c>
      <c r="D6" s="130" t="s">
        <v>6</v>
      </c>
      <c r="E6" s="130">
        <v>4.9800000000000004</v>
      </c>
      <c r="F6" s="130">
        <v>0</v>
      </c>
      <c r="G6" s="130">
        <v>3200</v>
      </c>
      <c r="H6" s="130">
        <v>16</v>
      </c>
      <c r="I6" s="130">
        <v>4880</v>
      </c>
      <c r="J6" s="130">
        <v>30.79</v>
      </c>
      <c r="K6" s="130" t="s">
        <v>911</v>
      </c>
      <c r="L6" s="130">
        <v>2.68</v>
      </c>
      <c r="M6" s="130" t="s">
        <v>912</v>
      </c>
      <c r="N6" s="130">
        <v>0.16</v>
      </c>
      <c r="O6" s="130">
        <v>3.85</v>
      </c>
      <c r="P6" s="130">
        <v>4.58</v>
      </c>
      <c r="Q6" s="130">
        <v>-3.81</v>
      </c>
      <c r="R6" s="130" t="s">
        <v>913</v>
      </c>
      <c r="S6" s="130"/>
      <c r="T6" s="130"/>
      <c r="U6" s="130"/>
      <c r="V6" s="130"/>
      <c r="W6" s="130"/>
      <c r="X6" s="130"/>
    </row>
    <row r="7" spans="1:24" x14ac:dyDescent="0.3">
      <c r="A7" s="130" t="s">
        <v>791</v>
      </c>
      <c r="B7" s="130">
        <v>5</v>
      </c>
      <c r="C7" s="130" t="s">
        <v>914</v>
      </c>
      <c r="D7" s="130" t="s">
        <v>82</v>
      </c>
      <c r="E7" s="130">
        <v>1.5</v>
      </c>
      <c r="F7" s="130">
        <v>0</v>
      </c>
      <c r="G7" s="130">
        <v>0</v>
      </c>
      <c r="H7" s="130">
        <v>0</v>
      </c>
      <c r="I7" s="130">
        <v>1685</v>
      </c>
      <c r="J7" s="130"/>
      <c r="K7" s="130" t="s">
        <v>915</v>
      </c>
      <c r="L7" s="130">
        <v>1.74</v>
      </c>
      <c r="M7" s="130"/>
      <c r="N7" s="130">
        <v>0.05</v>
      </c>
      <c r="O7" s="130">
        <v>13.18</v>
      </c>
      <c r="P7" s="130">
        <v>21.5</v>
      </c>
      <c r="Q7" s="130">
        <v>37.450000000000003</v>
      </c>
      <c r="R7" s="130"/>
      <c r="S7" s="130">
        <v>20.6</v>
      </c>
      <c r="T7" s="130"/>
      <c r="U7" s="130"/>
      <c r="V7" s="130"/>
      <c r="W7" s="130"/>
      <c r="X7" s="130"/>
    </row>
    <row r="8" spans="1:24" x14ac:dyDescent="0.3">
      <c r="A8" s="130" t="s">
        <v>790</v>
      </c>
      <c r="B8" s="130">
        <v>6</v>
      </c>
      <c r="C8" s="130" t="s">
        <v>904</v>
      </c>
      <c r="D8" s="130" t="s">
        <v>6</v>
      </c>
      <c r="E8" s="130">
        <v>2.1800000000000002</v>
      </c>
      <c r="F8" s="130">
        <v>-0.91</v>
      </c>
      <c r="G8" s="130">
        <v>32233900</v>
      </c>
      <c r="H8" s="130">
        <v>69887</v>
      </c>
      <c r="I8" s="130">
        <v>10573</v>
      </c>
      <c r="J8" s="130"/>
      <c r="K8" s="130" t="s">
        <v>1108</v>
      </c>
      <c r="L8" s="130">
        <v>3.55</v>
      </c>
      <c r="M8" s="130"/>
      <c r="N8" s="130">
        <v>0</v>
      </c>
      <c r="O8" s="130">
        <v>-13.05</v>
      </c>
      <c r="P8" s="130">
        <v>-40.19</v>
      </c>
      <c r="Q8" s="130">
        <v>-245.66</v>
      </c>
      <c r="R8" s="130"/>
      <c r="S8" s="130"/>
      <c r="T8" s="130"/>
      <c r="U8" s="130"/>
      <c r="V8" s="130"/>
      <c r="W8" s="130"/>
      <c r="X8" s="130"/>
    </row>
    <row r="9" spans="1:24" x14ac:dyDescent="0.3">
      <c r="A9" s="130" t="s">
        <v>789</v>
      </c>
      <c r="B9">
        <v>7</v>
      </c>
      <c r="C9" s="130" t="s">
        <v>904</v>
      </c>
      <c r="D9" s="130" t="s">
        <v>6</v>
      </c>
      <c r="E9">
        <v>5.7</v>
      </c>
      <c r="F9">
        <v>2.7</v>
      </c>
      <c r="G9">
        <v>169400</v>
      </c>
      <c r="H9">
        <v>942</v>
      </c>
      <c r="I9">
        <v>1393</v>
      </c>
      <c r="J9">
        <v>31.52</v>
      </c>
      <c r="K9" s="130" t="s">
        <v>1032</v>
      </c>
      <c r="L9">
        <v>1.1499999999999999</v>
      </c>
      <c r="M9" s="130"/>
      <c r="N9">
        <v>0.18</v>
      </c>
      <c r="O9">
        <v>3.92</v>
      </c>
      <c r="P9">
        <v>4.75</v>
      </c>
      <c r="Q9">
        <v>1.52</v>
      </c>
      <c r="R9" s="130" t="s">
        <v>918</v>
      </c>
      <c r="T9" s="130"/>
      <c r="X9" s="130"/>
    </row>
    <row r="10" spans="1:24" x14ac:dyDescent="0.3">
      <c r="A10" s="130" t="s">
        <v>788</v>
      </c>
      <c r="B10">
        <v>8</v>
      </c>
      <c r="C10" s="130" t="s">
        <v>914</v>
      </c>
      <c r="D10" s="130" t="s">
        <v>6</v>
      </c>
      <c r="E10">
        <v>1.42</v>
      </c>
      <c r="F10">
        <v>-0.7</v>
      </c>
      <c r="G10">
        <v>1046700</v>
      </c>
      <c r="H10">
        <v>1510</v>
      </c>
      <c r="I10">
        <v>426</v>
      </c>
      <c r="J10">
        <v>48.61</v>
      </c>
      <c r="K10" s="130" t="s">
        <v>990</v>
      </c>
      <c r="L10">
        <v>2.77</v>
      </c>
      <c r="M10" s="130"/>
      <c r="N10">
        <v>0.03</v>
      </c>
      <c r="O10">
        <v>2.74</v>
      </c>
      <c r="P10">
        <v>2.93</v>
      </c>
      <c r="Q10">
        <v>1.95</v>
      </c>
      <c r="R10" s="130"/>
      <c r="T10" s="130"/>
      <c r="X10" s="130"/>
    </row>
    <row r="11" spans="1:24" x14ac:dyDescent="0.3">
      <c r="A11" s="130" t="s">
        <v>787</v>
      </c>
      <c r="B11">
        <v>9</v>
      </c>
      <c r="C11" s="130" t="s">
        <v>904</v>
      </c>
      <c r="D11" s="130" t="s">
        <v>204</v>
      </c>
      <c r="E11">
        <v>1.41</v>
      </c>
      <c r="F11">
        <v>11.02</v>
      </c>
      <c r="G11">
        <v>3288700</v>
      </c>
      <c r="H11">
        <v>4509</v>
      </c>
      <c r="I11">
        <v>446</v>
      </c>
      <c r="K11" s="130" t="s">
        <v>1084</v>
      </c>
      <c r="L11">
        <v>9.3000000000000007</v>
      </c>
      <c r="M11" s="130"/>
      <c r="N11">
        <v>0</v>
      </c>
      <c r="O11">
        <v>2.59</v>
      </c>
      <c r="P11">
        <v>-65.31</v>
      </c>
      <c r="Q11">
        <v>-8117.52</v>
      </c>
      <c r="R11" s="130"/>
      <c r="T11" s="130"/>
      <c r="X11" s="130"/>
    </row>
    <row r="12" spans="1:24" x14ac:dyDescent="0.3">
      <c r="A12" s="130" t="s">
        <v>786</v>
      </c>
      <c r="B12">
        <v>10</v>
      </c>
      <c r="C12" s="130" t="s">
        <v>914</v>
      </c>
      <c r="D12" s="130" t="s">
        <v>6</v>
      </c>
      <c r="E12">
        <v>0.84</v>
      </c>
      <c r="F12">
        <v>0</v>
      </c>
      <c r="G12">
        <v>771300</v>
      </c>
      <c r="H12">
        <v>637</v>
      </c>
      <c r="I12">
        <v>1128</v>
      </c>
      <c r="K12" s="130" t="s">
        <v>1015</v>
      </c>
      <c r="L12">
        <v>0.59</v>
      </c>
      <c r="M12" s="130"/>
      <c r="N12">
        <v>0</v>
      </c>
      <c r="O12">
        <v>-2.15</v>
      </c>
      <c r="P12">
        <v>-8.82</v>
      </c>
      <c r="Q12">
        <v>-13.36</v>
      </c>
      <c r="R12" s="130"/>
      <c r="T12" s="130"/>
      <c r="X12" s="130"/>
    </row>
    <row r="13" spans="1:24" x14ac:dyDescent="0.3">
      <c r="A13" s="130" t="s">
        <v>785</v>
      </c>
      <c r="B13">
        <v>11</v>
      </c>
      <c r="C13" s="130" t="s">
        <v>914</v>
      </c>
      <c r="D13" s="130" t="s">
        <v>6</v>
      </c>
      <c r="E13">
        <v>4.0599999999999996</v>
      </c>
      <c r="F13">
        <v>1</v>
      </c>
      <c r="G13">
        <v>170656200</v>
      </c>
      <c r="H13">
        <v>692837</v>
      </c>
      <c r="I13">
        <v>41315</v>
      </c>
      <c r="J13">
        <v>32.42</v>
      </c>
      <c r="K13" s="130" t="s">
        <v>3135</v>
      </c>
      <c r="L13">
        <v>0.37</v>
      </c>
      <c r="M13" s="130" t="s">
        <v>921</v>
      </c>
      <c r="N13">
        <v>0.13</v>
      </c>
      <c r="O13">
        <v>8.8000000000000007</v>
      </c>
      <c r="P13">
        <v>10.74</v>
      </c>
      <c r="Q13">
        <v>27.38</v>
      </c>
      <c r="R13" s="130" t="s">
        <v>2915</v>
      </c>
      <c r="T13" s="130"/>
      <c r="X13" s="130"/>
    </row>
    <row r="14" spans="1:24" x14ac:dyDescent="0.3">
      <c r="A14" s="130" t="s">
        <v>784</v>
      </c>
      <c r="B14">
        <v>12</v>
      </c>
      <c r="C14" s="130" t="s">
        <v>914</v>
      </c>
      <c r="D14" s="130" t="s">
        <v>6</v>
      </c>
      <c r="E14">
        <v>2.4</v>
      </c>
      <c r="F14">
        <v>-3.23</v>
      </c>
      <c r="G14">
        <v>79600</v>
      </c>
      <c r="H14">
        <v>191</v>
      </c>
      <c r="I14">
        <v>1440</v>
      </c>
      <c r="J14">
        <v>56.07</v>
      </c>
      <c r="K14" s="130" t="s">
        <v>3431</v>
      </c>
      <c r="L14">
        <v>1</v>
      </c>
      <c r="M14" s="130" t="s">
        <v>923</v>
      </c>
      <c r="N14">
        <v>0.04</v>
      </c>
      <c r="O14">
        <v>3.9</v>
      </c>
      <c r="P14">
        <v>3.84</v>
      </c>
      <c r="Q14">
        <v>1.95</v>
      </c>
      <c r="R14" s="130" t="s">
        <v>955</v>
      </c>
      <c r="T14" s="130"/>
      <c r="X14" s="130"/>
    </row>
    <row r="15" spans="1:24" x14ac:dyDescent="0.3">
      <c r="A15" s="130" t="s">
        <v>783</v>
      </c>
      <c r="B15">
        <v>13</v>
      </c>
      <c r="C15" s="130" t="s">
        <v>904</v>
      </c>
      <c r="D15" s="130" t="s">
        <v>6</v>
      </c>
      <c r="E15">
        <v>2.34</v>
      </c>
      <c r="F15">
        <v>0.86</v>
      </c>
      <c r="G15">
        <v>140139000</v>
      </c>
      <c r="H15">
        <v>337487</v>
      </c>
      <c r="I15">
        <v>1544</v>
      </c>
      <c r="J15">
        <v>18.12</v>
      </c>
      <c r="K15" s="130" t="s">
        <v>2507</v>
      </c>
      <c r="L15">
        <v>0.93</v>
      </c>
      <c r="M15" s="130" t="s">
        <v>902</v>
      </c>
      <c r="N15">
        <v>0.13</v>
      </c>
      <c r="O15">
        <v>8.76</v>
      </c>
      <c r="P15">
        <v>13.43</v>
      </c>
      <c r="Q15">
        <v>7.49</v>
      </c>
      <c r="R15" s="130" t="s">
        <v>2531</v>
      </c>
      <c r="T15" s="130"/>
      <c r="X15" s="130"/>
    </row>
    <row r="16" spans="1:24" x14ac:dyDescent="0.3">
      <c r="A16" s="130" t="s">
        <v>837</v>
      </c>
      <c r="B16">
        <v>14</v>
      </c>
      <c r="C16" s="130" t="s">
        <v>907</v>
      </c>
      <c r="D16" s="130" t="s">
        <v>6</v>
      </c>
      <c r="E16">
        <v>35</v>
      </c>
      <c r="F16">
        <v>0</v>
      </c>
      <c r="G16">
        <v>4398600</v>
      </c>
      <c r="H16">
        <v>155649</v>
      </c>
      <c r="I16">
        <v>0</v>
      </c>
      <c r="K16" s="130" t="s">
        <v>925</v>
      </c>
      <c r="M16" s="130" t="s">
        <v>925</v>
      </c>
      <c r="N16">
        <v>0</v>
      </c>
      <c r="O16">
        <v>45.12</v>
      </c>
      <c r="P16">
        <v>80.040000000000006</v>
      </c>
      <c r="Q16">
        <v>19.7</v>
      </c>
      <c r="R16" s="130" t="s">
        <v>925</v>
      </c>
      <c r="T16" s="130"/>
      <c r="X16" s="130"/>
    </row>
    <row r="17" spans="1:24" x14ac:dyDescent="0.3">
      <c r="A17" s="130" t="s">
        <v>782</v>
      </c>
      <c r="B17">
        <v>15</v>
      </c>
      <c r="C17" s="130" t="s">
        <v>904</v>
      </c>
      <c r="D17" s="130" t="s">
        <v>6</v>
      </c>
      <c r="E17">
        <v>176</v>
      </c>
      <c r="F17">
        <v>0.28000000000000003</v>
      </c>
      <c r="G17">
        <v>4276700</v>
      </c>
      <c r="H17">
        <v>749878</v>
      </c>
      <c r="I17">
        <v>523411</v>
      </c>
      <c r="J17">
        <v>19.12</v>
      </c>
      <c r="K17" s="130" t="s">
        <v>3156</v>
      </c>
      <c r="L17">
        <v>3.63</v>
      </c>
      <c r="M17" s="130" t="s">
        <v>2510</v>
      </c>
      <c r="N17">
        <v>9.1999999999999993</v>
      </c>
      <c r="O17">
        <v>10.41</v>
      </c>
      <c r="P17">
        <v>36.450000000000003</v>
      </c>
      <c r="Q17">
        <v>15.3</v>
      </c>
      <c r="R17" s="130" t="s">
        <v>2541</v>
      </c>
      <c r="T17" s="130"/>
      <c r="X17" s="130"/>
    </row>
    <row r="18" spans="1:24" x14ac:dyDescent="0.3">
      <c r="A18" s="130" t="s">
        <v>781</v>
      </c>
      <c r="B18">
        <v>16</v>
      </c>
      <c r="C18" s="130" t="s">
        <v>914</v>
      </c>
      <c r="D18" s="130" t="s">
        <v>97</v>
      </c>
      <c r="E18">
        <v>7.8</v>
      </c>
      <c r="F18">
        <v>-1.89</v>
      </c>
      <c r="G18">
        <v>34915</v>
      </c>
      <c r="H18">
        <v>27396</v>
      </c>
      <c r="I18">
        <v>11202</v>
      </c>
      <c r="K18" s="130" t="s">
        <v>3432</v>
      </c>
      <c r="L18">
        <v>0.15</v>
      </c>
      <c r="M18" s="130"/>
      <c r="N18">
        <v>0</v>
      </c>
      <c r="O18">
        <v>-27.16</v>
      </c>
      <c r="P18">
        <v>-44.61</v>
      </c>
      <c r="Q18">
        <v>-32.96</v>
      </c>
      <c r="R18" s="130"/>
      <c r="T18" s="130"/>
      <c r="X18" s="130"/>
    </row>
    <row r="19" spans="1:24" x14ac:dyDescent="0.3">
      <c r="A19" s="130" t="s">
        <v>780</v>
      </c>
      <c r="B19">
        <v>17</v>
      </c>
      <c r="C19" s="130" t="s">
        <v>904</v>
      </c>
      <c r="D19" s="130" t="s">
        <v>6</v>
      </c>
      <c r="E19">
        <v>176</v>
      </c>
      <c r="F19">
        <v>0</v>
      </c>
      <c r="G19">
        <v>718800</v>
      </c>
      <c r="H19">
        <v>126464</v>
      </c>
      <c r="I19">
        <v>44000</v>
      </c>
      <c r="J19">
        <v>10.210000000000001</v>
      </c>
      <c r="K19" s="130" t="s">
        <v>1124</v>
      </c>
      <c r="L19">
        <v>4.57</v>
      </c>
      <c r="M19" s="130" t="s">
        <v>927</v>
      </c>
      <c r="N19">
        <v>17.239999999999998</v>
      </c>
      <c r="O19">
        <v>8.51</v>
      </c>
      <c r="P19">
        <v>26.36</v>
      </c>
      <c r="Q19">
        <v>22.99</v>
      </c>
      <c r="R19" s="130" t="s">
        <v>3433</v>
      </c>
      <c r="T19" s="130"/>
      <c r="X19" s="130"/>
    </row>
    <row r="20" spans="1:24" x14ac:dyDescent="0.3">
      <c r="A20" s="130" t="s">
        <v>779</v>
      </c>
      <c r="B20">
        <v>18</v>
      </c>
      <c r="C20" s="130" t="s">
        <v>904</v>
      </c>
      <c r="D20" s="130" t="s">
        <v>6</v>
      </c>
      <c r="E20">
        <v>0.76</v>
      </c>
      <c r="F20">
        <v>-1.3</v>
      </c>
      <c r="G20">
        <v>1586000</v>
      </c>
      <c r="H20">
        <v>1199</v>
      </c>
      <c r="I20">
        <v>1216</v>
      </c>
      <c r="J20">
        <v>25.32</v>
      </c>
      <c r="K20" s="130" t="s">
        <v>929</v>
      </c>
      <c r="L20">
        <v>3.18</v>
      </c>
      <c r="M20" s="130"/>
      <c r="N20">
        <v>0.03</v>
      </c>
      <c r="O20">
        <v>4.1900000000000004</v>
      </c>
      <c r="P20">
        <v>9.07</v>
      </c>
      <c r="Q20">
        <v>28.76</v>
      </c>
      <c r="R20" s="130" t="s">
        <v>2923</v>
      </c>
      <c r="T20" s="130"/>
      <c r="X20" s="130"/>
    </row>
    <row r="21" spans="1:24" x14ac:dyDescent="0.3">
      <c r="A21" s="130" t="s">
        <v>778</v>
      </c>
      <c r="B21">
        <v>19</v>
      </c>
      <c r="C21" s="130" t="s">
        <v>914</v>
      </c>
      <c r="D21" s="130" t="s">
        <v>6</v>
      </c>
      <c r="E21">
        <v>8.75</v>
      </c>
      <c r="F21">
        <v>0</v>
      </c>
      <c r="G21">
        <v>37500</v>
      </c>
      <c r="H21">
        <v>330</v>
      </c>
      <c r="I21">
        <v>399</v>
      </c>
      <c r="J21">
        <v>57.99</v>
      </c>
      <c r="K21" s="130" t="s">
        <v>2225</v>
      </c>
      <c r="L21">
        <v>0.18</v>
      </c>
      <c r="M21" s="130"/>
      <c r="N21">
        <v>0.15</v>
      </c>
      <c r="O21">
        <v>0.53</v>
      </c>
      <c r="P21">
        <v>0.59</v>
      </c>
      <c r="Q21">
        <v>3.27</v>
      </c>
      <c r="R21" s="130"/>
      <c r="T21" s="130"/>
      <c r="X21" s="130"/>
    </row>
    <row r="22" spans="1:24" x14ac:dyDescent="0.3">
      <c r="A22" s="130" t="s">
        <v>777</v>
      </c>
      <c r="B22">
        <v>20</v>
      </c>
      <c r="C22" s="130" t="s">
        <v>904</v>
      </c>
      <c r="D22" s="130" t="s">
        <v>6</v>
      </c>
      <c r="E22">
        <v>3.34</v>
      </c>
      <c r="F22">
        <v>0.6</v>
      </c>
      <c r="G22">
        <v>23287100</v>
      </c>
      <c r="H22">
        <v>78743</v>
      </c>
      <c r="I22">
        <v>3229</v>
      </c>
      <c r="J22">
        <v>10.58</v>
      </c>
      <c r="K22" s="130" t="s">
        <v>1070</v>
      </c>
      <c r="L22">
        <v>1.9</v>
      </c>
      <c r="M22" s="130" t="s">
        <v>931</v>
      </c>
      <c r="N22">
        <v>0.32</v>
      </c>
      <c r="O22">
        <v>6.7</v>
      </c>
      <c r="P22">
        <v>15.92</v>
      </c>
      <c r="Q22">
        <v>4.26</v>
      </c>
      <c r="R22" s="130" t="s">
        <v>3434</v>
      </c>
      <c r="T22" s="130"/>
      <c r="X22" s="130"/>
    </row>
    <row r="23" spans="1:24" x14ac:dyDescent="0.3">
      <c r="A23" s="130" t="s">
        <v>776</v>
      </c>
      <c r="B23">
        <v>21</v>
      </c>
      <c r="C23" s="130" t="s">
        <v>904</v>
      </c>
      <c r="D23" s="130" t="s">
        <v>6</v>
      </c>
      <c r="E23">
        <v>24.7</v>
      </c>
      <c r="F23">
        <v>3.35</v>
      </c>
      <c r="G23">
        <v>8551100</v>
      </c>
      <c r="H23">
        <v>211084</v>
      </c>
      <c r="I23">
        <v>8765</v>
      </c>
      <c r="J23">
        <v>36.840000000000003</v>
      </c>
      <c r="K23" s="130" t="s">
        <v>1002</v>
      </c>
      <c r="L23">
        <v>1.95</v>
      </c>
      <c r="M23" s="130" t="s">
        <v>933</v>
      </c>
      <c r="N23">
        <v>0.67</v>
      </c>
      <c r="O23">
        <v>2.56</v>
      </c>
      <c r="P23">
        <v>3.08</v>
      </c>
      <c r="Q23">
        <v>7.2</v>
      </c>
      <c r="R23" s="130" t="s">
        <v>1024</v>
      </c>
      <c r="T23" s="130"/>
      <c r="X23" s="130"/>
    </row>
    <row r="24" spans="1:24" x14ac:dyDescent="0.3">
      <c r="A24" s="130" t="s">
        <v>775</v>
      </c>
      <c r="B24">
        <v>22</v>
      </c>
      <c r="C24" s="130" t="s">
        <v>904</v>
      </c>
      <c r="D24" s="130" t="s">
        <v>6</v>
      </c>
      <c r="E24">
        <v>15.8</v>
      </c>
      <c r="F24">
        <v>0</v>
      </c>
      <c r="G24">
        <v>14300</v>
      </c>
      <c r="H24">
        <v>227</v>
      </c>
      <c r="I24">
        <v>2369</v>
      </c>
      <c r="J24">
        <v>35.08</v>
      </c>
      <c r="K24" s="130" t="s">
        <v>1032</v>
      </c>
      <c r="L24">
        <v>0.19</v>
      </c>
      <c r="M24" s="130" t="s">
        <v>906</v>
      </c>
      <c r="N24">
        <v>0.45</v>
      </c>
      <c r="O24">
        <v>4.46</v>
      </c>
      <c r="P24">
        <v>4.21</v>
      </c>
      <c r="Q24">
        <v>3.05</v>
      </c>
      <c r="R24" s="130" t="s">
        <v>995</v>
      </c>
      <c r="T24" s="130"/>
      <c r="X24" s="130"/>
    </row>
    <row r="25" spans="1:24" x14ac:dyDescent="0.3">
      <c r="A25" s="130" t="s">
        <v>774</v>
      </c>
      <c r="B25">
        <v>23</v>
      </c>
      <c r="C25" s="130" t="s">
        <v>904</v>
      </c>
      <c r="D25" s="130" t="s">
        <v>6</v>
      </c>
      <c r="E25">
        <v>2</v>
      </c>
      <c r="F25">
        <v>-1.96</v>
      </c>
      <c r="G25">
        <v>7767400</v>
      </c>
      <c r="H25">
        <v>15618</v>
      </c>
      <c r="I25">
        <v>5600</v>
      </c>
      <c r="J25">
        <v>7.96</v>
      </c>
      <c r="K25" s="130" t="s">
        <v>1134</v>
      </c>
      <c r="L25">
        <v>0.17</v>
      </c>
      <c r="M25" s="130" t="s">
        <v>933</v>
      </c>
      <c r="N25">
        <v>0.25</v>
      </c>
      <c r="O25">
        <v>23.24</v>
      </c>
      <c r="P25">
        <v>25.36</v>
      </c>
      <c r="Q25">
        <v>9.86</v>
      </c>
      <c r="R25" s="130" t="s">
        <v>3435</v>
      </c>
      <c r="T25" s="130"/>
      <c r="X25" s="130"/>
    </row>
    <row r="26" spans="1:24" x14ac:dyDescent="0.3">
      <c r="A26" s="130" t="s">
        <v>773</v>
      </c>
      <c r="B26">
        <v>24</v>
      </c>
      <c r="C26" s="130" t="s">
        <v>904</v>
      </c>
      <c r="D26" s="130" t="s">
        <v>6</v>
      </c>
      <c r="E26">
        <v>1.22</v>
      </c>
      <c r="F26">
        <v>-2.4</v>
      </c>
      <c r="G26">
        <v>12312400</v>
      </c>
      <c r="H26">
        <v>15239</v>
      </c>
      <c r="I26">
        <v>6383</v>
      </c>
      <c r="J26">
        <v>13.67</v>
      </c>
      <c r="K26" s="130" t="s">
        <v>3165</v>
      </c>
      <c r="L26">
        <v>0.18</v>
      </c>
      <c r="M26" s="130" t="s">
        <v>902</v>
      </c>
      <c r="N26">
        <v>0.09</v>
      </c>
      <c r="O26">
        <v>18.3</v>
      </c>
      <c r="P26">
        <v>22.78</v>
      </c>
      <c r="Q26">
        <v>7.6</v>
      </c>
      <c r="R26" s="130" t="s">
        <v>2925</v>
      </c>
      <c r="T26" s="130"/>
      <c r="X26" s="130"/>
    </row>
    <row r="27" spans="1:24" x14ac:dyDescent="0.3">
      <c r="A27" s="130" t="s">
        <v>772</v>
      </c>
      <c r="B27">
        <v>25</v>
      </c>
      <c r="C27" s="130" t="s">
        <v>904</v>
      </c>
      <c r="D27" s="130" t="s">
        <v>6</v>
      </c>
      <c r="E27">
        <v>2</v>
      </c>
      <c r="F27">
        <v>1.52</v>
      </c>
      <c r="G27">
        <v>13100</v>
      </c>
      <c r="H27">
        <v>26</v>
      </c>
      <c r="I27">
        <v>12630</v>
      </c>
      <c r="J27">
        <v>343.88</v>
      </c>
      <c r="K27" s="130" t="s">
        <v>2510</v>
      </c>
      <c r="L27">
        <v>1.28</v>
      </c>
      <c r="M27" s="130" t="s">
        <v>938</v>
      </c>
      <c r="N27">
        <v>0.01</v>
      </c>
      <c r="O27">
        <v>2.08</v>
      </c>
      <c r="P27">
        <v>1.01</v>
      </c>
      <c r="Q27">
        <v>12.22</v>
      </c>
      <c r="R27" s="130" t="s">
        <v>2518</v>
      </c>
      <c r="T27" s="130"/>
      <c r="X27" s="130"/>
    </row>
    <row r="28" spans="1:24" x14ac:dyDescent="0.3">
      <c r="A28" s="130" t="s">
        <v>771</v>
      </c>
      <c r="B28">
        <v>26</v>
      </c>
      <c r="C28" s="130" t="s">
        <v>904</v>
      </c>
      <c r="D28" s="130" t="s">
        <v>6</v>
      </c>
      <c r="E28">
        <v>22.9</v>
      </c>
      <c r="F28">
        <v>-1.29</v>
      </c>
      <c r="G28">
        <v>927400</v>
      </c>
      <c r="H28">
        <v>21311</v>
      </c>
      <c r="I28">
        <v>4725</v>
      </c>
      <c r="J28">
        <v>10.36</v>
      </c>
      <c r="K28" s="130" t="s">
        <v>1154</v>
      </c>
      <c r="L28">
        <v>1.2</v>
      </c>
      <c r="M28" s="130" t="s">
        <v>941</v>
      </c>
      <c r="N28">
        <v>2.21</v>
      </c>
      <c r="O28">
        <v>8.9499999999999993</v>
      </c>
      <c r="P28">
        <v>15.25</v>
      </c>
      <c r="Q28">
        <v>6.65</v>
      </c>
      <c r="R28" s="130" t="s">
        <v>3145</v>
      </c>
      <c r="T28" s="130"/>
      <c r="X28" s="130"/>
    </row>
    <row r="29" spans="1:24" x14ac:dyDescent="0.3">
      <c r="A29" s="130" t="s">
        <v>770</v>
      </c>
      <c r="B29">
        <v>27</v>
      </c>
      <c r="C29" s="130" t="s">
        <v>904</v>
      </c>
      <c r="D29" s="130" t="s">
        <v>6</v>
      </c>
      <c r="E29">
        <v>19.100000000000001</v>
      </c>
      <c r="F29">
        <v>-1.04</v>
      </c>
      <c r="G29">
        <v>737600</v>
      </c>
      <c r="H29">
        <v>14119</v>
      </c>
      <c r="I29">
        <v>8404</v>
      </c>
      <c r="J29">
        <v>12.13</v>
      </c>
      <c r="K29" s="130" t="s">
        <v>1110</v>
      </c>
      <c r="L29">
        <v>1.03</v>
      </c>
      <c r="M29" s="130" t="s">
        <v>930</v>
      </c>
      <c r="N29">
        <v>1.57</v>
      </c>
      <c r="O29">
        <v>8.0299999999999994</v>
      </c>
      <c r="P29">
        <v>16.510000000000002</v>
      </c>
      <c r="Q29">
        <v>5.03</v>
      </c>
      <c r="R29" s="130" t="s">
        <v>2230</v>
      </c>
      <c r="T29" s="130"/>
      <c r="X29" s="130"/>
    </row>
    <row r="30" spans="1:24" x14ac:dyDescent="0.3">
      <c r="A30" s="130" t="s">
        <v>769</v>
      </c>
      <c r="B30">
        <v>28</v>
      </c>
      <c r="C30" s="130" t="s">
        <v>904</v>
      </c>
      <c r="D30" s="130" t="s">
        <v>6</v>
      </c>
      <c r="E30">
        <v>0.34</v>
      </c>
      <c r="F30">
        <v>3.03</v>
      </c>
      <c r="G30">
        <v>18720500</v>
      </c>
      <c r="H30">
        <v>6196</v>
      </c>
      <c r="I30">
        <v>1442</v>
      </c>
      <c r="K30" s="130" t="s">
        <v>3436</v>
      </c>
      <c r="L30">
        <v>0.34</v>
      </c>
      <c r="M30" s="130"/>
      <c r="N30">
        <v>0</v>
      </c>
      <c r="O30">
        <v>-14.03</v>
      </c>
      <c r="P30">
        <v>-16.63</v>
      </c>
      <c r="Q30">
        <v>-23.11</v>
      </c>
      <c r="R30" s="130"/>
      <c r="T30" s="130"/>
      <c r="X30" s="130"/>
    </row>
    <row r="31" spans="1:24" x14ac:dyDescent="0.3">
      <c r="A31" s="130" t="s">
        <v>768</v>
      </c>
      <c r="B31">
        <v>29</v>
      </c>
      <c r="C31" s="130" t="s">
        <v>914</v>
      </c>
      <c r="D31" s="130" t="s">
        <v>6</v>
      </c>
      <c r="E31">
        <v>1.88</v>
      </c>
      <c r="F31">
        <v>-0.53</v>
      </c>
      <c r="G31">
        <v>1440400</v>
      </c>
      <c r="H31">
        <v>2696</v>
      </c>
      <c r="I31">
        <v>760</v>
      </c>
      <c r="J31">
        <v>13.55</v>
      </c>
      <c r="K31" s="130" t="s">
        <v>2280</v>
      </c>
      <c r="L31">
        <v>0.26</v>
      </c>
      <c r="M31" s="130" t="s">
        <v>921</v>
      </c>
      <c r="N31">
        <v>0.14000000000000001</v>
      </c>
      <c r="O31">
        <v>10.119999999999999</v>
      </c>
      <c r="P31">
        <v>10.24</v>
      </c>
      <c r="Q31">
        <v>13.5</v>
      </c>
      <c r="R31" s="130" t="s">
        <v>1128</v>
      </c>
      <c r="T31" s="130"/>
      <c r="X31" s="130"/>
    </row>
    <row r="32" spans="1:24" x14ac:dyDescent="0.3">
      <c r="A32" s="130" t="s">
        <v>767</v>
      </c>
      <c r="B32">
        <v>30</v>
      </c>
      <c r="C32" s="130" t="s">
        <v>904</v>
      </c>
      <c r="D32" s="130" t="s">
        <v>6</v>
      </c>
      <c r="E32">
        <v>1.01</v>
      </c>
      <c r="F32">
        <v>1</v>
      </c>
      <c r="G32">
        <v>57289500</v>
      </c>
      <c r="H32">
        <v>58648</v>
      </c>
      <c r="I32">
        <v>1486</v>
      </c>
      <c r="J32">
        <v>11.65</v>
      </c>
      <c r="K32" s="130" t="s">
        <v>941</v>
      </c>
      <c r="L32">
        <v>0.44</v>
      </c>
      <c r="M32" s="130"/>
      <c r="N32">
        <v>0.09</v>
      </c>
      <c r="O32">
        <v>10.36</v>
      </c>
      <c r="P32">
        <v>12.42</v>
      </c>
      <c r="Q32">
        <v>6.82</v>
      </c>
      <c r="R32" s="130"/>
      <c r="T32" s="130"/>
      <c r="X32" s="130"/>
    </row>
    <row r="33" spans="1:24" x14ac:dyDescent="0.3">
      <c r="A33" s="130" t="s">
        <v>766</v>
      </c>
      <c r="B33">
        <v>31</v>
      </c>
      <c r="C33" s="130" t="s">
        <v>914</v>
      </c>
      <c r="D33" s="130" t="s">
        <v>6</v>
      </c>
      <c r="E33">
        <v>3.04</v>
      </c>
      <c r="F33">
        <v>-3.18</v>
      </c>
      <c r="G33">
        <v>44033300</v>
      </c>
      <c r="H33">
        <v>136751</v>
      </c>
      <c r="I33">
        <v>2042</v>
      </c>
      <c r="J33">
        <v>35.83</v>
      </c>
      <c r="K33" s="130" t="s">
        <v>1041</v>
      </c>
      <c r="L33">
        <v>2.66</v>
      </c>
      <c r="M33" s="130"/>
      <c r="N33">
        <v>0.08</v>
      </c>
      <c r="O33">
        <v>3.72</v>
      </c>
      <c r="P33">
        <v>2.7</v>
      </c>
      <c r="Q33">
        <v>-28.05</v>
      </c>
      <c r="R33" s="130" t="s">
        <v>2280</v>
      </c>
      <c r="T33" s="130"/>
      <c r="X33" s="130"/>
    </row>
    <row r="34" spans="1:24" x14ac:dyDescent="0.3">
      <c r="A34" s="130" t="s">
        <v>765</v>
      </c>
      <c r="B34">
        <v>32</v>
      </c>
      <c r="C34" s="130" t="s">
        <v>904</v>
      </c>
      <c r="D34" s="130" t="s">
        <v>6</v>
      </c>
      <c r="E34">
        <v>1.73</v>
      </c>
      <c r="F34">
        <v>-0.56999999999999995</v>
      </c>
      <c r="G34">
        <v>1572200</v>
      </c>
      <c r="H34">
        <v>2753</v>
      </c>
      <c r="I34">
        <v>1038</v>
      </c>
      <c r="J34">
        <v>28.21</v>
      </c>
      <c r="K34" s="130" t="s">
        <v>1148</v>
      </c>
      <c r="L34">
        <v>0.21</v>
      </c>
      <c r="M34" s="130" t="s">
        <v>949</v>
      </c>
      <c r="N34">
        <v>0.06</v>
      </c>
      <c r="O34">
        <v>4.2699999999999996</v>
      </c>
      <c r="P34">
        <v>4.24</v>
      </c>
      <c r="Q34">
        <v>7.83</v>
      </c>
      <c r="R34" s="130" t="s">
        <v>2222</v>
      </c>
      <c r="T34" s="130"/>
      <c r="X34" s="130"/>
    </row>
    <row r="35" spans="1:24" x14ac:dyDescent="0.3">
      <c r="A35" s="130" t="s">
        <v>764</v>
      </c>
      <c r="B35">
        <v>33</v>
      </c>
      <c r="C35" s="130" t="s">
        <v>914</v>
      </c>
      <c r="D35" s="130" t="s">
        <v>6</v>
      </c>
      <c r="E35">
        <v>2.74</v>
      </c>
      <c r="F35">
        <v>1.48</v>
      </c>
      <c r="G35">
        <v>1310500</v>
      </c>
      <c r="H35">
        <v>3580</v>
      </c>
      <c r="I35">
        <v>3102</v>
      </c>
      <c r="J35">
        <v>66.45</v>
      </c>
      <c r="K35" s="130" t="s">
        <v>1060</v>
      </c>
      <c r="L35">
        <v>0.75</v>
      </c>
      <c r="M35" s="130"/>
      <c r="N35">
        <v>0.04</v>
      </c>
      <c r="O35">
        <v>3.71</v>
      </c>
      <c r="P35">
        <v>2.81</v>
      </c>
      <c r="Q35">
        <v>-14.56</v>
      </c>
      <c r="R35" s="130" t="s">
        <v>3147</v>
      </c>
      <c r="T35" s="130"/>
      <c r="X35" s="130"/>
    </row>
    <row r="36" spans="1:24" x14ac:dyDescent="0.3">
      <c r="A36" s="130" t="s">
        <v>763</v>
      </c>
      <c r="B36">
        <v>34</v>
      </c>
      <c r="C36" s="130" t="s">
        <v>914</v>
      </c>
      <c r="D36" s="130" t="s">
        <v>6</v>
      </c>
      <c r="E36">
        <v>176</v>
      </c>
      <c r="F36">
        <v>0</v>
      </c>
      <c r="G36">
        <v>100</v>
      </c>
      <c r="H36">
        <v>18</v>
      </c>
      <c r="I36">
        <v>7603</v>
      </c>
      <c r="J36">
        <v>12.81</v>
      </c>
      <c r="K36" s="130" t="s">
        <v>1099</v>
      </c>
      <c r="L36">
        <v>0.14000000000000001</v>
      </c>
      <c r="M36" s="130" t="s">
        <v>951</v>
      </c>
      <c r="N36">
        <v>13.74</v>
      </c>
      <c r="O36">
        <v>10.43</v>
      </c>
      <c r="P36">
        <v>9.86</v>
      </c>
      <c r="Q36">
        <v>14.05</v>
      </c>
      <c r="R36" s="130" t="s">
        <v>3437</v>
      </c>
      <c r="S36">
        <v>21.37</v>
      </c>
      <c r="T36" s="130"/>
      <c r="U36">
        <v>210</v>
      </c>
      <c r="V36">
        <v>191</v>
      </c>
      <c r="W36">
        <v>23.04</v>
      </c>
      <c r="X36" s="130"/>
    </row>
    <row r="37" spans="1:24" x14ac:dyDescent="0.3">
      <c r="A37" s="130" t="s">
        <v>762</v>
      </c>
      <c r="B37">
        <v>35</v>
      </c>
      <c r="C37" s="130" t="s">
        <v>904</v>
      </c>
      <c r="D37" s="130" t="s">
        <v>6</v>
      </c>
      <c r="E37">
        <v>5.15</v>
      </c>
      <c r="F37">
        <v>0</v>
      </c>
      <c r="G37">
        <v>424600</v>
      </c>
      <c r="H37">
        <v>2182</v>
      </c>
      <c r="I37">
        <v>2667</v>
      </c>
      <c r="J37">
        <v>15.37</v>
      </c>
      <c r="K37" s="130" t="s">
        <v>1148</v>
      </c>
      <c r="L37">
        <v>0.65</v>
      </c>
      <c r="M37" s="130" t="s">
        <v>952</v>
      </c>
      <c r="N37">
        <v>0.34</v>
      </c>
      <c r="O37">
        <v>6.38</v>
      </c>
      <c r="P37">
        <v>8.08</v>
      </c>
      <c r="Q37">
        <v>1.92</v>
      </c>
      <c r="R37" s="130" t="s">
        <v>1085</v>
      </c>
      <c r="T37" s="130"/>
      <c r="X37" s="130"/>
    </row>
    <row r="38" spans="1:24" x14ac:dyDescent="0.3">
      <c r="A38" s="130" t="s">
        <v>761</v>
      </c>
      <c r="B38">
        <v>36</v>
      </c>
      <c r="C38" s="130" t="s">
        <v>904</v>
      </c>
      <c r="D38" s="130" t="s">
        <v>6</v>
      </c>
      <c r="E38">
        <v>4.74</v>
      </c>
      <c r="F38">
        <v>-2.4700000000000002</v>
      </c>
      <c r="G38">
        <v>3325900</v>
      </c>
      <c r="H38">
        <v>15972</v>
      </c>
      <c r="I38">
        <v>4910</v>
      </c>
      <c r="J38">
        <v>16.5</v>
      </c>
      <c r="K38" s="130" t="s">
        <v>2281</v>
      </c>
      <c r="L38">
        <v>1.43</v>
      </c>
      <c r="M38" s="130" t="s">
        <v>954</v>
      </c>
      <c r="N38">
        <v>0.28999999999999998</v>
      </c>
      <c r="O38">
        <v>11.25</v>
      </c>
      <c r="P38">
        <v>20.14</v>
      </c>
      <c r="Q38">
        <v>41.77</v>
      </c>
      <c r="R38" s="130" t="s">
        <v>2536</v>
      </c>
      <c r="T38" s="130"/>
      <c r="X38" s="130"/>
    </row>
    <row r="39" spans="1:24" x14ac:dyDescent="0.3">
      <c r="A39" s="130" t="s">
        <v>760</v>
      </c>
      <c r="B39">
        <v>37</v>
      </c>
      <c r="C39" s="130" t="s">
        <v>904</v>
      </c>
      <c r="D39" s="130" t="s">
        <v>6</v>
      </c>
      <c r="E39">
        <v>6.9</v>
      </c>
      <c r="F39">
        <v>2.2200000000000002</v>
      </c>
      <c r="G39">
        <v>107000</v>
      </c>
      <c r="H39">
        <v>727</v>
      </c>
      <c r="I39">
        <v>6888</v>
      </c>
      <c r="J39">
        <v>23.29</v>
      </c>
      <c r="K39" s="130" t="s">
        <v>1047</v>
      </c>
      <c r="L39">
        <v>0.28000000000000003</v>
      </c>
      <c r="M39" s="130" t="s">
        <v>956</v>
      </c>
      <c r="N39">
        <v>0.3</v>
      </c>
      <c r="O39">
        <v>5.62</v>
      </c>
      <c r="P39">
        <v>6.98</v>
      </c>
      <c r="Q39">
        <v>15</v>
      </c>
      <c r="R39" s="130" t="s">
        <v>1033</v>
      </c>
      <c r="T39" s="130"/>
      <c r="X39" s="130"/>
    </row>
    <row r="40" spans="1:24" x14ac:dyDescent="0.3">
      <c r="A40" s="130" t="s">
        <v>759</v>
      </c>
      <c r="B40">
        <v>38</v>
      </c>
      <c r="C40" s="130" t="s">
        <v>904</v>
      </c>
      <c r="D40" s="130" t="s">
        <v>6</v>
      </c>
      <c r="E40">
        <v>17.399999999999999</v>
      </c>
      <c r="F40">
        <v>-0.56999999999999995</v>
      </c>
      <c r="G40">
        <v>5528000</v>
      </c>
      <c r="H40">
        <v>96219</v>
      </c>
      <c r="I40">
        <v>20010</v>
      </c>
      <c r="J40">
        <v>18.760000000000002</v>
      </c>
      <c r="K40" s="130" t="s">
        <v>941</v>
      </c>
      <c r="L40">
        <v>1.37</v>
      </c>
      <c r="M40" s="130" t="s">
        <v>952</v>
      </c>
      <c r="N40">
        <v>0.93</v>
      </c>
      <c r="O40">
        <v>4.9000000000000004</v>
      </c>
      <c r="P40">
        <v>7.05</v>
      </c>
      <c r="Q40">
        <v>29.5</v>
      </c>
      <c r="R40" s="130" t="s">
        <v>1120</v>
      </c>
      <c r="T40" s="130"/>
      <c r="X40" s="130"/>
    </row>
    <row r="41" spans="1:24" x14ac:dyDescent="0.3">
      <c r="A41" s="130" t="s">
        <v>758</v>
      </c>
      <c r="B41">
        <v>39</v>
      </c>
      <c r="C41" s="130" t="s">
        <v>904</v>
      </c>
      <c r="D41" s="130" t="s">
        <v>6</v>
      </c>
      <c r="E41">
        <v>7.4</v>
      </c>
      <c r="F41">
        <v>2.0699999999999998</v>
      </c>
      <c r="G41">
        <v>79300</v>
      </c>
      <c r="H41">
        <v>581</v>
      </c>
      <c r="I41">
        <v>6919</v>
      </c>
      <c r="K41" s="130" t="s">
        <v>2927</v>
      </c>
      <c r="L41">
        <v>1.96</v>
      </c>
      <c r="M41" s="130"/>
      <c r="N41">
        <v>0</v>
      </c>
      <c r="O41">
        <v>1.01</v>
      </c>
      <c r="P41">
        <v>-3.01</v>
      </c>
      <c r="Q41">
        <v>44.08</v>
      </c>
      <c r="R41" s="130"/>
      <c r="T41" s="130"/>
      <c r="X41" s="130"/>
    </row>
    <row r="42" spans="1:24" x14ac:dyDescent="0.3">
      <c r="A42" s="130" t="s">
        <v>757</v>
      </c>
      <c r="B42">
        <v>40</v>
      </c>
      <c r="C42" s="130" t="s">
        <v>914</v>
      </c>
      <c r="D42" s="130" t="s">
        <v>6</v>
      </c>
      <c r="E42">
        <v>4.32</v>
      </c>
      <c r="F42">
        <v>8</v>
      </c>
      <c r="G42">
        <v>33214100</v>
      </c>
      <c r="H42">
        <v>139682</v>
      </c>
      <c r="I42">
        <v>2074</v>
      </c>
      <c r="J42">
        <v>5.17</v>
      </c>
      <c r="K42" s="130" t="s">
        <v>991</v>
      </c>
      <c r="L42">
        <v>0.7</v>
      </c>
      <c r="M42" s="130" t="s">
        <v>959</v>
      </c>
      <c r="N42">
        <v>0.84</v>
      </c>
      <c r="O42">
        <v>12.56</v>
      </c>
      <c r="P42">
        <v>17.829999999999998</v>
      </c>
      <c r="Q42">
        <v>16.32</v>
      </c>
      <c r="R42" s="130" t="s">
        <v>1010</v>
      </c>
      <c r="T42" s="130"/>
      <c r="X42" s="130"/>
    </row>
    <row r="43" spans="1:24" x14ac:dyDescent="0.3">
      <c r="A43" s="130" t="s">
        <v>3438</v>
      </c>
      <c r="B43">
        <v>41</v>
      </c>
      <c r="C43" s="130" t="s">
        <v>907</v>
      </c>
      <c r="D43" s="130" t="s">
        <v>6</v>
      </c>
      <c r="E43">
        <v>7.4</v>
      </c>
      <c r="F43">
        <v>-2.63</v>
      </c>
      <c r="G43">
        <v>34203700</v>
      </c>
      <c r="H43">
        <v>256505</v>
      </c>
      <c r="I43">
        <v>0</v>
      </c>
      <c r="K43" s="130" t="s">
        <v>925</v>
      </c>
      <c r="M43" s="130" t="s">
        <v>925</v>
      </c>
      <c r="N43">
        <v>0</v>
      </c>
      <c r="O43">
        <v>16.62</v>
      </c>
      <c r="P43">
        <v>48.67</v>
      </c>
      <c r="Q43">
        <v>8.73</v>
      </c>
      <c r="R43" s="130" t="s">
        <v>925</v>
      </c>
      <c r="T43" s="130"/>
      <c r="X43" s="130"/>
    </row>
    <row r="44" spans="1:24" x14ac:dyDescent="0.3">
      <c r="A44" s="130" t="s">
        <v>756</v>
      </c>
      <c r="B44">
        <v>42</v>
      </c>
      <c r="C44" s="130" t="s">
        <v>904</v>
      </c>
      <c r="D44" s="130" t="s">
        <v>6</v>
      </c>
      <c r="E44">
        <v>1.58</v>
      </c>
      <c r="F44">
        <v>-1.25</v>
      </c>
      <c r="G44">
        <v>8185900</v>
      </c>
      <c r="H44">
        <v>12950</v>
      </c>
      <c r="I44">
        <v>5266</v>
      </c>
      <c r="K44" s="130" t="s">
        <v>2225</v>
      </c>
      <c r="L44">
        <v>1.64</v>
      </c>
      <c r="M44" s="130"/>
      <c r="N44">
        <v>0</v>
      </c>
      <c r="O44">
        <v>3.17</v>
      </c>
      <c r="P44">
        <v>-2.1800000000000002</v>
      </c>
      <c r="Q44">
        <v>6.71</v>
      </c>
      <c r="R44" s="130"/>
      <c r="T44" s="130"/>
      <c r="X44" s="130"/>
    </row>
    <row r="45" spans="1:24" x14ac:dyDescent="0.3">
      <c r="A45" s="130" t="s">
        <v>755</v>
      </c>
      <c r="B45">
        <v>43</v>
      </c>
      <c r="C45" s="130" t="s">
        <v>904</v>
      </c>
      <c r="D45" s="130" t="s">
        <v>6</v>
      </c>
      <c r="E45">
        <v>55.75</v>
      </c>
      <c r="F45">
        <v>-1.33</v>
      </c>
      <c r="G45">
        <v>16341800</v>
      </c>
      <c r="H45">
        <v>912790</v>
      </c>
      <c r="I45">
        <v>796428</v>
      </c>
      <c r="K45" s="130" t="s">
        <v>3439</v>
      </c>
      <c r="L45">
        <v>0.62</v>
      </c>
      <c r="M45" s="130" t="s">
        <v>962</v>
      </c>
      <c r="N45">
        <v>0</v>
      </c>
      <c r="O45">
        <v>-8.08</v>
      </c>
      <c r="P45">
        <v>-10.14</v>
      </c>
      <c r="Q45">
        <v>-165.52</v>
      </c>
      <c r="R45" s="130" t="s">
        <v>2225</v>
      </c>
      <c r="T45" s="130"/>
      <c r="X45" s="130"/>
    </row>
    <row r="46" spans="1:24" x14ac:dyDescent="0.3">
      <c r="A46" s="130" t="s">
        <v>754</v>
      </c>
      <c r="B46">
        <v>44</v>
      </c>
      <c r="C46" s="130" t="s">
        <v>904</v>
      </c>
      <c r="D46" s="130" t="s">
        <v>6</v>
      </c>
      <c r="E46">
        <v>7.55</v>
      </c>
      <c r="F46">
        <v>-2.58</v>
      </c>
      <c r="G46">
        <v>13990400</v>
      </c>
      <c r="H46">
        <v>105680</v>
      </c>
      <c r="I46">
        <v>23752</v>
      </c>
      <c r="J46">
        <v>4.74</v>
      </c>
      <c r="K46" s="130" t="s">
        <v>1119</v>
      </c>
      <c r="L46">
        <v>1.01</v>
      </c>
      <c r="M46" s="130" t="s">
        <v>965</v>
      </c>
      <c r="N46">
        <v>1.59</v>
      </c>
      <c r="O46">
        <v>10.38</v>
      </c>
      <c r="P46">
        <v>17.38</v>
      </c>
      <c r="Q46">
        <v>15.21</v>
      </c>
      <c r="R46" s="130" t="s">
        <v>3127</v>
      </c>
      <c r="T46" s="130"/>
      <c r="X46" s="130"/>
    </row>
    <row r="47" spans="1:24" x14ac:dyDescent="0.3">
      <c r="A47" s="130" t="s">
        <v>753</v>
      </c>
      <c r="B47">
        <v>45</v>
      </c>
      <c r="C47" s="130" t="s">
        <v>904</v>
      </c>
      <c r="D47" s="130" t="s">
        <v>6</v>
      </c>
      <c r="E47">
        <v>5.85</v>
      </c>
      <c r="F47">
        <v>-0.85</v>
      </c>
      <c r="G47">
        <v>291000</v>
      </c>
      <c r="H47">
        <v>1717</v>
      </c>
      <c r="I47">
        <v>3510</v>
      </c>
      <c r="J47">
        <v>56.6</v>
      </c>
      <c r="K47" s="130" t="s">
        <v>1004</v>
      </c>
      <c r="L47">
        <v>0.17</v>
      </c>
      <c r="M47" s="130" t="s">
        <v>956</v>
      </c>
      <c r="N47">
        <v>0.1</v>
      </c>
      <c r="O47">
        <v>11.39</v>
      </c>
      <c r="P47">
        <v>10.31</v>
      </c>
      <c r="Q47">
        <v>18.3</v>
      </c>
      <c r="R47" s="130" t="s">
        <v>1133</v>
      </c>
      <c r="T47" s="130"/>
      <c r="X47" s="130"/>
    </row>
    <row r="48" spans="1:24" x14ac:dyDescent="0.3">
      <c r="A48" s="130" t="s">
        <v>752</v>
      </c>
      <c r="B48">
        <v>46</v>
      </c>
      <c r="C48" s="130" t="s">
        <v>904</v>
      </c>
      <c r="D48" s="130" t="s">
        <v>6</v>
      </c>
      <c r="E48">
        <v>5.2</v>
      </c>
      <c r="F48">
        <v>0</v>
      </c>
      <c r="G48">
        <v>513300</v>
      </c>
      <c r="H48">
        <v>2651</v>
      </c>
      <c r="I48">
        <v>3432</v>
      </c>
      <c r="J48">
        <v>21.9</v>
      </c>
      <c r="K48" s="130" t="s">
        <v>1102</v>
      </c>
      <c r="L48">
        <v>0.77</v>
      </c>
      <c r="M48" s="130" t="s">
        <v>968</v>
      </c>
      <c r="N48">
        <v>0.24</v>
      </c>
      <c r="O48">
        <v>6.48</v>
      </c>
      <c r="P48">
        <v>8.91</v>
      </c>
      <c r="Q48">
        <v>17.2</v>
      </c>
      <c r="R48" s="130" t="s">
        <v>1045</v>
      </c>
      <c r="T48" s="130"/>
      <c r="X48" s="130"/>
    </row>
    <row r="49" spans="1:24" x14ac:dyDescent="0.3">
      <c r="A49" s="130" t="s">
        <v>751</v>
      </c>
      <c r="B49">
        <v>47</v>
      </c>
      <c r="C49" s="130" t="s">
        <v>904</v>
      </c>
      <c r="D49" s="130" t="s">
        <v>241</v>
      </c>
      <c r="E49">
        <v>0.04</v>
      </c>
      <c r="F49">
        <v>0</v>
      </c>
      <c r="G49">
        <v>0</v>
      </c>
      <c r="H49">
        <v>0</v>
      </c>
      <c r="I49">
        <v>160</v>
      </c>
      <c r="K49" s="130"/>
      <c r="L49">
        <v>-17.02</v>
      </c>
      <c r="M49" s="130"/>
      <c r="N49">
        <v>0</v>
      </c>
      <c r="O49">
        <v>-5.98</v>
      </c>
      <c r="Q49">
        <v>-15.87</v>
      </c>
      <c r="R49" s="130"/>
      <c r="S49">
        <v>43.24</v>
      </c>
      <c r="T49" s="130"/>
      <c r="X49" s="130"/>
    </row>
    <row r="50" spans="1:24" x14ac:dyDescent="0.3">
      <c r="A50" s="130" t="s">
        <v>750</v>
      </c>
      <c r="B50">
        <v>48</v>
      </c>
      <c r="C50" s="130" t="s">
        <v>914</v>
      </c>
      <c r="D50" s="130" t="s">
        <v>6</v>
      </c>
      <c r="E50">
        <v>3.48</v>
      </c>
      <c r="F50">
        <v>0</v>
      </c>
      <c r="G50">
        <v>254400</v>
      </c>
      <c r="H50">
        <v>885</v>
      </c>
      <c r="I50">
        <v>974</v>
      </c>
      <c r="J50">
        <v>21.03</v>
      </c>
      <c r="K50" s="130" t="s">
        <v>3440</v>
      </c>
      <c r="L50">
        <v>0.94</v>
      </c>
      <c r="M50" s="130" t="s">
        <v>933</v>
      </c>
      <c r="N50">
        <v>0.17</v>
      </c>
      <c r="O50">
        <v>8.99</v>
      </c>
      <c r="P50">
        <v>13.48</v>
      </c>
      <c r="Q50">
        <v>7.11</v>
      </c>
      <c r="R50" s="130" t="s">
        <v>2176</v>
      </c>
      <c r="T50" s="130"/>
      <c r="X50" s="130"/>
    </row>
    <row r="51" spans="1:24" x14ac:dyDescent="0.3">
      <c r="A51" s="130" t="s">
        <v>749</v>
      </c>
      <c r="B51">
        <v>49</v>
      </c>
      <c r="C51" s="130" t="s">
        <v>904</v>
      </c>
      <c r="D51" s="130" t="s">
        <v>6</v>
      </c>
      <c r="E51">
        <v>9.1999999999999993</v>
      </c>
      <c r="F51">
        <v>-2.13</v>
      </c>
      <c r="G51">
        <v>28564400</v>
      </c>
      <c r="H51">
        <v>265625</v>
      </c>
      <c r="I51">
        <v>8816</v>
      </c>
      <c r="J51">
        <v>28.57</v>
      </c>
      <c r="K51" s="130" t="s">
        <v>3153</v>
      </c>
      <c r="L51">
        <v>7.0000000000000007E-2</v>
      </c>
      <c r="M51" s="130" t="s">
        <v>931</v>
      </c>
      <c r="N51">
        <v>0.32</v>
      </c>
      <c r="O51">
        <v>14.56</v>
      </c>
      <c r="P51">
        <v>16.5</v>
      </c>
      <c r="Q51">
        <v>11.46</v>
      </c>
      <c r="R51" s="130" t="s">
        <v>916</v>
      </c>
      <c r="T51" s="130"/>
      <c r="X51" s="130"/>
    </row>
    <row r="52" spans="1:24" x14ac:dyDescent="0.3">
      <c r="A52" s="130" t="s">
        <v>748</v>
      </c>
      <c r="B52">
        <v>50</v>
      </c>
      <c r="C52" s="130" t="s">
        <v>904</v>
      </c>
      <c r="D52" s="130" t="s">
        <v>97</v>
      </c>
      <c r="E52">
        <v>0.02</v>
      </c>
      <c r="F52">
        <v>0</v>
      </c>
      <c r="G52">
        <v>199910900</v>
      </c>
      <c r="H52">
        <v>3999</v>
      </c>
      <c r="I52">
        <v>1706</v>
      </c>
      <c r="K52" s="130" t="s">
        <v>972</v>
      </c>
      <c r="L52">
        <v>1.1599999999999999</v>
      </c>
      <c r="M52" s="130"/>
      <c r="N52">
        <v>0</v>
      </c>
      <c r="O52">
        <v>-5.9</v>
      </c>
      <c r="P52">
        <v>-12.68</v>
      </c>
      <c r="Q52">
        <v>-44.19</v>
      </c>
      <c r="R52" s="130"/>
      <c r="T52" s="130"/>
      <c r="X52" s="130"/>
    </row>
    <row r="53" spans="1:24" x14ac:dyDescent="0.3">
      <c r="A53" s="130" t="s">
        <v>747</v>
      </c>
      <c r="B53">
        <v>51</v>
      </c>
      <c r="C53" s="130" t="s">
        <v>914</v>
      </c>
      <c r="D53" s="130" t="s">
        <v>6</v>
      </c>
      <c r="E53">
        <v>0.39</v>
      </c>
      <c r="F53">
        <v>-2.5</v>
      </c>
      <c r="G53">
        <v>7838600</v>
      </c>
      <c r="H53">
        <v>3074</v>
      </c>
      <c r="I53">
        <v>1791</v>
      </c>
      <c r="J53">
        <v>13.37</v>
      </c>
      <c r="K53" s="130" t="s">
        <v>930</v>
      </c>
      <c r="L53">
        <v>0.86</v>
      </c>
      <c r="M53" s="130" t="s">
        <v>938</v>
      </c>
      <c r="N53">
        <v>0.03</v>
      </c>
      <c r="O53">
        <v>2.75</v>
      </c>
      <c r="P53">
        <v>3.01</v>
      </c>
      <c r="Q53">
        <v>7.55</v>
      </c>
      <c r="R53" s="130" t="s">
        <v>993</v>
      </c>
      <c r="T53" s="130"/>
      <c r="X53" s="130"/>
    </row>
    <row r="54" spans="1:24" x14ac:dyDescent="0.3">
      <c r="A54" s="130" t="s">
        <v>746</v>
      </c>
      <c r="B54">
        <v>52</v>
      </c>
      <c r="C54" s="130" t="s">
        <v>914</v>
      </c>
      <c r="D54" s="130" t="s">
        <v>6</v>
      </c>
      <c r="E54">
        <v>1.62</v>
      </c>
      <c r="F54">
        <v>-0.61</v>
      </c>
      <c r="G54">
        <v>5265300</v>
      </c>
      <c r="H54">
        <v>8495</v>
      </c>
      <c r="I54">
        <v>972</v>
      </c>
      <c r="K54" s="130" t="s">
        <v>1087</v>
      </c>
      <c r="L54">
        <v>1.29</v>
      </c>
      <c r="M54" s="130"/>
      <c r="N54">
        <v>0</v>
      </c>
      <c r="O54">
        <v>-2.1800000000000002</v>
      </c>
      <c r="P54">
        <v>-9.15</v>
      </c>
      <c r="Q54">
        <v>-59.59</v>
      </c>
      <c r="R54" s="130"/>
      <c r="T54" s="130"/>
      <c r="X54" s="130"/>
    </row>
    <row r="55" spans="1:24" x14ac:dyDescent="0.3">
      <c r="A55" s="130" t="s">
        <v>745</v>
      </c>
      <c r="B55">
        <v>53</v>
      </c>
      <c r="C55" s="130" t="s">
        <v>904</v>
      </c>
      <c r="D55" s="130" t="s">
        <v>6</v>
      </c>
      <c r="E55">
        <v>1.1100000000000001</v>
      </c>
      <c r="F55">
        <v>0.91</v>
      </c>
      <c r="G55">
        <v>26786600</v>
      </c>
      <c r="H55">
        <v>30287</v>
      </c>
      <c r="I55">
        <v>517</v>
      </c>
      <c r="J55">
        <v>146.06</v>
      </c>
      <c r="K55" s="130" t="s">
        <v>2511</v>
      </c>
      <c r="L55">
        <v>0.2</v>
      </c>
      <c r="M55" s="130"/>
      <c r="N55">
        <v>0.01</v>
      </c>
      <c r="O55">
        <v>1.97</v>
      </c>
      <c r="P55">
        <v>1.7</v>
      </c>
      <c r="Q55">
        <v>0.45</v>
      </c>
      <c r="R55" s="130"/>
      <c r="T55" s="130"/>
      <c r="X55" s="130"/>
    </row>
    <row r="56" spans="1:24" x14ac:dyDescent="0.3">
      <c r="A56" s="130" t="s">
        <v>744</v>
      </c>
      <c r="B56">
        <v>54</v>
      </c>
      <c r="C56" s="130" t="s">
        <v>904</v>
      </c>
      <c r="D56" s="130" t="s">
        <v>6</v>
      </c>
      <c r="E56">
        <v>8.3000000000000007</v>
      </c>
      <c r="F56">
        <v>-1.19</v>
      </c>
      <c r="G56">
        <v>65700</v>
      </c>
      <c r="H56">
        <v>548</v>
      </c>
      <c r="I56">
        <v>2116</v>
      </c>
      <c r="J56">
        <v>14.22</v>
      </c>
      <c r="K56" s="130" t="s">
        <v>3125</v>
      </c>
      <c r="L56">
        <v>0.35</v>
      </c>
      <c r="M56" s="130" t="s">
        <v>909</v>
      </c>
      <c r="N56">
        <v>0.57999999999999996</v>
      </c>
      <c r="O56">
        <v>11.7</v>
      </c>
      <c r="P56">
        <v>11.69</v>
      </c>
      <c r="Q56">
        <v>14.02</v>
      </c>
      <c r="R56" s="130" t="s">
        <v>3441</v>
      </c>
      <c r="T56" s="130"/>
      <c r="X56" s="130"/>
    </row>
    <row r="57" spans="1:24" x14ac:dyDescent="0.3">
      <c r="A57" s="130" t="s">
        <v>743</v>
      </c>
      <c r="B57">
        <v>55</v>
      </c>
      <c r="C57" s="130" t="s">
        <v>904</v>
      </c>
      <c r="D57" s="130" t="s">
        <v>6</v>
      </c>
      <c r="E57">
        <v>19.5</v>
      </c>
      <c r="F57">
        <v>-1.02</v>
      </c>
      <c r="G57">
        <v>48275400</v>
      </c>
      <c r="H57">
        <v>937638</v>
      </c>
      <c r="I57">
        <v>8283</v>
      </c>
      <c r="J57">
        <v>21.16</v>
      </c>
      <c r="K57" s="130" t="s">
        <v>3442</v>
      </c>
      <c r="L57">
        <v>0.72</v>
      </c>
      <c r="M57" s="130" t="s">
        <v>977</v>
      </c>
      <c r="N57">
        <v>0.92</v>
      </c>
      <c r="O57">
        <v>69.959999999999994</v>
      </c>
      <c r="P57">
        <v>110.62</v>
      </c>
      <c r="Q57">
        <v>28.29</v>
      </c>
      <c r="R57" s="130" t="s">
        <v>940</v>
      </c>
      <c r="T57" s="130"/>
      <c r="X57" s="130"/>
    </row>
    <row r="58" spans="1:24" x14ac:dyDescent="0.3">
      <c r="A58" s="130" t="s">
        <v>742</v>
      </c>
      <c r="B58">
        <v>56</v>
      </c>
      <c r="C58" s="130" t="s">
        <v>904</v>
      </c>
      <c r="D58" s="130" t="s">
        <v>6</v>
      </c>
      <c r="E58">
        <v>2.4</v>
      </c>
      <c r="F58">
        <v>1.69</v>
      </c>
      <c r="G58">
        <v>295400</v>
      </c>
      <c r="H58">
        <v>704</v>
      </c>
      <c r="I58">
        <v>1742</v>
      </c>
      <c r="K58" s="130" t="s">
        <v>1088</v>
      </c>
      <c r="L58">
        <v>8.15</v>
      </c>
      <c r="M58" s="130"/>
      <c r="N58">
        <v>0</v>
      </c>
      <c r="O58">
        <v>2.13</v>
      </c>
      <c r="P58">
        <v>-8.64</v>
      </c>
      <c r="Q58">
        <v>-3.66</v>
      </c>
      <c r="R58" s="130"/>
      <c r="T58" s="130"/>
      <c r="X58" s="130"/>
    </row>
    <row r="59" spans="1:24" x14ac:dyDescent="0.3">
      <c r="A59" s="130" t="s">
        <v>741</v>
      </c>
      <c r="B59">
        <v>57</v>
      </c>
      <c r="C59" s="130" t="s">
        <v>904</v>
      </c>
      <c r="D59" s="130" t="s">
        <v>6</v>
      </c>
      <c r="E59">
        <v>3.98</v>
      </c>
      <c r="F59">
        <v>-7.87</v>
      </c>
      <c r="G59">
        <v>2682400</v>
      </c>
      <c r="H59">
        <v>10745</v>
      </c>
      <c r="I59">
        <v>2189</v>
      </c>
      <c r="J59">
        <v>10.26</v>
      </c>
      <c r="K59" s="130" t="s">
        <v>935</v>
      </c>
      <c r="L59">
        <v>0.5</v>
      </c>
      <c r="M59" s="130" t="s">
        <v>963</v>
      </c>
      <c r="N59">
        <v>0.39</v>
      </c>
      <c r="O59">
        <v>9.3800000000000008</v>
      </c>
      <c r="P59">
        <v>11.46</v>
      </c>
      <c r="Q59">
        <v>4.26</v>
      </c>
      <c r="R59" s="130" t="s">
        <v>3443</v>
      </c>
      <c r="T59" s="130"/>
      <c r="X59" s="130"/>
    </row>
    <row r="60" spans="1:24" x14ac:dyDescent="0.3">
      <c r="A60" s="130" t="s">
        <v>740</v>
      </c>
      <c r="B60">
        <v>58</v>
      </c>
      <c r="C60" s="130" t="s">
        <v>904</v>
      </c>
      <c r="D60" s="130" t="s">
        <v>6</v>
      </c>
      <c r="E60">
        <v>5.25</v>
      </c>
      <c r="F60">
        <v>-1.87</v>
      </c>
      <c r="G60">
        <v>3500</v>
      </c>
      <c r="H60">
        <v>18</v>
      </c>
      <c r="I60">
        <v>1680</v>
      </c>
      <c r="K60" s="130" t="s">
        <v>1115</v>
      </c>
      <c r="L60">
        <v>0.82</v>
      </c>
      <c r="M60" s="130"/>
      <c r="N60">
        <v>0</v>
      </c>
      <c r="O60">
        <v>-0.27</v>
      </c>
      <c r="P60">
        <v>-2.7</v>
      </c>
      <c r="Q60">
        <v>-27.88</v>
      </c>
      <c r="R60" s="130"/>
      <c r="T60" s="130"/>
      <c r="X60" s="130"/>
    </row>
    <row r="61" spans="1:24" x14ac:dyDescent="0.3">
      <c r="A61" s="130" t="s">
        <v>739</v>
      </c>
      <c r="B61">
        <v>59</v>
      </c>
      <c r="C61" s="130" t="s">
        <v>904</v>
      </c>
      <c r="D61" s="130" t="s">
        <v>6</v>
      </c>
      <c r="E61">
        <v>22</v>
      </c>
      <c r="F61">
        <v>6.28</v>
      </c>
      <c r="G61">
        <v>42088100</v>
      </c>
      <c r="H61">
        <v>911096</v>
      </c>
      <c r="I61">
        <v>17910</v>
      </c>
      <c r="J61">
        <v>19.3</v>
      </c>
      <c r="K61" s="130" t="s">
        <v>3237</v>
      </c>
      <c r="L61">
        <v>0.78</v>
      </c>
      <c r="M61" s="130" t="s">
        <v>979</v>
      </c>
      <c r="N61">
        <v>1.1399999999999999</v>
      </c>
      <c r="O61">
        <v>15.92</v>
      </c>
      <c r="P61">
        <v>28.09</v>
      </c>
      <c r="Q61">
        <v>10.07</v>
      </c>
      <c r="R61" s="130" t="s">
        <v>2919</v>
      </c>
      <c r="T61" s="130"/>
      <c r="X61" s="130"/>
    </row>
    <row r="62" spans="1:24" x14ac:dyDescent="0.3">
      <c r="A62" s="130" t="s">
        <v>738</v>
      </c>
      <c r="B62">
        <v>60</v>
      </c>
      <c r="C62" s="130" t="s">
        <v>904</v>
      </c>
      <c r="D62" s="130" t="s">
        <v>6</v>
      </c>
      <c r="E62">
        <v>2.76</v>
      </c>
      <c r="F62">
        <v>-2.13</v>
      </c>
      <c r="G62">
        <v>3083700</v>
      </c>
      <c r="H62">
        <v>8547</v>
      </c>
      <c r="I62">
        <v>713</v>
      </c>
      <c r="J62">
        <v>20.67</v>
      </c>
      <c r="K62" s="130" t="s">
        <v>984</v>
      </c>
      <c r="L62">
        <v>0.62</v>
      </c>
      <c r="M62" s="130" t="s">
        <v>931</v>
      </c>
      <c r="N62">
        <v>0.13</v>
      </c>
      <c r="O62">
        <v>5.88</v>
      </c>
      <c r="P62">
        <v>7.73</v>
      </c>
      <c r="Q62">
        <v>9.5299999999999994</v>
      </c>
      <c r="R62" s="130" t="s">
        <v>1127</v>
      </c>
      <c r="T62" s="130"/>
      <c r="X62" s="130"/>
    </row>
    <row r="63" spans="1:24" x14ac:dyDescent="0.3">
      <c r="A63" s="130" t="s">
        <v>737</v>
      </c>
      <c r="B63">
        <v>61</v>
      </c>
      <c r="C63" s="130" t="s">
        <v>914</v>
      </c>
      <c r="D63" s="130" t="s">
        <v>6</v>
      </c>
      <c r="E63">
        <v>37.25</v>
      </c>
      <c r="F63">
        <v>-1.97</v>
      </c>
      <c r="G63">
        <v>1072100</v>
      </c>
      <c r="H63">
        <v>39962</v>
      </c>
      <c r="I63">
        <v>19662</v>
      </c>
      <c r="J63">
        <v>20.51</v>
      </c>
      <c r="K63" s="130" t="s">
        <v>2916</v>
      </c>
      <c r="L63">
        <v>6.93</v>
      </c>
      <c r="M63" s="130" t="s">
        <v>982</v>
      </c>
      <c r="N63">
        <v>1.82</v>
      </c>
      <c r="O63">
        <v>4.82</v>
      </c>
      <c r="P63">
        <v>16.600000000000001</v>
      </c>
      <c r="Q63">
        <v>28.56</v>
      </c>
      <c r="R63" s="130" t="s">
        <v>2289</v>
      </c>
      <c r="T63" s="130"/>
      <c r="X63" s="130"/>
    </row>
    <row r="64" spans="1:24" x14ac:dyDescent="0.3">
      <c r="A64" s="130" t="s">
        <v>736</v>
      </c>
      <c r="B64">
        <v>62</v>
      </c>
      <c r="C64" s="130" t="s">
        <v>904</v>
      </c>
      <c r="D64" s="130" t="s">
        <v>6</v>
      </c>
      <c r="E64">
        <v>3.56</v>
      </c>
      <c r="F64">
        <v>-0.56000000000000005</v>
      </c>
      <c r="G64">
        <v>33400</v>
      </c>
      <c r="H64">
        <v>119</v>
      </c>
      <c r="I64">
        <v>666</v>
      </c>
      <c r="J64">
        <v>44.99</v>
      </c>
      <c r="K64" s="130" t="s">
        <v>1013</v>
      </c>
      <c r="L64">
        <v>0.33</v>
      </c>
      <c r="M64" s="130" t="s">
        <v>938</v>
      </c>
      <c r="N64">
        <v>0.08</v>
      </c>
      <c r="O64">
        <v>4.49</v>
      </c>
      <c r="P64">
        <v>5.1100000000000003</v>
      </c>
      <c r="Q64">
        <v>11.01</v>
      </c>
      <c r="R64" s="130" t="s">
        <v>1159</v>
      </c>
      <c r="T64" s="130"/>
      <c r="X64" s="130"/>
    </row>
    <row r="65" spans="1:24" x14ac:dyDescent="0.3">
      <c r="A65" s="130" t="s">
        <v>735</v>
      </c>
      <c r="B65">
        <v>63</v>
      </c>
      <c r="C65" s="130" t="s">
        <v>904</v>
      </c>
      <c r="D65" s="130" t="s">
        <v>6</v>
      </c>
      <c r="E65">
        <v>3.26</v>
      </c>
      <c r="F65">
        <v>-0.61</v>
      </c>
      <c r="G65">
        <v>12142300</v>
      </c>
      <c r="H65">
        <v>39555</v>
      </c>
      <c r="I65">
        <v>6864</v>
      </c>
      <c r="J65">
        <v>9.26</v>
      </c>
      <c r="K65" s="130" t="s">
        <v>1001</v>
      </c>
      <c r="L65">
        <v>0.96</v>
      </c>
      <c r="M65" s="130" t="s">
        <v>956</v>
      </c>
      <c r="N65">
        <v>0.35</v>
      </c>
      <c r="O65">
        <v>9.7899999999999991</v>
      </c>
      <c r="P65">
        <v>15.11</v>
      </c>
      <c r="Q65">
        <v>39.47</v>
      </c>
      <c r="R65" s="130" t="s">
        <v>2283</v>
      </c>
      <c r="T65" s="130"/>
      <c r="X65" s="130"/>
    </row>
    <row r="66" spans="1:24" x14ac:dyDescent="0.3">
      <c r="A66" s="130" t="s">
        <v>838</v>
      </c>
      <c r="B66">
        <v>64</v>
      </c>
      <c r="C66" s="130" t="s">
        <v>907</v>
      </c>
      <c r="D66" s="130" t="s">
        <v>6</v>
      </c>
      <c r="E66">
        <v>8.9</v>
      </c>
      <c r="F66">
        <v>-0.56000000000000005</v>
      </c>
      <c r="G66">
        <v>865000</v>
      </c>
      <c r="H66">
        <v>7693</v>
      </c>
      <c r="I66">
        <v>0</v>
      </c>
      <c r="K66" s="130" t="s">
        <v>925</v>
      </c>
      <c r="M66" s="130" t="s">
        <v>925</v>
      </c>
      <c r="N66">
        <v>0</v>
      </c>
      <c r="O66">
        <v>14.03</v>
      </c>
      <c r="P66">
        <v>43.22</v>
      </c>
      <c r="Q66">
        <v>25.67</v>
      </c>
      <c r="R66" s="130" t="s">
        <v>925</v>
      </c>
      <c r="T66" s="130"/>
      <c r="X66" s="130"/>
    </row>
    <row r="67" spans="1:24" x14ac:dyDescent="0.3">
      <c r="A67" s="130" t="s">
        <v>734</v>
      </c>
      <c r="B67">
        <v>65</v>
      </c>
      <c r="C67" s="130" t="s">
        <v>904</v>
      </c>
      <c r="D67" s="130" t="s">
        <v>6</v>
      </c>
      <c r="E67">
        <v>1.26</v>
      </c>
      <c r="F67">
        <v>-1.56</v>
      </c>
      <c r="G67">
        <v>2177100</v>
      </c>
      <c r="H67">
        <v>2752</v>
      </c>
      <c r="I67">
        <v>860</v>
      </c>
      <c r="J67">
        <v>25.97</v>
      </c>
      <c r="K67" s="130" t="s">
        <v>1110</v>
      </c>
      <c r="L67">
        <v>0.95</v>
      </c>
      <c r="M67" s="130" t="s">
        <v>912</v>
      </c>
      <c r="N67">
        <v>0.05</v>
      </c>
      <c r="O67">
        <v>5.74</v>
      </c>
      <c r="P67">
        <v>7.32</v>
      </c>
      <c r="Q67">
        <v>8.8800000000000008</v>
      </c>
      <c r="R67" s="130" t="s">
        <v>2290</v>
      </c>
      <c r="T67" s="130"/>
      <c r="X67" s="130"/>
    </row>
    <row r="68" spans="1:24" x14ac:dyDescent="0.3">
      <c r="A68" s="130" t="s">
        <v>733</v>
      </c>
      <c r="B68">
        <v>66</v>
      </c>
      <c r="C68" s="130" t="s">
        <v>904</v>
      </c>
      <c r="D68" s="130" t="s">
        <v>6</v>
      </c>
      <c r="E68">
        <v>9.6</v>
      </c>
      <c r="F68">
        <v>-1.54</v>
      </c>
      <c r="G68">
        <v>633600</v>
      </c>
      <c r="H68">
        <v>6087</v>
      </c>
      <c r="I68">
        <v>7830</v>
      </c>
      <c r="J68">
        <v>145.19999999999999</v>
      </c>
      <c r="K68" s="130" t="s">
        <v>3444</v>
      </c>
      <c r="L68">
        <v>0.53</v>
      </c>
      <c r="M68" s="130" t="s">
        <v>968</v>
      </c>
      <c r="N68">
        <v>7.0000000000000007E-2</v>
      </c>
      <c r="O68">
        <v>5.3</v>
      </c>
      <c r="P68">
        <v>6.45</v>
      </c>
      <c r="Q68">
        <v>6.48</v>
      </c>
      <c r="R68" s="130" t="s">
        <v>1068</v>
      </c>
      <c r="T68" s="130"/>
      <c r="X68" s="130"/>
    </row>
    <row r="69" spans="1:24" x14ac:dyDescent="0.3">
      <c r="A69" s="130" t="s">
        <v>732</v>
      </c>
      <c r="B69">
        <v>67</v>
      </c>
      <c r="C69" s="130" t="s">
        <v>904</v>
      </c>
      <c r="D69" s="130" t="s">
        <v>6</v>
      </c>
      <c r="E69">
        <v>9.5500000000000007</v>
      </c>
      <c r="F69">
        <v>-1.04</v>
      </c>
      <c r="G69">
        <v>1873300</v>
      </c>
      <c r="H69">
        <v>18027</v>
      </c>
      <c r="I69">
        <v>5253</v>
      </c>
      <c r="J69">
        <v>21.43</v>
      </c>
      <c r="K69" s="130" t="s">
        <v>3338</v>
      </c>
      <c r="L69">
        <v>2.5099999999999998</v>
      </c>
      <c r="M69" s="130" t="s">
        <v>983</v>
      </c>
      <c r="N69">
        <v>0.45</v>
      </c>
      <c r="O69">
        <v>18.57</v>
      </c>
      <c r="P69">
        <v>48.82</v>
      </c>
      <c r="Q69">
        <v>29.1</v>
      </c>
      <c r="R69" s="130" t="s">
        <v>3121</v>
      </c>
      <c r="T69" s="130"/>
      <c r="X69" s="130"/>
    </row>
    <row r="70" spans="1:24" x14ac:dyDescent="0.3">
      <c r="A70" s="130" t="s">
        <v>731</v>
      </c>
      <c r="B70">
        <v>68</v>
      </c>
      <c r="C70" s="130" t="s">
        <v>914</v>
      </c>
      <c r="D70" s="130" t="s">
        <v>6</v>
      </c>
      <c r="E70">
        <v>3.68</v>
      </c>
      <c r="F70">
        <v>-1.08</v>
      </c>
      <c r="G70">
        <v>24011300</v>
      </c>
      <c r="H70">
        <v>88905</v>
      </c>
      <c r="I70">
        <v>117760</v>
      </c>
      <c r="K70" s="130" t="s">
        <v>1112</v>
      </c>
      <c r="L70">
        <v>0.75</v>
      </c>
      <c r="M70" s="130"/>
      <c r="N70">
        <v>0</v>
      </c>
      <c r="O70">
        <v>-1.49</v>
      </c>
      <c r="P70">
        <v>-3.42</v>
      </c>
      <c r="Q70">
        <v>-53.87</v>
      </c>
      <c r="R70" s="130"/>
      <c r="T70" s="130"/>
      <c r="X70" s="130"/>
    </row>
    <row r="71" spans="1:24" x14ac:dyDescent="0.3">
      <c r="A71" s="130" t="s">
        <v>730</v>
      </c>
      <c r="B71">
        <v>69</v>
      </c>
      <c r="C71" s="130" t="s">
        <v>904</v>
      </c>
      <c r="D71" s="130" t="s">
        <v>6</v>
      </c>
      <c r="E71">
        <v>35.25</v>
      </c>
      <c r="F71">
        <v>0.71</v>
      </c>
      <c r="G71">
        <v>4600</v>
      </c>
      <c r="H71">
        <v>161</v>
      </c>
      <c r="I71">
        <v>13722</v>
      </c>
      <c r="J71">
        <v>13.74</v>
      </c>
      <c r="K71" s="130" t="s">
        <v>991</v>
      </c>
      <c r="L71">
        <v>0.44</v>
      </c>
      <c r="M71" s="130"/>
      <c r="N71">
        <v>2.57</v>
      </c>
      <c r="O71">
        <v>3.41</v>
      </c>
      <c r="P71">
        <v>6.16</v>
      </c>
      <c r="Q71">
        <v>20.8</v>
      </c>
      <c r="R71" s="130" t="s">
        <v>3123</v>
      </c>
      <c r="T71" s="130"/>
      <c r="X71" s="130"/>
    </row>
    <row r="72" spans="1:24" x14ac:dyDescent="0.3">
      <c r="A72" s="130" t="s">
        <v>729</v>
      </c>
      <c r="B72">
        <v>70</v>
      </c>
      <c r="C72" s="130" t="s">
        <v>904</v>
      </c>
      <c r="D72" s="130" t="s">
        <v>6</v>
      </c>
      <c r="E72">
        <v>0.66</v>
      </c>
      <c r="F72">
        <v>-1.49</v>
      </c>
      <c r="G72">
        <v>45122000</v>
      </c>
      <c r="H72">
        <v>29785</v>
      </c>
      <c r="I72">
        <v>1269</v>
      </c>
      <c r="J72">
        <v>46.66</v>
      </c>
      <c r="K72" s="130" t="s">
        <v>945</v>
      </c>
      <c r="L72">
        <v>0.5</v>
      </c>
      <c r="M72" s="130"/>
      <c r="N72">
        <v>0.01</v>
      </c>
      <c r="O72">
        <v>3.69</v>
      </c>
      <c r="P72">
        <v>3.49</v>
      </c>
      <c r="Q72">
        <v>147.34</v>
      </c>
      <c r="R72" s="130"/>
      <c r="T72" s="130"/>
      <c r="X72" s="130"/>
    </row>
    <row r="73" spans="1:24" x14ac:dyDescent="0.3">
      <c r="A73" s="130" t="s">
        <v>728</v>
      </c>
      <c r="B73">
        <v>71</v>
      </c>
      <c r="C73" s="130" t="s">
        <v>904</v>
      </c>
      <c r="D73" s="130" t="s">
        <v>97</v>
      </c>
      <c r="E73">
        <v>0.62</v>
      </c>
      <c r="F73">
        <v>-1.59</v>
      </c>
      <c r="G73">
        <v>1477000</v>
      </c>
      <c r="H73">
        <v>918</v>
      </c>
      <c r="I73">
        <v>1626</v>
      </c>
      <c r="K73" s="130" t="s">
        <v>3445</v>
      </c>
      <c r="L73">
        <v>0.2</v>
      </c>
      <c r="M73" s="130"/>
      <c r="N73">
        <v>0</v>
      </c>
      <c r="O73">
        <v>-34.08</v>
      </c>
      <c r="P73">
        <v>-41.7</v>
      </c>
      <c r="Q73">
        <v>-266.79000000000002</v>
      </c>
      <c r="R73" s="130"/>
      <c r="T73" s="130"/>
      <c r="X73" s="130"/>
    </row>
    <row r="74" spans="1:24" x14ac:dyDescent="0.3">
      <c r="A74" s="130" t="s">
        <v>727</v>
      </c>
      <c r="B74">
        <v>72</v>
      </c>
      <c r="C74" s="130" t="s">
        <v>904</v>
      </c>
      <c r="D74" s="130" t="s">
        <v>6</v>
      </c>
      <c r="E74">
        <v>9.1999999999999993</v>
      </c>
      <c r="F74">
        <v>-1.6</v>
      </c>
      <c r="G74">
        <v>3673300</v>
      </c>
      <c r="H74">
        <v>33693</v>
      </c>
      <c r="I74">
        <v>19320</v>
      </c>
      <c r="K74" s="130" t="s">
        <v>1020</v>
      </c>
      <c r="L74">
        <v>1.58</v>
      </c>
      <c r="M74" s="130"/>
      <c r="N74">
        <v>0</v>
      </c>
      <c r="O74">
        <v>-8.3699999999999992</v>
      </c>
      <c r="P74">
        <v>-27.1</v>
      </c>
      <c r="Q74">
        <v>-68.13</v>
      </c>
      <c r="R74" s="130"/>
      <c r="T74" s="130"/>
      <c r="X74" s="130"/>
    </row>
    <row r="75" spans="1:24" x14ac:dyDescent="0.3">
      <c r="A75" s="130" t="s">
        <v>726</v>
      </c>
      <c r="B75">
        <v>73</v>
      </c>
      <c r="C75" s="130" t="s">
        <v>904</v>
      </c>
      <c r="D75" s="130" t="s">
        <v>6</v>
      </c>
      <c r="E75">
        <v>24.6</v>
      </c>
      <c r="F75">
        <v>-0.81</v>
      </c>
      <c r="G75">
        <v>351000</v>
      </c>
      <c r="H75">
        <v>8630</v>
      </c>
      <c r="I75">
        <v>15682</v>
      </c>
      <c r="K75" s="130" t="s">
        <v>1157</v>
      </c>
      <c r="L75">
        <v>2.31</v>
      </c>
      <c r="M75" s="130"/>
      <c r="N75">
        <v>0</v>
      </c>
      <c r="O75">
        <v>-3.1</v>
      </c>
      <c r="P75">
        <v>-11.99</v>
      </c>
      <c r="Q75">
        <v>-52.39</v>
      </c>
      <c r="R75" s="130"/>
      <c r="T75" s="130"/>
      <c r="X75" s="130"/>
    </row>
    <row r="76" spans="1:24" x14ac:dyDescent="0.3">
      <c r="A76" s="130" t="s">
        <v>725</v>
      </c>
      <c r="B76">
        <v>74</v>
      </c>
      <c r="C76" s="130" t="s">
        <v>914</v>
      </c>
      <c r="D76" s="130" t="s">
        <v>6</v>
      </c>
      <c r="E76">
        <v>16.8</v>
      </c>
      <c r="F76">
        <v>-1.75</v>
      </c>
      <c r="G76">
        <v>19122100</v>
      </c>
      <c r="H76">
        <v>322369</v>
      </c>
      <c r="I76">
        <v>54298</v>
      </c>
      <c r="J76">
        <v>39.090000000000003</v>
      </c>
      <c r="K76" s="130" t="s">
        <v>1051</v>
      </c>
      <c r="L76">
        <v>2.16</v>
      </c>
      <c r="M76" s="130" t="s">
        <v>989</v>
      </c>
      <c r="N76">
        <v>0.43</v>
      </c>
      <c r="O76">
        <v>3.43</v>
      </c>
      <c r="P76">
        <v>3.53</v>
      </c>
      <c r="Q76">
        <v>15.76</v>
      </c>
      <c r="R76" s="130" t="s">
        <v>2281</v>
      </c>
      <c r="T76" s="130"/>
      <c r="X76" s="130"/>
    </row>
    <row r="77" spans="1:24" x14ac:dyDescent="0.3">
      <c r="A77" s="130" t="s">
        <v>724</v>
      </c>
      <c r="B77">
        <v>75</v>
      </c>
      <c r="C77" s="130" t="s">
        <v>904</v>
      </c>
      <c r="D77" s="130" t="s">
        <v>6</v>
      </c>
      <c r="E77">
        <v>13.9</v>
      </c>
      <c r="F77">
        <v>2.21</v>
      </c>
      <c r="G77">
        <v>57289400</v>
      </c>
      <c r="H77">
        <v>785625</v>
      </c>
      <c r="I77">
        <v>70537</v>
      </c>
      <c r="K77" s="130" t="s">
        <v>1043</v>
      </c>
      <c r="L77">
        <v>3.16</v>
      </c>
      <c r="M77" s="130" t="s">
        <v>933</v>
      </c>
      <c r="N77">
        <v>0</v>
      </c>
      <c r="O77">
        <v>1.78</v>
      </c>
      <c r="P77">
        <v>-3.19</v>
      </c>
      <c r="Q77">
        <v>10.210000000000001</v>
      </c>
      <c r="R77" s="130" t="s">
        <v>928</v>
      </c>
      <c r="T77" s="130"/>
      <c r="X77" s="130"/>
    </row>
    <row r="78" spans="1:24" x14ac:dyDescent="0.3">
      <c r="A78" s="130" t="s">
        <v>723</v>
      </c>
      <c r="B78">
        <v>76</v>
      </c>
      <c r="C78" s="130" t="s">
        <v>914</v>
      </c>
      <c r="D78" s="130" t="s">
        <v>6</v>
      </c>
      <c r="E78">
        <v>28.25</v>
      </c>
      <c r="F78">
        <v>0</v>
      </c>
      <c r="G78">
        <v>554300</v>
      </c>
      <c r="H78">
        <v>15588</v>
      </c>
      <c r="I78">
        <v>207800</v>
      </c>
      <c r="J78">
        <v>9.23</v>
      </c>
      <c r="K78" s="130" t="s">
        <v>1048</v>
      </c>
      <c r="L78">
        <v>8.07</v>
      </c>
      <c r="M78" s="130" t="s">
        <v>909</v>
      </c>
      <c r="N78">
        <v>3.06</v>
      </c>
      <c r="O78">
        <v>2.0499999999999998</v>
      </c>
      <c r="P78">
        <v>7.95</v>
      </c>
      <c r="Q78">
        <v>23.82</v>
      </c>
      <c r="R78" s="130" t="s">
        <v>1063</v>
      </c>
      <c r="T78" s="130"/>
      <c r="X78" s="130"/>
    </row>
    <row r="79" spans="1:24" x14ac:dyDescent="0.3">
      <c r="A79" s="130" t="s">
        <v>722</v>
      </c>
      <c r="B79">
        <v>77</v>
      </c>
      <c r="C79" s="130" t="s">
        <v>904</v>
      </c>
      <c r="D79" s="130" t="s">
        <v>6</v>
      </c>
      <c r="E79">
        <v>103</v>
      </c>
      <c r="F79">
        <v>0.49</v>
      </c>
      <c r="G79">
        <v>3842300</v>
      </c>
      <c r="H79">
        <v>393656</v>
      </c>
      <c r="I79">
        <v>196611</v>
      </c>
      <c r="J79">
        <v>11.97</v>
      </c>
      <c r="K79" s="130" t="s">
        <v>1091</v>
      </c>
      <c r="L79">
        <v>7.51</v>
      </c>
      <c r="M79" s="130" t="s">
        <v>993</v>
      </c>
      <c r="N79">
        <v>8.61</v>
      </c>
      <c r="O79">
        <v>1.49</v>
      </c>
      <c r="P79">
        <v>3.76</v>
      </c>
      <c r="Q79">
        <v>22.86</v>
      </c>
      <c r="R79" s="130" t="s">
        <v>2508</v>
      </c>
      <c r="T79" s="130"/>
      <c r="X79" s="130"/>
    </row>
    <row r="80" spans="1:24" x14ac:dyDescent="0.3">
      <c r="A80" s="130" t="s">
        <v>721</v>
      </c>
      <c r="B80">
        <v>78</v>
      </c>
      <c r="C80" s="130" t="s">
        <v>914</v>
      </c>
      <c r="D80" s="130" t="s">
        <v>6</v>
      </c>
      <c r="E80">
        <v>1.7</v>
      </c>
      <c r="F80">
        <v>-1.73</v>
      </c>
      <c r="G80">
        <v>1662700</v>
      </c>
      <c r="H80">
        <v>2835</v>
      </c>
      <c r="I80">
        <v>862</v>
      </c>
      <c r="K80" s="130" t="s">
        <v>1045</v>
      </c>
      <c r="L80">
        <v>3.85</v>
      </c>
      <c r="M80" s="130"/>
      <c r="N80">
        <v>0</v>
      </c>
      <c r="O80">
        <v>-5.8</v>
      </c>
      <c r="P80">
        <v>-19.5</v>
      </c>
      <c r="Q80">
        <v>-264.18</v>
      </c>
      <c r="R80" s="130"/>
      <c r="T80" s="130"/>
      <c r="X80" s="130"/>
    </row>
    <row r="81" spans="1:24" x14ac:dyDescent="0.3">
      <c r="A81" s="130" t="s">
        <v>720</v>
      </c>
      <c r="B81">
        <v>79</v>
      </c>
      <c r="C81" s="130" t="s">
        <v>914</v>
      </c>
      <c r="D81" s="130" t="s">
        <v>6</v>
      </c>
      <c r="E81">
        <v>24.5</v>
      </c>
      <c r="F81">
        <v>0</v>
      </c>
      <c r="G81">
        <v>16050700</v>
      </c>
      <c r="H81">
        <v>393198</v>
      </c>
      <c r="I81">
        <v>61097</v>
      </c>
      <c r="J81">
        <v>47.21</v>
      </c>
      <c r="K81" s="130" t="s">
        <v>3446</v>
      </c>
      <c r="L81">
        <v>1.29</v>
      </c>
      <c r="M81" s="130" t="s">
        <v>954</v>
      </c>
      <c r="N81">
        <v>0.52</v>
      </c>
      <c r="O81">
        <v>12.16</v>
      </c>
      <c r="P81">
        <v>18.829999999999998</v>
      </c>
      <c r="Q81">
        <v>15.25</v>
      </c>
      <c r="R81" s="130" t="s">
        <v>1019</v>
      </c>
      <c r="T81" s="130"/>
      <c r="X81" s="130"/>
    </row>
    <row r="82" spans="1:24" x14ac:dyDescent="0.3">
      <c r="A82" s="130" t="s">
        <v>719</v>
      </c>
      <c r="B82">
        <v>80</v>
      </c>
      <c r="C82" s="130" t="s">
        <v>904</v>
      </c>
      <c r="D82" s="130" t="s">
        <v>6</v>
      </c>
      <c r="E82">
        <v>23.5</v>
      </c>
      <c r="F82">
        <v>-1.26</v>
      </c>
      <c r="G82">
        <v>1705100</v>
      </c>
      <c r="H82">
        <v>40147</v>
      </c>
      <c r="I82">
        <v>32358</v>
      </c>
      <c r="K82" s="130" t="s">
        <v>1107</v>
      </c>
      <c r="L82">
        <v>1.94</v>
      </c>
      <c r="M82" s="130" t="s">
        <v>930</v>
      </c>
      <c r="N82">
        <v>0</v>
      </c>
      <c r="O82">
        <v>2.44</v>
      </c>
      <c r="P82">
        <v>-0.05</v>
      </c>
      <c r="Q82">
        <v>6.39</v>
      </c>
      <c r="R82" s="130" t="s">
        <v>1129</v>
      </c>
      <c r="T82" s="130"/>
      <c r="X82" s="130"/>
    </row>
    <row r="83" spans="1:24" x14ac:dyDescent="0.3">
      <c r="A83" s="130" t="s">
        <v>718</v>
      </c>
      <c r="B83">
        <v>81</v>
      </c>
      <c r="C83" s="130" t="s">
        <v>904</v>
      </c>
      <c r="D83" s="130" t="s">
        <v>6</v>
      </c>
      <c r="E83">
        <v>14.7</v>
      </c>
      <c r="F83">
        <v>-1.34</v>
      </c>
      <c r="G83">
        <v>12415500</v>
      </c>
      <c r="H83">
        <v>183577</v>
      </c>
      <c r="I83">
        <v>39870</v>
      </c>
      <c r="J83">
        <v>21.41</v>
      </c>
      <c r="K83" s="130" t="s">
        <v>2934</v>
      </c>
      <c r="L83">
        <v>1.28</v>
      </c>
      <c r="M83" s="130" t="s">
        <v>996</v>
      </c>
      <c r="N83">
        <v>0.69</v>
      </c>
      <c r="O83">
        <v>5.57</v>
      </c>
      <c r="P83">
        <v>9.59</v>
      </c>
      <c r="Q83">
        <v>48.83</v>
      </c>
      <c r="R83" s="130" t="s">
        <v>2517</v>
      </c>
      <c r="T83" s="130"/>
      <c r="X83" s="130"/>
    </row>
    <row r="84" spans="1:24" x14ac:dyDescent="0.3">
      <c r="A84" s="130" t="s">
        <v>717</v>
      </c>
      <c r="B84">
        <v>82</v>
      </c>
      <c r="C84" s="130" t="s">
        <v>904</v>
      </c>
      <c r="D84" s="130" t="s">
        <v>6</v>
      </c>
      <c r="E84">
        <v>45</v>
      </c>
      <c r="F84">
        <v>0</v>
      </c>
      <c r="G84">
        <v>500</v>
      </c>
      <c r="H84">
        <v>22</v>
      </c>
      <c r="I84">
        <v>13500</v>
      </c>
      <c r="J84">
        <v>13.03</v>
      </c>
      <c r="K84" s="130" t="s">
        <v>1126</v>
      </c>
      <c r="L84">
        <v>0.04</v>
      </c>
      <c r="M84" s="130" t="s">
        <v>997</v>
      </c>
      <c r="N84">
        <v>3.45</v>
      </c>
      <c r="O84">
        <v>5.52</v>
      </c>
      <c r="P84">
        <v>5.07</v>
      </c>
      <c r="Q84">
        <v>18.86</v>
      </c>
      <c r="R84" s="130" t="s">
        <v>1033</v>
      </c>
      <c r="T84" s="130"/>
      <c r="X84" s="130"/>
    </row>
    <row r="85" spans="1:24" x14ac:dyDescent="0.3">
      <c r="A85" s="130" t="s">
        <v>716</v>
      </c>
      <c r="B85">
        <v>83</v>
      </c>
      <c r="C85" s="130" t="s">
        <v>904</v>
      </c>
      <c r="D85" s="130" t="s">
        <v>6</v>
      </c>
      <c r="E85">
        <v>22.4</v>
      </c>
      <c r="F85">
        <v>-0.88</v>
      </c>
      <c r="G85">
        <v>33128700</v>
      </c>
      <c r="H85">
        <v>740027</v>
      </c>
      <c r="I85">
        <v>355981</v>
      </c>
      <c r="J85">
        <v>59.48</v>
      </c>
      <c r="K85" s="130" t="s">
        <v>2921</v>
      </c>
      <c r="L85">
        <v>0.51</v>
      </c>
      <c r="M85" s="130" t="s">
        <v>979</v>
      </c>
      <c r="N85">
        <v>0.38</v>
      </c>
      <c r="O85">
        <v>7.02</v>
      </c>
      <c r="P85">
        <v>7.04</v>
      </c>
      <c r="Q85">
        <v>8.82</v>
      </c>
      <c r="R85" s="130" t="s">
        <v>2916</v>
      </c>
      <c r="T85" s="130"/>
      <c r="X85" s="130"/>
    </row>
    <row r="86" spans="1:24" x14ac:dyDescent="0.3">
      <c r="A86" s="130" t="s">
        <v>715</v>
      </c>
      <c r="B86">
        <v>84</v>
      </c>
      <c r="C86" s="130" t="s">
        <v>904</v>
      </c>
      <c r="D86" s="130" t="s">
        <v>6</v>
      </c>
      <c r="E86">
        <v>1.46</v>
      </c>
      <c r="F86">
        <v>-1.35</v>
      </c>
      <c r="G86">
        <v>15877000</v>
      </c>
      <c r="H86">
        <v>23118</v>
      </c>
      <c r="I86">
        <v>4390</v>
      </c>
      <c r="K86" s="130" t="s">
        <v>1083</v>
      </c>
      <c r="L86">
        <v>0.28000000000000003</v>
      </c>
      <c r="M86" s="130"/>
      <c r="N86">
        <v>0</v>
      </c>
      <c r="O86">
        <v>-8.4600000000000009</v>
      </c>
      <c r="P86">
        <v>-9.2200000000000006</v>
      </c>
      <c r="Q86">
        <v>-11.01</v>
      </c>
      <c r="R86" s="130"/>
      <c r="T86" s="130"/>
      <c r="X86" s="130"/>
    </row>
    <row r="87" spans="1:24" x14ac:dyDescent="0.3">
      <c r="A87" s="130" t="s">
        <v>714</v>
      </c>
      <c r="B87">
        <v>85</v>
      </c>
      <c r="C87" s="130" t="s">
        <v>904</v>
      </c>
      <c r="D87" s="130" t="s">
        <v>6</v>
      </c>
      <c r="E87">
        <v>12.5</v>
      </c>
      <c r="F87">
        <v>-3.85</v>
      </c>
      <c r="G87">
        <v>37942900</v>
      </c>
      <c r="H87">
        <v>475770</v>
      </c>
      <c r="I87">
        <v>25000</v>
      </c>
      <c r="J87">
        <v>125.16</v>
      </c>
      <c r="K87" s="130" t="s">
        <v>3447</v>
      </c>
      <c r="L87">
        <v>0.76</v>
      </c>
      <c r="M87" s="130"/>
      <c r="N87">
        <v>0.1</v>
      </c>
      <c r="O87">
        <v>4.16</v>
      </c>
      <c r="P87">
        <v>3.67</v>
      </c>
      <c r="Q87">
        <v>10.52</v>
      </c>
      <c r="R87" s="130"/>
      <c r="T87" s="130"/>
      <c r="X87" s="130"/>
    </row>
    <row r="88" spans="1:24" x14ac:dyDescent="0.3">
      <c r="A88" s="130" t="s">
        <v>713</v>
      </c>
      <c r="B88">
        <v>86</v>
      </c>
      <c r="C88" s="130" t="s">
        <v>904</v>
      </c>
      <c r="D88" s="130" t="s">
        <v>6</v>
      </c>
      <c r="E88">
        <v>7.7</v>
      </c>
      <c r="F88">
        <v>-1.28</v>
      </c>
      <c r="G88">
        <v>24627000</v>
      </c>
      <c r="H88">
        <v>189411</v>
      </c>
      <c r="I88">
        <v>117695</v>
      </c>
      <c r="J88">
        <v>63.66</v>
      </c>
      <c r="K88" s="130" t="s">
        <v>3448</v>
      </c>
      <c r="L88">
        <v>1.99</v>
      </c>
      <c r="M88" s="130" t="s">
        <v>931</v>
      </c>
      <c r="N88">
        <v>0.12</v>
      </c>
      <c r="O88">
        <v>3.81</v>
      </c>
      <c r="P88">
        <v>4.9400000000000004</v>
      </c>
      <c r="Q88">
        <v>9.61</v>
      </c>
      <c r="R88" s="130" t="s">
        <v>935</v>
      </c>
      <c r="T88" s="130"/>
      <c r="X88" s="130"/>
    </row>
    <row r="89" spans="1:24" x14ac:dyDescent="0.3">
      <c r="A89" s="130" t="s">
        <v>712</v>
      </c>
      <c r="B89">
        <v>87</v>
      </c>
      <c r="C89" s="130" t="s">
        <v>904</v>
      </c>
      <c r="D89" s="130" t="s">
        <v>6</v>
      </c>
      <c r="E89">
        <v>34</v>
      </c>
      <c r="F89">
        <v>-2.16</v>
      </c>
      <c r="G89">
        <v>2048500</v>
      </c>
      <c r="H89">
        <v>71128</v>
      </c>
      <c r="I89">
        <v>18742</v>
      </c>
      <c r="J89">
        <v>12.47</v>
      </c>
      <c r="K89" s="130" t="s">
        <v>1134</v>
      </c>
      <c r="L89">
        <v>1.04</v>
      </c>
      <c r="M89" s="130" t="s">
        <v>1000</v>
      </c>
      <c r="N89">
        <v>2.73</v>
      </c>
      <c r="O89">
        <v>10.28</v>
      </c>
      <c r="P89">
        <v>16.420000000000002</v>
      </c>
      <c r="Q89">
        <v>51.37</v>
      </c>
      <c r="R89" s="130" t="s">
        <v>2933</v>
      </c>
      <c r="T89" s="130"/>
      <c r="X89" s="130"/>
    </row>
    <row r="90" spans="1:24" x14ac:dyDescent="0.3">
      <c r="A90" s="130" t="s">
        <v>711</v>
      </c>
      <c r="B90">
        <v>88</v>
      </c>
      <c r="C90" s="130" t="s">
        <v>914</v>
      </c>
      <c r="D90" s="130" t="s">
        <v>6</v>
      </c>
      <c r="E90">
        <v>12.1</v>
      </c>
      <c r="F90">
        <v>-0.82</v>
      </c>
      <c r="G90">
        <v>2474400</v>
      </c>
      <c r="H90">
        <v>29881</v>
      </c>
      <c r="I90">
        <v>8403</v>
      </c>
      <c r="J90">
        <v>15.62</v>
      </c>
      <c r="K90" s="130" t="s">
        <v>995</v>
      </c>
      <c r="L90">
        <v>2.31</v>
      </c>
      <c r="M90" s="130" t="s">
        <v>954</v>
      </c>
      <c r="N90">
        <v>0.77</v>
      </c>
      <c r="O90">
        <v>4.57</v>
      </c>
      <c r="P90">
        <v>10.28</v>
      </c>
      <c r="Q90">
        <v>6.47</v>
      </c>
      <c r="R90" s="130" t="s">
        <v>2936</v>
      </c>
      <c r="T90" s="130"/>
      <c r="X90" s="130"/>
    </row>
    <row r="91" spans="1:24" x14ac:dyDescent="0.3">
      <c r="A91" s="130" t="s">
        <v>710</v>
      </c>
      <c r="B91">
        <v>89</v>
      </c>
      <c r="C91" s="130" t="s">
        <v>904</v>
      </c>
      <c r="D91" s="130" t="s">
        <v>6</v>
      </c>
      <c r="E91">
        <v>41</v>
      </c>
      <c r="F91">
        <v>-0.61</v>
      </c>
      <c r="G91">
        <v>7395600</v>
      </c>
      <c r="H91">
        <v>302730</v>
      </c>
      <c r="I91">
        <v>106883</v>
      </c>
      <c r="J91">
        <v>39.51</v>
      </c>
      <c r="K91" s="130" t="s">
        <v>2546</v>
      </c>
      <c r="L91">
        <v>3.33</v>
      </c>
      <c r="M91" s="130" t="s">
        <v>977</v>
      </c>
      <c r="N91">
        <v>1.04</v>
      </c>
      <c r="O91">
        <v>5.87</v>
      </c>
      <c r="P91">
        <v>9.7100000000000009</v>
      </c>
      <c r="Q91">
        <v>8.09</v>
      </c>
      <c r="R91" s="130" t="s">
        <v>1008</v>
      </c>
      <c r="T91" s="130"/>
      <c r="X91" s="130"/>
    </row>
    <row r="92" spans="1:24" x14ac:dyDescent="0.3">
      <c r="A92" s="130" t="s">
        <v>709</v>
      </c>
      <c r="B92">
        <v>90</v>
      </c>
      <c r="C92" s="130" t="s">
        <v>904</v>
      </c>
      <c r="D92" s="130" t="s">
        <v>6</v>
      </c>
      <c r="E92">
        <v>0.99</v>
      </c>
      <c r="F92">
        <v>1.02</v>
      </c>
      <c r="G92">
        <v>96100</v>
      </c>
      <c r="H92">
        <v>94</v>
      </c>
      <c r="I92">
        <v>360</v>
      </c>
      <c r="K92" s="130" t="s">
        <v>1041</v>
      </c>
      <c r="L92">
        <v>1.61</v>
      </c>
      <c r="M92" s="130"/>
      <c r="N92">
        <v>0</v>
      </c>
      <c r="O92">
        <v>-0.1</v>
      </c>
      <c r="P92">
        <v>-4.4000000000000004</v>
      </c>
      <c r="Q92">
        <v>-1.77</v>
      </c>
      <c r="R92" s="130"/>
      <c r="T92" s="130"/>
      <c r="X92" s="130"/>
    </row>
    <row r="93" spans="1:24" x14ac:dyDescent="0.3">
      <c r="A93" s="130" t="s">
        <v>708</v>
      </c>
      <c r="B93">
        <v>91</v>
      </c>
      <c r="C93" s="130" t="s">
        <v>904</v>
      </c>
      <c r="D93" s="130" t="s">
        <v>6</v>
      </c>
      <c r="E93">
        <v>117.5</v>
      </c>
      <c r="F93">
        <v>-1.26</v>
      </c>
      <c r="G93">
        <v>834800</v>
      </c>
      <c r="H93">
        <v>98591</v>
      </c>
      <c r="I93">
        <v>93364</v>
      </c>
      <c r="J93">
        <v>176.4</v>
      </c>
      <c r="K93" s="130" t="s">
        <v>3449</v>
      </c>
      <c r="L93">
        <v>0.28999999999999998</v>
      </c>
      <c r="M93" s="130" t="s">
        <v>994</v>
      </c>
      <c r="N93">
        <v>0.67</v>
      </c>
      <c r="O93">
        <v>2.58</v>
      </c>
      <c r="P93">
        <v>2.69</v>
      </c>
      <c r="Q93">
        <v>3.34</v>
      </c>
      <c r="R93" s="130" t="s">
        <v>1144</v>
      </c>
      <c r="T93" s="130"/>
      <c r="X93" s="130"/>
    </row>
    <row r="94" spans="1:24" x14ac:dyDescent="0.3">
      <c r="A94" s="130" t="s">
        <v>707</v>
      </c>
      <c r="B94">
        <v>92</v>
      </c>
      <c r="C94" s="130" t="s">
        <v>904</v>
      </c>
      <c r="D94" s="130" t="s">
        <v>6</v>
      </c>
      <c r="E94">
        <v>0.56999999999999995</v>
      </c>
      <c r="F94">
        <v>-1.72</v>
      </c>
      <c r="G94">
        <v>2018000</v>
      </c>
      <c r="H94">
        <v>1148</v>
      </c>
      <c r="I94">
        <v>2011</v>
      </c>
      <c r="J94">
        <v>162.16</v>
      </c>
      <c r="K94" s="130" t="s">
        <v>2915</v>
      </c>
      <c r="L94">
        <v>0.68</v>
      </c>
      <c r="M94" s="130"/>
      <c r="N94">
        <v>0</v>
      </c>
      <c r="O94">
        <v>0.89</v>
      </c>
      <c r="P94">
        <v>0.71</v>
      </c>
      <c r="Q94">
        <v>-3.75</v>
      </c>
      <c r="R94" s="130"/>
      <c r="T94" s="130"/>
      <c r="X94" s="130"/>
    </row>
    <row r="95" spans="1:24" x14ac:dyDescent="0.3">
      <c r="A95" s="130" t="s">
        <v>706</v>
      </c>
      <c r="B95">
        <v>93</v>
      </c>
      <c r="C95" s="130" t="s">
        <v>904</v>
      </c>
      <c r="D95" s="130" t="s">
        <v>6</v>
      </c>
      <c r="E95">
        <v>11.2</v>
      </c>
      <c r="F95">
        <v>14.87</v>
      </c>
      <c r="G95">
        <v>19237700</v>
      </c>
      <c r="H95">
        <v>207842</v>
      </c>
      <c r="I95">
        <v>4480</v>
      </c>
      <c r="J95">
        <v>40.4</v>
      </c>
      <c r="K95" s="130" t="s">
        <v>3450</v>
      </c>
      <c r="L95">
        <v>2.74</v>
      </c>
      <c r="M95" s="130" t="s">
        <v>933</v>
      </c>
      <c r="N95">
        <v>0.28000000000000003</v>
      </c>
      <c r="O95">
        <v>7.73</v>
      </c>
      <c r="P95">
        <v>19.86</v>
      </c>
      <c r="Q95">
        <v>15.12</v>
      </c>
      <c r="R95" s="130" t="s">
        <v>1066</v>
      </c>
      <c r="T95" s="130"/>
      <c r="X95" s="130"/>
    </row>
    <row r="96" spans="1:24" x14ac:dyDescent="0.3">
      <c r="A96" s="130" t="s">
        <v>705</v>
      </c>
      <c r="B96">
        <v>94</v>
      </c>
      <c r="C96" s="130" t="s">
        <v>904</v>
      </c>
      <c r="D96" s="130" t="s">
        <v>6</v>
      </c>
      <c r="E96">
        <v>33.75</v>
      </c>
      <c r="F96">
        <v>-0.74</v>
      </c>
      <c r="G96">
        <v>4177800</v>
      </c>
      <c r="H96">
        <v>139340</v>
      </c>
      <c r="I96">
        <v>135263</v>
      </c>
      <c r="J96">
        <v>36.22</v>
      </c>
      <c r="K96" s="130" t="s">
        <v>919</v>
      </c>
      <c r="L96">
        <v>1.8</v>
      </c>
      <c r="M96" s="130" t="s">
        <v>913</v>
      </c>
      <c r="N96">
        <v>0.93</v>
      </c>
      <c r="O96">
        <v>3.05</v>
      </c>
      <c r="P96">
        <v>3.27</v>
      </c>
      <c r="Q96">
        <v>3.18</v>
      </c>
      <c r="R96" s="130" t="s">
        <v>2507</v>
      </c>
      <c r="T96" s="130"/>
      <c r="X96" s="130"/>
    </row>
    <row r="97" spans="1:24" x14ac:dyDescent="0.3">
      <c r="A97" s="130" t="s">
        <v>704</v>
      </c>
      <c r="B97">
        <v>95</v>
      </c>
      <c r="C97" s="130" t="s">
        <v>904</v>
      </c>
      <c r="D97" s="130" t="s">
        <v>6</v>
      </c>
      <c r="E97">
        <v>1.86</v>
      </c>
      <c r="F97">
        <v>2.76</v>
      </c>
      <c r="G97">
        <v>2807400</v>
      </c>
      <c r="H97">
        <v>5219</v>
      </c>
      <c r="I97">
        <v>2975</v>
      </c>
      <c r="K97" s="130" t="s">
        <v>1009</v>
      </c>
      <c r="L97">
        <v>0.17</v>
      </c>
      <c r="M97" s="130" t="s">
        <v>912</v>
      </c>
      <c r="N97">
        <v>0</v>
      </c>
      <c r="O97">
        <v>-5.32</v>
      </c>
      <c r="P97">
        <v>-6.03</v>
      </c>
      <c r="Q97">
        <v>16.559999999999999</v>
      </c>
      <c r="R97" s="130" t="s">
        <v>1082</v>
      </c>
      <c r="T97" s="130"/>
      <c r="X97" s="130"/>
    </row>
    <row r="98" spans="1:24" x14ac:dyDescent="0.3">
      <c r="A98" s="130" t="s">
        <v>703</v>
      </c>
      <c r="B98">
        <v>96</v>
      </c>
      <c r="C98" s="130" t="s">
        <v>904</v>
      </c>
      <c r="D98" s="130" t="s">
        <v>6</v>
      </c>
      <c r="E98">
        <v>2.2200000000000002</v>
      </c>
      <c r="F98">
        <v>-1.77</v>
      </c>
      <c r="G98">
        <v>18200</v>
      </c>
      <c r="H98">
        <v>40</v>
      </c>
      <c r="I98">
        <v>2389</v>
      </c>
      <c r="K98" s="130" t="s">
        <v>1110</v>
      </c>
      <c r="L98">
        <v>0.23</v>
      </c>
      <c r="M98" s="130"/>
      <c r="N98">
        <v>0</v>
      </c>
      <c r="O98">
        <v>-4.09</v>
      </c>
      <c r="P98">
        <v>-4.7300000000000004</v>
      </c>
      <c r="Q98">
        <v>22.6</v>
      </c>
      <c r="R98" s="130"/>
      <c r="T98" s="130"/>
      <c r="X98" s="130"/>
    </row>
    <row r="99" spans="1:24" x14ac:dyDescent="0.3">
      <c r="A99" s="130" t="s">
        <v>702</v>
      </c>
      <c r="B99">
        <v>97</v>
      </c>
      <c r="C99" s="130" t="s">
        <v>904</v>
      </c>
      <c r="D99" s="130" t="s">
        <v>6</v>
      </c>
      <c r="E99">
        <v>266</v>
      </c>
      <c r="F99">
        <v>-0.37</v>
      </c>
      <c r="G99">
        <v>41400</v>
      </c>
      <c r="H99">
        <v>11044</v>
      </c>
      <c r="I99">
        <v>28321</v>
      </c>
      <c r="J99">
        <v>9.92</v>
      </c>
      <c r="K99" s="130" t="s">
        <v>991</v>
      </c>
      <c r="L99">
        <v>0.96</v>
      </c>
      <c r="M99" s="130" t="s">
        <v>1010</v>
      </c>
      <c r="N99">
        <v>26.81</v>
      </c>
      <c r="O99">
        <v>5.69</v>
      </c>
      <c r="P99">
        <v>9.2899999999999991</v>
      </c>
      <c r="Q99">
        <v>17.489999999999998</v>
      </c>
      <c r="R99" s="130" t="s">
        <v>2951</v>
      </c>
      <c r="T99" s="130"/>
      <c r="X99" s="130"/>
    </row>
    <row r="100" spans="1:24" x14ac:dyDescent="0.3">
      <c r="A100" s="130" t="s">
        <v>701</v>
      </c>
      <c r="B100">
        <v>98</v>
      </c>
      <c r="C100" s="130" t="s">
        <v>904</v>
      </c>
      <c r="D100" s="130" t="s">
        <v>6</v>
      </c>
      <c r="E100">
        <v>27.5</v>
      </c>
      <c r="F100">
        <v>3.77</v>
      </c>
      <c r="G100">
        <v>4292300</v>
      </c>
      <c r="H100">
        <v>115657</v>
      </c>
      <c r="I100">
        <v>46958</v>
      </c>
      <c r="J100">
        <v>19.829999999999998</v>
      </c>
      <c r="K100" s="130" t="s">
        <v>1002</v>
      </c>
      <c r="L100">
        <v>6.37</v>
      </c>
      <c r="M100" s="130" t="s">
        <v>983</v>
      </c>
      <c r="N100">
        <v>1.39</v>
      </c>
      <c r="O100">
        <v>0.8</v>
      </c>
      <c r="P100">
        <v>5.44</v>
      </c>
      <c r="Q100">
        <v>7.78</v>
      </c>
      <c r="R100" s="130" t="s">
        <v>964</v>
      </c>
      <c r="T100" s="130"/>
      <c r="X100" s="130"/>
    </row>
    <row r="101" spans="1:24" x14ac:dyDescent="0.3">
      <c r="A101" s="130" t="s">
        <v>700</v>
      </c>
      <c r="B101">
        <v>99</v>
      </c>
      <c r="C101" s="130" t="s">
        <v>904</v>
      </c>
      <c r="D101" s="130" t="s">
        <v>6</v>
      </c>
      <c r="E101">
        <v>1.02</v>
      </c>
      <c r="F101">
        <v>-1.92</v>
      </c>
      <c r="G101">
        <v>10398900</v>
      </c>
      <c r="H101">
        <v>10637</v>
      </c>
      <c r="I101">
        <v>17722</v>
      </c>
      <c r="K101" s="130" t="s">
        <v>930</v>
      </c>
      <c r="L101">
        <v>0.22</v>
      </c>
      <c r="M101" s="130" t="s">
        <v>912</v>
      </c>
      <c r="N101">
        <v>0</v>
      </c>
      <c r="O101">
        <v>-0.21</v>
      </c>
      <c r="P101">
        <v>-1.77</v>
      </c>
      <c r="Q101">
        <v>-17.739999999999998</v>
      </c>
      <c r="R101" s="130" t="s">
        <v>1155</v>
      </c>
      <c r="T101" s="130"/>
      <c r="X101" s="130"/>
    </row>
    <row r="102" spans="1:24" x14ac:dyDescent="0.3">
      <c r="A102" s="130" t="s">
        <v>699</v>
      </c>
      <c r="B102">
        <v>100</v>
      </c>
      <c r="C102" s="130" t="s">
        <v>904</v>
      </c>
      <c r="D102" s="130" t="s">
        <v>241</v>
      </c>
      <c r="E102">
        <v>0.14000000000000001</v>
      </c>
      <c r="F102">
        <v>0</v>
      </c>
      <c r="G102">
        <v>0</v>
      </c>
      <c r="H102">
        <v>0</v>
      </c>
      <c r="I102">
        <v>963</v>
      </c>
      <c r="K102" s="130" t="s">
        <v>1012</v>
      </c>
      <c r="L102">
        <v>2.61</v>
      </c>
      <c r="M102" s="130"/>
      <c r="N102">
        <v>0</v>
      </c>
      <c r="O102">
        <v>-43.13</v>
      </c>
      <c r="P102">
        <v>-105.58</v>
      </c>
      <c r="Q102">
        <v>-175.32</v>
      </c>
      <c r="R102" s="130"/>
      <c r="S102">
        <v>78.59</v>
      </c>
      <c r="T102" s="130"/>
      <c r="X102" s="130"/>
    </row>
    <row r="103" spans="1:24" x14ac:dyDescent="0.3">
      <c r="A103" s="130" t="s">
        <v>698</v>
      </c>
      <c r="B103">
        <v>101</v>
      </c>
      <c r="C103" s="130" t="s">
        <v>904</v>
      </c>
      <c r="D103" s="130" t="s">
        <v>6</v>
      </c>
      <c r="E103">
        <v>4.2</v>
      </c>
      <c r="F103">
        <v>-0.94</v>
      </c>
      <c r="G103">
        <v>17370900</v>
      </c>
      <c r="H103">
        <v>73356</v>
      </c>
      <c r="I103">
        <v>1848</v>
      </c>
      <c r="J103">
        <v>31.48</v>
      </c>
      <c r="K103" s="130" t="s">
        <v>1064</v>
      </c>
      <c r="L103">
        <v>0.81</v>
      </c>
      <c r="M103" s="130" t="s">
        <v>918</v>
      </c>
      <c r="N103">
        <v>0.13</v>
      </c>
      <c r="O103">
        <v>5.77</v>
      </c>
      <c r="P103">
        <v>8.2100000000000009</v>
      </c>
      <c r="Q103">
        <v>4.91</v>
      </c>
      <c r="R103" s="130" t="s">
        <v>1134</v>
      </c>
      <c r="T103" s="130"/>
      <c r="X103" s="130"/>
    </row>
    <row r="104" spans="1:24" x14ac:dyDescent="0.3">
      <c r="A104" s="130" t="s">
        <v>697</v>
      </c>
      <c r="B104">
        <v>102</v>
      </c>
      <c r="C104" s="130" t="s">
        <v>904</v>
      </c>
      <c r="D104" s="130" t="s">
        <v>6</v>
      </c>
      <c r="E104">
        <v>10.1</v>
      </c>
      <c r="F104">
        <v>1.51</v>
      </c>
      <c r="G104">
        <v>1662300</v>
      </c>
      <c r="H104">
        <v>16546</v>
      </c>
      <c r="I104">
        <v>8287</v>
      </c>
      <c r="J104">
        <v>43.36</v>
      </c>
      <c r="K104" s="130" t="s">
        <v>3451</v>
      </c>
      <c r="L104">
        <v>0.41</v>
      </c>
      <c r="M104" s="130" t="s">
        <v>956</v>
      </c>
      <c r="N104">
        <v>0.23</v>
      </c>
      <c r="O104">
        <v>21.87</v>
      </c>
      <c r="P104">
        <v>29.43</v>
      </c>
      <c r="Q104">
        <v>33.1</v>
      </c>
      <c r="R104" s="130" t="s">
        <v>2229</v>
      </c>
      <c r="T104" s="130"/>
      <c r="X104" s="130"/>
    </row>
    <row r="105" spans="1:24" x14ac:dyDescent="0.3">
      <c r="A105" s="130" t="s">
        <v>696</v>
      </c>
      <c r="B105">
        <v>103</v>
      </c>
      <c r="C105" s="130" t="s">
        <v>904</v>
      </c>
      <c r="D105" s="130" t="s">
        <v>6</v>
      </c>
      <c r="E105">
        <v>17.5</v>
      </c>
      <c r="F105">
        <v>-1.1299999999999999</v>
      </c>
      <c r="G105">
        <v>2772800</v>
      </c>
      <c r="H105">
        <v>48660</v>
      </c>
      <c r="I105">
        <v>53335</v>
      </c>
      <c r="J105">
        <v>14.18</v>
      </c>
      <c r="K105" s="130" t="s">
        <v>1099</v>
      </c>
      <c r="L105">
        <v>0.18</v>
      </c>
      <c r="M105" s="130" t="s">
        <v>909</v>
      </c>
      <c r="N105">
        <v>1.23</v>
      </c>
      <c r="O105">
        <v>8.3000000000000007</v>
      </c>
      <c r="P105">
        <v>8.89</v>
      </c>
      <c r="Q105">
        <v>51.11</v>
      </c>
      <c r="R105" s="130" t="s">
        <v>2513</v>
      </c>
      <c r="T105" s="130"/>
      <c r="X105" s="130"/>
    </row>
    <row r="106" spans="1:24" x14ac:dyDescent="0.3">
      <c r="A106" s="130" t="s">
        <v>695</v>
      </c>
      <c r="B106">
        <v>104</v>
      </c>
      <c r="C106" s="130" t="s">
        <v>904</v>
      </c>
      <c r="D106" s="130" t="s">
        <v>6</v>
      </c>
      <c r="E106">
        <v>3.06</v>
      </c>
      <c r="F106">
        <v>0</v>
      </c>
      <c r="G106">
        <v>1157800</v>
      </c>
      <c r="H106">
        <v>3532</v>
      </c>
      <c r="I106">
        <v>2795</v>
      </c>
      <c r="K106" s="130" t="s">
        <v>2522</v>
      </c>
      <c r="L106">
        <v>1.7</v>
      </c>
      <c r="M106" s="130"/>
      <c r="N106">
        <v>0</v>
      </c>
      <c r="O106">
        <v>0.48</v>
      </c>
      <c r="P106">
        <v>-2.31</v>
      </c>
      <c r="Q106">
        <v>0.33</v>
      </c>
      <c r="R106" s="130"/>
      <c r="T106" s="130"/>
      <c r="X106" s="130"/>
    </row>
    <row r="107" spans="1:24" x14ac:dyDescent="0.3">
      <c r="A107" s="130" t="s">
        <v>694</v>
      </c>
      <c r="B107">
        <v>105</v>
      </c>
      <c r="C107" s="130" t="s">
        <v>904</v>
      </c>
      <c r="D107" s="130" t="s">
        <v>6</v>
      </c>
      <c r="E107">
        <v>1.59</v>
      </c>
      <c r="F107">
        <v>0</v>
      </c>
      <c r="G107">
        <v>52400</v>
      </c>
      <c r="H107">
        <v>82</v>
      </c>
      <c r="I107">
        <v>1630</v>
      </c>
      <c r="J107">
        <v>42.15</v>
      </c>
      <c r="K107" s="130" t="s">
        <v>1051</v>
      </c>
      <c r="L107">
        <v>0.04</v>
      </c>
      <c r="M107" s="130" t="s">
        <v>921</v>
      </c>
      <c r="N107">
        <v>0.04</v>
      </c>
      <c r="O107">
        <v>4.3099999999999996</v>
      </c>
      <c r="P107">
        <v>3.08</v>
      </c>
      <c r="Q107">
        <v>15.57</v>
      </c>
      <c r="R107" s="130" t="s">
        <v>950</v>
      </c>
      <c r="T107" s="130"/>
      <c r="X107" s="130"/>
    </row>
    <row r="108" spans="1:24" x14ac:dyDescent="0.3">
      <c r="A108" s="130" t="s">
        <v>693</v>
      </c>
      <c r="B108">
        <v>106</v>
      </c>
      <c r="C108" s="130" t="s">
        <v>904</v>
      </c>
      <c r="D108" s="130" t="s">
        <v>6</v>
      </c>
      <c r="E108">
        <v>0.69</v>
      </c>
      <c r="F108">
        <v>-1.43</v>
      </c>
      <c r="G108">
        <v>212029400</v>
      </c>
      <c r="H108">
        <v>148369</v>
      </c>
      <c r="I108">
        <v>5677</v>
      </c>
      <c r="J108">
        <v>10.24</v>
      </c>
      <c r="K108" s="130" t="s">
        <v>1097</v>
      </c>
      <c r="L108">
        <v>0.04</v>
      </c>
      <c r="M108" s="130" t="s">
        <v>921</v>
      </c>
      <c r="N108">
        <v>7.0000000000000007E-2</v>
      </c>
      <c r="O108">
        <v>20.420000000000002</v>
      </c>
      <c r="P108">
        <v>22.61</v>
      </c>
      <c r="Q108">
        <v>68.83</v>
      </c>
      <c r="R108" s="130" t="s">
        <v>2519</v>
      </c>
      <c r="T108" s="130"/>
      <c r="X108" s="130"/>
    </row>
    <row r="109" spans="1:24" x14ac:dyDescent="0.3">
      <c r="A109" s="130" t="s">
        <v>692</v>
      </c>
      <c r="B109">
        <v>107</v>
      </c>
      <c r="C109" s="130" t="s">
        <v>904</v>
      </c>
      <c r="D109" s="130" t="s">
        <v>6</v>
      </c>
      <c r="E109">
        <v>6.75</v>
      </c>
      <c r="F109">
        <v>0</v>
      </c>
      <c r="G109">
        <v>1487800</v>
      </c>
      <c r="H109">
        <v>10083</v>
      </c>
      <c r="I109">
        <v>5482</v>
      </c>
      <c r="J109">
        <v>33.950000000000003</v>
      </c>
      <c r="K109" s="130" t="s">
        <v>1144</v>
      </c>
      <c r="L109">
        <v>3.67</v>
      </c>
      <c r="M109" s="130" t="s">
        <v>968</v>
      </c>
      <c r="N109">
        <v>0.2</v>
      </c>
      <c r="O109">
        <v>5.03</v>
      </c>
      <c r="P109">
        <v>8.24</v>
      </c>
      <c r="Q109">
        <v>16.88</v>
      </c>
      <c r="R109" s="130" t="s">
        <v>1009</v>
      </c>
      <c r="T109" s="130"/>
      <c r="X109" s="130"/>
    </row>
    <row r="110" spans="1:24" x14ac:dyDescent="0.3">
      <c r="A110" s="130" t="s">
        <v>691</v>
      </c>
      <c r="B110">
        <v>108</v>
      </c>
      <c r="C110" s="130" t="s">
        <v>904</v>
      </c>
      <c r="D110" s="130" t="s">
        <v>6</v>
      </c>
      <c r="E110">
        <v>1.47</v>
      </c>
      <c r="F110">
        <v>0</v>
      </c>
      <c r="G110">
        <v>798500</v>
      </c>
      <c r="H110">
        <v>1174</v>
      </c>
      <c r="I110">
        <v>1648</v>
      </c>
      <c r="J110">
        <v>17.940000000000001</v>
      </c>
      <c r="K110" s="130" t="s">
        <v>1108</v>
      </c>
      <c r="L110">
        <v>0.02</v>
      </c>
      <c r="M110" s="130" t="s">
        <v>923</v>
      </c>
      <c r="N110">
        <v>0.08</v>
      </c>
      <c r="O110">
        <v>5.78</v>
      </c>
      <c r="P110">
        <v>4.76</v>
      </c>
      <c r="Q110">
        <v>7.38</v>
      </c>
      <c r="R110" s="130" t="s">
        <v>2924</v>
      </c>
      <c r="T110" s="130"/>
      <c r="X110" s="130"/>
    </row>
    <row r="111" spans="1:24" x14ac:dyDescent="0.3">
      <c r="A111" s="130" t="s">
        <v>690</v>
      </c>
      <c r="B111">
        <v>109</v>
      </c>
      <c r="C111" s="130" t="s">
        <v>904</v>
      </c>
      <c r="D111" s="130" t="s">
        <v>6</v>
      </c>
      <c r="E111">
        <v>0.39</v>
      </c>
      <c r="F111">
        <v>0</v>
      </c>
      <c r="G111">
        <v>715500</v>
      </c>
      <c r="H111">
        <v>279</v>
      </c>
      <c r="I111">
        <v>831</v>
      </c>
      <c r="K111" s="130" t="s">
        <v>905</v>
      </c>
      <c r="L111">
        <v>2.25</v>
      </c>
      <c r="M111" s="130"/>
      <c r="N111">
        <v>0</v>
      </c>
      <c r="O111">
        <v>-1.55</v>
      </c>
      <c r="P111">
        <v>-13.81</v>
      </c>
      <c r="Q111">
        <v>-9.16</v>
      </c>
      <c r="R111" s="130"/>
      <c r="T111" s="130"/>
      <c r="X111" s="130"/>
    </row>
    <row r="112" spans="1:24" x14ac:dyDescent="0.3">
      <c r="A112" s="130" t="s">
        <v>689</v>
      </c>
      <c r="B112">
        <v>110</v>
      </c>
      <c r="C112" s="130" t="s">
        <v>904</v>
      </c>
      <c r="D112" s="130" t="s">
        <v>6</v>
      </c>
      <c r="E112">
        <v>10.199999999999999</v>
      </c>
      <c r="F112">
        <v>2</v>
      </c>
      <c r="G112">
        <v>400</v>
      </c>
      <c r="H112">
        <v>4</v>
      </c>
      <c r="I112">
        <v>122</v>
      </c>
      <c r="K112" s="130" t="s">
        <v>2941</v>
      </c>
      <c r="L112">
        <v>0.57999999999999996</v>
      </c>
      <c r="M112" s="130"/>
      <c r="N112">
        <v>0</v>
      </c>
      <c r="O112">
        <v>-3.04</v>
      </c>
      <c r="P112">
        <v>-4.53</v>
      </c>
      <c r="Q112">
        <v>-12.93</v>
      </c>
      <c r="R112" s="130"/>
      <c r="T112" s="130"/>
      <c r="X112" s="130"/>
    </row>
    <row r="113" spans="1:24" x14ac:dyDescent="0.3">
      <c r="A113" s="130" t="s">
        <v>688</v>
      </c>
      <c r="B113">
        <v>111</v>
      </c>
      <c r="C113" s="130" t="s">
        <v>904</v>
      </c>
      <c r="D113" s="130" t="s">
        <v>6</v>
      </c>
      <c r="E113">
        <v>8.4</v>
      </c>
      <c r="F113">
        <v>-0.59</v>
      </c>
      <c r="G113">
        <v>46138500</v>
      </c>
      <c r="H113">
        <v>385919</v>
      </c>
      <c r="I113">
        <v>110571</v>
      </c>
      <c r="J113">
        <v>24.17</v>
      </c>
      <c r="K113" s="130" t="s">
        <v>1102</v>
      </c>
      <c r="L113">
        <v>2.29</v>
      </c>
      <c r="M113" s="130" t="s">
        <v>1018</v>
      </c>
      <c r="N113">
        <v>0.35</v>
      </c>
      <c r="O113">
        <v>5.09</v>
      </c>
      <c r="P113">
        <v>7.95</v>
      </c>
      <c r="Q113">
        <v>12.65</v>
      </c>
      <c r="R113" s="130" t="s">
        <v>2513</v>
      </c>
      <c r="T113" s="130"/>
      <c r="X113" s="130"/>
    </row>
    <row r="114" spans="1:24" x14ac:dyDescent="0.3">
      <c r="A114" s="130" t="s">
        <v>687</v>
      </c>
      <c r="B114">
        <v>112</v>
      </c>
      <c r="C114" s="130" t="s">
        <v>904</v>
      </c>
      <c r="D114" s="130" t="s">
        <v>6</v>
      </c>
      <c r="E114">
        <v>1</v>
      </c>
      <c r="F114">
        <v>-1.96</v>
      </c>
      <c r="G114">
        <v>872400</v>
      </c>
      <c r="H114">
        <v>877</v>
      </c>
      <c r="I114">
        <v>756</v>
      </c>
      <c r="J114">
        <v>46.45</v>
      </c>
      <c r="K114" s="130" t="s">
        <v>2518</v>
      </c>
      <c r="L114">
        <v>0.53</v>
      </c>
      <c r="M114" s="130" t="s">
        <v>921</v>
      </c>
      <c r="N114">
        <v>0.02</v>
      </c>
      <c r="O114">
        <v>2.19</v>
      </c>
      <c r="P114">
        <v>1.43</v>
      </c>
      <c r="Q114">
        <v>-3.91</v>
      </c>
      <c r="R114" s="130" t="s">
        <v>2229</v>
      </c>
      <c r="T114" s="130"/>
      <c r="X114" s="130"/>
    </row>
    <row r="115" spans="1:24" x14ac:dyDescent="0.3">
      <c r="A115" s="130" t="s">
        <v>686</v>
      </c>
      <c r="B115">
        <v>113</v>
      </c>
      <c r="C115" s="130" t="s">
        <v>914</v>
      </c>
      <c r="D115" s="130" t="s">
        <v>6</v>
      </c>
      <c r="E115">
        <v>14.3</v>
      </c>
      <c r="F115">
        <v>2.88</v>
      </c>
      <c r="G115">
        <v>7100</v>
      </c>
      <c r="H115">
        <v>102</v>
      </c>
      <c r="I115">
        <v>429</v>
      </c>
      <c r="J115">
        <v>6.43</v>
      </c>
      <c r="K115" s="130" t="s">
        <v>1024</v>
      </c>
      <c r="L115">
        <v>1.47</v>
      </c>
      <c r="M115" s="130" t="s">
        <v>906</v>
      </c>
      <c r="N115">
        <v>2.2200000000000002</v>
      </c>
      <c r="O115">
        <v>4.5599999999999996</v>
      </c>
      <c r="P115">
        <v>9.48</v>
      </c>
      <c r="Q115">
        <v>18.68</v>
      </c>
      <c r="R115" s="130" t="s">
        <v>1073</v>
      </c>
      <c r="T115" s="130"/>
      <c r="X115" s="130"/>
    </row>
    <row r="116" spans="1:24" x14ac:dyDescent="0.3">
      <c r="A116" s="130" t="s">
        <v>685</v>
      </c>
      <c r="B116">
        <v>114</v>
      </c>
      <c r="C116" s="130" t="s">
        <v>904</v>
      </c>
      <c r="D116" s="130" t="s">
        <v>6</v>
      </c>
      <c r="E116">
        <v>0.63</v>
      </c>
      <c r="F116">
        <v>-1.56</v>
      </c>
      <c r="G116">
        <v>43854800</v>
      </c>
      <c r="H116">
        <v>27756</v>
      </c>
      <c r="I116">
        <v>2867</v>
      </c>
      <c r="K116" s="130" t="s">
        <v>1021</v>
      </c>
      <c r="L116">
        <v>1.03</v>
      </c>
      <c r="M116" s="130"/>
      <c r="N116">
        <v>0</v>
      </c>
      <c r="O116">
        <v>1.6</v>
      </c>
      <c r="P116">
        <v>-5.82</v>
      </c>
      <c r="Q116">
        <v>3.95</v>
      </c>
      <c r="R116" s="130"/>
      <c r="T116" s="130"/>
      <c r="X116" s="130"/>
    </row>
    <row r="117" spans="1:24" x14ac:dyDescent="0.3">
      <c r="A117" s="130" t="s">
        <v>684</v>
      </c>
      <c r="B117">
        <v>115</v>
      </c>
      <c r="C117" s="130" t="s">
        <v>914</v>
      </c>
      <c r="D117" s="130" t="s">
        <v>6</v>
      </c>
      <c r="E117">
        <v>2.3199999999999998</v>
      </c>
      <c r="F117">
        <v>-1.69</v>
      </c>
      <c r="G117">
        <v>637500</v>
      </c>
      <c r="H117">
        <v>1481</v>
      </c>
      <c r="I117">
        <v>682</v>
      </c>
      <c r="J117">
        <v>11.3</v>
      </c>
      <c r="K117" s="130" t="s">
        <v>990</v>
      </c>
      <c r="L117">
        <v>2.19</v>
      </c>
      <c r="M117" s="130" t="s">
        <v>921</v>
      </c>
      <c r="N117">
        <v>0.21</v>
      </c>
      <c r="O117">
        <v>6.67</v>
      </c>
      <c r="P117">
        <v>11.46</v>
      </c>
      <c r="Q117">
        <v>4.18</v>
      </c>
      <c r="R117" s="130" t="s">
        <v>946</v>
      </c>
      <c r="T117" s="130"/>
      <c r="X117" s="130"/>
    </row>
    <row r="118" spans="1:24" x14ac:dyDescent="0.3">
      <c r="A118" s="130" t="s">
        <v>683</v>
      </c>
      <c r="B118">
        <v>116</v>
      </c>
      <c r="C118" s="130" t="s">
        <v>904</v>
      </c>
      <c r="D118" s="130" t="s">
        <v>6</v>
      </c>
      <c r="E118">
        <v>141</v>
      </c>
      <c r="F118">
        <v>1.08</v>
      </c>
      <c r="G118">
        <v>4211400</v>
      </c>
      <c r="H118">
        <v>585836</v>
      </c>
      <c r="I118">
        <v>141000</v>
      </c>
      <c r="J118">
        <v>41.18</v>
      </c>
      <c r="K118" s="130" t="s">
        <v>3452</v>
      </c>
      <c r="L118">
        <v>0.7</v>
      </c>
      <c r="M118" s="130" t="s">
        <v>905</v>
      </c>
      <c r="N118">
        <v>3.42</v>
      </c>
      <c r="O118">
        <v>23.68</v>
      </c>
      <c r="P118">
        <v>36.83</v>
      </c>
      <c r="Q118">
        <v>17.11</v>
      </c>
      <c r="R118" s="130" t="s">
        <v>1060</v>
      </c>
      <c r="T118" s="130"/>
      <c r="X118" s="130"/>
    </row>
    <row r="119" spans="1:24" x14ac:dyDescent="0.3">
      <c r="A119" s="130" t="s">
        <v>682</v>
      </c>
      <c r="B119">
        <v>117</v>
      </c>
      <c r="C119" s="130" t="s">
        <v>904</v>
      </c>
      <c r="D119" s="130" t="s">
        <v>6</v>
      </c>
      <c r="E119">
        <v>2.98</v>
      </c>
      <c r="F119">
        <v>-0.67</v>
      </c>
      <c r="G119">
        <v>7199400</v>
      </c>
      <c r="H119">
        <v>21481</v>
      </c>
      <c r="I119">
        <v>14771</v>
      </c>
      <c r="J119">
        <v>71.5</v>
      </c>
      <c r="K119" s="130" t="s">
        <v>1138</v>
      </c>
      <c r="L119">
        <v>3.03</v>
      </c>
      <c r="M119" s="130" t="s">
        <v>938</v>
      </c>
      <c r="N119">
        <v>0.04</v>
      </c>
      <c r="O119">
        <v>1.75</v>
      </c>
      <c r="P119">
        <v>1.25</v>
      </c>
      <c r="Q119">
        <v>0.44</v>
      </c>
      <c r="R119" s="130" t="s">
        <v>987</v>
      </c>
      <c r="T119" s="130"/>
      <c r="X119" s="130"/>
    </row>
    <row r="120" spans="1:24" x14ac:dyDescent="0.3">
      <c r="A120" s="130" t="s">
        <v>681</v>
      </c>
      <c r="B120">
        <v>118</v>
      </c>
      <c r="C120" s="130" t="s">
        <v>904</v>
      </c>
      <c r="D120" s="130" t="s">
        <v>6</v>
      </c>
      <c r="E120">
        <v>0.55000000000000004</v>
      </c>
      <c r="F120">
        <v>-1.79</v>
      </c>
      <c r="G120">
        <v>6954100</v>
      </c>
      <c r="H120">
        <v>3835</v>
      </c>
      <c r="I120">
        <v>1522</v>
      </c>
      <c r="J120">
        <v>23.89</v>
      </c>
      <c r="K120" s="130" t="s">
        <v>1035</v>
      </c>
      <c r="L120">
        <v>1.02</v>
      </c>
      <c r="M120" s="130" t="s">
        <v>921</v>
      </c>
      <c r="N120">
        <v>0.02</v>
      </c>
      <c r="O120">
        <v>3.75</v>
      </c>
      <c r="P120">
        <v>4.7300000000000004</v>
      </c>
      <c r="Q120">
        <v>3.64</v>
      </c>
      <c r="R120" s="130" t="s">
        <v>2223</v>
      </c>
      <c r="T120" s="130"/>
      <c r="X120" s="130"/>
    </row>
    <row r="121" spans="1:24" x14ac:dyDescent="0.3">
      <c r="A121" s="130" t="s">
        <v>680</v>
      </c>
      <c r="B121">
        <v>119</v>
      </c>
      <c r="C121" s="130" t="s">
        <v>904</v>
      </c>
      <c r="D121" s="130" t="s">
        <v>6</v>
      </c>
      <c r="E121">
        <v>2.34</v>
      </c>
      <c r="F121">
        <v>-0.85</v>
      </c>
      <c r="G121">
        <v>7632900</v>
      </c>
      <c r="H121">
        <v>18031</v>
      </c>
      <c r="I121">
        <v>1744</v>
      </c>
      <c r="J121">
        <v>4.57</v>
      </c>
      <c r="K121" s="130" t="s">
        <v>1039</v>
      </c>
      <c r="L121">
        <v>0.5</v>
      </c>
      <c r="M121" s="130"/>
      <c r="N121">
        <v>0.51</v>
      </c>
      <c r="O121">
        <v>10.18</v>
      </c>
      <c r="P121">
        <v>23.42</v>
      </c>
      <c r="Q121">
        <v>72.69</v>
      </c>
      <c r="R121" s="130"/>
      <c r="T121" s="130"/>
      <c r="X121" s="130"/>
    </row>
    <row r="122" spans="1:24" x14ac:dyDescent="0.3">
      <c r="A122" s="130" t="s">
        <v>679</v>
      </c>
      <c r="B122">
        <v>120</v>
      </c>
      <c r="C122" s="130" t="s">
        <v>904</v>
      </c>
      <c r="D122" s="130" t="s">
        <v>6</v>
      </c>
      <c r="E122">
        <v>27</v>
      </c>
      <c r="F122">
        <v>-1.82</v>
      </c>
      <c r="G122">
        <v>2664400</v>
      </c>
      <c r="H122">
        <v>72186</v>
      </c>
      <c r="I122">
        <v>36450</v>
      </c>
      <c r="K122" s="130" t="s">
        <v>2521</v>
      </c>
      <c r="L122">
        <v>2.5299999999999998</v>
      </c>
      <c r="M122" s="130"/>
      <c r="N122">
        <v>0</v>
      </c>
      <c r="O122">
        <v>-8.6199999999999992</v>
      </c>
      <c r="P122">
        <v>-28.64</v>
      </c>
      <c r="Q122">
        <v>-17.329999999999998</v>
      </c>
      <c r="R122" s="130"/>
      <c r="T122" s="130"/>
      <c r="X122" s="130"/>
    </row>
    <row r="123" spans="1:24" x14ac:dyDescent="0.3">
      <c r="A123" s="130" t="s">
        <v>678</v>
      </c>
      <c r="B123">
        <v>121</v>
      </c>
      <c r="C123" s="130" t="s">
        <v>914</v>
      </c>
      <c r="D123" s="130" t="s">
        <v>6</v>
      </c>
      <c r="E123">
        <v>2.08</v>
      </c>
      <c r="F123">
        <v>0.97</v>
      </c>
      <c r="G123">
        <v>1312800</v>
      </c>
      <c r="H123">
        <v>2690</v>
      </c>
      <c r="I123">
        <v>1928</v>
      </c>
      <c r="K123" s="130" t="s">
        <v>1046</v>
      </c>
      <c r="L123">
        <v>2.14</v>
      </c>
      <c r="M123" s="130"/>
      <c r="N123">
        <v>0</v>
      </c>
      <c r="O123">
        <v>-4.28</v>
      </c>
      <c r="P123">
        <v>-20.71</v>
      </c>
      <c r="Q123">
        <v>0.64</v>
      </c>
      <c r="R123" s="130"/>
      <c r="T123" s="130"/>
      <c r="X123" s="130"/>
    </row>
    <row r="124" spans="1:24" x14ac:dyDescent="0.3">
      <c r="A124" s="130" t="s">
        <v>677</v>
      </c>
      <c r="B124">
        <v>122</v>
      </c>
      <c r="C124" s="130" t="s">
        <v>904</v>
      </c>
      <c r="D124" s="130" t="s">
        <v>6</v>
      </c>
      <c r="E124">
        <v>0.52</v>
      </c>
      <c r="F124">
        <v>0</v>
      </c>
      <c r="G124">
        <v>13774500</v>
      </c>
      <c r="H124">
        <v>7130</v>
      </c>
      <c r="I124">
        <v>4298</v>
      </c>
      <c r="J124">
        <v>26.2</v>
      </c>
      <c r="K124" s="130" t="s">
        <v>1003</v>
      </c>
      <c r="L124">
        <v>5.16</v>
      </c>
      <c r="M124" s="130"/>
      <c r="N124">
        <v>0.02</v>
      </c>
      <c r="O124">
        <v>4.45</v>
      </c>
      <c r="P124">
        <v>4</v>
      </c>
      <c r="Q124">
        <v>-24.04</v>
      </c>
      <c r="R124" s="130"/>
      <c r="T124" s="130"/>
      <c r="X124" s="130"/>
    </row>
    <row r="125" spans="1:24" x14ac:dyDescent="0.3">
      <c r="A125" s="130" t="s">
        <v>676</v>
      </c>
      <c r="B125">
        <v>123</v>
      </c>
      <c r="C125" s="130" t="s">
        <v>904</v>
      </c>
      <c r="D125" s="130" t="s">
        <v>6</v>
      </c>
      <c r="E125">
        <v>1</v>
      </c>
      <c r="F125">
        <v>-1.96</v>
      </c>
      <c r="G125">
        <v>12202200</v>
      </c>
      <c r="H125">
        <v>12243</v>
      </c>
      <c r="I125">
        <v>4006</v>
      </c>
      <c r="J125">
        <v>23.97</v>
      </c>
      <c r="K125" s="130" t="s">
        <v>3130</v>
      </c>
      <c r="L125">
        <v>0.77</v>
      </c>
      <c r="M125" s="130"/>
      <c r="N125">
        <v>0.04</v>
      </c>
      <c r="O125">
        <v>3.43</v>
      </c>
      <c r="P125">
        <v>3.13</v>
      </c>
      <c r="Q125">
        <v>26.07</v>
      </c>
      <c r="R125" s="130"/>
      <c r="T125" s="130"/>
      <c r="X125" s="130"/>
    </row>
    <row r="126" spans="1:24" x14ac:dyDescent="0.3">
      <c r="A126" s="130" t="s">
        <v>675</v>
      </c>
      <c r="B126">
        <v>124</v>
      </c>
      <c r="C126" s="130" t="s">
        <v>904</v>
      </c>
      <c r="D126" s="130" t="s">
        <v>6</v>
      </c>
      <c r="E126">
        <v>30.5</v>
      </c>
      <c r="F126">
        <v>0</v>
      </c>
      <c r="G126">
        <v>100</v>
      </c>
      <c r="H126">
        <v>3</v>
      </c>
      <c r="I126">
        <v>366</v>
      </c>
      <c r="J126">
        <v>7.34</v>
      </c>
      <c r="K126" s="130" t="s">
        <v>1107</v>
      </c>
      <c r="L126">
        <v>0.41</v>
      </c>
      <c r="M126" s="130" t="s">
        <v>908</v>
      </c>
      <c r="N126">
        <v>4.16</v>
      </c>
      <c r="O126">
        <v>7.14</v>
      </c>
      <c r="P126">
        <v>9.4</v>
      </c>
      <c r="Q126">
        <v>9.27</v>
      </c>
      <c r="R126" s="130" t="s">
        <v>3453</v>
      </c>
      <c r="S126">
        <v>55.53</v>
      </c>
      <c r="T126" s="130"/>
      <c r="U126">
        <v>96</v>
      </c>
      <c r="V126">
        <v>96</v>
      </c>
      <c r="W126">
        <v>-0.04</v>
      </c>
      <c r="X126" s="130"/>
    </row>
    <row r="127" spans="1:24" x14ac:dyDescent="0.3">
      <c r="A127" s="130" t="s">
        <v>674</v>
      </c>
      <c r="B127">
        <v>125</v>
      </c>
      <c r="C127" s="130" t="s">
        <v>904</v>
      </c>
      <c r="D127" s="130" t="s">
        <v>6</v>
      </c>
      <c r="E127">
        <v>12.1</v>
      </c>
      <c r="F127">
        <v>-2.42</v>
      </c>
      <c r="G127">
        <v>7468400</v>
      </c>
      <c r="H127">
        <v>90858</v>
      </c>
      <c r="I127">
        <v>11540</v>
      </c>
      <c r="J127">
        <v>63.12</v>
      </c>
      <c r="K127" s="130" t="s">
        <v>3454</v>
      </c>
      <c r="L127">
        <v>1.47</v>
      </c>
      <c r="M127" s="130"/>
      <c r="N127">
        <v>0.19</v>
      </c>
      <c r="O127">
        <v>11.97</v>
      </c>
      <c r="P127">
        <v>13.17</v>
      </c>
      <c r="Q127">
        <v>36.19</v>
      </c>
      <c r="R127" s="130" t="s">
        <v>923</v>
      </c>
      <c r="T127" s="130"/>
      <c r="X127" s="130"/>
    </row>
    <row r="128" spans="1:24" x14ac:dyDescent="0.3">
      <c r="A128" s="130" t="s">
        <v>673</v>
      </c>
      <c r="B128">
        <v>126</v>
      </c>
      <c r="C128" s="130" t="s">
        <v>904</v>
      </c>
      <c r="D128" s="130" t="s">
        <v>6</v>
      </c>
      <c r="E128">
        <v>0.78</v>
      </c>
      <c r="F128">
        <v>-1.27</v>
      </c>
      <c r="G128">
        <v>1042200</v>
      </c>
      <c r="H128">
        <v>807</v>
      </c>
      <c r="I128">
        <v>995</v>
      </c>
      <c r="J128">
        <v>5.64</v>
      </c>
      <c r="K128" s="130" t="s">
        <v>1109</v>
      </c>
      <c r="L128">
        <v>2.59</v>
      </c>
      <c r="M128" s="130" t="s">
        <v>921</v>
      </c>
      <c r="N128">
        <v>0.14000000000000001</v>
      </c>
      <c r="O128">
        <v>0.42</v>
      </c>
      <c r="P128">
        <v>9.7799999999999994</v>
      </c>
      <c r="Q128">
        <v>4.8099999999999996</v>
      </c>
      <c r="R128" s="130" t="s">
        <v>927</v>
      </c>
      <c r="T128" s="130"/>
      <c r="X128" s="130"/>
    </row>
    <row r="129" spans="1:24" x14ac:dyDescent="0.3">
      <c r="A129" s="130" t="s">
        <v>672</v>
      </c>
      <c r="B129">
        <v>127</v>
      </c>
      <c r="C129" s="130" t="s">
        <v>904</v>
      </c>
      <c r="D129" s="130" t="s">
        <v>6</v>
      </c>
      <c r="E129">
        <v>4.04</v>
      </c>
      <c r="F129">
        <v>-0.49</v>
      </c>
      <c r="G129">
        <v>82072300</v>
      </c>
      <c r="H129">
        <v>330459</v>
      </c>
      <c r="I129">
        <v>44440</v>
      </c>
      <c r="J129">
        <v>47.18</v>
      </c>
      <c r="K129" s="130" t="s">
        <v>3455</v>
      </c>
      <c r="L129">
        <v>0.5</v>
      </c>
      <c r="M129" s="130" t="s">
        <v>912</v>
      </c>
      <c r="N129">
        <v>0.09</v>
      </c>
      <c r="O129">
        <v>18.72</v>
      </c>
      <c r="P129">
        <v>23.08</v>
      </c>
      <c r="Q129">
        <v>16.95</v>
      </c>
      <c r="R129" s="130" t="s">
        <v>1099</v>
      </c>
      <c r="T129" s="130"/>
      <c r="X129" s="130"/>
    </row>
    <row r="130" spans="1:24" x14ac:dyDescent="0.3">
      <c r="A130" s="130" t="s">
        <v>671</v>
      </c>
      <c r="B130">
        <v>128</v>
      </c>
      <c r="C130" s="130" t="s">
        <v>904</v>
      </c>
      <c r="D130" s="130" t="s">
        <v>6</v>
      </c>
      <c r="E130">
        <v>0.75</v>
      </c>
      <c r="F130">
        <v>0</v>
      </c>
      <c r="G130">
        <v>2959500</v>
      </c>
      <c r="H130">
        <v>2218</v>
      </c>
      <c r="I130">
        <v>1017</v>
      </c>
      <c r="K130" s="130" t="s">
        <v>974</v>
      </c>
      <c r="L130">
        <v>2.35</v>
      </c>
      <c r="M130" s="130"/>
      <c r="N130">
        <v>0</v>
      </c>
      <c r="O130">
        <v>-3.63</v>
      </c>
      <c r="P130">
        <v>-25.71</v>
      </c>
      <c r="Q130">
        <v>-49.56</v>
      </c>
      <c r="R130" s="130"/>
      <c r="T130" s="130"/>
      <c r="X130" s="130"/>
    </row>
    <row r="131" spans="1:24" x14ac:dyDescent="0.3">
      <c r="A131" s="130" t="s">
        <v>670</v>
      </c>
      <c r="B131">
        <v>129</v>
      </c>
      <c r="C131" s="130" t="s">
        <v>914</v>
      </c>
      <c r="D131" s="130" t="s">
        <v>6</v>
      </c>
      <c r="E131">
        <v>74.5</v>
      </c>
      <c r="F131">
        <v>0</v>
      </c>
      <c r="G131">
        <v>200</v>
      </c>
      <c r="H131">
        <v>15</v>
      </c>
      <c r="I131">
        <v>559</v>
      </c>
      <c r="K131" s="130" t="s">
        <v>1021</v>
      </c>
      <c r="L131">
        <v>0.46</v>
      </c>
      <c r="M131" s="130"/>
      <c r="N131">
        <v>0</v>
      </c>
      <c r="O131">
        <v>-13.39</v>
      </c>
      <c r="P131">
        <v>-22.99</v>
      </c>
      <c r="Q131">
        <v>-13.13</v>
      </c>
      <c r="R131" s="130"/>
      <c r="T131" s="130"/>
      <c r="X131" s="130"/>
    </row>
    <row r="132" spans="1:24" x14ac:dyDescent="0.3">
      <c r="A132" s="130" t="s">
        <v>669</v>
      </c>
      <c r="B132">
        <v>130</v>
      </c>
      <c r="C132" s="130" t="s">
        <v>904</v>
      </c>
      <c r="D132" s="130" t="s">
        <v>6</v>
      </c>
      <c r="E132">
        <v>3.7</v>
      </c>
      <c r="F132">
        <v>0</v>
      </c>
      <c r="G132">
        <v>2700</v>
      </c>
      <c r="H132">
        <v>10</v>
      </c>
      <c r="I132">
        <v>2960</v>
      </c>
      <c r="K132" s="130" t="s">
        <v>2222</v>
      </c>
      <c r="L132">
        <v>11.27</v>
      </c>
      <c r="M132" s="130"/>
      <c r="N132">
        <v>0</v>
      </c>
      <c r="O132">
        <v>-0.34</v>
      </c>
      <c r="P132">
        <v>-17.079999999999998</v>
      </c>
      <c r="Q132">
        <v>-197.38</v>
      </c>
      <c r="R132" s="130"/>
      <c r="T132" s="130"/>
      <c r="X132" s="130"/>
    </row>
    <row r="133" spans="1:24" x14ac:dyDescent="0.3">
      <c r="A133" s="130" t="s">
        <v>668</v>
      </c>
      <c r="B133">
        <v>131</v>
      </c>
      <c r="C133" s="130" t="s">
        <v>914</v>
      </c>
      <c r="D133" s="130" t="s">
        <v>6</v>
      </c>
      <c r="E133">
        <v>0.8</v>
      </c>
      <c r="F133">
        <v>-2.44</v>
      </c>
      <c r="G133">
        <v>738000</v>
      </c>
      <c r="H133">
        <v>594</v>
      </c>
      <c r="I133">
        <v>853</v>
      </c>
      <c r="K133" s="130" t="s">
        <v>1025</v>
      </c>
      <c r="L133">
        <v>5.35</v>
      </c>
      <c r="M133" s="130"/>
      <c r="N133">
        <v>0</v>
      </c>
      <c r="O133">
        <v>-0.31</v>
      </c>
      <c r="P133">
        <v>-15.52</v>
      </c>
      <c r="Q133">
        <v>-12.09</v>
      </c>
      <c r="R133" s="130"/>
      <c r="T133" s="130"/>
      <c r="X133" s="130"/>
    </row>
    <row r="134" spans="1:24" x14ac:dyDescent="0.3">
      <c r="A134" s="130" t="s">
        <v>667</v>
      </c>
      <c r="B134">
        <v>132</v>
      </c>
      <c r="C134" s="130" t="s">
        <v>904</v>
      </c>
      <c r="D134" s="130" t="s">
        <v>6</v>
      </c>
      <c r="E134">
        <v>0.61</v>
      </c>
      <c r="F134">
        <v>0</v>
      </c>
      <c r="G134">
        <v>1409900</v>
      </c>
      <c r="H134">
        <v>850</v>
      </c>
      <c r="I134">
        <v>528</v>
      </c>
      <c r="K134" s="130" t="s">
        <v>955</v>
      </c>
      <c r="L134">
        <v>1.41</v>
      </c>
      <c r="M134" s="130"/>
      <c r="N134">
        <v>0</v>
      </c>
      <c r="O134">
        <v>-9.61</v>
      </c>
      <c r="P134">
        <v>-29.19</v>
      </c>
      <c r="Q134">
        <v>-12.76</v>
      </c>
      <c r="R134" s="130"/>
      <c r="T134" s="130"/>
      <c r="X134" s="130"/>
    </row>
    <row r="135" spans="1:24" x14ac:dyDescent="0.3">
      <c r="A135" s="130" t="s">
        <v>666</v>
      </c>
      <c r="B135">
        <v>133</v>
      </c>
      <c r="C135" s="130" t="s">
        <v>914</v>
      </c>
      <c r="D135" s="130" t="s">
        <v>6</v>
      </c>
      <c r="E135">
        <v>0.75</v>
      </c>
      <c r="F135">
        <v>-2.6</v>
      </c>
      <c r="G135">
        <v>1467800</v>
      </c>
      <c r="H135">
        <v>1109</v>
      </c>
      <c r="I135">
        <v>26117</v>
      </c>
      <c r="J135">
        <v>47.31</v>
      </c>
      <c r="K135" s="130" t="s">
        <v>1107</v>
      </c>
      <c r="L135">
        <v>8.8000000000000007</v>
      </c>
      <c r="M135" s="130" t="s">
        <v>938</v>
      </c>
      <c r="N135">
        <v>0.02</v>
      </c>
      <c r="O135">
        <v>1.02</v>
      </c>
      <c r="P135">
        <v>1.34</v>
      </c>
      <c r="Q135">
        <v>9.7200000000000006</v>
      </c>
      <c r="R135" s="130" t="s">
        <v>1126</v>
      </c>
      <c r="T135" s="130"/>
      <c r="X135" s="130"/>
    </row>
    <row r="136" spans="1:24" x14ac:dyDescent="0.3">
      <c r="A136" s="130" t="s">
        <v>665</v>
      </c>
      <c r="B136">
        <v>134</v>
      </c>
      <c r="C136" s="130" t="s">
        <v>914</v>
      </c>
      <c r="D136" s="130" t="s">
        <v>6</v>
      </c>
      <c r="E136">
        <v>2.1800000000000002</v>
      </c>
      <c r="F136">
        <v>-2.68</v>
      </c>
      <c r="G136">
        <v>186500</v>
      </c>
      <c r="H136">
        <v>409</v>
      </c>
      <c r="I136">
        <v>654</v>
      </c>
      <c r="K136" s="130" t="s">
        <v>972</v>
      </c>
      <c r="L136">
        <v>0.02</v>
      </c>
      <c r="M136" s="130"/>
      <c r="N136">
        <v>0</v>
      </c>
      <c r="O136">
        <v>-1.67</v>
      </c>
      <c r="P136">
        <v>-1.53</v>
      </c>
      <c r="Q136">
        <v>-5.05</v>
      </c>
      <c r="R136" s="130"/>
      <c r="T136" s="130"/>
      <c r="X136" s="130"/>
    </row>
    <row r="137" spans="1:24" x14ac:dyDescent="0.3">
      <c r="A137" s="130" t="s">
        <v>664</v>
      </c>
      <c r="B137">
        <v>135</v>
      </c>
      <c r="C137" s="130" t="s">
        <v>904</v>
      </c>
      <c r="D137" s="130" t="s">
        <v>6</v>
      </c>
      <c r="E137">
        <v>18.7</v>
      </c>
      <c r="F137">
        <v>-0.53</v>
      </c>
      <c r="G137">
        <v>4259000</v>
      </c>
      <c r="H137">
        <v>79649</v>
      </c>
      <c r="I137">
        <v>31676</v>
      </c>
      <c r="J137">
        <v>33.26</v>
      </c>
      <c r="K137" s="130" t="s">
        <v>1148</v>
      </c>
      <c r="L137">
        <v>2.19</v>
      </c>
      <c r="M137" s="130" t="s">
        <v>952</v>
      </c>
      <c r="N137">
        <v>0.56000000000000005</v>
      </c>
      <c r="O137">
        <v>2.74</v>
      </c>
      <c r="P137">
        <v>3.63</v>
      </c>
      <c r="Q137">
        <v>5.57</v>
      </c>
      <c r="R137" s="130" t="s">
        <v>1029</v>
      </c>
      <c r="T137" s="130"/>
      <c r="X137" s="130"/>
    </row>
    <row r="138" spans="1:24" x14ac:dyDescent="0.3">
      <c r="A138" s="130" t="s">
        <v>663</v>
      </c>
      <c r="B138">
        <v>136</v>
      </c>
      <c r="C138" s="130" t="s">
        <v>904</v>
      </c>
      <c r="D138" s="130" t="s">
        <v>6</v>
      </c>
      <c r="E138">
        <v>5.9</v>
      </c>
      <c r="F138">
        <v>-2.48</v>
      </c>
      <c r="G138">
        <v>23528500</v>
      </c>
      <c r="H138">
        <v>139286</v>
      </c>
      <c r="I138">
        <v>47963</v>
      </c>
      <c r="J138">
        <v>55.85</v>
      </c>
      <c r="K138" s="130" t="s">
        <v>1133</v>
      </c>
      <c r="L138">
        <v>1.35</v>
      </c>
      <c r="M138" s="130" t="s">
        <v>923</v>
      </c>
      <c r="N138">
        <v>0.11</v>
      </c>
      <c r="O138">
        <v>2.84</v>
      </c>
      <c r="P138">
        <v>3.73</v>
      </c>
      <c r="Q138">
        <v>11.18</v>
      </c>
      <c r="R138" s="130" t="s">
        <v>1012</v>
      </c>
      <c r="T138" s="130"/>
      <c r="X138" s="130"/>
    </row>
    <row r="139" spans="1:24" x14ac:dyDescent="0.3">
      <c r="A139" s="130" t="s">
        <v>662</v>
      </c>
      <c r="B139">
        <v>137</v>
      </c>
      <c r="C139" s="130" t="s">
        <v>904</v>
      </c>
      <c r="D139" s="130" t="s">
        <v>6</v>
      </c>
      <c r="E139">
        <v>3</v>
      </c>
      <c r="F139">
        <v>-0.66</v>
      </c>
      <c r="G139">
        <v>380500</v>
      </c>
      <c r="H139">
        <v>1148</v>
      </c>
      <c r="I139">
        <v>1143</v>
      </c>
      <c r="J139">
        <v>904.52</v>
      </c>
      <c r="K139" s="130" t="s">
        <v>991</v>
      </c>
      <c r="L139">
        <v>0.11</v>
      </c>
      <c r="M139" s="130"/>
      <c r="N139">
        <v>0</v>
      </c>
      <c r="O139">
        <v>0.08</v>
      </c>
      <c r="P139">
        <v>0.09</v>
      </c>
      <c r="Q139">
        <v>1.0900000000000001</v>
      </c>
      <c r="R139" s="130"/>
      <c r="T139" s="130"/>
      <c r="X139" s="130"/>
    </row>
    <row r="140" spans="1:24" x14ac:dyDescent="0.3">
      <c r="A140" s="130" t="s">
        <v>661</v>
      </c>
      <c r="B140">
        <v>138</v>
      </c>
      <c r="C140" s="130" t="s">
        <v>904</v>
      </c>
      <c r="D140" s="130" t="s">
        <v>6</v>
      </c>
      <c r="E140">
        <v>2.46</v>
      </c>
      <c r="F140">
        <v>0</v>
      </c>
      <c r="G140">
        <v>166200</v>
      </c>
      <c r="H140">
        <v>404</v>
      </c>
      <c r="I140">
        <v>2362</v>
      </c>
      <c r="K140" s="130" t="s">
        <v>974</v>
      </c>
      <c r="L140">
        <v>2.0099999999999998</v>
      </c>
      <c r="M140" s="130"/>
      <c r="N140">
        <v>0</v>
      </c>
      <c r="O140">
        <v>-0.77</v>
      </c>
      <c r="P140">
        <v>-4.7300000000000004</v>
      </c>
      <c r="Q140">
        <v>7.91</v>
      </c>
      <c r="R140" s="130"/>
      <c r="T140" s="130"/>
      <c r="X140" s="130"/>
    </row>
    <row r="141" spans="1:24" x14ac:dyDescent="0.3">
      <c r="A141" s="130" t="s">
        <v>660</v>
      </c>
      <c r="B141">
        <v>139</v>
      </c>
      <c r="C141" s="130" t="s">
        <v>914</v>
      </c>
      <c r="D141" s="130" t="s">
        <v>6</v>
      </c>
      <c r="E141">
        <v>1.26</v>
      </c>
      <c r="F141">
        <v>2.44</v>
      </c>
      <c r="G141">
        <v>717000</v>
      </c>
      <c r="H141">
        <v>887</v>
      </c>
      <c r="I141">
        <v>1296</v>
      </c>
      <c r="J141">
        <v>12.76</v>
      </c>
      <c r="K141" s="130" t="s">
        <v>2529</v>
      </c>
      <c r="L141">
        <v>1.1000000000000001</v>
      </c>
      <c r="M141" s="130"/>
      <c r="N141">
        <v>0.1</v>
      </c>
      <c r="O141">
        <v>2.95</v>
      </c>
      <c r="P141">
        <v>3.84</v>
      </c>
      <c r="Q141">
        <v>10.19</v>
      </c>
      <c r="R141" s="130" t="s">
        <v>1159</v>
      </c>
      <c r="T141" s="130"/>
      <c r="X141" s="130"/>
    </row>
    <row r="142" spans="1:24" x14ac:dyDescent="0.3">
      <c r="A142" s="130" t="s">
        <v>659</v>
      </c>
      <c r="B142">
        <v>140</v>
      </c>
      <c r="C142" s="130" t="s">
        <v>904</v>
      </c>
      <c r="D142" s="130" t="s">
        <v>6</v>
      </c>
      <c r="E142">
        <v>1.1299999999999999</v>
      </c>
      <c r="F142">
        <v>0.89</v>
      </c>
      <c r="G142">
        <v>150400</v>
      </c>
      <c r="H142">
        <v>168</v>
      </c>
      <c r="I142">
        <v>289</v>
      </c>
      <c r="K142" s="130" t="s">
        <v>1068</v>
      </c>
      <c r="L142">
        <v>1.43</v>
      </c>
      <c r="M142" s="130"/>
      <c r="N142">
        <v>0</v>
      </c>
      <c r="O142">
        <v>-13.33</v>
      </c>
      <c r="P142">
        <v>-26.98</v>
      </c>
      <c r="Q142">
        <v>-25.85</v>
      </c>
      <c r="R142" s="130"/>
      <c r="T142" s="130"/>
      <c r="X142" s="130"/>
    </row>
    <row r="143" spans="1:24" x14ac:dyDescent="0.3">
      <c r="A143" s="130" t="s">
        <v>658</v>
      </c>
      <c r="B143">
        <v>141</v>
      </c>
      <c r="C143" s="130" t="s">
        <v>904</v>
      </c>
      <c r="D143" s="130" t="s">
        <v>6</v>
      </c>
      <c r="E143">
        <v>3.68</v>
      </c>
      <c r="F143">
        <v>-1.08</v>
      </c>
      <c r="G143">
        <v>10281300</v>
      </c>
      <c r="H143">
        <v>37412</v>
      </c>
      <c r="I143">
        <v>14805</v>
      </c>
      <c r="J143">
        <v>81.540000000000006</v>
      </c>
      <c r="K143" s="130" t="s">
        <v>2287</v>
      </c>
      <c r="L143">
        <v>1.48</v>
      </c>
      <c r="M143" s="130" t="s">
        <v>902</v>
      </c>
      <c r="N143">
        <v>0.05</v>
      </c>
      <c r="O143">
        <v>3.2</v>
      </c>
      <c r="P143">
        <v>5.2</v>
      </c>
      <c r="Q143">
        <v>10.89</v>
      </c>
      <c r="R143" s="130" t="s">
        <v>1000</v>
      </c>
      <c r="T143" s="130"/>
      <c r="X143" s="130"/>
    </row>
    <row r="144" spans="1:24" x14ac:dyDescent="0.3">
      <c r="A144" s="130" t="s">
        <v>657</v>
      </c>
      <c r="B144">
        <v>142</v>
      </c>
      <c r="C144" s="130" t="s">
        <v>914</v>
      </c>
      <c r="D144" s="130" t="s">
        <v>6</v>
      </c>
      <c r="E144">
        <v>1.74</v>
      </c>
      <c r="F144">
        <v>-1.69</v>
      </c>
      <c r="G144">
        <v>19100</v>
      </c>
      <c r="H144">
        <v>34</v>
      </c>
      <c r="I144">
        <v>1789</v>
      </c>
      <c r="J144">
        <v>24.84</v>
      </c>
      <c r="K144" s="130" t="s">
        <v>1081</v>
      </c>
      <c r="L144">
        <v>2.0499999999999998</v>
      </c>
      <c r="M144" s="130" t="s">
        <v>902</v>
      </c>
      <c r="N144">
        <v>7.0000000000000007E-2</v>
      </c>
      <c r="O144">
        <v>1.6</v>
      </c>
      <c r="P144">
        <v>3.45</v>
      </c>
      <c r="Q144">
        <v>0.43</v>
      </c>
      <c r="R144" s="130" t="s">
        <v>3164</v>
      </c>
      <c r="T144" s="130"/>
      <c r="X144" s="130"/>
    </row>
    <row r="145" spans="1:24" x14ac:dyDescent="0.3">
      <c r="A145" s="130" t="s">
        <v>656</v>
      </c>
      <c r="B145">
        <v>143</v>
      </c>
      <c r="C145" s="130" t="s">
        <v>904</v>
      </c>
      <c r="D145" s="130" t="s">
        <v>6</v>
      </c>
      <c r="E145">
        <v>2.2200000000000002</v>
      </c>
      <c r="F145">
        <v>3.74</v>
      </c>
      <c r="G145">
        <v>5364500</v>
      </c>
      <c r="H145">
        <v>11735</v>
      </c>
      <c r="I145">
        <v>1308</v>
      </c>
      <c r="J145">
        <v>20.81</v>
      </c>
      <c r="K145" s="130" t="s">
        <v>2934</v>
      </c>
      <c r="L145">
        <v>0.51</v>
      </c>
      <c r="M145" s="130" t="s">
        <v>902</v>
      </c>
      <c r="N145">
        <v>0.11</v>
      </c>
      <c r="O145">
        <v>5.51</v>
      </c>
      <c r="P145">
        <v>8.1</v>
      </c>
      <c r="Q145">
        <v>7.81</v>
      </c>
      <c r="R145" s="130" t="s">
        <v>2290</v>
      </c>
      <c r="T145" s="130"/>
      <c r="X145" s="130"/>
    </row>
    <row r="146" spans="1:24" x14ac:dyDescent="0.3">
      <c r="A146" s="130" t="s">
        <v>655</v>
      </c>
      <c r="B146">
        <v>144</v>
      </c>
      <c r="C146" s="130" t="s">
        <v>904</v>
      </c>
      <c r="D146" s="130" t="s">
        <v>6</v>
      </c>
      <c r="E146">
        <v>62</v>
      </c>
      <c r="F146">
        <v>-1.2</v>
      </c>
      <c r="G146">
        <v>11279400</v>
      </c>
      <c r="H146">
        <v>700587</v>
      </c>
      <c r="I146">
        <v>74400</v>
      </c>
      <c r="J146">
        <v>42.07</v>
      </c>
      <c r="K146" s="130" t="s">
        <v>3456</v>
      </c>
      <c r="L146">
        <v>1.39</v>
      </c>
      <c r="M146" s="130" t="s">
        <v>1002</v>
      </c>
      <c r="N146">
        <v>1.47</v>
      </c>
      <c r="O146">
        <v>21.7</v>
      </c>
      <c r="P146">
        <v>43.94</v>
      </c>
      <c r="Q146">
        <v>4.72</v>
      </c>
      <c r="R146" s="130" t="s">
        <v>1047</v>
      </c>
      <c r="T146" s="130"/>
      <c r="X146" s="130"/>
    </row>
    <row r="147" spans="1:24" x14ac:dyDescent="0.3">
      <c r="A147" s="130" t="s">
        <v>654</v>
      </c>
      <c r="B147">
        <v>145</v>
      </c>
      <c r="C147" s="130" t="s">
        <v>904</v>
      </c>
      <c r="D147" s="130" t="s">
        <v>6</v>
      </c>
      <c r="E147">
        <v>4.82</v>
      </c>
      <c r="F147">
        <v>-1.23</v>
      </c>
      <c r="G147">
        <v>347400</v>
      </c>
      <c r="H147">
        <v>1683</v>
      </c>
      <c r="I147">
        <v>646</v>
      </c>
      <c r="K147" s="130" t="s">
        <v>984</v>
      </c>
      <c r="L147">
        <v>0.18</v>
      </c>
      <c r="M147" s="130"/>
      <c r="N147">
        <v>0</v>
      </c>
      <c r="O147">
        <v>0.5</v>
      </c>
      <c r="P147">
        <v>-1.99</v>
      </c>
      <c r="Q147">
        <v>-10.95</v>
      </c>
      <c r="R147" s="130"/>
      <c r="T147" s="130"/>
      <c r="X147" s="130"/>
    </row>
    <row r="148" spans="1:24" x14ac:dyDescent="0.3">
      <c r="A148" s="130" t="s">
        <v>653</v>
      </c>
      <c r="B148">
        <v>146</v>
      </c>
      <c r="C148" s="130" t="s">
        <v>914</v>
      </c>
      <c r="D148" s="130" t="s">
        <v>6</v>
      </c>
      <c r="E148">
        <v>2.66</v>
      </c>
      <c r="F148">
        <v>-2.92</v>
      </c>
      <c r="G148">
        <v>32229600</v>
      </c>
      <c r="H148">
        <v>86614</v>
      </c>
      <c r="I148">
        <v>15861</v>
      </c>
      <c r="J148">
        <v>32.869999999999997</v>
      </c>
      <c r="K148" s="130" t="s">
        <v>1073</v>
      </c>
      <c r="L148">
        <v>0.24</v>
      </c>
      <c r="M148" s="130" t="s">
        <v>912</v>
      </c>
      <c r="N148">
        <v>0.08</v>
      </c>
      <c r="O148">
        <v>5.21</v>
      </c>
      <c r="P148">
        <v>5.57</v>
      </c>
      <c r="Q148">
        <v>6.62</v>
      </c>
      <c r="R148" s="130" t="s">
        <v>1029</v>
      </c>
      <c r="T148" s="130"/>
      <c r="X148" s="130"/>
    </row>
    <row r="149" spans="1:24" x14ac:dyDescent="0.3">
      <c r="A149" s="130" t="s">
        <v>652</v>
      </c>
      <c r="B149">
        <v>147</v>
      </c>
      <c r="C149" s="130" t="s">
        <v>904</v>
      </c>
      <c r="D149" s="130" t="s">
        <v>6</v>
      </c>
      <c r="E149">
        <v>57</v>
      </c>
      <c r="F149">
        <v>-0.87</v>
      </c>
      <c r="G149">
        <v>22808800</v>
      </c>
      <c r="H149">
        <v>1298324</v>
      </c>
      <c r="I149">
        <v>512037</v>
      </c>
      <c r="J149">
        <v>39.22</v>
      </c>
      <c r="K149" s="130" t="s">
        <v>3457</v>
      </c>
      <c r="L149">
        <v>4.26</v>
      </c>
      <c r="M149" s="130" t="s">
        <v>987</v>
      </c>
      <c r="N149">
        <v>1.45</v>
      </c>
      <c r="O149">
        <v>5.31</v>
      </c>
      <c r="P149">
        <v>13.19</v>
      </c>
      <c r="Q149">
        <v>2.0299999999999998</v>
      </c>
      <c r="R149" s="130" t="s">
        <v>1030</v>
      </c>
      <c r="T149" s="130"/>
      <c r="X149" s="130"/>
    </row>
    <row r="150" spans="1:24" x14ac:dyDescent="0.3">
      <c r="A150" s="130" t="s">
        <v>651</v>
      </c>
      <c r="B150">
        <v>148</v>
      </c>
      <c r="C150" s="130" t="s">
        <v>904</v>
      </c>
      <c r="D150" s="130" t="s">
        <v>6</v>
      </c>
      <c r="E150">
        <v>27</v>
      </c>
      <c r="F150">
        <v>2.86</v>
      </c>
      <c r="G150">
        <v>56009000</v>
      </c>
      <c r="H150">
        <v>1493716</v>
      </c>
      <c r="I150">
        <v>232504</v>
      </c>
      <c r="J150">
        <v>8.4499999999999993</v>
      </c>
      <c r="K150" s="130" t="s">
        <v>1132</v>
      </c>
      <c r="L150">
        <v>2.6</v>
      </c>
      <c r="M150" s="130" t="s">
        <v>913</v>
      </c>
      <c r="N150">
        <v>3.19</v>
      </c>
      <c r="O150">
        <v>9.49</v>
      </c>
      <c r="P150">
        <v>13.63</v>
      </c>
      <c r="Q150">
        <v>7.18</v>
      </c>
      <c r="R150" s="130" t="s">
        <v>2521</v>
      </c>
      <c r="T150" s="130"/>
      <c r="X150" s="130"/>
    </row>
    <row r="151" spans="1:24" x14ac:dyDescent="0.3">
      <c r="A151" s="130" t="s">
        <v>650</v>
      </c>
      <c r="B151">
        <v>149</v>
      </c>
      <c r="C151" s="130" t="s">
        <v>914</v>
      </c>
      <c r="D151" s="130" t="s">
        <v>6</v>
      </c>
      <c r="E151">
        <v>3.86</v>
      </c>
      <c r="F151">
        <v>0.52</v>
      </c>
      <c r="G151">
        <v>4000</v>
      </c>
      <c r="H151">
        <v>15</v>
      </c>
      <c r="I151">
        <v>154</v>
      </c>
      <c r="K151" s="130" t="s">
        <v>906</v>
      </c>
      <c r="L151">
        <v>1.2</v>
      </c>
      <c r="M151" s="130"/>
      <c r="N151">
        <v>0</v>
      </c>
      <c r="O151">
        <v>0.42</v>
      </c>
      <c r="P151">
        <v>-3.94</v>
      </c>
      <c r="Q151">
        <v>-14.58</v>
      </c>
      <c r="R151" s="130"/>
      <c r="T151" s="130"/>
      <c r="X151" s="130"/>
    </row>
    <row r="152" spans="1:24" x14ac:dyDescent="0.3">
      <c r="A152" s="130" t="s">
        <v>649</v>
      </c>
      <c r="B152">
        <v>150</v>
      </c>
      <c r="C152" s="130" t="s">
        <v>904</v>
      </c>
      <c r="D152" s="130" t="s">
        <v>6</v>
      </c>
      <c r="E152">
        <v>3.1</v>
      </c>
      <c r="F152">
        <v>-1.9</v>
      </c>
      <c r="G152">
        <v>974100</v>
      </c>
      <c r="H152">
        <v>3009</v>
      </c>
      <c r="I152">
        <v>1962</v>
      </c>
      <c r="J152">
        <v>7.51</v>
      </c>
      <c r="K152" s="130" t="s">
        <v>1037</v>
      </c>
      <c r="L152">
        <v>1.1000000000000001</v>
      </c>
      <c r="M152" s="130" t="s">
        <v>1038</v>
      </c>
      <c r="N152">
        <v>0.41</v>
      </c>
      <c r="O152">
        <v>7.69</v>
      </c>
      <c r="P152">
        <v>13.63</v>
      </c>
      <c r="Q152">
        <v>4.92</v>
      </c>
      <c r="R152" s="130" t="s">
        <v>2230</v>
      </c>
      <c r="T152" s="130"/>
      <c r="X152" s="130"/>
    </row>
    <row r="153" spans="1:24" x14ac:dyDescent="0.3">
      <c r="A153" s="130" t="s">
        <v>648</v>
      </c>
      <c r="B153">
        <v>151</v>
      </c>
      <c r="C153" s="130" t="s">
        <v>904</v>
      </c>
      <c r="D153" s="130" t="s">
        <v>6</v>
      </c>
      <c r="E153">
        <v>2.04</v>
      </c>
      <c r="F153">
        <v>2</v>
      </c>
      <c r="G153">
        <v>144100</v>
      </c>
      <c r="H153">
        <v>290</v>
      </c>
      <c r="I153">
        <v>897</v>
      </c>
      <c r="J153">
        <v>16.73</v>
      </c>
      <c r="K153" s="130" t="s">
        <v>946</v>
      </c>
      <c r="L153">
        <v>1.28</v>
      </c>
      <c r="M153" s="130" t="s">
        <v>921</v>
      </c>
      <c r="N153">
        <v>0.12</v>
      </c>
      <c r="O153">
        <v>3.96</v>
      </c>
      <c r="P153">
        <v>5.66</v>
      </c>
      <c r="Q153">
        <v>8.9600000000000009</v>
      </c>
      <c r="R153" s="130" t="s">
        <v>1002</v>
      </c>
      <c r="T153" s="130"/>
      <c r="X153" s="130"/>
    </row>
    <row r="154" spans="1:24" x14ac:dyDescent="0.3">
      <c r="A154" s="130" t="s">
        <v>647</v>
      </c>
      <c r="B154">
        <v>152</v>
      </c>
      <c r="C154" s="130" t="s">
        <v>904</v>
      </c>
      <c r="D154" s="130" t="s">
        <v>6</v>
      </c>
      <c r="E154">
        <v>45.75</v>
      </c>
      <c r="F154">
        <v>-0.54</v>
      </c>
      <c r="G154">
        <v>12505900</v>
      </c>
      <c r="H154">
        <v>571692</v>
      </c>
      <c r="I154">
        <v>205326</v>
      </c>
      <c r="J154">
        <v>23.24</v>
      </c>
      <c r="K154" s="130" t="s">
        <v>2948</v>
      </c>
      <c r="L154">
        <v>2.1</v>
      </c>
      <c r="M154" s="130" t="s">
        <v>1040</v>
      </c>
      <c r="N154">
        <v>1.97</v>
      </c>
      <c r="O154">
        <v>5.7</v>
      </c>
      <c r="P154">
        <v>12.6</v>
      </c>
      <c r="Q154">
        <v>38.92</v>
      </c>
      <c r="R154" s="130" t="s">
        <v>1112</v>
      </c>
      <c r="T154" s="130"/>
      <c r="X154" s="130"/>
    </row>
    <row r="155" spans="1:24" x14ac:dyDescent="0.3">
      <c r="A155" s="130" t="s">
        <v>646</v>
      </c>
      <c r="B155">
        <v>153</v>
      </c>
      <c r="C155" s="130" t="s">
        <v>914</v>
      </c>
      <c r="D155" s="130" t="s">
        <v>6</v>
      </c>
      <c r="E155">
        <v>4.4000000000000004</v>
      </c>
      <c r="F155">
        <v>-0.45</v>
      </c>
      <c r="G155">
        <v>281600</v>
      </c>
      <c r="H155">
        <v>1266</v>
      </c>
      <c r="I155">
        <v>876</v>
      </c>
      <c r="J155">
        <v>25.14</v>
      </c>
      <c r="K155" s="130" t="s">
        <v>984</v>
      </c>
      <c r="L155">
        <v>0.17</v>
      </c>
      <c r="M155" s="130" t="s">
        <v>918</v>
      </c>
      <c r="N155">
        <v>0.18</v>
      </c>
      <c r="O155">
        <v>6.48</v>
      </c>
      <c r="P155">
        <v>6.25</v>
      </c>
      <c r="Q155">
        <v>17.59</v>
      </c>
      <c r="R155" s="130" t="s">
        <v>936</v>
      </c>
      <c r="T155" s="130"/>
      <c r="X155" s="130"/>
    </row>
    <row r="156" spans="1:24" x14ac:dyDescent="0.3">
      <c r="A156" s="130" t="s">
        <v>645</v>
      </c>
      <c r="B156">
        <v>154</v>
      </c>
      <c r="C156" s="130" t="s">
        <v>904</v>
      </c>
      <c r="D156" s="130" t="s">
        <v>6</v>
      </c>
      <c r="E156">
        <v>0.85</v>
      </c>
      <c r="F156">
        <v>0</v>
      </c>
      <c r="G156">
        <v>254100</v>
      </c>
      <c r="H156">
        <v>212</v>
      </c>
      <c r="I156">
        <v>765</v>
      </c>
      <c r="J156">
        <v>269.42</v>
      </c>
      <c r="K156" s="130" t="s">
        <v>1028</v>
      </c>
      <c r="L156">
        <v>0.27</v>
      </c>
      <c r="M156" s="130" t="s">
        <v>921</v>
      </c>
      <c r="N156">
        <v>0</v>
      </c>
      <c r="O156">
        <v>0.5</v>
      </c>
      <c r="P156">
        <v>0.28999999999999998</v>
      </c>
      <c r="Q156">
        <v>-9.66</v>
      </c>
      <c r="R156" s="130" t="s">
        <v>3128</v>
      </c>
      <c r="T156" s="130"/>
      <c r="X156" s="130"/>
    </row>
    <row r="157" spans="1:24" x14ac:dyDescent="0.3">
      <c r="A157" s="130" t="s">
        <v>644</v>
      </c>
      <c r="B157">
        <v>155</v>
      </c>
      <c r="C157" s="130" t="s">
        <v>914</v>
      </c>
      <c r="D157" s="130" t="s">
        <v>6</v>
      </c>
      <c r="E157">
        <v>3.8</v>
      </c>
      <c r="F157">
        <v>3.26</v>
      </c>
      <c r="G157">
        <v>15602200</v>
      </c>
      <c r="H157">
        <v>59555</v>
      </c>
      <c r="I157">
        <v>2280</v>
      </c>
      <c r="J157">
        <v>33.450000000000003</v>
      </c>
      <c r="K157" s="130" t="s">
        <v>966</v>
      </c>
      <c r="L157">
        <v>0.76</v>
      </c>
      <c r="M157" s="130" t="s">
        <v>918</v>
      </c>
      <c r="N157">
        <v>0.11</v>
      </c>
      <c r="O157">
        <v>8.19</v>
      </c>
      <c r="P157">
        <v>9.69</v>
      </c>
      <c r="Q157">
        <v>2.41</v>
      </c>
      <c r="R157" s="130" t="s">
        <v>937</v>
      </c>
      <c r="T157" s="130"/>
      <c r="X157" s="130"/>
    </row>
    <row r="158" spans="1:24" x14ac:dyDescent="0.3">
      <c r="A158" s="130" t="s">
        <v>643</v>
      </c>
      <c r="B158">
        <v>156</v>
      </c>
      <c r="C158" s="130" t="s">
        <v>904</v>
      </c>
      <c r="D158" s="130" t="s">
        <v>6</v>
      </c>
      <c r="E158">
        <v>1.51</v>
      </c>
      <c r="F158">
        <v>0</v>
      </c>
      <c r="G158">
        <v>3123200</v>
      </c>
      <c r="H158">
        <v>4690</v>
      </c>
      <c r="I158">
        <v>1145</v>
      </c>
      <c r="J158">
        <v>54.65</v>
      </c>
      <c r="K158" s="130" t="s">
        <v>992</v>
      </c>
      <c r="L158">
        <v>1.4</v>
      </c>
      <c r="M158" s="130"/>
      <c r="N158">
        <v>0.03</v>
      </c>
      <c r="O158">
        <v>2.9</v>
      </c>
      <c r="P158">
        <v>1.88</v>
      </c>
      <c r="Q158">
        <v>6.51</v>
      </c>
      <c r="R158" s="130"/>
      <c r="T158" s="130"/>
      <c r="X158" s="130"/>
    </row>
    <row r="159" spans="1:24" x14ac:dyDescent="0.3">
      <c r="A159" s="130" t="s">
        <v>642</v>
      </c>
      <c r="B159">
        <v>157</v>
      </c>
      <c r="C159" s="130" t="s">
        <v>914</v>
      </c>
      <c r="D159" s="130" t="s">
        <v>6</v>
      </c>
      <c r="E159">
        <v>30.25</v>
      </c>
      <c r="F159">
        <v>-0.82</v>
      </c>
      <c r="G159">
        <v>9519700</v>
      </c>
      <c r="H159">
        <v>286224</v>
      </c>
      <c r="I159">
        <v>182438</v>
      </c>
      <c r="K159" s="130" t="s">
        <v>2545</v>
      </c>
      <c r="L159">
        <v>3.44</v>
      </c>
      <c r="M159" s="130" t="s">
        <v>930</v>
      </c>
      <c r="N159">
        <v>0</v>
      </c>
      <c r="O159">
        <v>0.72</v>
      </c>
      <c r="P159">
        <v>-0.5</v>
      </c>
      <c r="Q159">
        <v>0.94</v>
      </c>
      <c r="R159" s="130" t="s">
        <v>1153</v>
      </c>
      <c r="T159" s="130"/>
      <c r="X159" s="130"/>
    </row>
    <row r="160" spans="1:24" x14ac:dyDescent="0.3">
      <c r="A160" s="130" t="s">
        <v>641</v>
      </c>
      <c r="B160">
        <v>158</v>
      </c>
      <c r="C160" s="130" t="s">
        <v>904</v>
      </c>
      <c r="D160" s="130" t="s">
        <v>6</v>
      </c>
      <c r="E160">
        <v>0.71</v>
      </c>
      <c r="F160">
        <v>-1.39</v>
      </c>
      <c r="G160">
        <v>680100</v>
      </c>
      <c r="H160">
        <v>487</v>
      </c>
      <c r="I160">
        <v>355</v>
      </c>
      <c r="K160" s="130" t="s">
        <v>992</v>
      </c>
      <c r="L160">
        <v>1.4</v>
      </c>
      <c r="M160" s="130"/>
      <c r="N160">
        <v>0</v>
      </c>
      <c r="O160">
        <v>-4.6100000000000003</v>
      </c>
      <c r="P160">
        <v>-9.86</v>
      </c>
      <c r="Q160">
        <v>1.47</v>
      </c>
      <c r="R160" s="130"/>
      <c r="T160" s="130"/>
      <c r="X160" s="130"/>
    </row>
    <row r="161" spans="1:24" x14ac:dyDescent="0.3">
      <c r="A161" s="130" t="s">
        <v>640</v>
      </c>
      <c r="B161">
        <v>159</v>
      </c>
      <c r="C161" s="130" t="s">
        <v>914</v>
      </c>
      <c r="D161" s="130" t="s">
        <v>6</v>
      </c>
      <c r="E161">
        <v>50</v>
      </c>
      <c r="F161">
        <v>0.5</v>
      </c>
      <c r="G161">
        <v>9300</v>
      </c>
      <c r="H161">
        <v>465</v>
      </c>
      <c r="I161">
        <v>2600</v>
      </c>
      <c r="J161">
        <v>11.42</v>
      </c>
      <c r="K161" s="130" t="s">
        <v>1040</v>
      </c>
      <c r="L161">
        <v>0.22</v>
      </c>
      <c r="M161" s="130" t="s">
        <v>1044</v>
      </c>
      <c r="N161">
        <v>4.38</v>
      </c>
      <c r="O161">
        <v>6.14</v>
      </c>
      <c r="P161">
        <v>6.17</v>
      </c>
      <c r="Q161">
        <v>8.68</v>
      </c>
      <c r="R161" s="130" t="s">
        <v>3458</v>
      </c>
      <c r="T161" s="130"/>
      <c r="X161" s="130"/>
    </row>
    <row r="162" spans="1:24" x14ac:dyDescent="0.3">
      <c r="A162" s="130" t="s">
        <v>639</v>
      </c>
      <c r="B162">
        <v>160</v>
      </c>
      <c r="C162" s="130" t="s">
        <v>904</v>
      </c>
      <c r="D162" s="130" t="s">
        <v>6</v>
      </c>
      <c r="E162">
        <v>2.46</v>
      </c>
      <c r="F162">
        <v>1.65</v>
      </c>
      <c r="G162">
        <v>865600</v>
      </c>
      <c r="H162">
        <v>2116</v>
      </c>
      <c r="I162">
        <v>1221</v>
      </c>
      <c r="J162">
        <v>4.8899999999999997</v>
      </c>
      <c r="K162" s="130" t="s">
        <v>982</v>
      </c>
      <c r="L162">
        <v>2.56</v>
      </c>
      <c r="M162" s="130"/>
      <c r="N162">
        <v>0.5</v>
      </c>
      <c r="O162">
        <v>14.1</v>
      </c>
      <c r="P162">
        <v>41.99</v>
      </c>
      <c r="Q162">
        <v>18.260000000000002</v>
      </c>
      <c r="R162" s="130"/>
      <c r="T162" s="130"/>
      <c r="X162" s="130"/>
    </row>
    <row r="163" spans="1:24" x14ac:dyDescent="0.3">
      <c r="A163" s="130" t="s">
        <v>638</v>
      </c>
      <c r="B163">
        <v>161</v>
      </c>
      <c r="C163" s="130" t="s">
        <v>904</v>
      </c>
      <c r="D163" s="130" t="s">
        <v>6</v>
      </c>
      <c r="E163">
        <v>62.75</v>
      </c>
      <c r="F163">
        <v>-0.4</v>
      </c>
      <c r="G163">
        <v>200</v>
      </c>
      <c r="H163">
        <v>13</v>
      </c>
      <c r="I163">
        <v>1286</v>
      </c>
      <c r="J163">
        <v>68.489999999999995</v>
      </c>
      <c r="K163" s="130" t="s">
        <v>1105</v>
      </c>
      <c r="L163">
        <v>0.12</v>
      </c>
      <c r="M163" s="130" t="s">
        <v>1046</v>
      </c>
      <c r="N163">
        <v>0.92</v>
      </c>
      <c r="O163">
        <v>2.78</v>
      </c>
      <c r="P163">
        <v>2.52</v>
      </c>
      <c r="Q163">
        <v>22.72</v>
      </c>
      <c r="R163" s="130" t="s">
        <v>969</v>
      </c>
      <c r="T163" s="130"/>
      <c r="X163" s="130"/>
    </row>
    <row r="164" spans="1:24" x14ac:dyDescent="0.3">
      <c r="A164" s="130" t="s">
        <v>637</v>
      </c>
      <c r="B164">
        <v>162</v>
      </c>
      <c r="C164" s="130" t="s">
        <v>904</v>
      </c>
      <c r="D164" s="130" t="s">
        <v>6</v>
      </c>
      <c r="E164">
        <v>1.87</v>
      </c>
      <c r="F164">
        <v>-1.06</v>
      </c>
      <c r="G164">
        <v>2196000</v>
      </c>
      <c r="H164">
        <v>4102</v>
      </c>
      <c r="I164">
        <v>2199</v>
      </c>
      <c r="J164">
        <v>29.92</v>
      </c>
      <c r="K164" s="130" t="s">
        <v>2280</v>
      </c>
      <c r="L164">
        <v>0.88</v>
      </c>
      <c r="M164" s="130" t="s">
        <v>912</v>
      </c>
      <c r="N164">
        <v>0.06</v>
      </c>
      <c r="O164">
        <v>2.74</v>
      </c>
      <c r="P164">
        <v>4.46</v>
      </c>
      <c r="Q164">
        <v>2.08</v>
      </c>
      <c r="R164" s="130" t="s">
        <v>966</v>
      </c>
      <c r="T164" s="130"/>
      <c r="X164" s="130"/>
    </row>
    <row r="165" spans="1:24" x14ac:dyDescent="0.3">
      <c r="A165" s="130" t="s">
        <v>636</v>
      </c>
      <c r="B165">
        <v>163</v>
      </c>
      <c r="C165" s="130" t="s">
        <v>904</v>
      </c>
      <c r="D165" s="130" t="s">
        <v>6</v>
      </c>
      <c r="E165">
        <v>7.7</v>
      </c>
      <c r="F165">
        <v>0.65</v>
      </c>
      <c r="G165">
        <v>64100</v>
      </c>
      <c r="H165">
        <v>492</v>
      </c>
      <c r="I165">
        <v>3064</v>
      </c>
      <c r="J165">
        <v>10.14</v>
      </c>
      <c r="K165" s="130" t="s">
        <v>1046</v>
      </c>
      <c r="L165">
        <v>0.21</v>
      </c>
      <c r="M165" s="130" t="s">
        <v>965</v>
      </c>
      <c r="N165">
        <v>0.76</v>
      </c>
      <c r="O165">
        <v>6.25</v>
      </c>
      <c r="P165">
        <v>6.93</v>
      </c>
      <c r="Q165">
        <v>-2.89</v>
      </c>
      <c r="R165" s="130" t="s">
        <v>2171</v>
      </c>
      <c r="T165" s="130"/>
      <c r="X165" s="130"/>
    </row>
    <row r="166" spans="1:24" x14ac:dyDescent="0.3">
      <c r="A166" s="130" t="s">
        <v>635</v>
      </c>
      <c r="B166">
        <v>164</v>
      </c>
      <c r="C166" s="130" t="s">
        <v>904</v>
      </c>
      <c r="D166" s="130" t="s">
        <v>6</v>
      </c>
      <c r="E166">
        <v>3.56</v>
      </c>
      <c r="F166">
        <v>-1.1100000000000001</v>
      </c>
      <c r="G166">
        <v>1935200</v>
      </c>
      <c r="H166">
        <v>6879</v>
      </c>
      <c r="I166">
        <v>2243</v>
      </c>
      <c r="J166">
        <v>14.14</v>
      </c>
      <c r="K166" s="130" t="s">
        <v>2939</v>
      </c>
      <c r="L166">
        <v>1.36</v>
      </c>
      <c r="M166" s="130"/>
      <c r="N166">
        <v>0.25</v>
      </c>
      <c r="O166">
        <v>6.91</v>
      </c>
      <c r="P166">
        <v>10.5</v>
      </c>
      <c r="Q166">
        <v>10.67</v>
      </c>
      <c r="R166" s="130"/>
      <c r="T166" s="130"/>
      <c r="X166" s="130"/>
    </row>
    <row r="167" spans="1:24" x14ac:dyDescent="0.3">
      <c r="A167" s="130" t="s">
        <v>634</v>
      </c>
      <c r="B167">
        <v>165</v>
      </c>
      <c r="C167" s="130" t="s">
        <v>904</v>
      </c>
      <c r="D167" s="130" t="s">
        <v>6</v>
      </c>
      <c r="E167">
        <v>3.8</v>
      </c>
      <c r="F167">
        <v>-0.52</v>
      </c>
      <c r="G167">
        <v>179000</v>
      </c>
      <c r="H167">
        <v>681</v>
      </c>
      <c r="I167">
        <v>1094</v>
      </c>
      <c r="J167">
        <v>521</v>
      </c>
      <c r="K167" s="130" t="s">
        <v>929</v>
      </c>
      <c r="L167">
        <v>1.35</v>
      </c>
      <c r="M167" s="130" t="s">
        <v>938</v>
      </c>
      <c r="N167">
        <v>0.01</v>
      </c>
      <c r="O167">
        <v>1.39</v>
      </c>
      <c r="P167">
        <v>0.44</v>
      </c>
      <c r="Q167">
        <v>-1.28</v>
      </c>
      <c r="R167" s="130" t="s">
        <v>1058</v>
      </c>
      <c r="T167" s="130"/>
      <c r="X167" s="130"/>
    </row>
    <row r="168" spans="1:24" x14ac:dyDescent="0.3">
      <c r="A168" s="130" t="s">
        <v>633</v>
      </c>
      <c r="B168">
        <v>166</v>
      </c>
      <c r="C168" s="130" t="s">
        <v>904</v>
      </c>
      <c r="D168" s="130" t="s">
        <v>6</v>
      </c>
      <c r="E168">
        <v>3.16</v>
      </c>
      <c r="F168">
        <v>-6.51</v>
      </c>
      <c r="G168">
        <v>136387700</v>
      </c>
      <c r="H168">
        <v>440384</v>
      </c>
      <c r="I168">
        <v>28837</v>
      </c>
      <c r="J168">
        <v>16.86</v>
      </c>
      <c r="K168" s="130" t="s">
        <v>3459</v>
      </c>
      <c r="L168">
        <v>0.83</v>
      </c>
      <c r="M168" s="130" t="s">
        <v>902</v>
      </c>
      <c r="N168">
        <v>0.19</v>
      </c>
      <c r="O168">
        <v>24.44</v>
      </c>
      <c r="P168">
        <v>39.619999999999997</v>
      </c>
      <c r="Q168">
        <v>20.32</v>
      </c>
      <c r="R168" s="130" t="s">
        <v>2175</v>
      </c>
      <c r="T168" s="130"/>
      <c r="X168" s="130"/>
    </row>
    <row r="169" spans="1:24" x14ac:dyDescent="0.3">
      <c r="A169" s="130" t="s">
        <v>632</v>
      </c>
      <c r="B169">
        <v>167</v>
      </c>
      <c r="C169" s="130" t="s">
        <v>904</v>
      </c>
      <c r="D169" s="130" t="s">
        <v>6</v>
      </c>
      <c r="E169">
        <v>0.49</v>
      </c>
      <c r="F169">
        <v>-2</v>
      </c>
      <c r="G169">
        <v>16953400</v>
      </c>
      <c r="H169">
        <v>8346</v>
      </c>
      <c r="I169">
        <v>2639</v>
      </c>
      <c r="J169">
        <v>26.32</v>
      </c>
      <c r="K169" s="130" t="s">
        <v>1008</v>
      </c>
      <c r="L169">
        <v>0.14000000000000001</v>
      </c>
      <c r="M169" s="130" t="s">
        <v>938</v>
      </c>
      <c r="N169">
        <v>0.02</v>
      </c>
      <c r="O169">
        <v>4.71</v>
      </c>
      <c r="P169">
        <v>4.13</v>
      </c>
      <c r="Q169">
        <v>10.91</v>
      </c>
      <c r="R169" s="130" t="s">
        <v>975</v>
      </c>
      <c r="T169" s="130"/>
      <c r="X169" s="130"/>
    </row>
    <row r="170" spans="1:24" x14ac:dyDescent="0.3">
      <c r="A170" s="130" t="s">
        <v>631</v>
      </c>
      <c r="B170">
        <v>168</v>
      </c>
      <c r="C170" s="130" t="s">
        <v>904</v>
      </c>
      <c r="D170" s="130" t="s">
        <v>6</v>
      </c>
      <c r="E170">
        <v>18</v>
      </c>
      <c r="F170">
        <v>-1.64</v>
      </c>
      <c r="G170">
        <v>1642600</v>
      </c>
      <c r="H170">
        <v>29671</v>
      </c>
      <c r="I170">
        <v>5722</v>
      </c>
      <c r="J170">
        <v>13.33</v>
      </c>
      <c r="K170" s="130" t="s">
        <v>1045</v>
      </c>
      <c r="L170">
        <v>0.09</v>
      </c>
      <c r="M170" s="130" t="s">
        <v>972</v>
      </c>
      <c r="N170">
        <v>1.35</v>
      </c>
      <c r="O170">
        <v>10.52</v>
      </c>
      <c r="P170">
        <v>8.85</v>
      </c>
      <c r="Q170">
        <v>78.819999999999993</v>
      </c>
      <c r="R170" s="130" t="s">
        <v>3169</v>
      </c>
      <c r="T170" s="130"/>
      <c r="X170" s="130"/>
    </row>
    <row r="171" spans="1:24" x14ac:dyDescent="0.3">
      <c r="A171" s="130" t="s">
        <v>630</v>
      </c>
      <c r="B171">
        <v>169</v>
      </c>
      <c r="C171" s="130" t="s">
        <v>904</v>
      </c>
      <c r="D171" s="130" t="s">
        <v>6</v>
      </c>
      <c r="E171">
        <v>576</v>
      </c>
      <c r="F171">
        <v>0</v>
      </c>
      <c r="G171">
        <v>7716800</v>
      </c>
      <c r="H171">
        <v>4756352</v>
      </c>
      <c r="I171">
        <v>718492</v>
      </c>
      <c r="J171">
        <v>94.1</v>
      </c>
      <c r="K171" s="130" t="s">
        <v>3460</v>
      </c>
      <c r="L171">
        <v>0.52</v>
      </c>
      <c r="M171" s="130" t="s">
        <v>1053</v>
      </c>
      <c r="N171">
        <v>6.12</v>
      </c>
      <c r="O171">
        <v>14.17</v>
      </c>
      <c r="P171">
        <v>21.41</v>
      </c>
      <c r="Q171">
        <v>8.52</v>
      </c>
      <c r="R171" s="130" t="s">
        <v>1024</v>
      </c>
      <c r="T171" s="130"/>
      <c r="X171" s="130"/>
    </row>
    <row r="172" spans="1:24" x14ac:dyDescent="0.3">
      <c r="A172" s="130" t="s">
        <v>629</v>
      </c>
      <c r="B172">
        <v>170</v>
      </c>
      <c r="C172" s="130" t="s">
        <v>904</v>
      </c>
      <c r="D172" s="130" t="s">
        <v>6</v>
      </c>
      <c r="E172">
        <v>5.3</v>
      </c>
      <c r="F172">
        <v>4.95</v>
      </c>
      <c r="G172">
        <v>68099400</v>
      </c>
      <c r="H172">
        <v>362910</v>
      </c>
      <c r="I172">
        <v>3871</v>
      </c>
      <c r="J172">
        <v>52.62</v>
      </c>
      <c r="K172" s="130" t="s">
        <v>1138</v>
      </c>
      <c r="L172">
        <v>0.6</v>
      </c>
      <c r="M172" s="130"/>
      <c r="N172">
        <v>0.1</v>
      </c>
      <c r="O172">
        <v>2.7</v>
      </c>
      <c r="P172">
        <v>1.59</v>
      </c>
      <c r="Q172">
        <v>6.37</v>
      </c>
      <c r="R172" s="130"/>
      <c r="T172" s="130"/>
      <c r="X172" s="130"/>
    </row>
    <row r="173" spans="1:24" x14ac:dyDescent="0.3">
      <c r="A173" s="130" t="s">
        <v>839</v>
      </c>
      <c r="B173">
        <v>171</v>
      </c>
      <c r="C173" s="130" t="s">
        <v>907</v>
      </c>
      <c r="D173" s="130" t="s">
        <v>6</v>
      </c>
      <c r="E173">
        <v>1.3</v>
      </c>
      <c r="F173">
        <v>-10.34</v>
      </c>
      <c r="G173">
        <v>43491900</v>
      </c>
      <c r="H173">
        <v>63577</v>
      </c>
      <c r="I173">
        <v>1092</v>
      </c>
      <c r="J173">
        <v>106.87</v>
      </c>
      <c r="K173" s="130" t="s">
        <v>3461</v>
      </c>
      <c r="L173">
        <v>0.72</v>
      </c>
      <c r="M173" s="130" t="s">
        <v>912</v>
      </c>
      <c r="N173">
        <v>0.01</v>
      </c>
      <c r="O173">
        <v>2.4500000000000002</v>
      </c>
      <c r="P173">
        <v>2.36</v>
      </c>
      <c r="Q173">
        <v>0.65</v>
      </c>
      <c r="R173" s="130" t="s">
        <v>3462</v>
      </c>
      <c r="T173" s="130"/>
      <c r="X173" s="130"/>
    </row>
    <row r="174" spans="1:24" x14ac:dyDescent="0.3">
      <c r="A174" s="130" t="s">
        <v>628</v>
      </c>
      <c r="B174">
        <v>172</v>
      </c>
      <c r="C174" s="130" t="s">
        <v>904</v>
      </c>
      <c r="D174" s="130" t="s">
        <v>97</v>
      </c>
      <c r="E174">
        <v>0.62</v>
      </c>
      <c r="F174">
        <v>5.08</v>
      </c>
      <c r="G174">
        <v>51822000</v>
      </c>
      <c r="H174">
        <v>31580</v>
      </c>
      <c r="I174">
        <v>1001</v>
      </c>
      <c r="K174" s="130" t="s">
        <v>3463</v>
      </c>
      <c r="L174">
        <v>0.86</v>
      </c>
      <c r="M174" s="130"/>
      <c r="N174">
        <v>0</v>
      </c>
      <c r="O174">
        <v>-17.62</v>
      </c>
      <c r="P174">
        <v>-36.4</v>
      </c>
      <c r="Q174">
        <v>-43.1</v>
      </c>
      <c r="R174" s="130"/>
      <c r="T174" s="130"/>
      <c r="X174" s="130"/>
    </row>
    <row r="175" spans="1:24" x14ac:dyDescent="0.3">
      <c r="A175" s="130" t="s">
        <v>840</v>
      </c>
      <c r="B175">
        <v>173</v>
      </c>
      <c r="C175" s="130" t="s">
        <v>907</v>
      </c>
      <c r="D175" s="130" t="s">
        <v>6</v>
      </c>
      <c r="E175">
        <v>16.100000000000001</v>
      </c>
      <c r="F175">
        <v>0</v>
      </c>
      <c r="G175">
        <v>1058000</v>
      </c>
      <c r="H175">
        <v>16989</v>
      </c>
      <c r="I175">
        <v>0</v>
      </c>
      <c r="K175" s="130" t="s">
        <v>925</v>
      </c>
      <c r="M175" s="130" t="s">
        <v>925</v>
      </c>
      <c r="N175">
        <v>0</v>
      </c>
      <c r="O175">
        <v>23.25</v>
      </c>
      <c r="P175">
        <v>43.21</v>
      </c>
      <c r="Q175">
        <v>16.02</v>
      </c>
      <c r="R175" s="130" t="s">
        <v>925</v>
      </c>
      <c r="T175" s="130"/>
      <c r="X175" s="130"/>
    </row>
    <row r="176" spans="1:24" x14ac:dyDescent="0.3">
      <c r="A176" s="130" t="s">
        <v>841</v>
      </c>
      <c r="B176">
        <v>174</v>
      </c>
      <c r="C176" s="130" t="s">
        <v>914</v>
      </c>
      <c r="D176" s="130" t="s">
        <v>6</v>
      </c>
      <c r="E176">
        <v>11.4</v>
      </c>
      <c r="F176">
        <v>-1.72</v>
      </c>
      <c r="G176">
        <v>630700</v>
      </c>
      <c r="H176">
        <v>7193</v>
      </c>
      <c r="I176">
        <v>0</v>
      </c>
      <c r="K176" s="130" t="s">
        <v>925</v>
      </c>
      <c r="M176" s="130" t="s">
        <v>925</v>
      </c>
      <c r="N176">
        <v>0</v>
      </c>
      <c r="O176">
        <v>9.7899999999999991</v>
      </c>
      <c r="P176">
        <v>9.52</v>
      </c>
      <c r="Q176">
        <v>37.020000000000003</v>
      </c>
      <c r="R176" s="130" t="s">
        <v>925</v>
      </c>
      <c r="T176" s="130"/>
      <c r="X176" s="130"/>
    </row>
    <row r="177" spans="1:24" x14ac:dyDescent="0.3">
      <c r="A177" s="130" t="s">
        <v>627</v>
      </c>
      <c r="B177">
        <v>175</v>
      </c>
      <c r="C177" s="130" t="s">
        <v>904</v>
      </c>
      <c r="D177" s="130" t="s">
        <v>6</v>
      </c>
      <c r="E177">
        <v>11.6</v>
      </c>
      <c r="F177">
        <v>-2.52</v>
      </c>
      <c r="G177">
        <v>5044400</v>
      </c>
      <c r="H177">
        <v>59476</v>
      </c>
      <c r="I177">
        <v>4756</v>
      </c>
      <c r="J177">
        <v>28.24</v>
      </c>
      <c r="K177" s="130" t="s">
        <v>3464</v>
      </c>
      <c r="L177">
        <v>0.42</v>
      </c>
      <c r="M177" s="130"/>
      <c r="N177">
        <v>0.41</v>
      </c>
      <c r="O177">
        <v>11.55</v>
      </c>
      <c r="P177">
        <v>13.41</v>
      </c>
      <c r="Q177">
        <v>10.1</v>
      </c>
      <c r="R177" s="130"/>
      <c r="T177" s="130"/>
      <c r="X177" s="130"/>
    </row>
    <row r="178" spans="1:24" x14ac:dyDescent="0.3">
      <c r="A178" s="130" t="s">
        <v>626</v>
      </c>
      <c r="B178">
        <v>176</v>
      </c>
      <c r="C178" s="130" t="s">
        <v>914</v>
      </c>
      <c r="D178" s="130" t="s">
        <v>6</v>
      </c>
      <c r="E178">
        <v>25.75</v>
      </c>
      <c r="F178">
        <v>0</v>
      </c>
      <c r="G178">
        <v>7077400</v>
      </c>
      <c r="H178">
        <v>181335</v>
      </c>
      <c r="I178">
        <v>62371</v>
      </c>
      <c r="J178">
        <v>57.09</v>
      </c>
      <c r="K178" s="130" t="s">
        <v>3465</v>
      </c>
      <c r="L178">
        <v>1.93</v>
      </c>
      <c r="M178" s="130" t="s">
        <v>938</v>
      </c>
      <c r="N178">
        <v>0.45</v>
      </c>
      <c r="O178">
        <v>7.9</v>
      </c>
      <c r="P178">
        <v>15.37</v>
      </c>
      <c r="Q178">
        <v>8.85</v>
      </c>
      <c r="R178" s="130" t="s">
        <v>912</v>
      </c>
      <c r="T178" s="130"/>
      <c r="X178" s="130"/>
    </row>
    <row r="179" spans="1:24" x14ac:dyDescent="0.3">
      <c r="A179" s="130" t="s">
        <v>625</v>
      </c>
      <c r="B179">
        <v>177</v>
      </c>
      <c r="C179" s="130" t="s">
        <v>904</v>
      </c>
      <c r="D179" s="130" t="s">
        <v>6</v>
      </c>
      <c r="E179">
        <v>7.5</v>
      </c>
      <c r="F179">
        <v>-1.96</v>
      </c>
      <c r="G179">
        <v>622700</v>
      </c>
      <c r="H179">
        <v>4640</v>
      </c>
      <c r="I179">
        <v>6413</v>
      </c>
      <c r="J179">
        <v>10.96</v>
      </c>
      <c r="K179" s="130" t="s">
        <v>3434</v>
      </c>
      <c r="L179">
        <v>0.76</v>
      </c>
      <c r="M179" s="130" t="s">
        <v>1050</v>
      </c>
      <c r="N179">
        <v>0.68</v>
      </c>
      <c r="O179">
        <v>20.6</v>
      </c>
      <c r="P179">
        <v>25.66</v>
      </c>
      <c r="Q179">
        <v>14.72</v>
      </c>
      <c r="R179" s="130" t="s">
        <v>2283</v>
      </c>
      <c r="T179" s="130"/>
      <c r="X179" s="130"/>
    </row>
    <row r="180" spans="1:24" x14ac:dyDescent="0.3">
      <c r="A180" s="130" t="s">
        <v>624</v>
      </c>
      <c r="B180">
        <v>178</v>
      </c>
      <c r="C180" s="130" t="s">
        <v>904</v>
      </c>
      <c r="D180" s="130" t="s">
        <v>6</v>
      </c>
      <c r="E180">
        <v>34.5</v>
      </c>
      <c r="F180">
        <v>-2.82</v>
      </c>
      <c r="G180">
        <v>20755900</v>
      </c>
      <c r="H180">
        <v>715698</v>
      </c>
      <c r="I180">
        <v>81689</v>
      </c>
      <c r="J180">
        <v>20.079999999999998</v>
      </c>
      <c r="K180" s="130" t="s">
        <v>2936</v>
      </c>
      <c r="L180">
        <v>6.17</v>
      </c>
      <c r="M180" s="130" t="s">
        <v>1139</v>
      </c>
      <c r="N180">
        <v>1.72</v>
      </c>
      <c r="O180">
        <v>4.66</v>
      </c>
      <c r="P180">
        <v>17.57</v>
      </c>
      <c r="Q180">
        <v>5.79</v>
      </c>
      <c r="R180" s="130" t="s">
        <v>3466</v>
      </c>
      <c r="T180" s="130"/>
      <c r="X180" s="130"/>
    </row>
    <row r="181" spans="1:24" x14ac:dyDescent="0.3">
      <c r="A181" s="130" t="s">
        <v>623</v>
      </c>
      <c r="B181">
        <v>179</v>
      </c>
      <c r="C181" s="130" t="s">
        <v>904</v>
      </c>
      <c r="D181" s="130" t="s">
        <v>6</v>
      </c>
      <c r="E181">
        <v>9.9</v>
      </c>
      <c r="F181">
        <v>3.13</v>
      </c>
      <c r="G181">
        <v>7293</v>
      </c>
      <c r="H181">
        <v>7239</v>
      </c>
      <c r="I181">
        <v>8415</v>
      </c>
      <c r="K181" s="130" t="s">
        <v>1131</v>
      </c>
      <c r="L181">
        <v>5.0999999999999996</v>
      </c>
      <c r="M181" s="130"/>
      <c r="N181">
        <v>0</v>
      </c>
      <c r="R181" s="130"/>
      <c r="T181" s="130"/>
      <c r="X181" s="130"/>
    </row>
    <row r="182" spans="1:24" x14ac:dyDescent="0.3">
      <c r="A182" s="130" t="s">
        <v>622</v>
      </c>
      <c r="B182">
        <v>180</v>
      </c>
      <c r="C182" s="130" t="s">
        <v>914</v>
      </c>
      <c r="D182" s="130" t="s">
        <v>6</v>
      </c>
      <c r="E182">
        <v>28</v>
      </c>
      <c r="F182">
        <v>0</v>
      </c>
      <c r="G182">
        <v>0</v>
      </c>
      <c r="H182">
        <v>0</v>
      </c>
      <c r="I182">
        <v>280</v>
      </c>
      <c r="J182">
        <v>15.26</v>
      </c>
      <c r="K182" s="130" t="s">
        <v>1090</v>
      </c>
      <c r="L182">
        <v>0.26</v>
      </c>
      <c r="M182" s="130" t="s">
        <v>930</v>
      </c>
      <c r="N182">
        <v>1.83</v>
      </c>
      <c r="O182">
        <v>4.66</v>
      </c>
      <c r="P182">
        <v>4.88</v>
      </c>
      <c r="Q182">
        <v>16.510000000000002</v>
      </c>
      <c r="R182" s="130" t="s">
        <v>917</v>
      </c>
      <c r="S182">
        <v>26.7</v>
      </c>
      <c r="T182" s="130"/>
      <c r="U182">
        <v>300</v>
      </c>
      <c r="V182">
        <v>293</v>
      </c>
      <c r="W182">
        <v>0.36</v>
      </c>
      <c r="X182" s="130"/>
    </row>
    <row r="183" spans="1:24" x14ac:dyDescent="0.3">
      <c r="A183" s="130" t="s">
        <v>2523</v>
      </c>
      <c r="B183">
        <v>181</v>
      </c>
      <c r="C183" s="130" t="s">
        <v>904</v>
      </c>
      <c r="D183" s="130" t="s">
        <v>6</v>
      </c>
      <c r="E183">
        <v>8.9</v>
      </c>
      <c r="F183">
        <v>-0.56000000000000005</v>
      </c>
      <c r="G183">
        <v>15700</v>
      </c>
      <c r="H183">
        <v>140</v>
      </c>
      <c r="I183">
        <v>7565</v>
      </c>
      <c r="K183" s="130" t="s">
        <v>1086</v>
      </c>
      <c r="M183" s="130"/>
      <c r="N183">
        <v>0</v>
      </c>
      <c r="O183">
        <v>-2.08</v>
      </c>
      <c r="P183">
        <v>-19.46</v>
      </c>
      <c r="Q183">
        <v>7.07</v>
      </c>
      <c r="R183" s="130"/>
      <c r="T183" s="130"/>
      <c r="X183" s="130"/>
    </row>
    <row r="184" spans="1:24" x14ac:dyDescent="0.3">
      <c r="A184" s="130" t="s">
        <v>621</v>
      </c>
      <c r="B184">
        <v>182</v>
      </c>
      <c r="C184" s="130" t="s">
        <v>904</v>
      </c>
      <c r="D184" s="130" t="s">
        <v>97</v>
      </c>
      <c r="E184">
        <v>0.5</v>
      </c>
      <c r="F184">
        <v>0</v>
      </c>
      <c r="G184">
        <v>53700</v>
      </c>
      <c r="H184">
        <v>26</v>
      </c>
      <c r="I184">
        <v>715</v>
      </c>
      <c r="K184" s="130" t="s">
        <v>1112</v>
      </c>
      <c r="L184">
        <v>0.23</v>
      </c>
      <c r="M184" s="130"/>
      <c r="N184">
        <v>0</v>
      </c>
      <c r="O184">
        <v>-1.89</v>
      </c>
      <c r="P184">
        <v>-3.32</v>
      </c>
      <c r="Q184">
        <v>-8.5500000000000007</v>
      </c>
      <c r="R184" s="130"/>
      <c r="T184" s="130"/>
      <c r="X184" s="130"/>
    </row>
    <row r="185" spans="1:24" x14ac:dyDescent="0.3">
      <c r="A185" s="130" t="s">
        <v>620</v>
      </c>
      <c r="B185">
        <v>183</v>
      </c>
      <c r="C185" s="130" t="s">
        <v>904</v>
      </c>
      <c r="D185" s="130" t="s">
        <v>6</v>
      </c>
      <c r="E185">
        <v>59</v>
      </c>
      <c r="F185">
        <v>-0.84</v>
      </c>
      <c r="G185">
        <v>19191500</v>
      </c>
      <c r="H185">
        <v>1130534</v>
      </c>
      <c r="I185">
        <v>220070</v>
      </c>
      <c r="J185">
        <v>42.61</v>
      </c>
      <c r="K185" s="130" t="s">
        <v>3467</v>
      </c>
      <c r="L185">
        <v>1.76</v>
      </c>
      <c r="M185" s="130" t="s">
        <v>977</v>
      </c>
      <c r="N185">
        <v>1.38</v>
      </c>
      <c r="O185">
        <v>8.52</v>
      </c>
      <c r="P185">
        <v>19.09</v>
      </c>
      <c r="Q185">
        <v>28.91</v>
      </c>
      <c r="R185" s="130" t="s">
        <v>972</v>
      </c>
      <c r="T185" s="130"/>
      <c r="X185" s="130"/>
    </row>
    <row r="186" spans="1:24" x14ac:dyDescent="0.3">
      <c r="A186" s="130" t="s">
        <v>619</v>
      </c>
      <c r="B186">
        <v>184</v>
      </c>
      <c r="C186" s="130" t="s">
        <v>904</v>
      </c>
      <c r="D186" s="130" t="s">
        <v>6</v>
      </c>
      <c r="E186">
        <v>1.78</v>
      </c>
      <c r="F186">
        <v>-2.73</v>
      </c>
      <c r="G186">
        <v>3774500</v>
      </c>
      <c r="H186">
        <v>6807</v>
      </c>
      <c r="I186">
        <v>1009</v>
      </c>
      <c r="K186" s="130" t="s">
        <v>1020</v>
      </c>
      <c r="L186">
        <v>0.27</v>
      </c>
      <c r="M186" s="130"/>
      <c r="N186">
        <v>0</v>
      </c>
      <c r="O186">
        <v>-14.84</v>
      </c>
      <c r="P186">
        <v>-15.22</v>
      </c>
      <c r="Q186">
        <v>8.08</v>
      </c>
      <c r="R186" s="130"/>
      <c r="T186" s="130"/>
      <c r="X186" s="130"/>
    </row>
    <row r="187" spans="1:24" x14ac:dyDescent="0.3">
      <c r="A187" s="130" t="s">
        <v>618</v>
      </c>
      <c r="B187">
        <v>185</v>
      </c>
      <c r="C187" s="130" t="s">
        <v>904</v>
      </c>
      <c r="D187" s="130" t="s">
        <v>6</v>
      </c>
      <c r="E187">
        <v>9.9</v>
      </c>
      <c r="F187">
        <v>-0.5</v>
      </c>
      <c r="G187">
        <v>1530000</v>
      </c>
      <c r="H187">
        <v>15191</v>
      </c>
      <c r="I187">
        <v>16471</v>
      </c>
      <c r="J187">
        <v>20.079999999999998</v>
      </c>
      <c r="K187" s="130" t="s">
        <v>1006</v>
      </c>
      <c r="L187">
        <v>1.08</v>
      </c>
      <c r="M187" s="130" t="s">
        <v>1058</v>
      </c>
      <c r="N187">
        <v>0.49</v>
      </c>
      <c r="O187">
        <v>5.24</v>
      </c>
      <c r="P187">
        <v>7.32</v>
      </c>
      <c r="Q187">
        <v>30.2</v>
      </c>
      <c r="R187" s="130" t="s">
        <v>2222</v>
      </c>
      <c r="T187" s="130"/>
      <c r="X187" s="130"/>
    </row>
    <row r="188" spans="1:24" x14ac:dyDescent="0.3">
      <c r="A188" s="130" t="s">
        <v>617</v>
      </c>
      <c r="B188">
        <v>186</v>
      </c>
      <c r="C188" s="130" t="s">
        <v>904</v>
      </c>
      <c r="D188" s="130" t="s">
        <v>6</v>
      </c>
      <c r="E188">
        <v>1.71</v>
      </c>
      <c r="F188">
        <v>-1.1599999999999999</v>
      </c>
      <c r="G188">
        <v>6205200</v>
      </c>
      <c r="H188">
        <v>10649</v>
      </c>
      <c r="I188">
        <v>1641</v>
      </c>
      <c r="J188">
        <v>42.77</v>
      </c>
      <c r="K188" s="130" t="s">
        <v>924</v>
      </c>
      <c r="L188">
        <v>1.87</v>
      </c>
      <c r="M188" s="130" t="s">
        <v>938</v>
      </c>
      <c r="N188">
        <v>0.04</v>
      </c>
      <c r="O188">
        <v>5.39</v>
      </c>
      <c r="P188">
        <v>3.06</v>
      </c>
      <c r="Q188">
        <v>3.38</v>
      </c>
      <c r="R188" s="130" t="s">
        <v>3130</v>
      </c>
      <c r="T188" s="130"/>
      <c r="X188" s="130"/>
    </row>
    <row r="189" spans="1:24" x14ac:dyDescent="0.3">
      <c r="A189" s="130" t="s">
        <v>616</v>
      </c>
      <c r="B189">
        <v>187</v>
      </c>
      <c r="C189" s="130" t="s">
        <v>904</v>
      </c>
      <c r="D189" s="130" t="s">
        <v>6</v>
      </c>
      <c r="E189">
        <v>1.68</v>
      </c>
      <c r="F189">
        <v>-1.18</v>
      </c>
      <c r="G189">
        <v>5236500</v>
      </c>
      <c r="H189">
        <v>8783</v>
      </c>
      <c r="I189">
        <v>1863</v>
      </c>
      <c r="J189">
        <v>17.46</v>
      </c>
      <c r="K189" s="130" t="s">
        <v>1057</v>
      </c>
      <c r="L189">
        <v>2.41</v>
      </c>
      <c r="M189" s="130" t="s">
        <v>931</v>
      </c>
      <c r="N189">
        <v>0.1</v>
      </c>
      <c r="O189">
        <v>5.0599999999999996</v>
      </c>
      <c r="P189">
        <v>6.09</v>
      </c>
      <c r="Q189">
        <v>30.65</v>
      </c>
      <c r="R189" s="130" t="s">
        <v>2171</v>
      </c>
      <c r="T189" s="130"/>
      <c r="X189" s="130"/>
    </row>
    <row r="190" spans="1:24" x14ac:dyDescent="0.3">
      <c r="A190" s="130" t="s">
        <v>615</v>
      </c>
      <c r="B190">
        <v>188</v>
      </c>
      <c r="C190" s="130" t="s">
        <v>904</v>
      </c>
      <c r="D190" s="130" t="s">
        <v>6</v>
      </c>
      <c r="E190">
        <v>1.29</v>
      </c>
      <c r="F190">
        <v>-1.53</v>
      </c>
      <c r="G190">
        <v>19263100</v>
      </c>
      <c r="H190">
        <v>24910</v>
      </c>
      <c r="I190">
        <v>3586</v>
      </c>
      <c r="J190">
        <v>76.86</v>
      </c>
      <c r="K190" s="130" t="s">
        <v>2916</v>
      </c>
      <c r="L190">
        <v>0.11</v>
      </c>
      <c r="M190" s="130"/>
      <c r="N190">
        <v>0.02</v>
      </c>
      <c r="O190">
        <v>2.94</v>
      </c>
      <c r="P190">
        <v>3.24</v>
      </c>
      <c r="Q190">
        <v>1120.3800000000001</v>
      </c>
      <c r="R190" s="130"/>
      <c r="T190" s="130"/>
      <c r="X190" s="130"/>
    </row>
    <row r="191" spans="1:24" x14ac:dyDescent="0.3">
      <c r="A191" s="130" t="s">
        <v>614</v>
      </c>
      <c r="B191">
        <v>189</v>
      </c>
      <c r="C191" s="130" t="s">
        <v>904</v>
      </c>
      <c r="D191" s="130" t="s">
        <v>97</v>
      </c>
      <c r="E191">
        <v>0.17</v>
      </c>
      <c r="F191">
        <v>-5.56</v>
      </c>
      <c r="G191">
        <v>1108366600</v>
      </c>
      <c r="H191">
        <v>184296</v>
      </c>
      <c r="I191">
        <v>6579</v>
      </c>
      <c r="J191">
        <v>51.22</v>
      </c>
      <c r="K191" s="130" t="s">
        <v>1142</v>
      </c>
      <c r="L191">
        <v>3.13</v>
      </c>
      <c r="M191" s="130"/>
      <c r="N191">
        <v>0</v>
      </c>
      <c r="O191">
        <v>9.31</v>
      </c>
      <c r="P191">
        <v>32.880000000000003</v>
      </c>
      <c r="Q191">
        <v>5.55</v>
      </c>
      <c r="R191" s="130"/>
      <c r="T191" s="130"/>
      <c r="X191" s="130"/>
    </row>
    <row r="192" spans="1:24" x14ac:dyDescent="0.3">
      <c r="A192" s="130" t="s">
        <v>613</v>
      </c>
      <c r="B192">
        <v>190</v>
      </c>
      <c r="C192" s="130" t="s">
        <v>904</v>
      </c>
      <c r="D192" s="130" t="s">
        <v>6</v>
      </c>
      <c r="E192">
        <v>176.5</v>
      </c>
      <c r="F192">
        <v>0.28000000000000003</v>
      </c>
      <c r="G192">
        <v>1776600</v>
      </c>
      <c r="H192">
        <v>312798</v>
      </c>
      <c r="I192">
        <v>92921</v>
      </c>
      <c r="J192">
        <v>9.5500000000000007</v>
      </c>
      <c r="K192" s="130" t="s">
        <v>964</v>
      </c>
      <c r="L192">
        <v>1.0900000000000001</v>
      </c>
      <c r="M192" s="130" t="s">
        <v>1010</v>
      </c>
      <c r="N192">
        <v>18.489999999999998</v>
      </c>
      <c r="O192">
        <v>5.87</v>
      </c>
      <c r="P192">
        <v>9.5299999999999994</v>
      </c>
      <c r="Q192">
        <v>7.78</v>
      </c>
      <c r="R192" s="130" t="s">
        <v>2546</v>
      </c>
      <c r="T192" s="130"/>
      <c r="X192" s="130"/>
    </row>
    <row r="193" spans="1:24" x14ac:dyDescent="0.3">
      <c r="A193" s="130" t="s">
        <v>612</v>
      </c>
      <c r="B193">
        <v>191</v>
      </c>
      <c r="C193" s="130" t="s">
        <v>904</v>
      </c>
      <c r="D193" s="130" t="s">
        <v>6</v>
      </c>
      <c r="E193">
        <v>7.75</v>
      </c>
      <c r="F193">
        <v>-0.64</v>
      </c>
      <c r="G193">
        <v>2720800</v>
      </c>
      <c r="H193">
        <v>20989</v>
      </c>
      <c r="I193">
        <v>4650</v>
      </c>
      <c r="J193">
        <v>49.27</v>
      </c>
      <c r="K193" s="130" t="s">
        <v>2525</v>
      </c>
      <c r="L193">
        <v>0.17</v>
      </c>
      <c r="M193" s="130" t="s">
        <v>1038</v>
      </c>
      <c r="N193">
        <v>0.16</v>
      </c>
      <c r="O193">
        <v>9.98</v>
      </c>
      <c r="P193">
        <v>10.54</v>
      </c>
      <c r="Q193">
        <v>15.08</v>
      </c>
      <c r="R193" s="130" t="s">
        <v>1000</v>
      </c>
      <c r="T193" s="130"/>
      <c r="X193" s="130"/>
    </row>
    <row r="194" spans="1:24" x14ac:dyDescent="0.3">
      <c r="A194" s="130" t="s">
        <v>611</v>
      </c>
      <c r="B194">
        <v>192</v>
      </c>
      <c r="C194" s="130" t="s">
        <v>904</v>
      </c>
      <c r="D194" s="130" t="s">
        <v>6</v>
      </c>
      <c r="E194">
        <v>0.26</v>
      </c>
      <c r="F194">
        <v>0</v>
      </c>
      <c r="G194">
        <v>20850000</v>
      </c>
      <c r="H194">
        <v>5421</v>
      </c>
      <c r="I194">
        <v>2193</v>
      </c>
      <c r="J194">
        <v>26.15</v>
      </c>
      <c r="K194" s="130" t="s">
        <v>1146</v>
      </c>
      <c r="L194">
        <v>0.47</v>
      </c>
      <c r="M194" s="130"/>
      <c r="N194">
        <v>0.01</v>
      </c>
      <c r="O194">
        <v>3.34</v>
      </c>
      <c r="P194">
        <v>4.12</v>
      </c>
      <c r="Q194">
        <v>2.54</v>
      </c>
      <c r="R194" s="130"/>
      <c r="T194" s="130"/>
      <c r="X194" s="130"/>
    </row>
    <row r="195" spans="1:24" x14ac:dyDescent="0.3">
      <c r="A195" s="130" t="s">
        <v>610</v>
      </c>
      <c r="B195">
        <v>193</v>
      </c>
      <c r="C195" s="130" t="s">
        <v>904</v>
      </c>
      <c r="D195" s="130" t="s">
        <v>6</v>
      </c>
      <c r="E195">
        <v>5.6</v>
      </c>
      <c r="F195">
        <v>-0.88</v>
      </c>
      <c r="G195">
        <v>1405600</v>
      </c>
      <c r="H195">
        <v>7839</v>
      </c>
      <c r="I195">
        <v>5222</v>
      </c>
      <c r="J195">
        <v>4.6500000000000004</v>
      </c>
      <c r="K195" s="130" t="s">
        <v>1022</v>
      </c>
      <c r="L195">
        <v>0.89</v>
      </c>
      <c r="M195" s="130" t="s">
        <v>906</v>
      </c>
      <c r="N195">
        <v>1.2</v>
      </c>
      <c r="O195">
        <v>19.25</v>
      </c>
      <c r="P195">
        <v>34.71</v>
      </c>
      <c r="Q195">
        <v>1.76</v>
      </c>
      <c r="R195" s="130" t="s">
        <v>3468</v>
      </c>
      <c r="T195" s="130"/>
      <c r="X195" s="130"/>
    </row>
    <row r="196" spans="1:24" x14ac:dyDescent="0.3">
      <c r="A196" s="130" t="s">
        <v>609</v>
      </c>
      <c r="B196">
        <v>194</v>
      </c>
      <c r="C196" s="130" t="s">
        <v>904</v>
      </c>
      <c r="D196" s="130" t="s">
        <v>6</v>
      </c>
      <c r="E196">
        <v>12.6</v>
      </c>
      <c r="F196">
        <v>0.8</v>
      </c>
      <c r="G196">
        <v>17456500</v>
      </c>
      <c r="H196">
        <v>220037</v>
      </c>
      <c r="I196">
        <v>35280</v>
      </c>
      <c r="J196">
        <v>28.94</v>
      </c>
      <c r="K196" s="130" t="s">
        <v>2544</v>
      </c>
      <c r="L196">
        <v>0.38</v>
      </c>
      <c r="M196" s="130" t="s">
        <v>962</v>
      </c>
      <c r="N196">
        <v>0.44</v>
      </c>
      <c r="O196">
        <v>8.9499999999999993</v>
      </c>
      <c r="P196">
        <v>11.3</v>
      </c>
      <c r="Q196">
        <v>12.54</v>
      </c>
      <c r="R196" s="130" t="s">
        <v>971</v>
      </c>
      <c r="T196" s="130"/>
      <c r="X196" s="130"/>
    </row>
    <row r="197" spans="1:24" x14ac:dyDescent="0.3">
      <c r="A197" s="130" t="s">
        <v>608</v>
      </c>
      <c r="B197">
        <v>195</v>
      </c>
      <c r="C197" s="130" t="s">
        <v>904</v>
      </c>
      <c r="D197" s="130" t="s">
        <v>6</v>
      </c>
      <c r="E197">
        <v>2.64</v>
      </c>
      <c r="F197">
        <v>-1.49</v>
      </c>
      <c r="G197">
        <v>16610300</v>
      </c>
      <c r="H197">
        <v>43571</v>
      </c>
      <c r="I197">
        <v>11963</v>
      </c>
      <c r="K197" s="130" t="s">
        <v>2509</v>
      </c>
      <c r="L197">
        <v>4.53</v>
      </c>
      <c r="M197" s="130"/>
      <c r="N197">
        <v>0</v>
      </c>
      <c r="O197">
        <v>-7.9</v>
      </c>
      <c r="P197">
        <v>-47.34</v>
      </c>
      <c r="Q197">
        <v>-131.49</v>
      </c>
      <c r="R197" s="130"/>
      <c r="T197" s="130"/>
      <c r="X197" s="130"/>
    </row>
    <row r="198" spans="1:24" x14ac:dyDescent="0.3">
      <c r="A198" s="130" t="s">
        <v>607</v>
      </c>
      <c r="B198">
        <v>196</v>
      </c>
      <c r="C198" s="130" t="s">
        <v>904</v>
      </c>
      <c r="D198" s="130" t="s">
        <v>6</v>
      </c>
      <c r="E198">
        <v>7.4</v>
      </c>
      <c r="F198">
        <v>0.68</v>
      </c>
      <c r="G198">
        <v>5269200</v>
      </c>
      <c r="H198">
        <v>38857</v>
      </c>
      <c r="I198">
        <v>25610</v>
      </c>
      <c r="J198">
        <v>21.63</v>
      </c>
      <c r="K198" s="130" t="s">
        <v>1052</v>
      </c>
      <c r="L198">
        <v>3.28</v>
      </c>
      <c r="M198" s="130"/>
      <c r="N198">
        <v>0.34</v>
      </c>
      <c r="O198">
        <v>2.75</v>
      </c>
      <c r="P198">
        <v>7.25</v>
      </c>
      <c r="Q198">
        <v>7.1</v>
      </c>
      <c r="R198" s="130"/>
      <c r="T198" s="130"/>
      <c r="X198" s="130"/>
    </row>
    <row r="199" spans="1:24" x14ac:dyDescent="0.3">
      <c r="A199" s="130" t="s">
        <v>606</v>
      </c>
      <c r="B199">
        <v>197</v>
      </c>
      <c r="C199" s="130" t="s">
        <v>914</v>
      </c>
      <c r="D199" s="130" t="s">
        <v>6</v>
      </c>
      <c r="E199">
        <v>0.55000000000000004</v>
      </c>
      <c r="F199">
        <v>0</v>
      </c>
      <c r="G199">
        <v>2129500</v>
      </c>
      <c r="H199">
        <v>1169</v>
      </c>
      <c r="I199">
        <v>2762</v>
      </c>
      <c r="J199">
        <v>11.92</v>
      </c>
      <c r="K199" s="130" t="s">
        <v>1024</v>
      </c>
      <c r="L199">
        <v>0.48</v>
      </c>
      <c r="M199" s="130" t="s">
        <v>938</v>
      </c>
      <c r="N199">
        <v>0.05</v>
      </c>
      <c r="O199">
        <v>4.37</v>
      </c>
      <c r="P199">
        <v>4.93</v>
      </c>
      <c r="Q199">
        <v>5.87</v>
      </c>
      <c r="R199" s="130" t="s">
        <v>985</v>
      </c>
      <c r="T199" s="130"/>
      <c r="X199" s="130"/>
    </row>
    <row r="200" spans="1:24" x14ac:dyDescent="0.3">
      <c r="A200" s="130" t="s">
        <v>605</v>
      </c>
      <c r="B200">
        <v>198</v>
      </c>
      <c r="C200" s="130" t="s">
        <v>914</v>
      </c>
      <c r="D200" s="130" t="s">
        <v>6</v>
      </c>
      <c r="E200">
        <v>2.96</v>
      </c>
      <c r="F200">
        <v>-1.33</v>
      </c>
      <c r="G200">
        <v>4605300</v>
      </c>
      <c r="H200">
        <v>13615</v>
      </c>
      <c r="I200">
        <v>6630</v>
      </c>
      <c r="J200">
        <v>30.69</v>
      </c>
      <c r="K200" s="130" t="s">
        <v>1064</v>
      </c>
      <c r="L200">
        <v>0.56999999999999995</v>
      </c>
      <c r="M200" s="130"/>
      <c r="N200">
        <v>0.1</v>
      </c>
      <c r="O200">
        <v>6.91</v>
      </c>
      <c r="P200">
        <v>7.34</v>
      </c>
      <c r="Q200">
        <v>26.43</v>
      </c>
      <c r="R200" s="130"/>
      <c r="T200" s="130"/>
      <c r="X200" s="130"/>
    </row>
    <row r="201" spans="1:24" x14ac:dyDescent="0.3">
      <c r="A201" s="130" t="s">
        <v>604</v>
      </c>
      <c r="B201">
        <v>199</v>
      </c>
      <c r="C201" s="130" t="s">
        <v>904</v>
      </c>
      <c r="D201" s="130" t="s">
        <v>6</v>
      </c>
      <c r="E201">
        <v>2.06</v>
      </c>
      <c r="F201">
        <v>-1.9</v>
      </c>
      <c r="G201">
        <v>778100</v>
      </c>
      <c r="H201">
        <v>1625</v>
      </c>
      <c r="I201">
        <v>1154</v>
      </c>
      <c r="J201">
        <v>20.34</v>
      </c>
      <c r="K201" s="130" t="s">
        <v>924</v>
      </c>
      <c r="L201">
        <v>1.22</v>
      </c>
      <c r="M201" s="130" t="s">
        <v>923</v>
      </c>
      <c r="N201">
        <v>0.1</v>
      </c>
      <c r="O201">
        <v>4.05</v>
      </c>
      <c r="P201">
        <v>6.58</v>
      </c>
      <c r="Q201">
        <v>3.46</v>
      </c>
      <c r="R201" s="130" t="s">
        <v>1033</v>
      </c>
      <c r="T201" s="130"/>
      <c r="X201" s="130"/>
    </row>
    <row r="202" spans="1:24" x14ac:dyDescent="0.3">
      <c r="A202" s="130" t="s">
        <v>603</v>
      </c>
      <c r="B202">
        <v>200</v>
      </c>
      <c r="C202" s="130" t="s">
        <v>904</v>
      </c>
      <c r="D202" s="130" t="s">
        <v>6</v>
      </c>
      <c r="E202">
        <v>0.32</v>
      </c>
      <c r="F202">
        <v>-3.03</v>
      </c>
      <c r="G202">
        <v>17301100</v>
      </c>
      <c r="H202">
        <v>5631</v>
      </c>
      <c r="I202">
        <v>1243</v>
      </c>
      <c r="J202">
        <v>7.52</v>
      </c>
      <c r="K202" s="130" t="s">
        <v>2529</v>
      </c>
      <c r="L202">
        <v>2.6</v>
      </c>
      <c r="M202" s="130"/>
      <c r="N202">
        <v>0.04</v>
      </c>
      <c r="O202">
        <v>5.47</v>
      </c>
      <c r="P202">
        <v>6.41</v>
      </c>
      <c r="Q202">
        <v>5.13</v>
      </c>
      <c r="R202" s="130"/>
      <c r="T202" s="130"/>
      <c r="X202" s="130"/>
    </row>
    <row r="203" spans="1:24" x14ac:dyDescent="0.3">
      <c r="A203" s="130" t="s">
        <v>602</v>
      </c>
      <c r="B203">
        <v>201</v>
      </c>
      <c r="C203" s="130" t="s">
        <v>914</v>
      </c>
      <c r="D203" s="130" t="s">
        <v>6</v>
      </c>
      <c r="E203">
        <v>22.5</v>
      </c>
      <c r="F203">
        <v>0</v>
      </c>
      <c r="G203">
        <v>0</v>
      </c>
      <c r="H203">
        <v>0</v>
      </c>
      <c r="I203">
        <v>397</v>
      </c>
      <c r="J203">
        <v>13.03</v>
      </c>
      <c r="K203" s="130" t="s">
        <v>1116</v>
      </c>
      <c r="L203">
        <v>0.38</v>
      </c>
      <c r="M203" s="130"/>
      <c r="N203">
        <v>1.73</v>
      </c>
      <c r="O203">
        <v>2.41</v>
      </c>
      <c r="P203">
        <v>2.87</v>
      </c>
      <c r="Q203">
        <v>1.1000000000000001</v>
      </c>
      <c r="R203" s="130"/>
      <c r="S203">
        <v>24.82</v>
      </c>
      <c r="T203" s="130"/>
      <c r="U203">
        <v>274</v>
      </c>
      <c r="V203">
        <v>276</v>
      </c>
      <c r="W203">
        <v>0.05</v>
      </c>
      <c r="X203" s="130"/>
    </row>
    <row r="204" spans="1:24" x14ac:dyDescent="0.3">
      <c r="A204" s="130" t="s">
        <v>601</v>
      </c>
      <c r="B204">
        <v>202</v>
      </c>
      <c r="C204" s="130" t="s">
        <v>914</v>
      </c>
      <c r="D204" s="130" t="s">
        <v>6</v>
      </c>
      <c r="E204">
        <v>0.99</v>
      </c>
      <c r="F204">
        <v>1.02</v>
      </c>
      <c r="G204">
        <v>2733000</v>
      </c>
      <c r="H204">
        <v>2693</v>
      </c>
      <c r="I204">
        <v>609</v>
      </c>
      <c r="K204" s="130" t="s">
        <v>1126</v>
      </c>
      <c r="L204">
        <v>7.0000000000000007E-2</v>
      </c>
      <c r="M204" s="130"/>
      <c r="N204">
        <v>0</v>
      </c>
      <c r="O204">
        <v>-4.53</v>
      </c>
      <c r="P204">
        <v>-5.13</v>
      </c>
      <c r="Q204">
        <v>-25.69</v>
      </c>
      <c r="R204" s="130"/>
      <c r="T204" s="130"/>
      <c r="X204" s="130"/>
    </row>
    <row r="205" spans="1:24" x14ac:dyDescent="0.3">
      <c r="A205" s="130" t="s">
        <v>600</v>
      </c>
      <c r="B205">
        <v>203</v>
      </c>
      <c r="C205" s="130" t="s">
        <v>904</v>
      </c>
      <c r="D205" s="130" t="s">
        <v>6</v>
      </c>
      <c r="E205">
        <v>192</v>
      </c>
      <c r="F205">
        <v>0</v>
      </c>
      <c r="G205">
        <v>0</v>
      </c>
      <c r="H205">
        <v>0</v>
      </c>
      <c r="I205">
        <v>1511</v>
      </c>
      <c r="J205">
        <v>18.440000000000001</v>
      </c>
      <c r="K205" s="130" t="s">
        <v>1008</v>
      </c>
      <c r="L205">
        <v>0.25</v>
      </c>
      <c r="M205" s="130" t="s">
        <v>1069</v>
      </c>
      <c r="N205">
        <v>10.41</v>
      </c>
      <c r="O205">
        <v>6.47</v>
      </c>
      <c r="P205">
        <v>6.27</v>
      </c>
      <c r="Q205">
        <v>1.39</v>
      </c>
      <c r="R205" s="130" t="s">
        <v>2506</v>
      </c>
      <c r="S205">
        <v>22.08</v>
      </c>
      <c r="T205" s="130"/>
      <c r="U205">
        <v>327</v>
      </c>
      <c r="V205">
        <v>310</v>
      </c>
      <c r="W205">
        <v>-2.84</v>
      </c>
      <c r="X205" s="130"/>
    </row>
    <row r="206" spans="1:24" x14ac:dyDescent="0.3">
      <c r="A206" s="130" t="s">
        <v>599</v>
      </c>
      <c r="B206">
        <v>204</v>
      </c>
      <c r="C206" s="130" t="s">
        <v>904</v>
      </c>
      <c r="D206" s="130" t="s">
        <v>6</v>
      </c>
      <c r="E206">
        <v>1.77</v>
      </c>
      <c r="F206">
        <v>-1.1200000000000001</v>
      </c>
      <c r="G206">
        <v>453000</v>
      </c>
      <c r="H206">
        <v>806</v>
      </c>
      <c r="I206">
        <v>637</v>
      </c>
      <c r="J206">
        <v>34.82</v>
      </c>
      <c r="K206" s="130" t="s">
        <v>1154</v>
      </c>
      <c r="L206">
        <v>0.15</v>
      </c>
      <c r="M206" s="130"/>
      <c r="N206">
        <v>0.05</v>
      </c>
      <c r="O206">
        <v>4.59</v>
      </c>
      <c r="P206">
        <v>4.5599999999999996</v>
      </c>
      <c r="Q206">
        <v>4.26</v>
      </c>
      <c r="R206" s="130"/>
      <c r="T206" s="130"/>
      <c r="X206" s="130"/>
    </row>
    <row r="207" spans="1:24" x14ac:dyDescent="0.3">
      <c r="A207" s="130" t="s">
        <v>598</v>
      </c>
      <c r="B207">
        <v>205</v>
      </c>
      <c r="C207" s="130" t="s">
        <v>904</v>
      </c>
      <c r="D207" s="130" t="s">
        <v>6</v>
      </c>
      <c r="E207">
        <v>27.5</v>
      </c>
      <c r="F207">
        <v>0</v>
      </c>
      <c r="G207">
        <v>2100</v>
      </c>
      <c r="H207">
        <v>58</v>
      </c>
      <c r="I207">
        <v>1320</v>
      </c>
      <c r="J207">
        <v>13.93</v>
      </c>
      <c r="K207" s="130" t="s">
        <v>1016</v>
      </c>
      <c r="L207">
        <v>0.96</v>
      </c>
      <c r="M207" s="130" t="s">
        <v>1070</v>
      </c>
      <c r="N207">
        <v>1.97</v>
      </c>
      <c r="O207">
        <v>3.81</v>
      </c>
      <c r="P207">
        <v>5.7</v>
      </c>
      <c r="Q207">
        <v>4.8600000000000003</v>
      </c>
      <c r="R207" s="130" t="s">
        <v>3132</v>
      </c>
      <c r="T207" s="130"/>
      <c r="X207" s="130"/>
    </row>
    <row r="208" spans="1:24" x14ac:dyDescent="0.3">
      <c r="A208" s="130" t="s">
        <v>597</v>
      </c>
      <c r="B208">
        <v>206</v>
      </c>
      <c r="C208" s="130" t="s">
        <v>904</v>
      </c>
      <c r="D208" s="130" t="s">
        <v>6</v>
      </c>
      <c r="E208">
        <v>2.2400000000000002</v>
      </c>
      <c r="F208">
        <v>-3.45</v>
      </c>
      <c r="G208">
        <v>2551500</v>
      </c>
      <c r="H208">
        <v>5843</v>
      </c>
      <c r="I208">
        <v>2240</v>
      </c>
      <c r="K208" s="130" t="s">
        <v>1030</v>
      </c>
      <c r="L208">
        <v>0.24</v>
      </c>
      <c r="M208" s="130"/>
      <c r="N208">
        <v>0</v>
      </c>
      <c r="O208">
        <v>-2.7</v>
      </c>
      <c r="P208">
        <v>-3.11</v>
      </c>
      <c r="Q208">
        <v>-7.05</v>
      </c>
      <c r="R208" s="130" t="s">
        <v>1018</v>
      </c>
      <c r="T208" s="130"/>
      <c r="X208" s="130"/>
    </row>
    <row r="209" spans="1:24" x14ac:dyDescent="0.3">
      <c r="A209" s="130" t="s">
        <v>596</v>
      </c>
      <c r="B209">
        <v>207</v>
      </c>
      <c r="C209" s="130" t="s">
        <v>904</v>
      </c>
      <c r="D209" s="130" t="s">
        <v>6</v>
      </c>
      <c r="E209">
        <v>4.1399999999999997</v>
      </c>
      <c r="F209">
        <v>-0.48</v>
      </c>
      <c r="G209">
        <v>326600</v>
      </c>
      <c r="H209">
        <v>1357</v>
      </c>
      <c r="I209">
        <v>1432</v>
      </c>
      <c r="J209">
        <v>5.12</v>
      </c>
      <c r="K209" s="130" t="s">
        <v>1109</v>
      </c>
      <c r="L209">
        <v>0.45</v>
      </c>
      <c r="M209" s="130" t="s">
        <v>933</v>
      </c>
      <c r="N209">
        <v>0.81</v>
      </c>
      <c r="O209">
        <v>9.7799999999999994</v>
      </c>
      <c r="P209">
        <v>10.47</v>
      </c>
      <c r="Q209">
        <v>-1.52</v>
      </c>
      <c r="R209" s="130" t="s">
        <v>3469</v>
      </c>
      <c r="T209" s="130"/>
      <c r="X209" s="130"/>
    </row>
    <row r="210" spans="1:24" x14ac:dyDescent="0.3">
      <c r="A210" s="130" t="s">
        <v>595</v>
      </c>
      <c r="B210">
        <v>208</v>
      </c>
      <c r="C210" s="130" t="s">
        <v>914</v>
      </c>
      <c r="D210" s="130" t="s">
        <v>6</v>
      </c>
      <c r="E210">
        <v>11.2</v>
      </c>
      <c r="F210">
        <v>0</v>
      </c>
      <c r="G210">
        <v>1384700</v>
      </c>
      <c r="H210">
        <v>15486</v>
      </c>
      <c r="I210">
        <v>10752</v>
      </c>
      <c r="J210">
        <v>19.03</v>
      </c>
      <c r="K210" s="130" t="s">
        <v>3134</v>
      </c>
      <c r="L210">
        <v>4.33</v>
      </c>
      <c r="M210" s="130" t="s">
        <v>952</v>
      </c>
      <c r="N210">
        <v>0.59</v>
      </c>
      <c r="O210">
        <v>12.04</v>
      </c>
      <c r="P210">
        <v>42.81</v>
      </c>
      <c r="Q210">
        <v>11.71</v>
      </c>
      <c r="R210" s="130" t="s">
        <v>3470</v>
      </c>
      <c r="T210" s="130"/>
      <c r="X210" s="130"/>
    </row>
    <row r="211" spans="1:24" x14ac:dyDescent="0.3">
      <c r="A211" s="130" t="s">
        <v>594</v>
      </c>
      <c r="B211">
        <v>209</v>
      </c>
      <c r="C211" s="130" t="s">
        <v>904</v>
      </c>
      <c r="D211" s="130" t="s">
        <v>6</v>
      </c>
      <c r="E211">
        <v>2.52</v>
      </c>
      <c r="F211">
        <v>-4.55</v>
      </c>
      <c r="G211">
        <v>2089700</v>
      </c>
      <c r="H211">
        <v>5355</v>
      </c>
      <c r="I211">
        <v>3813</v>
      </c>
      <c r="J211">
        <v>31.62</v>
      </c>
      <c r="K211" s="130" t="s">
        <v>1087</v>
      </c>
      <c r="L211">
        <v>0.8</v>
      </c>
      <c r="M211" s="130" t="s">
        <v>923</v>
      </c>
      <c r="N211">
        <v>0.08</v>
      </c>
      <c r="O211">
        <v>4.9800000000000004</v>
      </c>
      <c r="P211">
        <v>7.21</v>
      </c>
      <c r="Q211">
        <v>13.32</v>
      </c>
      <c r="R211" s="130" t="s">
        <v>1112</v>
      </c>
      <c r="T211" s="130"/>
      <c r="X211" s="130"/>
    </row>
    <row r="212" spans="1:24" x14ac:dyDescent="0.3">
      <c r="A212" s="130" t="s">
        <v>593</v>
      </c>
      <c r="B212">
        <v>210</v>
      </c>
      <c r="C212" s="130" t="s">
        <v>904</v>
      </c>
      <c r="D212" s="130" t="s">
        <v>6</v>
      </c>
      <c r="E212">
        <v>11.5</v>
      </c>
      <c r="F212">
        <v>0.88</v>
      </c>
      <c r="G212">
        <v>12100</v>
      </c>
      <c r="H212">
        <v>139</v>
      </c>
      <c r="I212">
        <v>26672</v>
      </c>
      <c r="J212">
        <v>9.83</v>
      </c>
      <c r="K212" s="130" t="s">
        <v>1028</v>
      </c>
      <c r="L212">
        <v>1.66</v>
      </c>
      <c r="M212" s="130" t="s">
        <v>913</v>
      </c>
      <c r="N212">
        <v>1.17</v>
      </c>
      <c r="O212">
        <v>4.57</v>
      </c>
      <c r="P212">
        <v>8.75</v>
      </c>
      <c r="Q212">
        <v>12.06</v>
      </c>
      <c r="R212" s="130" t="s">
        <v>3471</v>
      </c>
      <c r="T212" s="130"/>
      <c r="X212" s="130"/>
    </row>
    <row r="213" spans="1:24" x14ac:dyDescent="0.3">
      <c r="A213" s="130" t="s">
        <v>592</v>
      </c>
      <c r="B213">
        <v>211</v>
      </c>
      <c r="C213" s="130" t="s">
        <v>904</v>
      </c>
      <c r="D213" s="130" t="s">
        <v>6</v>
      </c>
      <c r="E213">
        <v>10.1</v>
      </c>
      <c r="F213">
        <v>1</v>
      </c>
      <c r="G213">
        <v>1693600</v>
      </c>
      <c r="H213">
        <v>16981</v>
      </c>
      <c r="I213">
        <v>8080</v>
      </c>
      <c r="J213">
        <v>16.95</v>
      </c>
      <c r="K213" s="130" t="s">
        <v>3472</v>
      </c>
      <c r="L213">
        <v>2.0099999999999998</v>
      </c>
      <c r="M213" s="130" t="s">
        <v>977</v>
      </c>
      <c r="N213">
        <v>0.6</v>
      </c>
      <c r="O213">
        <v>16.59</v>
      </c>
      <c r="P213">
        <v>38.17</v>
      </c>
      <c r="Q213">
        <v>14.47</v>
      </c>
      <c r="R213" s="130" t="s">
        <v>2434</v>
      </c>
      <c r="T213" s="130"/>
      <c r="X213" s="130"/>
    </row>
    <row r="214" spans="1:24" x14ac:dyDescent="0.3">
      <c r="A214" s="130" t="s">
        <v>591</v>
      </c>
      <c r="B214">
        <v>212</v>
      </c>
      <c r="C214" s="130" t="s">
        <v>904</v>
      </c>
      <c r="D214" s="130" t="s">
        <v>6</v>
      </c>
      <c r="E214">
        <v>5.0999999999999996</v>
      </c>
      <c r="F214">
        <v>0</v>
      </c>
      <c r="G214">
        <v>2442400</v>
      </c>
      <c r="H214">
        <v>12474</v>
      </c>
      <c r="I214">
        <v>2965</v>
      </c>
      <c r="J214">
        <v>15.83</v>
      </c>
      <c r="K214" s="130" t="s">
        <v>1105</v>
      </c>
      <c r="L214">
        <v>1.45</v>
      </c>
      <c r="M214" s="130" t="s">
        <v>968</v>
      </c>
      <c r="N214">
        <v>0.32</v>
      </c>
      <c r="O214">
        <v>4.4400000000000004</v>
      </c>
      <c r="P214">
        <v>7.73</v>
      </c>
      <c r="Q214">
        <v>13.59</v>
      </c>
      <c r="R214" s="130" t="s">
        <v>1105</v>
      </c>
      <c r="T214" s="130"/>
      <c r="X214" s="130"/>
    </row>
    <row r="215" spans="1:24" x14ac:dyDescent="0.3">
      <c r="A215" s="130" t="s">
        <v>590</v>
      </c>
      <c r="B215">
        <v>213</v>
      </c>
      <c r="C215" s="130" t="s">
        <v>904</v>
      </c>
      <c r="D215" s="130" t="s">
        <v>6</v>
      </c>
      <c r="E215">
        <v>1.81</v>
      </c>
      <c r="F215">
        <v>0</v>
      </c>
      <c r="G215">
        <v>404500</v>
      </c>
      <c r="H215">
        <v>727</v>
      </c>
      <c r="I215">
        <v>1086</v>
      </c>
      <c r="J215">
        <v>17.78</v>
      </c>
      <c r="K215" s="130" t="s">
        <v>1006</v>
      </c>
      <c r="L215">
        <v>0.43</v>
      </c>
      <c r="M215" s="130" t="s">
        <v>923</v>
      </c>
      <c r="N215">
        <v>0.1</v>
      </c>
      <c r="O215">
        <v>7.98</v>
      </c>
      <c r="P215">
        <v>8.52</v>
      </c>
      <c r="Q215">
        <v>4.7699999999999996</v>
      </c>
      <c r="R215" s="130" t="s">
        <v>980</v>
      </c>
      <c r="T215" s="130"/>
      <c r="X215" s="130"/>
    </row>
    <row r="216" spans="1:24" x14ac:dyDescent="0.3">
      <c r="A216" s="130" t="s">
        <v>589</v>
      </c>
      <c r="B216">
        <v>214</v>
      </c>
      <c r="C216" s="130" t="s">
        <v>904</v>
      </c>
      <c r="D216" s="130" t="s">
        <v>6</v>
      </c>
      <c r="E216">
        <v>1.07</v>
      </c>
      <c r="F216">
        <v>7</v>
      </c>
      <c r="G216">
        <v>35257700</v>
      </c>
      <c r="H216">
        <v>37173</v>
      </c>
      <c r="I216">
        <v>605</v>
      </c>
      <c r="K216" s="130" t="s">
        <v>967</v>
      </c>
      <c r="L216">
        <v>1.38</v>
      </c>
      <c r="M216" s="130"/>
      <c r="N216">
        <v>0</v>
      </c>
      <c r="O216">
        <v>1.01</v>
      </c>
      <c r="P216">
        <v>-22.09</v>
      </c>
      <c r="Q216">
        <v>5.68</v>
      </c>
      <c r="R216" s="130"/>
      <c r="T216" s="130"/>
      <c r="X216" s="130"/>
    </row>
    <row r="217" spans="1:24" x14ac:dyDescent="0.3">
      <c r="A217" s="130" t="s">
        <v>588</v>
      </c>
      <c r="B217">
        <v>215</v>
      </c>
      <c r="C217" s="130" t="s">
        <v>904</v>
      </c>
      <c r="D217" s="130" t="s">
        <v>6</v>
      </c>
      <c r="E217">
        <v>1.18</v>
      </c>
      <c r="F217">
        <v>-1.67</v>
      </c>
      <c r="G217">
        <v>4542700</v>
      </c>
      <c r="H217">
        <v>5386</v>
      </c>
      <c r="I217">
        <v>1285</v>
      </c>
      <c r="J217">
        <v>29.3</v>
      </c>
      <c r="K217" s="130" t="s">
        <v>964</v>
      </c>
      <c r="L217">
        <v>1.04</v>
      </c>
      <c r="M217" s="130" t="s">
        <v>912</v>
      </c>
      <c r="N217">
        <v>0.04</v>
      </c>
      <c r="O217">
        <v>2.5499999999999998</v>
      </c>
      <c r="P217">
        <v>3.02</v>
      </c>
      <c r="Q217">
        <v>0.23</v>
      </c>
      <c r="R217" s="130" t="s">
        <v>993</v>
      </c>
      <c r="T217" s="130"/>
      <c r="X217" s="130"/>
    </row>
    <row r="218" spans="1:24" x14ac:dyDescent="0.3">
      <c r="A218" s="130" t="s">
        <v>587</v>
      </c>
      <c r="B218">
        <v>216</v>
      </c>
      <c r="C218" s="130" t="s">
        <v>904</v>
      </c>
      <c r="D218" s="130" t="s">
        <v>6</v>
      </c>
      <c r="E218">
        <v>10</v>
      </c>
      <c r="F218">
        <v>-1.96</v>
      </c>
      <c r="G218">
        <v>109400</v>
      </c>
      <c r="H218">
        <v>1094</v>
      </c>
      <c r="I218">
        <v>2000</v>
      </c>
      <c r="J218">
        <v>11.83</v>
      </c>
      <c r="K218" s="130" t="s">
        <v>3473</v>
      </c>
      <c r="L218">
        <v>1.79</v>
      </c>
      <c r="M218" s="130" t="s">
        <v>930</v>
      </c>
      <c r="N218">
        <v>0.85</v>
      </c>
      <c r="O218">
        <v>13.81</v>
      </c>
      <c r="P218">
        <v>30.67</v>
      </c>
      <c r="Q218">
        <v>5.32</v>
      </c>
      <c r="R218" s="130" t="s">
        <v>2942</v>
      </c>
      <c r="T218" s="130"/>
      <c r="X218" s="130"/>
    </row>
    <row r="219" spans="1:24" x14ac:dyDescent="0.3">
      <c r="A219" s="130" t="s">
        <v>586</v>
      </c>
      <c r="B219">
        <v>217</v>
      </c>
      <c r="C219" s="130" t="s">
        <v>904</v>
      </c>
      <c r="D219" s="130" t="s">
        <v>6</v>
      </c>
      <c r="E219">
        <v>2.06</v>
      </c>
      <c r="F219">
        <v>0</v>
      </c>
      <c r="G219">
        <v>793700</v>
      </c>
      <c r="H219">
        <v>1635</v>
      </c>
      <c r="I219">
        <v>618</v>
      </c>
      <c r="K219" s="130" t="s">
        <v>1051</v>
      </c>
      <c r="L219">
        <v>3.62</v>
      </c>
      <c r="M219" s="130" t="s">
        <v>902</v>
      </c>
      <c r="N219">
        <v>0</v>
      </c>
      <c r="O219">
        <v>4.83</v>
      </c>
      <c r="P219">
        <v>-3.15</v>
      </c>
      <c r="Q219">
        <v>-31.12</v>
      </c>
      <c r="R219" s="130" t="s">
        <v>2916</v>
      </c>
      <c r="T219" s="130"/>
      <c r="X219" s="130"/>
    </row>
    <row r="220" spans="1:24" x14ac:dyDescent="0.3">
      <c r="A220" s="130" t="s">
        <v>585</v>
      </c>
      <c r="B220">
        <v>218</v>
      </c>
      <c r="C220" s="130" t="s">
        <v>904</v>
      </c>
      <c r="D220" s="130" t="s">
        <v>6</v>
      </c>
      <c r="E220">
        <v>0.34</v>
      </c>
      <c r="F220">
        <v>0</v>
      </c>
      <c r="G220">
        <v>1964800</v>
      </c>
      <c r="H220">
        <v>649</v>
      </c>
      <c r="I220">
        <v>1835</v>
      </c>
      <c r="K220" s="130" t="s">
        <v>1092</v>
      </c>
      <c r="L220">
        <v>0.65</v>
      </c>
      <c r="M220" s="130"/>
      <c r="N220">
        <v>0</v>
      </c>
      <c r="O220">
        <v>-1.2</v>
      </c>
      <c r="P220">
        <v>-2.92</v>
      </c>
      <c r="Q220">
        <v>-5.98</v>
      </c>
      <c r="R220" s="130"/>
      <c r="T220" s="130"/>
      <c r="X220" s="130"/>
    </row>
    <row r="221" spans="1:24" x14ac:dyDescent="0.3">
      <c r="A221" s="130" t="s">
        <v>584</v>
      </c>
      <c r="B221">
        <v>219</v>
      </c>
      <c r="C221" s="130" t="s">
        <v>914</v>
      </c>
      <c r="D221" s="130" t="s">
        <v>6</v>
      </c>
      <c r="E221">
        <v>0.92</v>
      </c>
      <c r="F221">
        <v>-4.17</v>
      </c>
      <c r="G221">
        <v>7544600</v>
      </c>
      <c r="H221">
        <v>7092</v>
      </c>
      <c r="I221">
        <v>1033</v>
      </c>
      <c r="K221" s="130" t="s">
        <v>1028</v>
      </c>
      <c r="L221">
        <v>0.15</v>
      </c>
      <c r="M221" s="130"/>
      <c r="N221">
        <v>0</v>
      </c>
      <c r="O221">
        <v>-2.25</v>
      </c>
      <c r="P221">
        <v>-3.11</v>
      </c>
      <c r="Q221">
        <v>1.65</v>
      </c>
      <c r="R221" s="130"/>
      <c r="T221" s="130"/>
      <c r="X221" s="130"/>
    </row>
    <row r="222" spans="1:24" x14ac:dyDescent="0.3">
      <c r="A222" s="130" t="s">
        <v>583</v>
      </c>
      <c r="B222">
        <v>220</v>
      </c>
      <c r="C222" s="130" t="s">
        <v>904</v>
      </c>
      <c r="D222" s="130" t="s">
        <v>6</v>
      </c>
      <c r="E222">
        <v>13.2</v>
      </c>
      <c r="F222">
        <v>1.54</v>
      </c>
      <c r="G222">
        <v>10347700</v>
      </c>
      <c r="H222">
        <v>134723</v>
      </c>
      <c r="I222">
        <v>16550</v>
      </c>
      <c r="J222">
        <v>15.22</v>
      </c>
      <c r="K222" s="130" t="s">
        <v>2527</v>
      </c>
      <c r="L222">
        <v>0.39</v>
      </c>
      <c r="M222" s="130" t="s">
        <v>952</v>
      </c>
      <c r="N222">
        <v>0.87</v>
      </c>
      <c r="O222">
        <v>6.58</v>
      </c>
      <c r="P222">
        <v>7.65</v>
      </c>
      <c r="Q222">
        <v>1.84</v>
      </c>
      <c r="R222" s="130" t="s">
        <v>1066</v>
      </c>
      <c r="T222" s="130"/>
      <c r="X222" s="130"/>
    </row>
    <row r="223" spans="1:24" x14ac:dyDescent="0.3">
      <c r="A223" s="130" t="s">
        <v>582</v>
      </c>
      <c r="B223">
        <v>221</v>
      </c>
      <c r="C223" s="130" t="s">
        <v>904</v>
      </c>
      <c r="D223" s="130" t="s">
        <v>6</v>
      </c>
      <c r="E223">
        <v>10.1</v>
      </c>
      <c r="F223">
        <v>-1.94</v>
      </c>
      <c r="G223">
        <v>794000</v>
      </c>
      <c r="H223">
        <v>8081</v>
      </c>
      <c r="I223">
        <v>10339</v>
      </c>
      <c r="J223">
        <v>24.87</v>
      </c>
      <c r="K223" s="130" t="s">
        <v>1057</v>
      </c>
      <c r="L223">
        <v>0.32</v>
      </c>
      <c r="M223" s="130" t="s">
        <v>909</v>
      </c>
      <c r="N223">
        <v>0.41</v>
      </c>
      <c r="O223">
        <v>3.53</v>
      </c>
      <c r="P223">
        <v>4.21</v>
      </c>
      <c r="Q223">
        <v>1.89</v>
      </c>
      <c r="R223" s="130" t="s">
        <v>943</v>
      </c>
      <c r="T223" s="130"/>
      <c r="X223" s="130"/>
    </row>
    <row r="224" spans="1:24" x14ac:dyDescent="0.3">
      <c r="A224" s="130" t="s">
        <v>581</v>
      </c>
      <c r="B224">
        <v>222</v>
      </c>
      <c r="C224" s="130" t="s">
        <v>904</v>
      </c>
      <c r="D224" s="130" t="s">
        <v>6</v>
      </c>
      <c r="E224">
        <v>2.38</v>
      </c>
      <c r="F224">
        <v>-2.46</v>
      </c>
      <c r="G224">
        <v>278800</v>
      </c>
      <c r="H224">
        <v>662</v>
      </c>
      <c r="I224">
        <v>787</v>
      </c>
      <c r="K224" s="130" t="s">
        <v>1051</v>
      </c>
      <c r="L224">
        <v>7.0000000000000007E-2</v>
      </c>
      <c r="M224" s="130" t="s">
        <v>902</v>
      </c>
      <c r="N224">
        <v>0</v>
      </c>
      <c r="O224">
        <v>-1.81</v>
      </c>
      <c r="P224">
        <v>-2.2799999999999998</v>
      </c>
      <c r="Q224">
        <v>-27.02</v>
      </c>
      <c r="R224" s="130" t="s">
        <v>994</v>
      </c>
      <c r="T224" s="130"/>
      <c r="X224" s="130"/>
    </row>
    <row r="225" spans="1:24" x14ac:dyDescent="0.3">
      <c r="A225" s="130" t="s">
        <v>580</v>
      </c>
      <c r="B225">
        <v>223</v>
      </c>
      <c r="C225" s="130" t="s">
        <v>904</v>
      </c>
      <c r="D225" s="130" t="s">
        <v>6</v>
      </c>
      <c r="E225">
        <v>0.31</v>
      </c>
      <c r="F225">
        <v>0</v>
      </c>
      <c r="G225">
        <v>17927900</v>
      </c>
      <c r="H225">
        <v>5547</v>
      </c>
      <c r="I225">
        <v>7901</v>
      </c>
      <c r="J225">
        <v>56.02</v>
      </c>
      <c r="K225" s="130" t="s">
        <v>3155</v>
      </c>
      <c r="L225">
        <v>0.17</v>
      </c>
      <c r="M225" s="130"/>
      <c r="N225">
        <v>0.01</v>
      </c>
      <c r="O225">
        <v>2.52</v>
      </c>
      <c r="P225">
        <v>1.1000000000000001</v>
      </c>
      <c r="Q225">
        <v>7.7</v>
      </c>
      <c r="R225" s="130"/>
      <c r="T225" s="130"/>
      <c r="X225" s="130"/>
    </row>
    <row r="226" spans="1:24" x14ac:dyDescent="0.3">
      <c r="A226" s="130" t="s">
        <v>579</v>
      </c>
      <c r="B226">
        <v>224</v>
      </c>
      <c r="C226" s="130" t="s">
        <v>904</v>
      </c>
      <c r="D226" s="130" t="s">
        <v>842</v>
      </c>
      <c r="E226">
        <v>0.65</v>
      </c>
      <c r="F226">
        <v>0</v>
      </c>
      <c r="G226">
        <v>0</v>
      </c>
      <c r="H226">
        <v>0</v>
      </c>
      <c r="I226">
        <v>992</v>
      </c>
      <c r="K226" s="130" t="s">
        <v>962</v>
      </c>
      <c r="L226">
        <v>1.72</v>
      </c>
      <c r="M226" s="130"/>
      <c r="N226">
        <v>0</v>
      </c>
      <c r="O226">
        <v>-3.98</v>
      </c>
      <c r="P226">
        <v>-19.760000000000002</v>
      </c>
      <c r="Q226">
        <v>-55.52</v>
      </c>
      <c r="R226" s="130"/>
      <c r="S226">
        <v>44.15</v>
      </c>
      <c r="T226" s="130"/>
      <c r="X226" s="130"/>
    </row>
    <row r="227" spans="1:24" x14ac:dyDescent="0.3">
      <c r="A227" s="130" t="s">
        <v>578</v>
      </c>
      <c r="B227">
        <v>225</v>
      </c>
      <c r="C227" s="130" t="s">
        <v>904</v>
      </c>
      <c r="D227" s="130" t="s">
        <v>6</v>
      </c>
      <c r="E227">
        <v>2.14</v>
      </c>
      <c r="F227">
        <v>0.94</v>
      </c>
      <c r="G227">
        <v>14700</v>
      </c>
      <c r="H227">
        <v>31</v>
      </c>
      <c r="I227">
        <v>13910</v>
      </c>
      <c r="J227">
        <v>23.05</v>
      </c>
      <c r="K227" s="130" t="s">
        <v>1072</v>
      </c>
      <c r="L227">
        <v>1.04</v>
      </c>
      <c r="M227" s="130"/>
      <c r="N227">
        <v>0.09</v>
      </c>
      <c r="O227">
        <v>3.43</v>
      </c>
      <c r="P227">
        <v>4.4400000000000004</v>
      </c>
      <c r="Q227">
        <v>50.26</v>
      </c>
      <c r="R227" s="130"/>
      <c r="T227" s="130"/>
      <c r="X227" s="130"/>
    </row>
    <row r="228" spans="1:24" x14ac:dyDescent="0.3">
      <c r="A228" s="130" t="s">
        <v>577</v>
      </c>
      <c r="B228">
        <v>226</v>
      </c>
      <c r="C228" s="130" t="s">
        <v>904</v>
      </c>
      <c r="D228" s="130" t="s">
        <v>6</v>
      </c>
      <c r="E228">
        <v>21.1</v>
      </c>
      <c r="F228">
        <v>-1.4</v>
      </c>
      <c r="G228">
        <v>12987800</v>
      </c>
      <c r="H228">
        <v>273509</v>
      </c>
      <c r="I228">
        <v>97095</v>
      </c>
      <c r="J228">
        <v>35.04</v>
      </c>
      <c r="K228" s="130" t="s">
        <v>3138</v>
      </c>
      <c r="L228">
        <v>1.1100000000000001</v>
      </c>
      <c r="M228" s="130" t="s">
        <v>962</v>
      </c>
      <c r="N228">
        <v>0.6</v>
      </c>
      <c r="O228">
        <v>10.36</v>
      </c>
      <c r="P228">
        <v>16.170000000000002</v>
      </c>
      <c r="Q228">
        <v>10.87</v>
      </c>
      <c r="R228" s="130" t="s">
        <v>1138</v>
      </c>
      <c r="T228" s="130"/>
      <c r="X228" s="130"/>
    </row>
    <row r="229" spans="1:24" x14ac:dyDescent="0.3">
      <c r="A229" s="130" t="s">
        <v>576</v>
      </c>
      <c r="B229">
        <v>227</v>
      </c>
      <c r="C229" s="130" t="s">
        <v>904</v>
      </c>
      <c r="D229" s="130" t="s">
        <v>6</v>
      </c>
      <c r="E229">
        <v>1.19</v>
      </c>
      <c r="F229">
        <v>-1.65</v>
      </c>
      <c r="G229">
        <v>27663400</v>
      </c>
      <c r="H229">
        <v>32929</v>
      </c>
      <c r="I229">
        <v>2442</v>
      </c>
      <c r="K229" s="130" t="s">
        <v>2507</v>
      </c>
      <c r="L229">
        <v>0.49</v>
      </c>
      <c r="M229" s="130"/>
      <c r="N229">
        <v>0</v>
      </c>
      <c r="O229">
        <v>-3.3</v>
      </c>
      <c r="P229">
        <v>-5.67</v>
      </c>
      <c r="Q229">
        <v>-1.33</v>
      </c>
      <c r="R229" s="130"/>
      <c r="T229" s="130"/>
      <c r="X229" s="130"/>
    </row>
    <row r="230" spans="1:24" x14ac:dyDescent="0.3">
      <c r="A230" s="130" t="s">
        <v>575</v>
      </c>
      <c r="B230">
        <v>228</v>
      </c>
      <c r="C230" s="130" t="s">
        <v>904</v>
      </c>
      <c r="D230" s="130" t="s">
        <v>6</v>
      </c>
      <c r="E230">
        <v>2.04</v>
      </c>
      <c r="F230">
        <v>-0.97</v>
      </c>
      <c r="G230">
        <v>930500</v>
      </c>
      <c r="H230">
        <v>1882</v>
      </c>
      <c r="I230">
        <v>1224</v>
      </c>
      <c r="J230">
        <v>6.31</v>
      </c>
      <c r="K230" s="130" t="s">
        <v>905</v>
      </c>
      <c r="L230">
        <v>0.09</v>
      </c>
      <c r="M230" s="130" t="s">
        <v>902</v>
      </c>
      <c r="N230">
        <v>0.32</v>
      </c>
      <c r="O230">
        <v>20.399999999999999</v>
      </c>
      <c r="P230">
        <v>26.1</v>
      </c>
      <c r="Q230">
        <v>30.17</v>
      </c>
      <c r="R230" s="130" t="s">
        <v>1085</v>
      </c>
      <c r="T230" s="130"/>
      <c r="X230" s="130"/>
    </row>
    <row r="231" spans="1:24" x14ac:dyDescent="0.3">
      <c r="A231" s="130" t="s">
        <v>574</v>
      </c>
      <c r="B231">
        <v>229</v>
      </c>
      <c r="C231" s="130" t="s">
        <v>904</v>
      </c>
      <c r="D231" s="130" t="s">
        <v>6</v>
      </c>
      <c r="E231">
        <v>78.5</v>
      </c>
      <c r="F231">
        <v>-0.95</v>
      </c>
      <c r="G231">
        <v>19323500</v>
      </c>
      <c r="H231">
        <v>1514511</v>
      </c>
      <c r="I231">
        <v>221349</v>
      </c>
      <c r="J231">
        <v>28.01</v>
      </c>
      <c r="K231" s="130" t="s">
        <v>3474</v>
      </c>
      <c r="L231">
        <v>1.41</v>
      </c>
      <c r="M231" s="130" t="s">
        <v>1002</v>
      </c>
      <c r="N231">
        <v>2.8</v>
      </c>
      <c r="O231">
        <v>5.51</v>
      </c>
      <c r="P231">
        <v>7.79</v>
      </c>
      <c r="Q231">
        <v>11.73</v>
      </c>
      <c r="R231" s="130" t="s">
        <v>1134</v>
      </c>
      <c r="T231" s="130"/>
      <c r="X231" s="130"/>
    </row>
    <row r="232" spans="1:24" x14ac:dyDescent="0.3">
      <c r="A232" s="130" t="s">
        <v>573</v>
      </c>
      <c r="B232">
        <v>230</v>
      </c>
      <c r="C232" s="130" t="s">
        <v>904</v>
      </c>
      <c r="D232" s="130" t="s">
        <v>6</v>
      </c>
      <c r="E232">
        <v>13.4</v>
      </c>
      <c r="F232">
        <v>0</v>
      </c>
      <c r="G232">
        <v>6100</v>
      </c>
      <c r="H232">
        <v>81</v>
      </c>
      <c r="I232">
        <v>10987</v>
      </c>
      <c r="J232">
        <v>60.43</v>
      </c>
      <c r="K232" s="130" t="s">
        <v>3475</v>
      </c>
      <c r="L232">
        <v>3.97</v>
      </c>
      <c r="M232" s="130"/>
      <c r="N232">
        <v>0.22</v>
      </c>
      <c r="O232">
        <v>7.69</v>
      </c>
      <c r="P232">
        <v>14.95</v>
      </c>
      <c r="Q232">
        <v>39.159999999999997</v>
      </c>
      <c r="R232" s="130"/>
      <c r="T232" s="130"/>
      <c r="X232" s="130"/>
    </row>
    <row r="233" spans="1:24" x14ac:dyDescent="0.3">
      <c r="A233" s="130" t="s">
        <v>572</v>
      </c>
      <c r="B233">
        <v>231</v>
      </c>
      <c r="C233" s="130" t="s">
        <v>904</v>
      </c>
      <c r="D233" s="130" t="s">
        <v>6</v>
      </c>
      <c r="E233">
        <v>0.54</v>
      </c>
      <c r="F233">
        <v>0</v>
      </c>
      <c r="G233">
        <v>2767900</v>
      </c>
      <c r="H233">
        <v>1509</v>
      </c>
      <c r="I233">
        <v>1953</v>
      </c>
      <c r="K233" s="130" t="s">
        <v>1048</v>
      </c>
      <c r="L233">
        <v>3.4</v>
      </c>
      <c r="M233" s="130"/>
      <c r="N233">
        <v>0</v>
      </c>
      <c r="O233">
        <v>-6.41</v>
      </c>
      <c r="P233">
        <v>-35.270000000000003</v>
      </c>
      <c r="Q233">
        <v>-217.7</v>
      </c>
      <c r="R233" s="130"/>
      <c r="T233" s="130"/>
      <c r="X233" s="130"/>
    </row>
    <row r="234" spans="1:24" x14ac:dyDescent="0.3">
      <c r="A234" s="130" t="s">
        <v>571</v>
      </c>
      <c r="B234">
        <v>232</v>
      </c>
      <c r="C234" s="130" t="s">
        <v>904</v>
      </c>
      <c r="D234" s="130" t="s">
        <v>6</v>
      </c>
      <c r="E234">
        <v>1.72</v>
      </c>
      <c r="F234">
        <v>2.38</v>
      </c>
      <c r="G234">
        <v>13209700</v>
      </c>
      <c r="H234">
        <v>23177</v>
      </c>
      <c r="I234">
        <v>1407</v>
      </c>
      <c r="J234">
        <v>32.299999999999997</v>
      </c>
      <c r="K234" s="130" t="s">
        <v>2919</v>
      </c>
      <c r="L234">
        <v>0.4</v>
      </c>
      <c r="M234" s="130"/>
      <c r="N234">
        <v>0.05</v>
      </c>
      <c r="O234">
        <v>5.46</v>
      </c>
      <c r="P234">
        <v>5.64</v>
      </c>
      <c r="Q234">
        <v>121.35</v>
      </c>
      <c r="R234" s="130"/>
      <c r="T234" s="130"/>
      <c r="X234" s="130"/>
    </row>
    <row r="235" spans="1:24" x14ac:dyDescent="0.3">
      <c r="A235" s="130" t="s">
        <v>570</v>
      </c>
      <c r="B235">
        <v>233</v>
      </c>
      <c r="C235" s="130" t="s">
        <v>914</v>
      </c>
      <c r="D235" s="130" t="s">
        <v>6</v>
      </c>
      <c r="E235">
        <v>1.45</v>
      </c>
      <c r="F235">
        <v>2.84</v>
      </c>
      <c r="G235">
        <v>274600</v>
      </c>
      <c r="H235">
        <v>395</v>
      </c>
      <c r="I235">
        <v>363</v>
      </c>
      <c r="K235" s="130" t="s">
        <v>1120</v>
      </c>
      <c r="L235">
        <v>0.15</v>
      </c>
      <c r="M235" s="130"/>
      <c r="N235">
        <v>0</v>
      </c>
      <c r="O235">
        <v>-5.45</v>
      </c>
      <c r="P235">
        <v>-6.16</v>
      </c>
      <c r="Q235">
        <v>-24.27</v>
      </c>
      <c r="R235" s="130"/>
      <c r="T235" s="130"/>
      <c r="X235" s="130"/>
    </row>
    <row r="236" spans="1:24" x14ac:dyDescent="0.3">
      <c r="A236" s="130" t="s">
        <v>569</v>
      </c>
      <c r="B236">
        <v>234</v>
      </c>
      <c r="C236" s="130" t="s">
        <v>904</v>
      </c>
      <c r="D236" s="130" t="s">
        <v>82</v>
      </c>
      <c r="E236">
        <v>0.09</v>
      </c>
      <c r="F236">
        <v>0</v>
      </c>
      <c r="G236">
        <v>0</v>
      </c>
      <c r="H236">
        <v>0</v>
      </c>
      <c r="I236">
        <v>617</v>
      </c>
      <c r="K236" s="130"/>
      <c r="L236">
        <v>1.5</v>
      </c>
      <c r="M236" s="130"/>
      <c r="N236">
        <v>0</v>
      </c>
      <c r="O236">
        <v>5.29</v>
      </c>
      <c r="P236">
        <v>6.28</v>
      </c>
      <c r="Q236">
        <v>6.04</v>
      </c>
      <c r="R236" s="130"/>
      <c r="S236">
        <v>30.6</v>
      </c>
      <c r="T236" s="130"/>
      <c r="X236" s="130"/>
    </row>
    <row r="237" spans="1:24" x14ac:dyDescent="0.3">
      <c r="A237" s="130" t="s">
        <v>568</v>
      </c>
      <c r="B237">
        <v>235</v>
      </c>
      <c r="C237" s="130" t="s">
        <v>904</v>
      </c>
      <c r="D237" s="130" t="s">
        <v>6</v>
      </c>
      <c r="E237">
        <v>1.03</v>
      </c>
      <c r="F237">
        <v>-3.74</v>
      </c>
      <c r="G237">
        <v>7041100</v>
      </c>
      <c r="H237">
        <v>7377</v>
      </c>
      <c r="I237">
        <v>989</v>
      </c>
      <c r="J237">
        <v>60.06</v>
      </c>
      <c r="K237" s="130" t="s">
        <v>947</v>
      </c>
      <c r="L237">
        <v>0.45</v>
      </c>
      <c r="M237" s="130" t="s">
        <v>921</v>
      </c>
      <c r="N237">
        <v>0.02</v>
      </c>
      <c r="O237">
        <v>2.1</v>
      </c>
      <c r="P237">
        <v>2.29</v>
      </c>
      <c r="Q237">
        <v>-1.57</v>
      </c>
      <c r="R237" s="130" t="s">
        <v>1013</v>
      </c>
      <c r="T237" s="130"/>
      <c r="X237" s="130"/>
    </row>
    <row r="238" spans="1:24" x14ac:dyDescent="0.3">
      <c r="A238" s="130" t="s">
        <v>567</v>
      </c>
      <c r="B238">
        <v>236</v>
      </c>
      <c r="C238" s="130" t="s">
        <v>904</v>
      </c>
      <c r="D238" s="130" t="s">
        <v>6</v>
      </c>
      <c r="E238">
        <v>37.25</v>
      </c>
      <c r="F238">
        <v>5.67</v>
      </c>
      <c r="G238">
        <v>92519300</v>
      </c>
      <c r="H238">
        <v>3387290</v>
      </c>
      <c r="I238">
        <v>437060</v>
      </c>
      <c r="J238">
        <v>69.069999999999993</v>
      </c>
      <c r="K238" s="130" t="s">
        <v>3476</v>
      </c>
      <c r="L238">
        <v>2.71</v>
      </c>
      <c r="M238" s="130" t="s">
        <v>1017</v>
      </c>
      <c r="N238">
        <v>0.54</v>
      </c>
      <c r="O238">
        <v>6.26</v>
      </c>
      <c r="P238">
        <v>13.26</v>
      </c>
      <c r="Q238">
        <v>18.399999999999999</v>
      </c>
      <c r="R238" s="130" t="s">
        <v>916</v>
      </c>
      <c r="T238" s="130"/>
      <c r="X238" s="130"/>
    </row>
    <row r="239" spans="1:24" x14ac:dyDescent="0.3">
      <c r="A239" s="130" t="s">
        <v>566</v>
      </c>
      <c r="B239">
        <v>237</v>
      </c>
      <c r="C239" s="130" t="s">
        <v>904</v>
      </c>
      <c r="D239" s="130" t="s">
        <v>6</v>
      </c>
      <c r="E239">
        <v>4.7</v>
      </c>
      <c r="F239">
        <v>-1.67</v>
      </c>
      <c r="G239">
        <v>213628400</v>
      </c>
      <c r="H239">
        <v>1012522</v>
      </c>
      <c r="I239">
        <v>41748</v>
      </c>
      <c r="J239">
        <v>11.65</v>
      </c>
      <c r="K239" s="130" t="s">
        <v>978</v>
      </c>
      <c r="L239">
        <v>2.72</v>
      </c>
      <c r="M239" s="130" t="s">
        <v>1077</v>
      </c>
      <c r="N239">
        <v>0.4</v>
      </c>
      <c r="O239">
        <v>11.2</v>
      </c>
      <c r="P239">
        <v>30.09</v>
      </c>
      <c r="Q239">
        <v>26.42</v>
      </c>
      <c r="R239" s="130" t="s">
        <v>2936</v>
      </c>
      <c r="T239" s="130"/>
      <c r="X239" s="130"/>
    </row>
    <row r="240" spans="1:24" x14ac:dyDescent="0.3">
      <c r="A240" s="130" t="s">
        <v>565</v>
      </c>
      <c r="B240">
        <v>238</v>
      </c>
      <c r="C240" s="130" t="s">
        <v>914</v>
      </c>
      <c r="D240" s="130" t="s">
        <v>6</v>
      </c>
      <c r="E240">
        <v>232</v>
      </c>
      <c r="F240">
        <v>0</v>
      </c>
      <c r="G240">
        <v>0</v>
      </c>
      <c r="H240">
        <v>0</v>
      </c>
      <c r="I240">
        <v>1717</v>
      </c>
      <c r="K240" s="130" t="s">
        <v>961</v>
      </c>
      <c r="L240">
        <v>0.87</v>
      </c>
      <c r="M240" s="130"/>
      <c r="N240">
        <v>0</v>
      </c>
      <c r="O240">
        <v>-2.0499999999999998</v>
      </c>
      <c r="P240">
        <v>-5.0999999999999996</v>
      </c>
      <c r="Q240">
        <v>2.21</v>
      </c>
      <c r="R240" s="130"/>
      <c r="S240">
        <v>25.36</v>
      </c>
      <c r="T240" s="130"/>
      <c r="X240" s="130"/>
    </row>
    <row r="241" spans="1:24" x14ac:dyDescent="0.3">
      <c r="A241" s="130" t="s">
        <v>564</v>
      </c>
      <c r="B241">
        <v>239</v>
      </c>
      <c r="C241" s="130" t="s">
        <v>904</v>
      </c>
      <c r="D241" s="130" t="s">
        <v>6</v>
      </c>
      <c r="E241">
        <v>75.75</v>
      </c>
      <c r="F241">
        <v>-0.66</v>
      </c>
      <c r="G241">
        <v>8132900</v>
      </c>
      <c r="H241">
        <v>620230</v>
      </c>
      <c r="I241">
        <v>60970</v>
      </c>
      <c r="J241">
        <v>30.41</v>
      </c>
      <c r="K241" s="130" t="s">
        <v>2923</v>
      </c>
      <c r="L241">
        <v>0.17</v>
      </c>
      <c r="M241" s="130" t="s">
        <v>1023</v>
      </c>
      <c r="N241">
        <v>2.4900000000000002</v>
      </c>
      <c r="O241">
        <v>7.41</v>
      </c>
      <c r="P241">
        <v>9.16</v>
      </c>
      <c r="Q241">
        <v>5.62</v>
      </c>
      <c r="R241" s="130" t="s">
        <v>1102</v>
      </c>
      <c r="T241" s="130"/>
      <c r="X241" s="130"/>
    </row>
    <row r="242" spans="1:24" x14ac:dyDescent="0.3">
      <c r="A242" s="130" t="s">
        <v>563</v>
      </c>
      <c r="B242">
        <v>240</v>
      </c>
      <c r="C242" s="130" t="s">
        <v>904</v>
      </c>
      <c r="D242" s="130" t="s">
        <v>6</v>
      </c>
      <c r="E242">
        <v>2.36</v>
      </c>
      <c r="F242">
        <v>-1.67</v>
      </c>
      <c r="G242">
        <v>503100</v>
      </c>
      <c r="H242">
        <v>1188</v>
      </c>
      <c r="I242">
        <v>1379</v>
      </c>
      <c r="J242">
        <v>15.46</v>
      </c>
      <c r="K242" s="130" t="s">
        <v>1057</v>
      </c>
      <c r="L242">
        <v>0.26</v>
      </c>
      <c r="M242" s="130" t="s">
        <v>954</v>
      </c>
      <c r="N242">
        <v>0.15</v>
      </c>
      <c r="O242">
        <v>6.62</v>
      </c>
      <c r="P242">
        <v>6.62</v>
      </c>
      <c r="Q242">
        <v>8.5399999999999991</v>
      </c>
      <c r="R242" s="130" t="s">
        <v>3477</v>
      </c>
      <c r="T242" s="130"/>
      <c r="X242" s="130"/>
    </row>
    <row r="243" spans="1:24" x14ac:dyDescent="0.3">
      <c r="A243" s="130" t="s">
        <v>843</v>
      </c>
      <c r="B243">
        <v>241</v>
      </c>
      <c r="C243" s="130" t="s">
        <v>904</v>
      </c>
      <c r="D243" s="130" t="s">
        <v>97</v>
      </c>
      <c r="E243">
        <v>0.62</v>
      </c>
      <c r="F243">
        <v>0</v>
      </c>
      <c r="G243">
        <v>15114600</v>
      </c>
      <c r="H243">
        <v>9300</v>
      </c>
      <c r="I243">
        <v>1819</v>
      </c>
      <c r="K243" s="130" t="s">
        <v>1354</v>
      </c>
      <c r="M243" s="130"/>
      <c r="N243">
        <v>0</v>
      </c>
      <c r="O243">
        <v>-17.559999999999999</v>
      </c>
      <c r="P243">
        <v>-42.18</v>
      </c>
      <c r="Q243">
        <v>-113.2</v>
      </c>
      <c r="R243" s="130"/>
      <c r="T243" s="130"/>
      <c r="X243" s="130"/>
    </row>
    <row r="244" spans="1:24" x14ac:dyDescent="0.3">
      <c r="A244" s="130" t="s">
        <v>562</v>
      </c>
      <c r="B244">
        <v>242</v>
      </c>
      <c r="C244" s="130" t="s">
        <v>904</v>
      </c>
      <c r="D244" s="130" t="s">
        <v>6</v>
      </c>
      <c r="E244">
        <v>9.1999999999999993</v>
      </c>
      <c r="F244">
        <v>1.1000000000000001</v>
      </c>
      <c r="G244">
        <v>6685500</v>
      </c>
      <c r="H244">
        <v>61450</v>
      </c>
      <c r="I244">
        <v>6058</v>
      </c>
      <c r="J244">
        <v>11.22</v>
      </c>
      <c r="K244" s="130" t="s">
        <v>942</v>
      </c>
      <c r="L244">
        <v>0.19</v>
      </c>
      <c r="M244" s="130" t="s">
        <v>1079</v>
      </c>
      <c r="N244">
        <v>0.82</v>
      </c>
      <c r="O244">
        <v>17.07</v>
      </c>
      <c r="P244">
        <v>17.13</v>
      </c>
      <c r="Q244">
        <v>16.32</v>
      </c>
      <c r="R244" s="130" t="s">
        <v>3478</v>
      </c>
      <c r="T244" s="130"/>
      <c r="X244" s="130"/>
    </row>
    <row r="245" spans="1:24" x14ac:dyDescent="0.3">
      <c r="A245" s="130" t="s">
        <v>561</v>
      </c>
      <c r="B245">
        <v>243</v>
      </c>
      <c r="C245" s="130" t="s">
        <v>904</v>
      </c>
      <c r="D245" s="130" t="s">
        <v>6</v>
      </c>
      <c r="E245">
        <v>12.8</v>
      </c>
      <c r="F245">
        <v>-1.54</v>
      </c>
      <c r="G245">
        <v>66994900</v>
      </c>
      <c r="H245">
        <v>845306</v>
      </c>
      <c r="I245">
        <v>168335</v>
      </c>
      <c r="J245">
        <v>29.32</v>
      </c>
      <c r="K245" s="130" t="s">
        <v>3479</v>
      </c>
      <c r="L245">
        <v>1.6</v>
      </c>
      <c r="M245" s="130" t="s">
        <v>952</v>
      </c>
      <c r="N245">
        <v>0.44</v>
      </c>
      <c r="O245">
        <v>13.25</v>
      </c>
      <c r="P245">
        <v>27.54</v>
      </c>
      <c r="Q245">
        <v>8.52</v>
      </c>
      <c r="R245" s="130" t="s">
        <v>1158</v>
      </c>
      <c r="T245" s="130"/>
      <c r="X245" s="130"/>
    </row>
    <row r="246" spans="1:24" x14ac:dyDescent="0.3">
      <c r="A246" s="130" t="s">
        <v>560</v>
      </c>
      <c r="B246">
        <v>244</v>
      </c>
      <c r="C246" s="130" t="s">
        <v>904</v>
      </c>
      <c r="D246" s="130" t="s">
        <v>6</v>
      </c>
      <c r="E246">
        <v>0.72</v>
      </c>
      <c r="F246">
        <v>-4</v>
      </c>
      <c r="G246">
        <v>2344200</v>
      </c>
      <c r="H246">
        <v>1706</v>
      </c>
      <c r="I246">
        <v>477</v>
      </c>
      <c r="K246" s="130" t="s">
        <v>1120</v>
      </c>
      <c r="L246">
        <v>0.11</v>
      </c>
      <c r="M246" s="130"/>
      <c r="N246">
        <v>0</v>
      </c>
      <c r="O246">
        <v>-5.71</v>
      </c>
      <c r="P246">
        <v>-6.56</v>
      </c>
      <c r="Q246">
        <v>-15.64</v>
      </c>
      <c r="R246" s="130"/>
      <c r="T246" s="130"/>
      <c r="X246" s="130"/>
    </row>
    <row r="247" spans="1:24" x14ac:dyDescent="0.3">
      <c r="A247" s="130" t="s">
        <v>559</v>
      </c>
      <c r="B247">
        <v>245</v>
      </c>
      <c r="C247" s="130" t="s">
        <v>904</v>
      </c>
      <c r="D247" s="130" t="s">
        <v>6</v>
      </c>
      <c r="E247">
        <v>34.5</v>
      </c>
      <c r="F247">
        <v>-1.43</v>
      </c>
      <c r="G247">
        <v>194000</v>
      </c>
      <c r="H247">
        <v>6699</v>
      </c>
      <c r="I247">
        <v>6933</v>
      </c>
      <c r="J247">
        <v>11.68</v>
      </c>
      <c r="K247" s="130" t="s">
        <v>1131</v>
      </c>
      <c r="L247">
        <v>0.54</v>
      </c>
      <c r="M247" s="130" t="s">
        <v>1035</v>
      </c>
      <c r="N247">
        <v>2.95</v>
      </c>
      <c r="O247">
        <v>12.73</v>
      </c>
      <c r="P247">
        <v>18.45</v>
      </c>
      <c r="Q247">
        <v>9.06</v>
      </c>
      <c r="R247" s="130" t="s">
        <v>2237</v>
      </c>
      <c r="T247" s="130"/>
      <c r="X247" s="130"/>
    </row>
    <row r="248" spans="1:24" x14ac:dyDescent="0.3">
      <c r="A248" s="130" t="s">
        <v>558</v>
      </c>
      <c r="B248">
        <v>246</v>
      </c>
      <c r="C248" s="130" t="s">
        <v>904</v>
      </c>
      <c r="D248" s="130" t="s">
        <v>6</v>
      </c>
      <c r="E248">
        <v>6.7</v>
      </c>
      <c r="F248">
        <v>-2.19</v>
      </c>
      <c r="G248">
        <v>15789900</v>
      </c>
      <c r="H248">
        <v>108233</v>
      </c>
      <c r="I248">
        <v>2010</v>
      </c>
      <c r="J248">
        <v>23.59</v>
      </c>
      <c r="K248" s="130" t="s">
        <v>1086</v>
      </c>
      <c r="L248">
        <v>0.42</v>
      </c>
      <c r="M248" s="130" t="s">
        <v>902</v>
      </c>
      <c r="N248">
        <v>0.28000000000000003</v>
      </c>
      <c r="O248">
        <v>7.43</v>
      </c>
      <c r="P248">
        <v>7.59</v>
      </c>
      <c r="Q248">
        <v>17.03</v>
      </c>
      <c r="R248" s="130" t="s">
        <v>922</v>
      </c>
      <c r="T248" s="130"/>
      <c r="X248" s="130"/>
    </row>
    <row r="249" spans="1:24" x14ac:dyDescent="0.3">
      <c r="A249" s="130" t="s">
        <v>557</v>
      </c>
      <c r="B249">
        <v>247</v>
      </c>
      <c r="C249" s="130" t="s">
        <v>904</v>
      </c>
      <c r="D249" s="130" t="s">
        <v>6</v>
      </c>
      <c r="E249">
        <v>10.4</v>
      </c>
      <c r="F249">
        <v>-3.7</v>
      </c>
      <c r="G249">
        <v>2542400</v>
      </c>
      <c r="H249">
        <v>26318</v>
      </c>
      <c r="I249">
        <v>7072</v>
      </c>
      <c r="J249">
        <v>46.47</v>
      </c>
      <c r="K249" s="130" t="s">
        <v>3477</v>
      </c>
      <c r="L249">
        <v>0.26</v>
      </c>
      <c r="M249" s="130" t="s">
        <v>918</v>
      </c>
      <c r="N249">
        <v>0.22</v>
      </c>
      <c r="O249">
        <v>11.27</v>
      </c>
      <c r="P249">
        <v>12.03</v>
      </c>
      <c r="Q249">
        <v>19.010000000000002</v>
      </c>
      <c r="R249" s="130" t="s">
        <v>924</v>
      </c>
      <c r="T249" s="130"/>
      <c r="X249" s="130"/>
    </row>
    <row r="250" spans="1:24" x14ac:dyDescent="0.3">
      <c r="A250" s="130" t="s">
        <v>556</v>
      </c>
      <c r="B250">
        <v>248</v>
      </c>
      <c r="C250" s="130" t="s">
        <v>904</v>
      </c>
      <c r="D250" s="130" t="s">
        <v>97</v>
      </c>
      <c r="E250">
        <v>0.33</v>
      </c>
      <c r="F250">
        <v>0</v>
      </c>
      <c r="G250">
        <v>601900</v>
      </c>
      <c r="H250">
        <v>202</v>
      </c>
      <c r="I250">
        <v>507</v>
      </c>
      <c r="K250" s="130" t="s">
        <v>2200</v>
      </c>
      <c r="L250">
        <v>136.84</v>
      </c>
      <c r="M250" s="130"/>
      <c r="N250">
        <v>0</v>
      </c>
      <c r="O250">
        <v>-10.46</v>
      </c>
      <c r="Q250">
        <v>6.92</v>
      </c>
      <c r="R250" s="130"/>
      <c r="T250" s="130"/>
      <c r="X250" s="130"/>
    </row>
    <row r="251" spans="1:24" x14ac:dyDescent="0.3">
      <c r="A251" s="130" t="s">
        <v>555</v>
      </c>
      <c r="B251">
        <v>249</v>
      </c>
      <c r="C251" s="130" t="s">
        <v>904</v>
      </c>
      <c r="D251" s="130" t="s">
        <v>6</v>
      </c>
      <c r="E251">
        <v>30.25</v>
      </c>
      <c r="F251">
        <v>-2.42</v>
      </c>
      <c r="G251">
        <v>900</v>
      </c>
      <c r="H251">
        <v>27</v>
      </c>
      <c r="I251">
        <v>8792</v>
      </c>
      <c r="J251">
        <v>119.96</v>
      </c>
      <c r="K251" s="130" t="s">
        <v>1115</v>
      </c>
      <c r="L251">
        <v>0.19</v>
      </c>
      <c r="M251" s="130" t="s">
        <v>906</v>
      </c>
      <c r="N251">
        <v>0.25</v>
      </c>
      <c r="O251">
        <v>0.63</v>
      </c>
      <c r="P251">
        <v>0.27</v>
      </c>
      <c r="Q251">
        <v>0.27</v>
      </c>
      <c r="R251" s="130" t="s">
        <v>1011</v>
      </c>
      <c r="T251" s="130"/>
      <c r="X251" s="130"/>
    </row>
    <row r="252" spans="1:24" x14ac:dyDescent="0.3">
      <c r="A252" s="130" t="s">
        <v>554</v>
      </c>
      <c r="B252">
        <v>250</v>
      </c>
      <c r="C252" s="130" t="s">
        <v>904</v>
      </c>
      <c r="D252" s="130" t="s">
        <v>6</v>
      </c>
      <c r="E252">
        <v>11.3</v>
      </c>
      <c r="F252">
        <v>-0.88</v>
      </c>
      <c r="G252">
        <v>6995100</v>
      </c>
      <c r="H252">
        <v>79109</v>
      </c>
      <c r="I252">
        <v>14690</v>
      </c>
      <c r="J252">
        <v>30.74</v>
      </c>
      <c r="K252" s="130" t="s">
        <v>929</v>
      </c>
      <c r="L252">
        <v>0.18</v>
      </c>
      <c r="M252" s="130" t="s">
        <v>972</v>
      </c>
      <c r="N252">
        <v>0.37</v>
      </c>
      <c r="O252">
        <v>7.5</v>
      </c>
      <c r="P252">
        <v>7.48</v>
      </c>
      <c r="Q252">
        <v>9.43</v>
      </c>
      <c r="R252" s="130" t="s">
        <v>2175</v>
      </c>
      <c r="T252" s="130"/>
      <c r="X252" s="130"/>
    </row>
    <row r="253" spans="1:24" x14ac:dyDescent="0.3">
      <c r="A253" s="130" t="s">
        <v>553</v>
      </c>
      <c r="B253">
        <v>251</v>
      </c>
      <c r="C253" s="130" t="s">
        <v>904</v>
      </c>
      <c r="D253" s="130" t="s">
        <v>6</v>
      </c>
      <c r="E253">
        <v>5.95</v>
      </c>
      <c r="F253">
        <v>-6.3</v>
      </c>
      <c r="G253">
        <v>21091200</v>
      </c>
      <c r="H253">
        <v>129509</v>
      </c>
      <c r="I253">
        <v>2678</v>
      </c>
      <c r="J253">
        <v>19.14</v>
      </c>
      <c r="K253" s="130" t="s">
        <v>2947</v>
      </c>
      <c r="L253">
        <v>1.53</v>
      </c>
      <c r="M253" s="130" t="s">
        <v>918</v>
      </c>
      <c r="N253">
        <v>0.31</v>
      </c>
      <c r="O253">
        <v>13.33</v>
      </c>
      <c r="P253">
        <v>23.78</v>
      </c>
      <c r="Q253">
        <v>6.92</v>
      </c>
      <c r="R253" s="130" t="s">
        <v>1067</v>
      </c>
      <c r="T253" s="130"/>
      <c r="X253" s="130"/>
    </row>
    <row r="254" spans="1:24" x14ac:dyDescent="0.3">
      <c r="A254" s="130" t="s">
        <v>552</v>
      </c>
      <c r="B254">
        <v>252</v>
      </c>
      <c r="C254" s="130" t="s">
        <v>904</v>
      </c>
      <c r="D254" s="130" t="s">
        <v>241</v>
      </c>
      <c r="E254">
        <v>0.35</v>
      </c>
      <c r="F254">
        <v>0</v>
      </c>
      <c r="G254">
        <v>0</v>
      </c>
      <c r="H254">
        <v>0</v>
      </c>
      <c r="I254">
        <v>707</v>
      </c>
      <c r="K254" s="130" t="s">
        <v>1027</v>
      </c>
      <c r="L254">
        <v>2.9</v>
      </c>
      <c r="M254" s="130" t="s">
        <v>956</v>
      </c>
      <c r="N254">
        <v>0</v>
      </c>
      <c r="O254">
        <v>-4.96</v>
      </c>
      <c r="Q254">
        <v>-118.59</v>
      </c>
      <c r="R254" s="130"/>
      <c r="S254">
        <v>88.18</v>
      </c>
      <c r="T254" s="130"/>
      <c r="X254" s="130"/>
    </row>
    <row r="255" spans="1:24" x14ac:dyDescent="0.3">
      <c r="A255" s="130" t="s">
        <v>551</v>
      </c>
      <c r="B255">
        <v>253</v>
      </c>
      <c r="C255" s="130" t="s">
        <v>914</v>
      </c>
      <c r="D255" s="130" t="s">
        <v>6</v>
      </c>
      <c r="E255">
        <v>2.6</v>
      </c>
      <c r="F255">
        <v>-0.76</v>
      </c>
      <c r="G255">
        <v>853200</v>
      </c>
      <c r="H255">
        <v>2206</v>
      </c>
      <c r="I255">
        <v>1283</v>
      </c>
      <c r="J255">
        <v>10.66</v>
      </c>
      <c r="K255" s="130" t="s">
        <v>958</v>
      </c>
      <c r="L255">
        <v>1.26</v>
      </c>
      <c r="M255" s="130" t="s">
        <v>959</v>
      </c>
      <c r="N255">
        <v>0.24</v>
      </c>
      <c r="O255">
        <v>5.01</v>
      </c>
      <c r="P255">
        <v>7.71</v>
      </c>
      <c r="Q255">
        <v>38.5</v>
      </c>
      <c r="R255" s="130" t="s">
        <v>3137</v>
      </c>
      <c r="T255" s="130"/>
      <c r="X255" s="130"/>
    </row>
    <row r="256" spans="1:24" x14ac:dyDescent="0.3">
      <c r="A256" s="130" t="s">
        <v>550</v>
      </c>
      <c r="B256">
        <v>254</v>
      </c>
      <c r="C256" s="130" t="s">
        <v>904</v>
      </c>
      <c r="D256" s="130" t="s">
        <v>6</v>
      </c>
      <c r="E256">
        <v>4.28</v>
      </c>
      <c r="F256">
        <v>0.47</v>
      </c>
      <c r="G256">
        <v>1665600</v>
      </c>
      <c r="H256">
        <v>7162</v>
      </c>
      <c r="I256">
        <v>2537</v>
      </c>
      <c r="K256" s="130" t="s">
        <v>975</v>
      </c>
      <c r="L256">
        <v>1.37</v>
      </c>
      <c r="M256" s="130"/>
      <c r="N256">
        <v>0</v>
      </c>
      <c r="O256">
        <v>1.05</v>
      </c>
      <c r="P256">
        <v>-0.19</v>
      </c>
      <c r="Q256">
        <v>10.220000000000001</v>
      </c>
      <c r="R256" s="130"/>
      <c r="T256" s="130"/>
      <c r="X256" s="130"/>
    </row>
    <row r="257" spans="1:24" x14ac:dyDescent="0.3">
      <c r="A257" s="130" t="s">
        <v>549</v>
      </c>
      <c r="B257">
        <v>255</v>
      </c>
      <c r="C257" s="130" t="s">
        <v>907</v>
      </c>
      <c r="D257" s="130" t="s">
        <v>6</v>
      </c>
      <c r="E257">
        <v>27</v>
      </c>
      <c r="F257">
        <v>-0.92</v>
      </c>
      <c r="G257">
        <v>227100</v>
      </c>
      <c r="H257">
        <v>6067</v>
      </c>
      <c r="I257">
        <v>2700</v>
      </c>
      <c r="J257">
        <v>42.28</v>
      </c>
      <c r="K257" s="130" t="s">
        <v>2537</v>
      </c>
      <c r="L257">
        <v>0.3</v>
      </c>
      <c r="M257" s="130" t="s">
        <v>933</v>
      </c>
      <c r="N257">
        <v>0.64</v>
      </c>
      <c r="O257">
        <v>12.56</v>
      </c>
      <c r="P257">
        <v>16.5</v>
      </c>
      <c r="Q257">
        <v>7.48</v>
      </c>
      <c r="R257" s="130" t="s">
        <v>979</v>
      </c>
      <c r="T257" s="130"/>
      <c r="X257" s="130"/>
    </row>
    <row r="258" spans="1:24" x14ac:dyDescent="0.3">
      <c r="A258" s="130" t="s">
        <v>548</v>
      </c>
      <c r="B258">
        <v>256</v>
      </c>
      <c r="C258" s="130" t="s">
        <v>904</v>
      </c>
      <c r="D258" s="130" t="s">
        <v>6</v>
      </c>
      <c r="E258">
        <v>12.4</v>
      </c>
      <c r="F258">
        <v>0.81</v>
      </c>
      <c r="G258">
        <v>41805600</v>
      </c>
      <c r="H258">
        <v>524994</v>
      </c>
      <c r="I258">
        <v>7557</v>
      </c>
      <c r="J258">
        <v>34.76</v>
      </c>
      <c r="K258" s="130" t="s">
        <v>2537</v>
      </c>
      <c r="L258">
        <v>0.86</v>
      </c>
      <c r="M258" s="130" t="s">
        <v>931</v>
      </c>
      <c r="N258">
        <v>0.36</v>
      </c>
      <c r="O258">
        <v>9.86</v>
      </c>
      <c r="P258">
        <v>16.2</v>
      </c>
      <c r="Q258">
        <v>12.16</v>
      </c>
      <c r="R258" s="130" t="s">
        <v>997</v>
      </c>
      <c r="T258" s="130"/>
      <c r="X258" s="130"/>
    </row>
    <row r="259" spans="1:24" x14ac:dyDescent="0.3">
      <c r="A259" s="130" t="s">
        <v>547</v>
      </c>
      <c r="B259">
        <v>257</v>
      </c>
      <c r="C259" s="130" t="s">
        <v>904</v>
      </c>
      <c r="D259" s="130" t="s">
        <v>6</v>
      </c>
      <c r="E259">
        <v>9.25</v>
      </c>
      <c r="F259">
        <v>5.1100000000000003</v>
      </c>
      <c r="G259">
        <v>13240500</v>
      </c>
      <c r="H259">
        <v>121590</v>
      </c>
      <c r="I259">
        <v>5029</v>
      </c>
      <c r="J259">
        <v>23.99</v>
      </c>
      <c r="K259" s="130" t="s">
        <v>1120</v>
      </c>
      <c r="L259">
        <v>2.25</v>
      </c>
      <c r="M259" s="130" t="s">
        <v>959</v>
      </c>
      <c r="N259">
        <v>0.39</v>
      </c>
      <c r="O259">
        <v>5.23</v>
      </c>
      <c r="P259">
        <v>7.35</v>
      </c>
      <c r="Q259">
        <v>6.98</v>
      </c>
      <c r="R259" s="130" t="s">
        <v>1154</v>
      </c>
      <c r="T259" s="130"/>
      <c r="X259" s="130"/>
    </row>
    <row r="260" spans="1:24" x14ac:dyDescent="0.3">
      <c r="A260" s="130" t="s">
        <v>546</v>
      </c>
      <c r="B260">
        <v>258</v>
      </c>
      <c r="C260" s="130" t="s">
        <v>914</v>
      </c>
      <c r="D260" s="130" t="s">
        <v>6</v>
      </c>
      <c r="E260">
        <v>13.5</v>
      </c>
      <c r="F260">
        <v>-0.74</v>
      </c>
      <c r="G260">
        <v>1990500</v>
      </c>
      <c r="H260">
        <v>27341</v>
      </c>
      <c r="I260">
        <v>6818</v>
      </c>
      <c r="J260">
        <v>15.21</v>
      </c>
      <c r="K260" s="130" t="s">
        <v>1153</v>
      </c>
      <c r="L260">
        <v>1.55</v>
      </c>
      <c r="M260" s="130" t="s">
        <v>1036</v>
      </c>
      <c r="N260">
        <v>0.89</v>
      </c>
      <c r="O260">
        <v>6.8</v>
      </c>
      <c r="P260">
        <v>10.4</v>
      </c>
      <c r="Q260">
        <v>5.87</v>
      </c>
      <c r="R260" s="130" t="s">
        <v>2166</v>
      </c>
      <c r="T260" s="130"/>
      <c r="X260" s="130"/>
    </row>
    <row r="261" spans="1:24" x14ac:dyDescent="0.3">
      <c r="A261" s="130" t="s">
        <v>545</v>
      </c>
      <c r="B261">
        <v>259</v>
      </c>
      <c r="C261" s="130" t="s">
        <v>914</v>
      </c>
      <c r="D261" s="130" t="s">
        <v>6</v>
      </c>
      <c r="E261">
        <v>10.6</v>
      </c>
      <c r="F261">
        <v>0</v>
      </c>
      <c r="G261">
        <v>2201600</v>
      </c>
      <c r="H261">
        <v>23247</v>
      </c>
      <c r="I261">
        <v>2279</v>
      </c>
      <c r="K261" s="130" t="s">
        <v>2924</v>
      </c>
      <c r="L261">
        <v>0.13</v>
      </c>
      <c r="M261" s="130"/>
      <c r="N261">
        <v>0</v>
      </c>
      <c r="O261">
        <v>-4.5599999999999996</v>
      </c>
      <c r="P261">
        <v>-5.45</v>
      </c>
      <c r="Q261">
        <v>-34.68</v>
      </c>
      <c r="R261" s="130"/>
      <c r="S261">
        <v>25.99</v>
      </c>
      <c r="T261" s="130"/>
      <c r="X261" s="130"/>
    </row>
    <row r="262" spans="1:24" x14ac:dyDescent="0.3">
      <c r="A262" s="130" t="s">
        <v>844</v>
      </c>
      <c r="B262">
        <v>260</v>
      </c>
      <c r="C262" s="130" t="s">
        <v>907</v>
      </c>
      <c r="D262" s="130" t="s">
        <v>6</v>
      </c>
      <c r="E262">
        <v>1.75</v>
      </c>
      <c r="F262">
        <v>0</v>
      </c>
      <c r="G262">
        <v>547600</v>
      </c>
      <c r="H262">
        <v>950</v>
      </c>
      <c r="I262">
        <v>613</v>
      </c>
      <c r="J262">
        <v>48.95</v>
      </c>
      <c r="K262" s="130" t="s">
        <v>1110</v>
      </c>
      <c r="L262">
        <v>1.01</v>
      </c>
      <c r="M262" s="130"/>
      <c r="N262">
        <v>0.04</v>
      </c>
      <c r="O262">
        <v>1.08</v>
      </c>
      <c r="P262">
        <v>1.28</v>
      </c>
      <c r="Q262">
        <v>-11.24</v>
      </c>
      <c r="R262" s="130"/>
      <c r="T262" s="130"/>
      <c r="X262" s="130"/>
    </row>
    <row r="263" spans="1:24" x14ac:dyDescent="0.3">
      <c r="A263" s="130" t="s">
        <v>544</v>
      </c>
      <c r="B263">
        <v>261</v>
      </c>
      <c r="C263" s="130" t="s">
        <v>904</v>
      </c>
      <c r="D263" s="130" t="s">
        <v>6</v>
      </c>
      <c r="E263">
        <v>4.58</v>
      </c>
      <c r="F263">
        <v>0.44</v>
      </c>
      <c r="G263">
        <v>9097400</v>
      </c>
      <c r="H263">
        <v>41885</v>
      </c>
      <c r="I263">
        <v>2290</v>
      </c>
      <c r="J263">
        <v>21.48</v>
      </c>
      <c r="K263" s="130" t="s">
        <v>974</v>
      </c>
      <c r="L263">
        <v>2.66</v>
      </c>
      <c r="M263" s="130"/>
      <c r="N263">
        <v>0.21</v>
      </c>
      <c r="O263">
        <v>4.38</v>
      </c>
      <c r="P263">
        <v>5.45</v>
      </c>
      <c r="Q263">
        <v>3.54</v>
      </c>
      <c r="R263" s="130"/>
      <c r="T263" s="130"/>
      <c r="X263" s="130"/>
    </row>
    <row r="264" spans="1:24" x14ac:dyDescent="0.3">
      <c r="A264" s="130" t="s">
        <v>543</v>
      </c>
      <c r="B264">
        <v>262</v>
      </c>
      <c r="C264" s="130" t="s">
        <v>904</v>
      </c>
      <c r="D264" s="130" t="s">
        <v>6</v>
      </c>
      <c r="E264">
        <v>0.87</v>
      </c>
      <c r="F264">
        <v>2.35</v>
      </c>
      <c r="G264">
        <v>8310600</v>
      </c>
      <c r="H264">
        <v>7084</v>
      </c>
      <c r="I264">
        <v>1259</v>
      </c>
      <c r="K264" s="130" t="s">
        <v>932</v>
      </c>
      <c r="L264">
        <v>2.04</v>
      </c>
      <c r="M264" s="130"/>
      <c r="N264">
        <v>0</v>
      </c>
      <c r="O264">
        <v>-1.7</v>
      </c>
      <c r="P264">
        <v>-11.05</v>
      </c>
      <c r="Q264">
        <v>-0.34</v>
      </c>
      <c r="R264" s="130"/>
      <c r="T264" s="130"/>
      <c r="X264" s="130"/>
    </row>
    <row r="265" spans="1:24" x14ac:dyDescent="0.3">
      <c r="A265" s="130" t="s">
        <v>542</v>
      </c>
      <c r="B265">
        <v>263</v>
      </c>
      <c r="C265" s="130" t="s">
        <v>914</v>
      </c>
      <c r="D265" s="130" t="s">
        <v>6</v>
      </c>
      <c r="E265">
        <v>1.18</v>
      </c>
      <c r="F265">
        <v>0</v>
      </c>
      <c r="G265">
        <v>5795300</v>
      </c>
      <c r="H265">
        <v>6744</v>
      </c>
      <c r="I265">
        <v>9199</v>
      </c>
      <c r="J265">
        <v>46.16</v>
      </c>
      <c r="K265" s="130" t="s">
        <v>992</v>
      </c>
      <c r="L265">
        <v>0.22</v>
      </c>
      <c r="M265" s="130"/>
      <c r="N265">
        <v>0.03</v>
      </c>
      <c r="O265">
        <v>2.11</v>
      </c>
      <c r="P265">
        <v>2.2200000000000002</v>
      </c>
      <c r="Q265">
        <v>4.16</v>
      </c>
      <c r="R265" s="130"/>
      <c r="T265" s="130"/>
      <c r="X265" s="130"/>
    </row>
    <row r="266" spans="1:24" x14ac:dyDescent="0.3">
      <c r="A266" s="130" t="s">
        <v>541</v>
      </c>
      <c r="B266">
        <v>264</v>
      </c>
      <c r="C266" s="130" t="s">
        <v>914</v>
      </c>
      <c r="D266" s="130" t="s">
        <v>6</v>
      </c>
      <c r="E266">
        <v>7.8</v>
      </c>
      <c r="F266">
        <v>3.31</v>
      </c>
      <c r="G266">
        <v>23145400</v>
      </c>
      <c r="H266">
        <v>178326</v>
      </c>
      <c r="I266">
        <v>4805</v>
      </c>
      <c r="J266">
        <v>34.74</v>
      </c>
      <c r="K266" s="130" t="s">
        <v>3480</v>
      </c>
      <c r="L266">
        <v>0.59</v>
      </c>
      <c r="M266" s="130" t="s">
        <v>918</v>
      </c>
      <c r="N266">
        <v>0.22</v>
      </c>
      <c r="O266">
        <v>14.29</v>
      </c>
      <c r="P266">
        <v>16.64</v>
      </c>
      <c r="Q266">
        <v>9.7100000000000009</v>
      </c>
      <c r="R266" s="130" t="s">
        <v>917</v>
      </c>
      <c r="T266" s="130"/>
      <c r="X266" s="130"/>
    </row>
    <row r="267" spans="1:24" x14ac:dyDescent="0.3">
      <c r="A267" s="130" t="s">
        <v>540</v>
      </c>
      <c r="B267">
        <v>265</v>
      </c>
      <c r="C267" s="130" t="s">
        <v>914</v>
      </c>
      <c r="D267" s="130" t="s">
        <v>6</v>
      </c>
      <c r="E267">
        <v>30</v>
      </c>
      <c r="F267">
        <v>0</v>
      </c>
      <c r="G267">
        <v>0</v>
      </c>
      <c r="H267">
        <v>0</v>
      </c>
      <c r="I267">
        <v>300</v>
      </c>
      <c r="K267" s="130" t="s">
        <v>1133</v>
      </c>
      <c r="L267">
        <v>3.87</v>
      </c>
      <c r="M267" s="130"/>
      <c r="N267">
        <v>0</v>
      </c>
      <c r="O267">
        <v>-0.52</v>
      </c>
      <c r="P267">
        <v>-1.8</v>
      </c>
      <c r="Q267">
        <v>-7.58</v>
      </c>
      <c r="R267" s="130"/>
      <c r="S267">
        <v>24.92</v>
      </c>
      <c r="T267" s="130"/>
      <c r="X267" s="130"/>
    </row>
    <row r="268" spans="1:24" x14ac:dyDescent="0.3">
      <c r="A268" s="130" t="s">
        <v>539</v>
      </c>
      <c r="B268">
        <v>266</v>
      </c>
      <c r="C268" s="130" t="s">
        <v>904</v>
      </c>
      <c r="D268" s="130" t="s">
        <v>6</v>
      </c>
      <c r="E268">
        <v>63.75</v>
      </c>
      <c r="F268">
        <v>1.19</v>
      </c>
      <c r="G268">
        <v>10423500</v>
      </c>
      <c r="H268">
        <v>668188</v>
      </c>
      <c r="I268">
        <v>204421</v>
      </c>
      <c r="J268">
        <v>18.920000000000002</v>
      </c>
      <c r="K268" s="130" t="s">
        <v>2945</v>
      </c>
      <c r="L268">
        <v>0.22</v>
      </c>
      <c r="M268" s="130" t="s">
        <v>945</v>
      </c>
      <c r="N268">
        <v>3.37</v>
      </c>
      <c r="O268">
        <v>20.79</v>
      </c>
      <c r="P268">
        <v>28.51</v>
      </c>
      <c r="Q268">
        <v>273.83999999999997</v>
      </c>
      <c r="R268" s="130" t="s">
        <v>3481</v>
      </c>
      <c r="T268" s="130"/>
      <c r="X268" s="130"/>
    </row>
    <row r="269" spans="1:24" x14ac:dyDescent="0.3">
      <c r="A269" s="130" t="s">
        <v>538</v>
      </c>
      <c r="B269">
        <v>267</v>
      </c>
      <c r="C269" s="130" t="s">
        <v>914</v>
      </c>
      <c r="D269" s="130" t="s">
        <v>6</v>
      </c>
      <c r="E269">
        <v>21.7</v>
      </c>
      <c r="F269">
        <v>-2.25</v>
      </c>
      <c r="G269">
        <v>818600</v>
      </c>
      <c r="H269">
        <v>18067</v>
      </c>
      <c r="I269">
        <v>6258</v>
      </c>
      <c r="J269">
        <v>110.38</v>
      </c>
      <c r="K269" s="130" t="s">
        <v>3482</v>
      </c>
      <c r="L269">
        <v>0.56000000000000005</v>
      </c>
      <c r="M269" s="130" t="s">
        <v>921</v>
      </c>
      <c r="N269">
        <v>0.2</v>
      </c>
      <c r="O269">
        <v>12.88</v>
      </c>
      <c r="P269">
        <v>12.22</v>
      </c>
      <c r="Q269">
        <v>11.54</v>
      </c>
      <c r="R269" s="130" t="s">
        <v>949</v>
      </c>
      <c r="T269" s="130"/>
      <c r="X269" s="130"/>
    </row>
    <row r="270" spans="1:24" x14ac:dyDescent="0.3">
      <c r="A270" s="130" t="s">
        <v>537</v>
      </c>
      <c r="B270">
        <v>268</v>
      </c>
      <c r="C270" s="130" t="s">
        <v>904</v>
      </c>
      <c r="D270" s="130" t="s">
        <v>6</v>
      </c>
      <c r="E270">
        <v>18.100000000000001</v>
      </c>
      <c r="F270">
        <v>-0.55000000000000004</v>
      </c>
      <c r="G270">
        <v>16800</v>
      </c>
      <c r="H270">
        <v>303</v>
      </c>
      <c r="I270">
        <v>3620</v>
      </c>
      <c r="J270">
        <v>11.12</v>
      </c>
      <c r="K270" s="130" t="s">
        <v>946</v>
      </c>
      <c r="L270">
        <v>0.31</v>
      </c>
      <c r="M270" s="130" t="s">
        <v>1024</v>
      </c>
      <c r="N270">
        <v>1.63</v>
      </c>
      <c r="O270">
        <v>7.77</v>
      </c>
      <c r="P270">
        <v>8.57</v>
      </c>
      <c r="Q270">
        <v>9.07</v>
      </c>
      <c r="R270" s="130" t="s">
        <v>2174</v>
      </c>
      <c r="T270" s="130"/>
      <c r="X270" s="130"/>
    </row>
    <row r="271" spans="1:24" x14ac:dyDescent="0.3">
      <c r="A271" s="130" t="s">
        <v>536</v>
      </c>
      <c r="B271">
        <v>269</v>
      </c>
      <c r="C271" s="130" t="s">
        <v>904</v>
      </c>
      <c r="D271" s="130" t="s">
        <v>6</v>
      </c>
      <c r="E271">
        <v>0.86</v>
      </c>
      <c r="F271">
        <v>-2.27</v>
      </c>
      <c r="G271">
        <v>2053500</v>
      </c>
      <c r="H271">
        <v>1772</v>
      </c>
      <c r="I271">
        <v>219</v>
      </c>
      <c r="K271" s="130" t="s">
        <v>3483</v>
      </c>
      <c r="L271">
        <v>4.18</v>
      </c>
      <c r="M271" s="130"/>
      <c r="N271">
        <v>0</v>
      </c>
      <c r="O271">
        <v>4.8499999999999996</v>
      </c>
      <c r="P271">
        <v>-3.43</v>
      </c>
      <c r="Q271">
        <v>-23.4</v>
      </c>
      <c r="R271" s="130"/>
      <c r="T271" s="130"/>
      <c r="X271" s="130"/>
    </row>
    <row r="272" spans="1:24" x14ac:dyDescent="0.3">
      <c r="A272" s="130" t="s">
        <v>535</v>
      </c>
      <c r="B272">
        <v>270</v>
      </c>
      <c r="C272" s="130" t="s">
        <v>904</v>
      </c>
      <c r="D272" s="130" t="s">
        <v>6</v>
      </c>
      <c r="E272">
        <v>3.5</v>
      </c>
      <c r="F272">
        <v>-1.1299999999999999</v>
      </c>
      <c r="G272">
        <v>126509700</v>
      </c>
      <c r="H272">
        <v>443328</v>
      </c>
      <c r="I272">
        <v>71520</v>
      </c>
      <c r="J272">
        <v>8.58</v>
      </c>
      <c r="K272" s="130" t="s">
        <v>1009</v>
      </c>
      <c r="L272">
        <v>1.3</v>
      </c>
      <c r="M272" s="130" t="s">
        <v>968</v>
      </c>
      <c r="N272">
        <v>0.41</v>
      </c>
      <c r="O272">
        <v>6.73</v>
      </c>
      <c r="P272">
        <v>10.91</v>
      </c>
      <c r="Q272">
        <v>10.37</v>
      </c>
      <c r="R272" s="130" t="s">
        <v>1065</v>
      </c>
      <c r="T272" s="130"/>
      <c r="X272" s="130"/>
    </row>
    <row r="273" spans="1:24" x14ac:dyDescent="0.3">
      <c r="A273" s="130" t="s">
        <v>534</v>
      </c>
      <c r="B273">
        <v>271</v>
      </c>
      <c r="C273" s="130" t="s">
        <v>904</v>
      </c>
      <c r="D273" s="130" t="s">
        <v>6</v>
      </c>
      <c r="E273">
        <v>4.84</v>
      </c>
      <c r="F273">
        <v>-0.41</v>
      </c>
      <c r="G273">
        <v>86000</v>
      </c>
      <c r="H273">
        <v>417</v>
      </c>
      <c r="I273">
        <v>1773</v>
      </c>
      <c r="J273">
        <v>54.63</v>
      </c>
      <c r="K273" s="130" t="s">
        <v>1094</v>
      </c>
      <c r="L273">
        <v>3</v>
      </c>
      <c r="M273" s="130"/>
      <c r="N273">
        <v>0.09</v>
      </c>
      <c r="O273">
        <v>2.06</v>
      </c>
      <c r="P273">
        <v>3.21</v>
      </c>
      <c r="Q273">
        <v>1.95</v>
      </c>
      <c r="R273" s="130"/>
      <c r="T273" s="130"/>
      <c r="X273" s="130"/>
    </row>
    <row r="274" spans="1:24" x14ac:dyDescent="0.3">
      <c r="A274" s="130" t="s">
        <v>533</v>
      </c>
      <c r="B274">
        <v>272</v>
      </c>
      <c r="C274" s="130" t="s">
        <v>904</v>
      </c>
      <c r="D274" s="130" t="s">
        <v>6</v>
      </c>
      <c r="E274">
        <v>2.06</v>
      </c>
      <c r="F274">
        <v>-1.9</v>
      </c>
      <c r="G274">
        <v>26930400</v>
      </c>
      <c r="H274">
        <v>55715</v>
      </c>
      <c r="I274">
        <v>10877</v>
      </c>
      <c r="K274" s="130" t="s">
        <v>997</v>
      </c>
      <c r="L274">
        <v>7.1</v>
      </c>
      <c r="M274" s="130"/>
      <c r="N274">
        <v>0</v>
      </c>
      <c r="O274">
        <v>2.1800000000000002</v>
      </c>
      <c r="P274">
        <v>-3.96</v>
      </c>
      <c r="Q274">
        <v>2.25</v>
      </c>
      <c r="R274" s="130"/>
      <c r="T274" s="130"/>
      <c r="X274" s="130"/>
    </row>
    <row r="275" spans="1:24" x14ac:dyDescent="0.3">
      <c r="A275" s="130" t="s">
        <v>532</v>
      </c>
      <c r="B275">
        <v>273</v>
      </c>
      <c r="C275" s="130" t="s">
        <v>914</v>
      </c>
      <c r="D275" s="130" t="s">
        <v>6</v>
      </c>
      <c r="E275">
        <v>5.8</v>
      </c>
      <c r="F275">
        <v>3.57</v>
      </c>
      <c r="G275">
        <v>61363800</v>
      </c>
      <c r="H275">
        <v>359598</v>
      </c>
      <c r="I275">
        <v>5982</v>
      </c>
      <c r="J275">
        <v>31.56</v>
      </c>
      <c r="K275" s="130" t="s">
        <v>3484</v>
      </c>
      <c r="L275">
        <v>2.74</v>
      </c>
      <c r="M275" s="130"/>
      <c r="N275">
        <v>0.18</v>
      </c>
      <c r="O275">
        <v>5.71</v>
      </c>
      <c r="P275">
        <v>10.25</v>
      </c>
      <c r="Q275">
        <v>8.98</v>
      </c>
      <c r="R275" s="130"/>
      <c r="T275" s="130"/>
      <c r="X275" s="130"/>
    </row>
    <row r="276" spans="1:24" x14ac:dyDescent="0.3">
      <c r="A276" s="130" t="s">
        <v>531</v>
      </c>
      <c r="B276">
        <v>274</v>
      </c>
      <c r="C276" s="130" t="s">
        <v>904</v>
      </c>
      <c r="D276" s="130" t="s">
        <v>6</v>
      </c>
      <c r="E276">
        <v>39</v>
      </c>
      <c r="F276">
        <v>-3.11</v>
      </c>
      <c r="G276">
        <v>53060400</v>
      </c>
      <c r="H276">
        <v>2091395</v>
      </c>
      <c r="I276">
        <v>218968</v>
      </c>
      <c r="J276">
        <v>27.89</v>
      </c>
      <c r="K276" s="130" t="s">
        <v>955</v>
      </c>
      <c r="L276">
        <v>2.5099999999999998</v>
      </c>
      <c r="M276" s="130" t="s">
        <v>906</v>
      </c>
      <c r="N276">
        <v>1.4</v>
      </c>
      <c r="O276">
        <v>5.6</v>
      </c>
      <c r="P276">
        <v>11.73</v>
      </c>
      <c r="Q276">
        <v>7.14</v>
      </c>
      <c r="R276" s="130" t="s">
        <v>1086</v>
      </c>
      <c r="T276" s="130"/>
      <c r="X276" s="130"/>
    </row>
    <row r="277" spans="1:24" x14ac:dyDescent="0.3">
      <c r="A277" s="130" t="s">
        <v>530</v>
      </c>
      <c r="B277">
        <v>275</v>
      </c>
      <c r="C277" s="130" t="s">
        <v>914</v>
      </c>
      <c r="D277" s="130" t="s">
        <v>6</v>
      </c>
      <c r="E277">
        <v>2.56</v>
      </c>
      <c r="F277">
        <v>-2.29</v>
      </c>
      <c r="G277">
        <v>1076300</v>
      </c>
      <c r="H277">
        <v>2791</v>
      </c>
      <c r="I277">
        <v>2378</v>
      </c>
      <c r="J277">
        <v>39.11</v>
      </c>
      <c r="K277" s="130" t="s">
        <v>941</v>
      </c>
      <c r="L277">
        <v>1.42</v>
      </c>
      <c r="M277" s="130" t="s">
        <v>912</v>
      </c>
      <c r="N277">
        <v>7.0000000000000007E-2</v>
      </c>
      <c r="O277">
        <v>3.89</v>
      </c>
      <c r="P277">
        <v>4.1500000000000004</v>
      </c>
      <c r="Q277">
        <v>16.05</v>
      </c>
      <c r="R277" s="130" t="s">
        <v>1045</v>
      </c>
      <c r="T277" s="130"/>
      <c r="X277" s="130"/>
    </row>
    <row r="278" spans="1:24" x14ac:dyDescent="0.3">
      <c r="A278" s="130" t="s">
        <v>845</v>
      </c>
      <c r="B278">
        <v>276</v>
      </c>
      <c r="C278" s="130" t="s">
        <v>907</v>
      </c>
      <c r="D278" s="130" t="s">
        <v>6</v>
      </c>
      <c r="E278">
        <v>1.61</v>
      </c>
      <c r="F278">
        <v>-0.62</v>
      </c>
      <c r="G278">
        <v>377200</v>
      </c>
      <c r="H278">
        <v>607</v>
      </c>
      <c r="I278">
        <v>515</v>
      </c>
      <c r="J278">
        <v>44.4</v>
      </c>
      <c r="K278" s="130" t="s">
        <v>1148</v>
      </c>
      <c r="L278">
        <v>0.93</v>
      </c>
      <c r="M278" s="130" t="s">
        <v>923</v>
      </c>
      <c r="N278">
        <v>0.04</v>
      </c>
      <c r="O278">
        <v>2.82</v>
      </c>
      <c r="P278">
        <v>2.54</v>
      </c>
      <c r="Q278">
        <v>0.93</v>
      </c>
      <c r="R278" s="130" t="s">
        <v>2511</v>
      </c>
      <c r="T278" s="130"/>
      <c r="X278" s="130"/>
    </row>
    <row r="279" spans="1:24" x14ac:dyDescent="0.3">
      <c r="A279" s="130" t="s">
        <v>529</v>
      </c>
      <c r="B279">
        <v>277</v>
      </c>
      <c r="C279" s="130" t="s">
        <v>904</v>
      </c>
      <c r="D279" s="130" t="s">
        <v>6</v>
      </c>
      <c r="E279">
        <v>2.8</v>
      </c>
      <c r="F279">
        <v>0</v>
      </c>
      <c r="G279">
        <v>14007700</v>
      </c>
      <c r="H279">
        <v>39212</v>
      </c>
      <c r="I279">
        <v>24060</v>
      </c>
      <c r="K279" s="130" t="s">
        <v>2935</v>
      </c>
      <c r="L279">
        <v>24.21</v>
      </c>
      <c r="M279" s="130"/>
      <c r="N279">
        <v>0</v>
      </c>
      <c r="O279">
        <v>1.65</v>
      </c>
      <c r="P279">
        <v>-20.71</v>
      </c>
      <c r="Q279">
        <v>-5.42</v>
      </c>
      <c r="R279" s="130" t="s">
        <v>3485</v>
      </c>
      <c r="T279" s="130"/>
      <c r="X279" s="130"/>
    </row>
    <row r="280" spans="1:24" x14ac:dyDescent="0.3">
      <c r="A280" s="130" t="s">
        <v>528</v>
      </c>
      <c r="B280">
        <v>278</v>
      </c>
      <c r="C280" s="130" t="s">
        <v>904</v>
      </c>
      <c r="D280" s="130" t="s">
        <v>6</v>
      </c>
      <c r="E280">
        <v>1.07</v>
      </c>
      <c r="F280">
        <v>-0.93</v>
      </c>
      <c r="G280">
        <v>2102800</v>
      </c>
      <c r="H280">
        <v>2247</v>
      </c>
      <c r="I280">
        <v>2323</v>
      </c>
      <c r="K280" s="130" t="s">
        <v>1105</v>
      </c>
      <c r="L280">
        <v>3.26</v>
      </c>
      <c r="M280" s="130"/>
      <c r="N280">
        <v>0</v>
      </c>
      <c r="O280">
        <v>0.78</v>
      </c>
      <c r="P280">
        <v>-7.4</v>
      </c>
      <c r="Q280">
        <v>2.54</v>
      </c>
      <c r="R280" s="130"/>
      <c r="T280" s="130"/>
      <c r="X280" s="130"/>
    </row>
    <row r="281" spans="1:24" x14ac:dyDescent="0.3">
      <c r="A281" s="130" t="s">
        <v>527</v>
      </c>
      <c r="B281">
        <v>279</v>
      </c>
      <c r="C281" s="130" t="s">
        <v>904</v>
      </c>
      <c r="D281" s="130" t="s">
        <v>97</v>
      </c>
      <c r="E281">
        <v>0.59</v>
      </c>
      <c r="F281">
        <v>11.32</v>
      </c>
      <c r="G281">
        <v>24025200</v>
      </c>
      <c r="H281">
        <v>13952</v>
      </c>
      <c r="I281">
        <v>537</v>
      </c>
      <c r="K281" s="130" t="s">
        <v>3486</v>
      </c>
      <c r="L281">
        <v>24.38</v>
      </c>
      <c r="M281" s="130"/>
      <c r="N281">
        <v>0</v>
      </c>
      <c r="O281">
        <v>-9.14</v>
      </c>
      <c r="P281">
        <v>-898.55</v>
      </c>
      <c r="Q281">
        <v>-35.950000000000003</v>
      </c>
      <c r="R281" s="130"/>
      <c r="T281" s="130"/>
      <c r="X281" s="130"/>
    </row>
    <row r="282" spans="1:24" x14ac:dyDescent="0.3">
      <c r="A282" s="130" t="s">
        <v>526</v>
      </c>
      <c r="B282">
        <v>280</v>
      </c>
      <c r="C282" s="130" t="s">
        <v>904</v>
      </c>
      <c r="D282" s="130" t="s">
        <v>6</v>
      </c>
      <c r="E282">
        <v>77</v>
      </c>
      <c r="F282">
        <v>-0.32</v>
      </c>
      <c r="G282">
        <v>400</v>
      </c>
      <c r="H282">
        <v>31</v>
      </c>
      <c r="I282">
        <v>1040</v>
      </c>
      <c r="J282">
        <v>20.329999999999998</v>
      </c>
      <c r="K282" s="130" t="s">
        <v>1081</v>
      </c>
      <c r="L282">
        <v>0.15</v>
      </c>
      <c r="M282" s="130" t="s">
        <v>1010</v>
      </c>
      <c r="N282">
        <v>3.79</v>
      </c>
      <c r="O282">
        <v>4.59</v>
      </c>
      <c r="P282">
        <v>4.22</v>
      </c>
      <c r="Q282">
        <v>7.14</v>
      </c>
      <c r="R282" s="130" t="s">
        <v>3153</v>
      </c>
      <c r="T282" s="130"/>
      <c r="X282" s="130"/>
    </row>
    <row r="283" spans="1:24" x14ac:dyDescent="0.3">
      <c r="A283" s="130" t="s">
        <v>525</v>
      </c>
      <c r="B283">
        <v>281</v>
      </c>
      <c r="C283" s="130" t="s">
        <v>904</v>
      </c>
      <c r="D283" s="130" t="s">
        <v>6</v>
      </c>
      <c r="E283">
        <v>8.9499999999999993</v>
      </c>
      <c r="F283">
        <v>-1.1000000000000001</v>
      </c>
      <c r="G283">
        <v>2796200</v>
      </c>
      <c r="H283">
        <v>25217</v>
      </c>
      <c r="I283">
        <v>5437</v>
      </c>
      <c r="J283">
        <v>17.170000000000002</v>
      </c>
      <c r="K283" s="130" t="s">
        <v>1015</v>
      </c>
      <c r="L283">
        <v>1.19</v>
      </c>
      <c r="M283" s="130" t="s">
        <v>1027</v>
      </c>
      <c r="N283">
        <v>0.52</v>
      </c>
      <c r="O283">
        <v>10.210000000000001</v>
      </c>
      <c r="P283">
        <v>12.16</v>
      </c>
      <c r="Q283">
        <v>22.45</v>
      </c>
      <c r="R283" s="130" t="s">
        <v>2507</v>
      </c>
      <c r="T283" s="130"/>
      <c r="X283" s="130"/>
    </row>
    <row r="284" spans="1:24" x14ac:dyDescent="0.3">
      <c r="A284" s="130" t="s">
        <v>524</v>
      </c>
      <c r="B284">
        <v>282</v>
      </c>
      <c r="C284" s="130" t="s">
        <v>904</v>
      </c>
      <c r="D284" s="130" t="s">
        <v>6</v>
      </c>
      <c r="E284">
        <v>33.25</v>
      </c>
      <c r="F284">
        <v>-1.48</v>
      </c>
      <c r="G284">
        <v>6311800</v>
      </c>
      <c r="H284">
        <v>209619</v>
      </c>
      <c r="I284">
        <v>34333</v>
      </c>
      <c r="J284">
        <v>33.450000000000003</v>
      </c>
      <c r="K284" s="130" t="s">
        <v>3136</v>
      </c>
      <c r="L284">
        <v>5.12</v>
      </c>
      <c r="M284" s="130" t="s">
        <v>933</v>
      </c>
      <c r="N284">
        <v>0.99</v>
      </c>
      <c r="O284">
        <v>9.57</v>
      </c>
      <c r="P284">
        <v>23.45</v>
      </c>
      <c r="Q284">
        <v>14.58</v>
      </c>
      <c r="R284" s="130" t="s">
        <v>2950</v>
      </c>
      <c r="T284" s="130"/>
      <c r="X284" s="130"/>
    </row>
    <row r="285" spans="1:24" x14ac:dyDescent="0.3">
      <c r="A285" s="130" t="s">
        <v>523</v>
      </c>
      <c r="B285">
        <v>283</v>
      </c>
      <c r="C285" s="130" t="s">
        <v>904</v>
      </c>
      <c r="D285" s="130" t="s">
        <v>6</v>
      </c>
      <c r="E285">
        <v>44</v>
      </c>
      <c r="F285">
        <v>0.56999999999999995</v>
      </c>
      <c r="G285">
        <v>5049600</v>
      </c>
      <c r="H285">
        <v>219837</v>
      </c>
      <c r="I285">
        <v>48330</v>
      </c>
      <c r="J285">
        <v>43.03</v>
      </c>
      <c r="K285" s="130" t="s">
        <v>2951</v>
      </c>
      <c r="L285">
        <v>1.49</v>
      </c>
      <c r="M285" s="130" t="s">
        <v>1089</v>
      </c>
      <c r="N285">
        <v>1.02</v>
      </c>
      <c r="O285">
        <v>11.54</v>
      </c>
      <c r="P285">
        <v>20.27</v>
      </c>
      <c r="Q285">
        <v>34.880000000000003</v>
      </c>
      <c r="R285" s="130" t="s">
        <v>2919</v>
      </c>
      <c r="T285" s="130"/>
      <c r="X285" s="130"/>
    </row>
    <row r="286" spans="1:24" x14ac:dyDescent="0.3">
      <c r="A286" s="130" t="s">
        <v>846</v>
      </c>
      <c r="B286">
        <v>284</v>
      </c>
      <c r="C286" s="130" t="s">
        <v>914</v>
      </c>
      <c r="D286" s="130" t="s">
        <v>6</v>
      </c>
      <c r="E286">
        <v>7.6</v>
      </c>
      <c r="F286">
        <v>-0.65</v>
      </c>
      <c r="G286">
        <v>607400</v>
      </c>
      <c r="H286">
        <v>4591</v>
      </c>
      <c r="I286">
        <v>5776</v>
      </c>
      <c r="J286">
        <v>43.6</v>
      </c>
      <c r="K286" s="130" t="s">
        <v>2521</v>
      </c>
      <c r="L286">
        <v>0.55000000000000004</v>
      </c>
      <c r="M286" s="130" t="s">
        <v>968</v>
      </c>
      <c r="N286">
        <v>0.17</v>
      </c>
      <c r="O286">
        <v>5.66</v>
      </c>
      <c r="P286">
        <v>8.01</v>
      </c>
      <c r="Q286">
        <v>10.64</v>
      </c>
      <c r="R286" s="130" t="s">
        <v>1028</v>
      </c>
      <c r="T286" s="130"/>
      <c r="X286" s="130"/>
    </row>
    <row r="287" spans="1:24" x14ac:dyDescent="0.3">
      <c r="A287" s="130" t="s">
        <v>522</v>
      </c>
      <c r="B287">
        <v>285</v>
      </c>
      <c r="C287" s="130" t="s">
        <v>904</v>
      </c>
      <c r="D287" s="130" t="s">
        <v>6</v>
      </c>
      <c r="E287">
        <v>0.35</v>
      </c>
      <c r="F287">
        <v>2.94</v>
      </c>
      <c r="G287">
        <v>1924200</v>
      </c>
      <c r="H287">
        <v>652</v>
      </c>
      <c r="I287">
        <v>1470</v>
      </c>
      <c r="K287" s="130" t="s">
        <v>909</v>
      </c>
      <c r="L287">
        <v>0.77</v>
      </c>
      <c r="M287" s="130"/>
      <c r="N287">
        <v>0</v>
      </c>
      <c r="O287">
        <v>-7.29</v>
      </c>
      <c r="P287">
        <v>-16.46</v>
      </c>
      <c r="Q287">
        <v>25.15</v>
      </c>
      <c r="R287" s="130"/>
      <c r="T287" s="130"/>
      <c r="X287" s="130"/>
    </row>
    <row r="288" spans="1:24" x14ac:dyDescent="0.3">
      <c r="A288" s="130" t="s">
        <v>521</v>
      </c>
      <c r="B288">
        <v>286</v>
      </c>
      <c r="C288" s="130" t="s">
        <v>914</v>
      </c>
      <c r="D288" s="130" t="s">
        <v>6</v>
      </c>
      <c r="E288">
        <v>46.75</v>
      </c>
      <c r="F288">
        <v>1.08</v>
      </c>
      <c r="G288">
        <v>311200</v>
      </c>
      <c r="H288">
        <v>14559</v>
      </c>
      <c r="I288">
        <v>33027</v>
      </c>
      <c r="J288">
        <v>718.83</v>
      </c>
      <c r="K288" s="130" t="s">
        <v>3487</v>
      </c>
      <c r="L288">
        <v>0.39</v>
      </c>
      <c r="M288" s="130"/>
      <c r="N288">
        <v>7.0000000000000007E-2</v>
      </c>
      <c r="O288">
        <v>3.83</v>
      </c>
      <c r="P288">
        <v>4.58</v>
      </c>
      <c r="Q288">
        <v>21.52</v>
      </c>
      <c r="R288" s="130"/>
      <c r="T288" s="130"/>
      <c r="X288" s="130"/>
    </row>
    <row r="289" spans="1:24" x14ac:dyDescent="0.3">
      <c r="A289" s="130" t="s">
        <v>520</v>
      </c>
      <c r="B289">
        <v>287</v>
      </c>
      <c r="C289" s="130" t="s">
        <v>904</v>
      </c>
      <c r="D289" s="130" t="s">
        <v>6</v>
      </c>
      <c r="E289">
        <v>23.2</v>
      </c>
      <c r="F289">
        <v>0.87</v>
      </c>
      <c r="G289">
        <v>66200</v>
      </c>
      <c r="H289">
        <v>1521</v>
      </c>
      <c r="I289">
        <v>4043</v>
      </c>
      <c r="J289">
        <v>14.28</v>
      </c>
      <c r="K289" s="130" t="s">
        <v>978</v>
      </c>
      <c r="L289">
        <v>0.72</v>
      </c>
      <c r="M289" s="130" t="s">
        <v>1092</v>
      </c>
      <c r="N289">
        <v>1.62</v>
      </c>
      <c r="O289">
        <v>18.100000000000001</v>
      </c>
      <c r="P289">
        <v>23.83</v>
      </c>
      <c r="Q289">
        <v>15.1</v>
      </c>
      <c r="R289" s="130" t="s">
        <v>1150</v>
      </c>
      <c r="T289" s="130"/>
      <c r="X289" s="130"/>
    </row>
    <row r="290" spans="1:24" x14ac:dyDescent="0.3">
      <c r="A290" s="130" t="s">
        <v>519</v>
      </c>
      <c r="B290">
        <v>288</v>
      </c>
      <c r="C290" s="130" t="s">
        <v>904</v>
      </c>
      <c r="D290" s="130" t="s">
        <v>97</v>
      </c>
      <c r="E290">
        <v>1.61</v>
      </c>
      <c r="F290">
        <v>-1.23</v>
      </c>
      <c r="G290">
        <v>857200</v>
      </c>
      <c r="H290">
        <v>1391</v>
      </c>
      <c r="I290">
        <v>680</v>
      </c>
      <c r="K290" s="130" t="s">
        <v>3488</v>
      </c>
      <c r="L290">
        <v>17.010000000000002</v>
      </c>
      <c r="M290" s="130"/>
      <c r="N290">
        <v>0</v>
      </c>
      <c r="O290">
        <v>-7.59</v>
      </c>
      <c r="P290">
        <v>-119.35</v>
      </c>
      <c r="Q290">
        <v>-29.79</v>
      </c>
      <c r="R290" s="130"/>
      <c r="T290" s="130"/>
      <c r="X290" s="130"/>
    </row>
    <row r="291" spans="1:24" x14ac:dyDescent="0.3">
      <c r="A291" s="130" t="s">
        <v>518</v>
      </c>
      <c r="B291">
        <v>289</v>
      </c>
      <c r="C291" s="130" t="s">
        <v>904</v>
      </c>
      <c r="D291" s="130" t="s">
        <v>6</v>
      </c>
      <c r="E291">
        <v>16.399999999999999</v>
      </c>
      <c r="F291">
        <v>-2.96</v>
      </c>
      <c r="G291">
        <v>4982900</v>
      </c>
      <c r="H291">
        <v>82066</v>
      </c>
      <c r="I291">
        <v>16728</v>
      </c>
      <c r="J291">
        <v>49.6</v>
      </c>
      <c r="K291" s="130" t="s">
        <v>3457</v>
      </c>
      <c r="L291">
        <v>2</v>
      </c>
      <c r="M291" s="130" t="s">
        <v>1050</v>
      </c>
      <c r="N291">
        <v>0.33</v>
      </c>
      <c r="O291">
        <v>5.68</v>
      </c>
      <c r="P291">
        <v>10.49</v>
      </c>
      <c r="Q291">
        <v>13.12</v>
      </c>
      <c r="R291" s="130" t="s">
        <v>924</v>
      </c>
      <c r="T291" s="130"/>
      <c r="X291" s="130"/>
    </row>
    <row r="292" spans="1:24" x14ac:dyDescent="0.3">
      <c r="A292" s="130" t="s">
        <v>517</v>
      </c>
      <c r="B292">
        <v>290</v>
      </c>
      <c r="C292" s="130" t="s">
        <v>904</v>
      </c>
      <c r="D292" s="130" t="s">
        <v>6</v>
      </c>
      <c r="E292">
        <v>1.22</v>
      </c>
      <c r="F292">
        <v>-2.4</v>
      </c>
      <c r="G292">
        <v>299100</v>
      </c>
      <c r="H292">
        <v>370</v>
      </c>
      <c r="I292">
        <v>439</v>
      </c>
      <c r="K292" s="130" t="s">
        <v>950</v>
      </c>
      <c r="L292">
        <v>3.33</v>
      </c>
      <c r="M292" s="130"/>
      <c r="N292">
        <v>0</v>
      </c>
      <c r="O292">
        <v>-6.51</v>
      </c>
      <c r="P292">
        <v>-27.47</v>
      </c>
      <c r="Q292">
        <v>-3.89</v>
      </c>
      <c r="R292" s="130"/>
      <c r="T292" s="130"/>
      <c r="X292" s="130"/>
    </row>
    <row r="293" spans="1:24" x14ac:dyDescent="0.3">
      <c r="A293" s="130" t="s">
        <v>516</v>
      </c>
      <c r="B293">
        <v>291</v>
      </c>
      <c r="C293" s="130" t="s">
        <v>904</v>
      </c>
      <c r="D293" s="130" t="s">
        <v>6</v>
      </c>
      <c r="E293">
        <v>3.54</v>
      </c>
      <c r="F293">
        <v>-0.56000000000000005</v>
      </c>
      <c r="G293">
        <v>262500</v>
      </c>
      <c r="H293">
        <v>932</v>
      </c>
      <c r="I293">
        <v>3115</v>
      </c>
      <c r="J293">
        <v>21.74</v>
      </c>
      <c r="K293" s="130" t="s">
        <v>2281</v>
      </c>
      <c r="L293">
        <v>0.51</v>
      </c>
      <c r="M293" s="130" t="s">
        <v>923</v>
      </c>
      <c r="N293">
        <v>0.16</v>
      </c>
      <c r="O293">
        <v>12.23</v>
      </c>
      <c r="P293">
        <v>13.71</v>
      </c>
      <c r="Q293">
        <v>12.7</v>
      </c>
      <c r="R293" s="130" t="s">
        <v>3489</v>
      </c>
      <c r="T293" s="130"/>
      <c r="X293" s="130"/>
    </row>
    <row r="294" spans="1:24" x14ac:dyDescent="0.3">
      <c r="A294" s="130" t="s">
        <v>515</v>
      </c>
      <c r="B294">
        <v>292</v>
      </c>
      <c r="C294" s="130" t="s">
        <v>904</v>
      </c>
      <c r="D294" s="130" t="s">
        <v>6</v>
      </c>
      <c r="E294">
        <v>1.66</v>
      </c>
      <c r="F294">
        <v>-2.35</v>
      </c>
      <c r="G294">
        <v>616600</v>
      </c>
      <c r="H294">
        <v>1030</v>
      </c>
      <c r="I294">
        <v>461</v>
      </c>
      <c r="K294" s="130" t="s">
        <v>1082</v>
      </c>
      <c r="L294">
        <v>1.0900000000000001</v>
      </c>
      <c r="M294" s="130"/>
      <c r="N294">
        <v>0</v>
      </c>
      <c r="O294">
        <v>-6.58</v>
      </c>
      <c r="P294">
        <v>-15.29</v>
      </c>
      <c r="Q294">
        <v>-18.66</v>
      </c>
      <c r="R294" s="130"/>
      <c r="T294" s="130"/>
      <c r="X294" s="130"/>
    </row>
    <row r="295" spans="1:24" x14ac:dyDescent="0.3">
      <c r="A295" s="130" t="s">
        <v>514</v>
      </c>
      <c r="B295">
        <v>293</v>
      </c>
      <c r="C295" s="130" t="s">
        <v>914</v>
      </c>
      <c r="D295" s="130" t="s">
        <v>6</v>
      </c>
      <c r="E295">
        <v>104.5</v>
      </c>
      <c r="F295">
        <v>0</v>
      </c>
      <c r="G295">
        <v>10852100</v>
      </c>
      <c r="H295">
        <v>1131473</v>
      </c>
      <c r="I295">
        <v>247595</v>
      </c>
      <c r="J295">
        <v>7.38</v>
      </c>
      <c r="K295" s="130" t="s">
        <v>979</v>
      </c>
      <c r="L295">
        <v>7.2</v>
      </c>
      <c r="M295" s="130" t="s">
        <v>993</v>
      </c>
      <c r="N295">
        <v>14.16</v>
      </c>
      <c r="O295">
        <v>1.84</v>
      </c>
      <c r="P295">
        <v>7.81</v>
      </c>
      <c r="Q295">
        <v>20.64</v>
      </c>
      <c r="R295" s="130" t="s">
        <v>3490</v>
      </c>
      <c r="T295" s="130"/>
      <c r="X295" s="130"/>
    </row>
    <row r="296" spans="1:24" x14ac:dyDescent="0.3">
      <c r="A296" s="130" t="s">
        <v>513</v>
      </c>
      <c r="B296">
        <v>294</v>
      </c>
      <c r="C296" s="130" t="s">
        <v>904</v>
      </c>
      <c r="D296" s="130" t="s">
        <v>6</v>
      </c>
      <c r="E296">
        <v>4.9000000000000004</v>
      </c>
      <c r="F296">
        <v>2.5099999999999998</v>
      </c>
      <c r="G296">
        <v>370500</v>
      </c>
      <c r="H296">
        <v>1805</v>
      </c>
      <c r="I296">
        <v>2940</v>
      </c>
      <c r="K296" s="130" t="s">
        <v>1020</v>
      </c>
      <c r="L296">
        <v>2.6</v>
      </c>
      <c r="M296" s="130"/>
      <c r="N296">
        <v>0</v>
      </c>
      <c r="O296">
        <v>-1.86</v>
      </c>
      <c r="P296">
        <v>-14.04</v>
      </c>
      <c r="Q296">
        <v>12.14</v>
      </c>
      <c r="R296" s="130"/>
      <c r="T296" s="130"/>
      <c r="X296" s="130"/>
    </row>
    <row r="297" spans="1:24" x14ac:dyDescent="0.3">
      <c r="A297" s="130" t="s">
        <v>512</v>
      </c>
      <c r="B297">
        <v>295</v>
      </c>
      <c r="C297" s="130" t="s">
        <v>904</v>
      </c>
      <c r="D297" s="130" t="s">
        <v>241</v>
      </c>
      <c r="E297">
        <v>0.18</v>
      </c>
      <c r="F297">
        <v>0</v>
      </c>
      <c r="G297">
        <v>0</v>
      </c>
      <c r="H297">
        <v>0</v>
      </c>
      <c r="I297">
        <v>158</v>
      </c>
      <c r="K297" s="130" t="s">
        <v>1058</v>
      </c>
      <c r="L297">
        <v>3.23</v>
      </c>
      <c r="M297" s="130"/>
      <c r="N297">
        <v>0</v>
      </c>
      <c r="O297">
        <v>-5.73</v>
      </c>
      <c r="P297">
        <v>-31.85</v>
      </c>
      <c r="Q297">
        <v>-86.16</v>
      </c>
      <c r="R297" s="130"/>
      <c r="S297">
        <v>50.17</v>
      </c>
      <c r="T297" s="130"/>
      <c r="X297" s="130"/>
    </row>
    <row r="298" spans="1:24" x14ac:dyDescent="0.3">
      <c r="A298" s="130" t="s">
        <v>511</v>
      </c>
      <c r="B298">
        <v>296</v>
      </c>
      <c r="C298" s="130" t="s">
        <v>904</v>
      </c>
      <c r="D298" s="130" t="s">
        <v>6</v>
      </c>
      <c r="E298">
        <v>8.6</v>
      </c>
      <c r="F298">
        <v>1.18</v>
      </c>
      <c r="G298">
        <v>113200</v>
      </c>
      <c r="H298">
        <v>968</v>
      </c>
      <c r="I298">
        <v>2150</v>
      </c>
      <c r="J298">
        <v>10.34</v>
      </c>
      <c r="K298" s="130" t="s">
        <v>1072</v>
      </c>
      <c r="L298">
        <v>1.55</v>
      </c>
      <c r="M298" s="130" t="s">
        <v>1050</v>
      </c>
      <c r="N298">
        <v>0.83</v>
      </c>
      <c r="O298">
        <v>4.91</v>
      </c>
      <c r="P298">
        <v>9.7100000000000009</v>
      </c>
      <c r="Q298">
        <v>8.77</v>
      </c>
      <c r="R298" s="130" t="s">
        <v>3491</v>
      </c>
      <c r="T298" s="130"/>
      <c r="X298" s="130"/>
    </row>
    <row r="299" spans="1:24" x14ac:dyDescent="0.3">
      <c r="A299" s="130" t="s">
        <v>510</v>
      </c>
      <c r="B299">
        <v>297</v>
      </c>
      <c r="C299" s="130" t="s">
        <v>904</v>
      </c>
      <c r="D299" s="130" t="s">
        <v>6</v>
      </c>
      <c r="E299">
        <v>79</v>
      </c>
      <c r="F299">
        <v>-0.32</v>
      </c>
      <c r="G299">
        <v>9439500</v>
      </c>
      <c r="H299">
        <v>745691</v>
      </c>
      <c r="I299">
        <v>93305</v>
      </c>
      <c r="J299">
        <v>77.42</v>
      </c>
      <c r="K299" s="130" t="s">
        <v>3492</v>
      </c>
      <c r="L299">
        <v>0.44</v>
      </c>
      <c r="M299" s="130" t="s">
        <v>930</v>
      </c>
      <c r="N299">
        <v>1.02</v>
      </c>
      <c r="O299">
        <v>7.81</v>
      </c>
      <c r="P299">
        <v>9.75</v>
      </c>
      <c r="Q299">
        <v>14.46</v>
      </c>
      <c r="R299" s="130" t="s">
        <v>992</v>
      </c>
      <c r="T299" s="130"/>
      <c r="X299" s="130"/>
    </row>
    <row r="300" spans="1:24" x14ac:dyDescent="0.3">
      <c r="A300" s="130" t="s">
        <v>509</v>
      </c>
      <c r="B300">
        <v>298</v>
      </c>
      <c r="C300" s="130" t="s">
        <v>914</v>
      </c>
      <c r="D300" s="130" t="s">
        <v>6</v>
      </c>
      <c r="E300">
        <v>1.03</v>
      </c>
      <c r="F300">
        <v>-0.96</v>
      </c>
      <c r="G300">
        <v>1828700</v>
      </c>
      <c r="H300">
        <v>1892</v>
      </c>
      <c r="I300">
        <v>700</v>
      </c>
      <c r="K300" s="130" t="s">
        <v>1066</v>
      </c>
      <c r="L300">
        <v>0.36</v>
      </c>
      <c r="M300" s="130"/>
      <c r="N300">
        <v>0</v>
      </c>
      <c r="O300">
        <v>-0.68</v>
      </c>
      <c r="P300">
        <v>-1.61</v>
      </c>
      <c r="Q300">
        <v>0.47</v>
      </c>
      <c r="R300" s="130" t="s">
        <v>1091</v>
      </c>
      <c r="T300" s="130"/>
      <c r="X300" s="130"/>
    </row>
    <row r="301" spans="1:24" x14ac:dyDescent="0.3">
      <c r="A301" s="130" t="s">
        <v>508</v>
      </c>
      <c r="B301">
        <v>299</v>
      </c>
      <c r="C301" s="130" t="s">
        <v>914</v>
      </c>
      <c r="D301" s="130" t="s">
        <v>6</v>
      </c>
      <c r="E301">
        <v>82.5</v>
      </c>
      <c r="F301">
        <v>0</v>
      </c>
      <c r="G301">
        <v>0</v>
      </c>
      <c r="H301">
        <v>0</v>
      </c>
      <c r="I301">
        <v>1599</v>
      </c>
      <c r="K301" s="130" t="s">
        <v>943</v>
      </c>
      <c r="L301">
        <v>0.25</v>
      </c>
      <c r="M301" s="130"/>
      <c r="N301">
        <v>0</v>
      </c>
      <c r="O301">
        <v>-1.0900000000000001</v>
      </c>
      <c r="P301">
        <v>-2.37</v>
      </c>
      <c r="Q301">
        <v>1.92</v>
      </c>
      <c r="R301" s="130"/>
      <c r="S301">
        <v>35.94</v>
      </c>
      <c r="T301" s="130"/>
      <c r="X301" s="130"/>
    </row>
    <row r="302" spans="1:24" x14ac:dyDescent="0.3">
      <c r="A302" s="130" t="s">
        <v>847</v>
      </c>
      <c r="B302">
        <v>300</v>
      </c>
      <c r="C302" s="130" t="s">
        <v>907</v>
      </c>
      <c r="D302" s="130" t="s">
        <v>6</v>
      </c>
      <c r="E302">
        <v>39.75</v>
      </c>
      <c r="F302">
        <v>-3.64</v>
      </c>
      <c r="G302">
        <v>5798000</v>
      </c>
      <c r="H302">
        <v>233965</v>
      </c>
      <c r="I302">
        <v>69165</v>
      </c>
      <c r="J302">
        <v>51.81</v>
      </c>
      <c r="K302" s="130" t="s">
        <v>3476</v>
      </c>
      <c r="L302">
        <v>0.78</v>
      </c>
      <c r="M302" s="130" t="s">
        <v>1050</v>
      </c>
      <c r="N302">
        <v>0.77</v>
      </c>
      <c r="O302">
        <v>9.9600000000000009</v>
      </c>
      <c r="P302">
        <v>12.22</v>
      </c>
      <c r="Q302">
        <v>7.18</v>
      </c>
      <c r="R302" s="130" t="s">
        <v>1109</v>
      </c>
      <c r="T302" s="130"/>
      <c r="X302" s="130"/>
    </row>
    <row r="303" spans="1:24" x14ac:dyDescent="0.3">
      <c r="A303" s="130" t="s">
        <v>507</v>
      </c>
      <c r="B303">
        <v>301</v>
      </c>
      <c r="C303" s="130" t="s">
        <v>904</v>
      </c>
      <c r="D303" s="130" t="s">
        <v>6</v>
      </c>
      <c r="E303">
        <v>6.15</v>
      </c>
      <c r="F303">
        <v>0</v>
      </c>
      <c r="G303">
        <v>6979000</v>
      </c>
      <c r="H303">
        <v>42831</v>
      </c>
      <c r="I303">
        <v>12249</v>
      </c>
      <c r="J303">
        <v>6.85</v>
      </c>
      <c r="K303" s="130" t="s">
        <v>976</v>
      </c>
      <c r="L303">
        <v>3.12</v>
      </c>
      <c r="M303" s="130" t="s">
        <v>906</v>
      </c>
      <c r="N303">
        <v>0.9</v>
      </c>
      <c r="O303">
        <v>10.61</v>
      </c>
      <c r="P303">
        <v>28.36</v>
      </c>
      <c r="Q303">
        <v>41.97</v>
      </c>
      <c r="R303" s="130" t="s">
        <v>998</v>
      </c>
      <c r="T303" s="130"/>
      <c r="X303" s="130"/>
    </row>
    <row r="304" spans="1:24" x14ac:dyDescent="0.3">
      <c r="A304" s="130" t="s">
        <v>506</v>
      </c>
      <c r="B304">
        <v>302</v>
      </c>
      <c r="C304" s="130" t="s">
        <v>904</v>
      </c>
      <c r="D304" s="130" t="s">
        <v>6</v>
      </c>
      <c r="E304">
        <v>0.56999999999999995</v>
      </c>
      <c r="F304">
        <v>0</v>
      </c>
      <c r="G304">
        <v>8557800</v>
      </c>
      <c r="H304">
        <v>4808</v>
      </c>
      <c r="I304">
        <v>1762</v>
      </c>
      <c r="J304">
        <v>14</v>
      </c>
      <c r="K304" s="130" t="s">
        <v>995</v>
      </c>
      <c r="L304">
        <v>0.1</v>
      </c>
      <c r="M304" s="130" t="s">
        <v>938</v>
      </c>
      <c r="N304">
        <v>0.04</v>
      </c>
      <c r="O304">
        <v>12.32</v>
      </c>
      <c r="P304">
        <v>10.94</v>
      </c>
      <c r="Q304">
        <v>14.32</v>
      </c>
      <c r="R304" s="130" t="s">
        <v>3493</v>
      </c>
      <c r="T304" s="130"/>
      <c r="X304" s="130"/>
    </row>
    <row r="305" spans="1:24" x14ac:dyDescent="0.3">
      <c r="A305" s="130" t="s">
        <v>848</v>
      </c>
      <c r="B305">
        <v>303</v>
      </c>
      <c r="C305" s="130" t="s">
        <v>907</v>
      </c>
      <c r="D305" s="130" t="s">
        <v>6</v>
      </c>
      <c r="E305">
        <v>10.5</v>
      </c>
      <c r="F305">
        <v>0</v>
      </c>
      <c r="G305">
        <v>2015600</v>
      </c>
      <c r="H305">
        <v>20962</v>
      </c>
      <c r="I305">
        <v>6300</v>
      </c>
      <c r="J305">
        <v>43.12</v>
      </c>
      <c r="K305" s="130" t="s">
        <v>3142</v>
      </c>
      <c r="L305">
        <v>0.95</v>
      </c>
      <c r="M305" s="130" t="s">
        <v>923</v>
      </c>
      <c r="N305">
        <v>0.24</v>
      </c>
      <c r="O305">
        <v>18.18</v>
      </c>
      <c r="P305">
        <v>18.72</v>
      </c>
      <c r="Q305">
        <v>18.39</v>
      </c>
      <c r="R305" s="130" t="s">
        <v>1017</v>
      </c>
      <c r="S305">
        <v>34.200000000000003</v>
      </c>
      <c r="T305" s="130"/>
      <c r="U305">
        <v>455</v>
      </c>
      <c r="V305">
        <v>437</v>
      </c>
      <c r="X305" s="130"/>
    </row>
    <row r="306" spans="1:24" x14ac:dyDescent="0.3">
      <c r="A306" s="130" t="s">
        <v>849</v>
      </c>
      <c r="B306">
        <v>304</v>
      </c>
      <c r="C306" s="130" t="s">
        <v>907</v>
      </c>
      <c r="D306" s="130" t="s">
        <v>6</v>
      </c>
      <c r="E306">
        <v>3.14</v>
      </c>
      <c r="F306">
        <v>-2.48</v>
      </c>
      <c r="G306">
        <v>398300</v>
      </c>
      <c r="H306">
        <v>1253</v>
      </c>
      <c r="I306">
        <v>722</v>
      </c>
      <c r="J306">
        <v>35.36</v>
      </c>
      <c r="K306" s="130" t="s">
        <v>3468</v>
      </c>
      <c r="L306">
        <v>1.37</v>
      </c>
      <c r="M306" s="130" t="s">
        <v>912</v>
      </c>
      <c r="N306">
        <v>0.09</v>
      </c>
      <c r="O306">
        <v>7.81</v>
      </c>
      <c r="P306">
        <v>11.45</v>
      </c>
      <c r="Q306">
        <v>2.71</v>
      </c>
      <c r="R306" s="130" t="s">
        <v>932</v>
      </c>
      <c r="T306" s="130"/>
      <c r="X306" s="130"/>
    </row>
    <row r="307" spans="1:24" x14ac:dyDescent="0.3">
      <c r="A307" s="130" t="s">
        <v>505</v>
      </c>
      <c r="B307">
        <v>305</v>
      </c>
      <c r="C307" s="130" t="s">
        <v>914</v>
      </c>
      <c r="D307" s="130" t="s">
        <v>6</v>
      </c>
      <c r="E307">
        <v>1.22</v>
      </c>
      <c r="F307">
        <v>-0.81</v>
      </c>
      <c r="G307">
        <v>3255800</v>
      </c>
      <c r="H307">
        <v>3943</v>
      </c>
      <c r="I307">
        <v>1830</v>
      </c>
      <c r="K307" s="130" t="s">
        <v>1095</v>
      </c>
      <c r="L307">
        <v>5.79</v>
      </c>
      <c r="M307" s="130"/>
      <c r="N307">
        <v>0</v>
      </c>
      <c r="O307">
        <v>-5.01</v>
      </c>
      <c r="P307">
        <v>-68.349999999999994</v>
      </c>
      <c r="Q307">
        <v>-2.48</v>
      </c>
      <c r="R307" s="130"/>
      <c r="T307" s="130"/>
      <c r="X307" s="130"/>
    </row>
    <row r="308" spans="1:24" x14ac:dyDescent="0.3">
      <c r="A308" s="130" t="s">
        <v>504</v>
      </c>
      <c r="B308">
        <v>306</v>
      </c>
      <c r="C308" s="130" t="s">
        <v>904</v>
      </c>
      <c r="D308" s="130" t="s">
        <v>6</v>
      </c>
      <c r="E308">
        <v>52</v>
      </c>
      <c r="F308">
        <v>0.97</v>
      </c>
      <c r="G308">
        <v>1574400</v>
      </c>
      <c r="H308">
        <v>81585</v>
      </c>
      <c r="I308">
        <v>44031</v>
      </c>
      <c r="J308">
        <v>8.6300000000000008</v>
      </c>
      <c r="K308" s="130" t="s">
        <v>946</v>
      </c>
      <c r="L308">
        <v>6.81</v>
      </c>
      <c r="M308" s="130" t="s">
        <v>1087</v>
      </c>
      <c r="N308">
        <v>6.02</v>
      </c>
      <c r="O308">
        <v>2.86</v>
      </c>
      <c r="P308">
        <v>11.34</v>
      </c>
      <c r="Q308">
        <v>26.58</v>
      </c>
      <c r="R308" s="130" t="s">
        <v>3143</v>
      </c>
      <c r="T308" s="130"/>
      <c r="X308" s="130"/>
    </row>
    <row r="309" spans="1:24" x14ac:dyDescent="0.3">
      <c r="A309" s="130" t="s">
        <v>503</v>
      </c>
      <c r="B309">
        <v>307</v>
      </c>
      <c r="C309" s="130" t="s">
        <v>904</v>
      </c>
      <c r="D309" s="130" t="s">
        <v>6</v>
      </c>
      <c r="E309">
        <v>0.93</v>
      </c>
      <c r="F309">
        <v>2.2000000000000002</v>
      </c>
      <c r="G309">
        <v>16015500</v>
      </c>
      <c r="H309">
        <v>15007</v>
      </c>
      <c r="I309">
        <v>670</v>
      </c>
      <c r="K309" s="130" t="s">
        <v>1113</v>
      </c>
      <c r="L309">
        <v>1.75</v>
      </c>
      <c r="M309" s="130"/>
      <c r="N309">
        <v>0</v>
      </c>
      <c r="O309">
        <v>1.6</v>
      </c>
      <c r="P309">
        <v>-0.76</v>
      </c>
      <c r="Q309">
        <v>-4.22</v>
      </c>
      <c r="R309" s="130"/>
      <c r="T309" s="130"/>
      <c r="X309" s="130"/>
    </row>
    <row r="310" spans="1:24" x14ac:dyDescent="0.3">
      <c r="A310" s="130" t="s">
        <v>502</v>
      </c>
      <c r="B310">
        <v>308</v>
      </c>
      <c r="C310" s="130" t="s">
        <v>904</v>
      </c>
      <c r="D310" s="130" t="s">
        <v>6</v>
      </c>
      <c r="E310">
        <v>3.64</v>
      </c>
      <c r="F310">
        <v>4.5999999999999996</v>
      </c>
      <c r="G310">
        <v>16565300</v>
      </c>
      <c r="H310">
        <v>59975</v>
      </c>
      <c r="I310">
        <v>16053</v>
      </c>
      <c r="J310">
        <v>22.83</v>
      </c>
      <c r="K310" s="130" t="s">
        <v>1138</v>
      </c>
      <c r="L310">
        <v>1.27</v>
      </c>
      <c r="M310" s="130"/>
      <c r="N310">
        <v>0.16</v>
      </c>
      <c r="O310">
        <v>2.96</v>
      </c>
      <c r="P310">
        <v>3.76</v>
      </c>
      <c r="Q310">
        <v>10.029999999999999</v>
      </c>
      <c r="R310" s="130"/>
      <c r="S310">
        <v>27.81</v>
      </c>
      <c r="T310" s="130"/>
      <c r="U310">
        <v>400</v>
      </c>
      <c r="V310">
        <v>401</v>
      </c>
      <c r="W310">
        <v>-2</v>
      </c>
      <c r="X310" s="130"/>
    </row>
    <row r="311" spans="1:24" x14ac:dyDescent="0.3">
      <c r="A311" s="130" t="s">
        <v>501</v>
      </c>
      <c r="B311">
        <v>309</v>
      </c>
      <c r="C311" s="130" t="s">
        <v>904</v>
      </c>
      <c r="D311" s="130" t="s">
        <v>6</v>
      </c>
      <c r="E311">
        <v>10.3</v>
      </c>
      <c r="F311">
        <v>-1.9</v>
      </c>
      <c r="G311">
        <v>22565500</v>
      </c>
      <c r="H311">
        <v>232712</v>
      </c>
      <c r="I311">
        <v>143953</v>
      </c>
      <c r="J311">
        <v>9.09</v>
      </c>
      <c r="K311" s="130" t="s">
        <v>1130</v>
      </c>
      <c r="L311">
        <v>8.66</v>
      </c>
      <c r="M311" s="130" t="s">
        <v>963</v>
      </c>
      <c r="N311">
        <v>1.1299999999999999</v>
      </c>
      <c r="O311">
        <v>1.39</v>
      </c>
      <c r="P311">
        <v>4.74</v>
      </c>
      <c r="Q311">
        <v>22.35</v>
      </c>
      <c r="R311" s="130" t="s">
        <v>920</v>
      </c>
      <c r="T311" s="130"/>
      <c r="X311" s="130"/>
    </row>
    <row r="312" spans="1:24" x14ac:dyDescent="0.3">
      <c r="A312" s="130" t="s">
        <v>500</v>
      </c>
      <c r="B312">
        <v>310</v>
      </c>
      <c r="C312" s="130" t="s">
        <v>904</v>
      </c>
      <c r="D312" s="130" t="s">
        <v>6</v>
      </c>
      <c r="E312">
        <v>60.75</v>
      </c>
      <c r="F312">
        <v>-4.33</v>
      </c>
      <c r="G312">
        <v>10712400</v>
      </c>
      <c r="H312">
        <v>657722</v>
      </c>
      <c r="I312">
        <v>156634</v>
      </c>
      <c r="J312">
        <v>29.41</v>
      </c>
      <c r="K312" s="130" t="s">
        <v>3494</v>
      </c>
      <c r="L312">
        <v>2.88</v>
      </c>
      <c r="M312" s="130" t="s">
        <v>1041</v>
      </c>
      <c r="N312">
        <v>2.0699999999999998</v>
      </c>
      <c r="O312">
        <v>9.9700000000000006</v>
      </c>
      <c r="P312">
        <v>23.26</v>
      </c>
      <c r="Q312">
        <v>36.44</v>
      </c>
      <c r="R312" s="130" t="s">
        <v>1014</v>
      </c>
      <c r="T312" s="130"/>
      <c r="X312" s="130"/>
    </row>
    <row r="313" spans="1:24" x14ac:dyDescent="0.3">
      <c r="A313" s="130" t="s">
        <v>499</v>
      </c>
      <c r="B313">
        <v>311</v>
      </c>
      <c r="C313" s="130" t="s">
        <v>904</v>
      </c>
      <c r="D313" s="130" t="s">
        <v>6</v>
      </c>
      <c r="E313">
        <v>6.05</v>
      </c>
      <c r="F313">
        <v>0.83</v>
      </c>
      <c r="G313">
        <v>497300</v>
      </c>
      <c r="H313">
        <v>3040</v>
      </c>
      <c r="I313">
        <v>23353</v>
      </c>
      <c r="J313">
        <v>57.9</v>
      </c>
      <c r="K313" s="130" t="s">
        <v>2516</v>
      </c>
      <c r="L313">
        <v>0.9</v>
      </c>
      <c r="M313" s="130"/>
      <c r="N313">
        <v>0.1</v>
      </c>
      <c r="O313">
        <v>3.48</v>
      </c>
      <c r="P313">
        <v>5.52</v>
      </c>
      <c r="Q313">
        <v>-17.45</v>
      </c>
      <c r="R313" s="130"/>
      <c r="T313" s="130"/>
      <c r="X313" s="130"/>
    </row>
    <row r="314" spans="1:24" x14ac:dyDescent="0.3">
      <c r="A314" s="130" t="s">
        <v>498</v>
      </c>
      <c r="B314">
        <v>312</v>
      </c>
      <c r="C314" s="130" t="s">
        <v>914</v>
      </c>
      <c r="D314" s="130" t="s">
        <v>6</v>
      </c>
      <c r="E314">
        <v>4.24</v>
      </c>
      <c r="F314">
        <v>-5.78</v>
      </c>
      <c r="G314">
        <v>23247600</v>
      </c>
      <c r="H314">
        <v>103071</v>
      </c>
      <c r="I314">
        <v>1823</v>
      </c>
      <c r="J314">
        <v>36.96</v>
      </c>
      <c r="K314" s="130" t="s">
        <v>1104</v>
      </c>
      <c r="L314">
        <v>0.23</v>
      </c>
      <c r="M314" s="130" t="s">
        <v>1101</v>
      </c>
      <c r="N314">
        <v>0.11</v>
      </c>
      <c r="O314">
        <v>10.42</v>
      </c>
      <c r="P314">
        <v>9.75</v>
      </c>
      <c r="Q314">
        <v>13.67</v>
      </c>
      <c r="R314" s="130" t="s">
        <v>1015</v>
      </c>
      <c r="S314">
        <v>33.090000000000003</v>
      </c>
      <c r="T314" s="130"/>
      <c r="U314">
        <v>461</v>
      </c>
      <c r="V314">
        <v>442</v>
      </c>
      <c r="W314">
        <v>0.37</v>
      </c>
      <c r="X314" s="130"/>
    </row>
    <row r="315" spans="1:24" x14ac:dyDescent="0.3">
      <c r="A315" s="130" t="s">
        <v>497</v>
      </c>
      <c r="B315">
        <v>313</v>
      </c>
      <c r="C315" s="130" t="s">
        <v>914</v>
      </c>
      <c r="D315" s="130" t="s">
        <v>6</v>
      </c>
      <c r="E315">
        <v>2.9</v>
      </c>
      <c r="F315">
        <v>1.4</v>
      </c>
      <c r="G315">
        <v>1418100</v>
      </c>
      <c r="H315">
        <v>4082</v>
      </c>
      <c r="I315">
        <v>1991</v>
      </c>
      <c r="J315">
        <v>19.79</v>
      </c>
      <c r="K315" s="130" t="s">
        <v>3166</v>
      </c>
      <c r="L315">
        <v>1.02</v>
      </c>
      <c r="M315" s="130" t="s">
        <v>912</v>
      </c>
      <c r="N315">
        <v>0.15</v>
      </c>
      <c r="O315">
        <v>11.8</v>
      </c>
      <c r="P315">
        <v>19.96</v>
      </c>
      <c r="Q315">
        <v>14.34</v>
      </c>
      <c r="R315" s="130" t="s">
        <v>967</v>
      </c>
      <c r="T315" s="130"/>
      <c r="X315" s="130"/>
    </row>
    <row r="316" spans="1:24" x14ac:dyDescent="0.3">
      <c r="A316" s="130" t="s">
        <v>496</v>
      </c>
      <c r="B316">
        <v>314</v>
      </c>
      <c r="C316" s="130" t="s">
        <v>914</v>
      </c>
      <c r="D316" s="130" t="s">
        <v>6</v>
      </c>
      <c r="E316">
        <v>261</v>
      </c>
      <c r="F316">
        <v>-0.38</v>
      </c>
      <c r="G316">
        <v>200</v>
      </c>
      <c r="H316">
        <v>52</v>
      </c>
      <c r="I316">
        <v>1566</v>
      </c>
      <c r="J316">
        <v>18.52</v>
      </c>
      <c r="K316" s="130" t="s">
        <v>1100</v>
      </c>
      <c r="L316">
        <v>0.2</v>
      </c>
      <c r="M316" s="130" t="s">
        <v>1103</v>
      </c>
      <c r="N316">
        <v>14.09</v>
      </c>
      <c r="O316">
        <v>12.98</v>
      </c>
      <c r="P316">
        <v>12.08</v>
      </c>
      <c r="Q316">
        <v>25.68</v>
      </c>
      <c r="R316" s="130" t="s">
        <v>2233</v>
      </c>
      <c r="S316">
        <v>64.569999999999993</v>
      </c>
      <c r="T316" s="130"/>
      <c r="U316">
        <v>287</v>
      </c>
      <c r="V316">
        <v>266</v>
      </c>
      <c r="W316">
        <v>2</v>
      </c>
      <c r="X316" s="130"/>
    </row>
    <row r="317" spans="1:24" x14ac:dyDescent="0.3">
      <c r="A317" s="130" t="s">
        <v>495</v>
      </c>
      <c r="B317">
        <v>315</v>
      </c>
      <c r="C317" s="130" t="s">
        <v>904</v>
      </c>
      <c r="D317" s="130" t="s">
        <v>6</v>
      </c>
      <c r="E317">
        <v>2.2200000000000002</v>
      </c>
      <c r="F317">
        <v>2.78</v>
      </c>
      <c r="G317">
        <v>5822300</v>
      </c>
      <c r="H317">
        <v>13035</v>
      </c>
      <c r="I317">
        <v>2924</v>
      </c>
      <c r="K317" s="130" t="s">
        <v>911</v>
      </c>
      <c r="L317">
        <v>2.78</v>
      </c>
      <c r="M317" s="130"/>
      <c r="N317">
        <v>0</v>
      </c>
      <c r="O317">
        <v>-2.9</v>
      </c>
      <c r="P317">
        <v>-15.99</v>
      </c>
      <c r="Q317">
        <v>-134.91</v>
      </c>
      <c r="R317" s="130"/>
      <c r="T317" s="130"/>
      <c r="X317" s="130"/>
    </row>
    <row r="318" spans="1:24" x14ac:dyDescent="0.3">
      <c r="A318" s="130" t="s">
        <v>494</v>
      </c>
      <c r="B318">
        <v>316</v>
      </c>
      <c r="C318" s="130" t="s">
        <v>914</v>
      </c>
      <c r="D318" s="130" t="s">
        <v>6</v>
      </c>
      <c r="E318">
        <v>5.8</v>
      </c>
      <c r="F318">
        <v>7.41</v>
      </c>
      <c r="G318">
        <v>17018600</v>
      </c>
      <c r="H318">
        <v>96577</v>
      </c>
      <c r="I318">
        <v>2436</v>
      </c>
      <c r="J318">
        <v>38.409999999999997</v>
      </c>
      <c r="K318" s="130" t="s">
        <v>3495</v>
      </c>
      <c r="L318">
        <v>0.31</v>
      </c>
      <c r="M318" s="130" t="s">
        <v>949</v>
      </c>
      <c r="N318">
        <v>0.15</v>
      </c>
      <c r="O318">
        <v>14.93</v>
      </c>
      <c r="P318">
        <v>17.16</v>
      </c>
      <c r="Q318">
        <v>16.23</v>
      </c>
      <c r="R318" s="130" t="s">
        <v>2280</v>
      </c>
      <c r="S318">
        <v>26.85</v>
      </c>
      <c r="T318" s="130"/>
      <c r="U318">
        <v>437</v>
      </c>
      <c r="V318">
        <v>421</v>
      </c>
      <c r="W318">
        <v>1.59</v>
      </c>
      <c r="X318" s="130"/>
    </row>
    <row r="319" spans="1:24" x14ac:dyDescent="0.3">
      <c r="A319" s="130" t="s">
        <v>493</v>
      </c>
      <c r="B319">
        <v>317</v>
      </c>
      <c r="C319" s="130" t="s">
        <v>914</v>
      </c>
      <c r="D319" s="130" t="s">
        <v>6</v>
      </c>
      <c r="E319">
        <v>386</v>
      </c>
      <c r="F319">
        <v>0.26</v>
      </c>
      <c r="G319">
        <v>6000</v>
      </c>
      <c r="H319">
        <v>2341</v>
      </c>
      <c r="I319">
        <v>7643</v>
      </c>
      <c r="J319">
        <v>7.66</v>
      </c>
      <c r="K319" s="130" t="s">
        <v>1062</v>
      </c>
      <c r="L319">
        <v>0.23</v>
      </c>
      <c r="M319" s="130" t="s">
        <v>2172</v>
      </c>
      <c r="N319">
        <v>50.39</v>
      </c>
      <c r="O319">
        <v>12.67</v>
      </c>
      <c r="P319">
        <v>14.13</v>
      </c>
      <c r="Q319">
        <v>11.32</v>
      </c>
      <c r="R319" s="130" t="s">
        <v>3496</v>
      </c>
      <c r="S319">
        <v>29.5</v>
      </c>
      <c r="T319" s="130"/>
      <c r="U319">
        <v>80</v>
      </c>
      <c r="V319">
        <v>71</v>
      </c>
      <c r="W319">
        <v>0.11</v>
      </c>
      <c r="X319" s="130"/>
    </row>
    <row r="320" spans="1:24" x14ac:dyDescent="0.3">
      <c r="A320" s="130" t="s">
        <v>492</v>
      </c>
      <c r="B320">
        <v>318</v>
      </c>
      <c r="C320" s="130" t="s">
        <v>904</v>
      </c>
      <c r="D320" s="130" t="s">
        <v>6</v>
      </c>
      <c r="E320">
        <v>2.04</v>
      </c>
      <c r="F320">
        <v>0</v>
      </c>
      <c r="G320">
        <v>42000</v>
      </c>
      <c r="H320">
        <v>85</v>
      </c>
      <c r="I320">
        <v>1004</v>
      </c>
      <c r="J320">
        <v>39.4</v>
      </c>
      <c r="K320" s="130" t="s">
        <v>1081</v>
      </c>
      <c r="L320">
        <v>1.38</v>
      </c>
      <c r="M320" s="130" t="s">
        <v>918</v>
      </c>
      <c r="N320">
        <v>0.05</v>
      </c>
      <c r="O320">
        <v>2.5099999999999998</v>
      </c>
      <c r="P320">
        <v>2.14</v>
      </c>
      <c r="Q320">
        <v>-0.5</v>
      </c>
      <c r="R320" s="130" t="s">
        <v>926</v>
      </c>
      <c r="S320">
        <v>36.08</v>
      </c>
      <c r="T320" s="130"/>
      <c r="U320">
        <v>541</v>
      </c>
      <c r="V320">
        <v>532</v>
      </c>
      <c r="W320">
        <v>37.520000000000003</v>
      </c>
      <c r="X320" s="130"/>
    </row>
    <row r="321" spans="1:24" x14ac:dyDescent="0.3">
      <c r="A321" s="130" t="s">
        <v>491</v>
      </c>
      <c r="B321">
        <v>319</v>
      </c>
      <c r="C321" s="130" t="s">
        <v>904</v>
      </c>
      <c r="D321" s="130" t="s">
        <v>6</v>
      </c>
      <c r="E321">
        <v>8.9499999999999993</v>
      </c>
      <c r="F321">
        <v>4.68</v>
      </c>
      <c r="G321">
        <v>811000</v>
      </c>
      <c r="H321">
        <v>7129</v>
      </c>
      <c r="I321">
        <v>8279</v>
      </c>
      <c r="J321">
        <v>5.89</v>
      </c>
      <c r="K321" s="130" t="s">
        <v>1029</v>
      </c>
      <c r="L321">
        <v>0.67</v>
      </c>
      <c r="M321" s="130" t="s">
        <v>1106</v>
      </c>
      <c r="N321">
        <v>1.52</v>
      </c>
      <c r="O321">
        <v>14.25</v>
      </c>
      <c r="P321">
        <v>19.25</v>
      </c>
      <c r="Q321">
        <v>20.93</v>
      </c>
      <c r="R321" s="130" t="s">
        <v>3497</v>
      </c>
      <c r="S321">
        <v>31.61</v>
      </c>
      <c r="T321" s="130"/>
      <c r="U321">
        <v>44</v>
      </c>
      <c r="V321">
        <v>38</v>
      </c>
      <c r="W321">
        <v>0.19</v>
      </c>
      <c r="X321" s="130"/>
    </row>
    <row r="322" spans="1:24" x14ac:dyDescent="0.3">
      <c r="A322" s="130" t="s">
        <v>490</v>
      </c>
      <c r="B322">
        <v>320</v>
      </c>
      <c r="C322" s="130" t="s">
        <v>904</v>
      </c>
      <c r="D322" s="130" t="s">
        <v>6</v>
      </c>
      <c r="E322">
        <v>19</v>
      </c>
      <c r="F322">
        <v>0</v>
      </c>
      <c r="G322">
        <v>3138000</v>
      </c>
      <c r="H322">
        <v>59853</v>
      </c>
      <c r="I322">
        <v>9975</v>
      </c>
      <c r="J322">
        <v>28.44</v>
      </c>
      <c r="K322" s="130" t="s">
        <v>1056</v>
      </c>
      <c r="L322">
        <v>0.73</v>
      </c>
      <c r="M322" s="130" t="s">
        <v>977</v>
      </c>
      <c r="N322">
        <v>0.67</v>
      </c>
      <c r="O322">
        <v>8.57</v>
      </c>
      <c r="P322">
        <v>7.48</v>
      </c>
      <c r="Q322">
        <v>13.69</v>
      </c>
      <c r="R322" s="130" t="s">
        <v>2531</v>
      </c>
      <c r="S322">
        <v>24.48</v>
      </c>
      <c r="T322" s="130"/>
      <c r="U322">
        <v>417</v>
      </c>
      <c r="V322">
        <v>388</v>
      </c>
      <c r="W322">
        <v>1.82</v>
      </c>
      <c r="X322" s="130"/>
    </row>
    <row r="323" spans="1:24" x14ac:dyDescent="0.3">
      <c r="A323" s="130" t="s">
        <v>489</v>
      </c>
      <c r="B323">
        <v>321</v>
      </c>
      <c r="C323" s="130" t="s">
        <v>904</v>
      </c>
      <c r="D323" s="130" t="s">
        <v>6</v>
      </c>
      <c r="E323">
        <v>1.32</v>
      </c>
      <c r="F323">
        <v>0</v>
      </c>
      <c r="G323">
        <v>145400</v>
      </c>
      <c r="H323">
        <v>190</v>
      </c>
      <c r="I323">
        <v>792</v>
      </c>
      <c r="K323" s="130" t="s">
        <v>3122</v>
      </c>
      <c r="L323">
        <v>1.2</v>
      </c>
      <c r="M323" s="130"/>
      <c r="N323">
        <v>0</v>
      </c>
      <c r="O323">
        <v>-0.65</v>
      </c>
      <c r="P323">
        <v>-6.72</v>
      </c>
      <c r="Q323">
        <v>-8.3699999999999992</v>
      </c>
      <c r="R323" s="130"/>
      <c r="T323" s="130"/>
      <c r="X323" s="130"/>
    </row>
    <row r="324" spans="1:24" x14ac:dyDescent="0.3">
      <c r="A324" s="130" t="s">
        <v>488</v>
      </c>
      <c r="B324">
        <v>322</v>
      </c>
      <c r="C324" s="130" t="s">
        <v>904</v>
      </c>
      <c r="D324" s="130" t="s">
        <v>6</v>
      </c>
      <c r="E324">
        <v>2.76</v>
      </c>
      <c r="F324">
        <v>-0.72</v>
      </c>
      <c r="G324">
        <v>308200</v>
      </c>
      <c r="H324">
        <v>858</v>
      </c>
      <c r="I324">
        <v>2545</v>
      </c>
      <c r="J324">
        <v>13.24</v>
      </c>
      <c r="K324" s="130" t="s">
        <v>932</v>
      </c>
      <c r="L324">
        <v>0.15</v>
      </c>
      <c r="M324" s="130" t="s">
        <v>1077</v>
      </c>
      <c r="N324">
        <v>0.21</v>
      </c>
      <c r="O324">
        <v>7.5</v>
      </c>
      <c r="P324">
        <v>7.12</v>
      </c>
      <c r="Q324">
        <v>4.54</v>
      </c>
      <c r="R324" s="130" t="s">
        <v>3145</v>
      </c>
      <c r="T324" s="130"/>
      <c r="X324" s="130"/>
    </row>
    <row r="325" spans="1:24" x14ac:dyDescent="0.3">
      <c r="A325" s="130" t="s">
        <v>850</v>
      </c>
      <c r="B325">
        <v>323</v>
      </c>
      <c r="C325" s="130" t="s">
        <v>907</v>
      </c>
      <c r="D325" s="130" t="s">
        <v>6</v>
      </c>
      <c r="E325">
        <v>12.3</v>
      </c>
      <c r="F325">
        <v>-0.81</v>
      </c>
      <c r="G325">
        <v>9988000</v>
      </c>
      <c r="H325">
        <v>119351</v>
      </c>
      <c r="I325">
        <v>3936</v>
      </c>
      <c r="J325">
        <v>52.78</v>
      </c>
      <c r="K325" s="130" t="s">
        <v>3498</v>
      </c>
      <c r="L325">
        <v>0.57999999999999996</v>
      </c>
      <c r="M325" s="130" t="s">
        <v>949</v>
      </c>
      <c r="N325">
        <v>0.23</v>
      </c>
      <c r="O325">
        <v>8.41</v>
      </c>
      <c r="P325">
        <v>10.84</v>
      </c>
      <c r="Q325">
        <v>5.71</v>
      </c>
      <c r="R325" s="130" t="s">
        <v>1025</v>
      </c>
      <c r="S325">
        <v>41.02</v>
      </c>
      <c r="T325" s="130"/>
      <c r="U325">
        <v>516</v>
      </c>
      <c r="V325">
        <v>510</v>
      </c>
      <c r="X325" s="130"/>
    </row>
    <row r="326" spans="1:24" x14ac:dyDescent="0.3">
      <c r="A326" s="130" t="s">
        <v>487</v>
      </c>
      <c r="B326">
        <v>324</v>
      </c>
      <c r="C326" s="130" t="s">
        <v>904</v>
      </c>
      <c r="D326" s="130" t="s">
        <v>6</v>
      </c>
      <c r="E326">
        <v>7.8</v>
      </c>
      <c r="F326">
        <v>-1.89</v>
      </c>
      <c r="G326">
        <v>32252900</v>
      </c>
      <c r="H326">
        <v>251837</v>
      </c>
      <c r="I326">
        <v>93208</v>
      </c>
      <c r="J326">
        <v>12.35</v>
      </c>
      <c r="K326" s="130" t="s">
        <v>936</v>
      </c>
      <c r="L326">
        <v>1.44</v>
      </c>
      <c r="M326" s="130" t="s">
        <v>977</v>
      </c>
      <c r="N326">
        <v>0.63</v>
      </c>
      <c r="O326">
        <v>8.01</v>
      </c>
      <c r="P326">
        <v>14.64</v>
      </c>
      <c r="Q326">
        <v>22.52</v>
      </c>
      <c r="R326" s="130" t="s">
        <v>2168</v>
      </c>
      <c r="S326">
        <v>69.400000000000006</v>
      </c>
      <c r="T326" s="130"/>
      <c r="U326">
        <v>179</v>
      </c>
      <c r="V326">
        <v>199</v>
      </c>
      <c r="W326">
        <v>-22.96</v>
      </c>
      <c r="X326" s="130"/>
    </row>
    <row r="327" spans="1:24" x14ac:dyDescent="0.3">
      <c r="A327" s="130" t="s">
        <v>486</v>
      </c>
      <c r="B327">
        <v>325</v>
      </c>
      <c r="C327" s="130" t="s">
        <v>904</v>
      </c>
      <c r="D327" s="130" t="s">
        <v>6</v>
      </c>
      <c r="E327">
        <v>1.07</v>
      </c>
      <c r="F327">
        <v>-0.93</v>
      </c>
      <c r="G327">
        <v>2726200</v>
      </c>
      <c r="H327">
        <v>2934</v>
      </c>
      <c r="I327">
        <v>22667</v>
      </c>
      <c r="J327">
        <v>12.59</v>
      </c>
      <c r="K327" s="130" t="s">
        <v>1012</v>
      </c>
      <c r="L327">
        <v>5.45</v>
      </c>
      <c r="M327" s="130" t="s">
        <v>923</v>
      </c>
      <c r="N327">
        <v>0.08</v>
      </c>
      <c r="O327">
        <v>2.0299999999999998</v>
      </c>
      <c r="P327">
        <v>4.63</v>
      </c>
      <c r="Q327">
        <v>30.67</v>
      </c>
      <c r="R327" s="130" t="s">
        <v>2917</v>
      </c>
      <c r="S327">
        <v>16.829999999999998</v>
      </c>
      <c r="T327" s="130"/>
      <c r="U327">
        <v>254</v>
      </c>
      <c r="V327">
        <v>277</v>
      </c>
      <c r="W327">
        <v>-2.86</v>
      </c>
      <c r="X327" s="130"/>
    </row>
    <row r="328" spans="1:24" x14ac:dyDescent="0.3">
      <c r="A328" s="130" t="s">
        <v>485</v>
      </c>
      <c r="B328">
        <v>326</v>
      </c>
      <c r="C328" s="130" t="s">
        <v>904</v>
      </c>
      <c r="D328" s="130" t="s">
        <v>6</v>
      </c>
      <c r="E328">
        <v>3.4</v>
      </c>
      <c r="F328">
        <v>-0.57999999999999996</v>
      </c>
      <c r="G328">
        <v>130800</v>
      </c>
      <c r="H328">
        <v>443</v>
      </c>
      <c r="I328">
        <v>1302</v>
      </c>
      <c r="J328">
        <v>12.84</v>
      </c>
      <c r="K328" s="130" t="s">
        <v>1062</v>
      </c>
      <c r="L328">
        <v>0.36</v>
      </c>
      <c r="M328" s="130" t="s">
        <v>1077</v>
      </c>
      <c r="N328">
        <v>0.26</v>
      </c>
      <c r="O328">
        <v>7.7</v>
      </c>
      <c r="P328">
        <v>7.11</v>
      </c>
      <c r="Q328">
        <v>5.92</v>
      </c>
      <c r="R328" s="130" t="s">
        <v>3499</v>
      </c>
      <c r="S328">
        <v>32.35</v>
      </c>
      <c r="T328" s="130"/>
      <c r="U328">
        <v>232</v>
      </c>
      <c r="V328">
        <v>210</v>
      </c>
      <c r="W328">
        <v>3.72</v>
      </c>
      <c r="X328" s="130"/>
    </row>
    <row r="329" spans="1:24" x14ac:dyDescent="0.3">
      <c r="A329" s="130" t="s">
        <v>484</v>
      </c>
      <c r="B329">
        <v>327</v>
      </c>
      <c r="C329" s="130" t="s">
        <v>904</v>
      </c>
      <c r="D329" s="130" t="s">
        <v>6</v>
      </c>
      <c r="E329">
        <v>3.72</v>
      </c>
      <c r="F329">
        <v>-1.06</v>
      </c>
      <c r="G329">
        <v>662900</v>
      </c>
      <c r="H329">
        <v>2433</v>
      </c>
      <c r="I329">
        <v>824</v>
      </c>
      <c r="J329">
        <v>15.35</v>
      </c>
      <c r="K329" s="130" t="s">
        <v>1016</v>
      </c>
      <c r="L329">
        <v>1.46</v>
      </c>
      <c r="M329" s="130" t="s">
        <v>1077</v>
      </c>
      <c r="N329">
        <v>0.24</v>
      </c>
      <c r="O329">
        <v>6.49</v>
      </c>
      <c r="P329">
        <v>5.08</v>
      </c>
      <c r="Q329">
        <v>1.93</v>
      </c>
      <c r="R329" s="130" t="s">
        <v>2520</v>
      </c>
      <c r="S329">
        <v>58.96</v>
      </c>
      <c r="T329" s="130"/>
      <c r="U329">
        <v>298</v>
      </c>
      <c r="V329">
        <v>268</v>
      </c>
      <c r="W329">
        <v>2.73</v>
      </c>
      <c r="X329" s="130"/>
    </row>
    <row r="330" spans="1:24" x14ac:dyDescent="0.3">
      <c r="A330" s="130" t="s">
        <v>483</v>
      </c>
      <c r="B330">
        <v>328</v>
      </c>
      <c r="C330" s="130" t="s">
        <v>904</v>
      </c>
      <c r="D330" s="130" t="s">
        <v>6</v>
      </c>
      <c r="E330">
        <v>2.7</v>
      </c>
      <c r="F330">
        <v>-1.46</v>
      </c>
      <c r="G330">
        <v>7969200</v>
      </c>
      <c r="H330">
        <v>21514</v>
      </c>
      <c r="I330">
        <v>6115</v>
      </c>
      <c r="J330">
        <v>38.06</v>
      </c>
      <c r="K330" s="130" t="s">
        <v>1045</v>
      </c>
      <c r="L330">
        <v>2.04</v>
      </c>
      <c r="M330" s="130"/>
      <c r="N330">
        <v>7.0000000000000007E-2</v>
      </c>
      <c r="O330">
        <v>2.7</v>
      </c>
      <c r="P330">
        <v>3.09</v>
      </c>
      <c r="Q330">
        <v>10.25</v>
      </c>
      <c r="R330" s="130"/>
      <c r="S330">
        <v>68.209999999999994</v>
      </c>
      <c r="T330" s="130"/>
      <c r="U330">
        <v>522</v>
      </c>
      <c r="V330">
        <v>520</v>
      </c>
      <c r="W330">
        <v>-0.18</v>
      </c>
      <c r="X330" s="130"/>
    </row>
    <row r="331" spans="1:24" x14ac:dyDescent="0.3">
      <c r="A331" s="130" t="s">
        <v>482</v>
      </c>
      <c r="B331">
        <v>329</v>
      </c>
      <c r="C331" s="130" t="s">
        <v>904</v>
      </c>
      <c r="D331" s="130" t="s">
        <v>6</v>
      </c>
      <c r="E331">
        <v>6.55</v>
      </c>
      <c r="F331">
        <v>-0.76</v>
      </c>
      <c r="G331">
        <v>2126200</v>
      </c>
      <c r="H331">
        <v>14021</v>
      </c>
      <c r="I331">
        <v>4913</v>
      </c>
      <c r="J331">
        <v>33.58</v>
      </c>
      <c r="K331" s="130" t="s">
        <v>978</v>
      </c>
      <c r="L331">
        <v>0.54</v>
      </c>
      <c r="M331" s="130" t="s">
        <v>931</v>
      </c>
      <c r="N331">
        <v>0.2</v>
      </c>
      <c r="O331">
        <v>8.16</v>
      </c>
      <c r="P331">
        <v>9.69</v>
      </c>
      <c r="Q331">
        <v>8.8699999999999992</v>
      </c>
      <c r="R331" s="130" t="s">
        <v>973</v>
      </c>
      <c r="S331">
        <v>49.62</v>
      </c>
      <c r="T331" s="130"/>
      <c r="U331">
        <v>442</v>
      </c>
      <c r="V331">
        <v>434</v>
      </c>
      <c r="W331">
        <v>2.79</v>
      </c>
      <c r="X331" s="130"/>
    </row>
    <row r="332" spans="1:24" x14ac:dyDescent="0.3">
      <c r="A332" s="130" t="s">
        <v>481</v>
      </c>
      <c r="B332">
        <v>330</v>
      </c>
      <c r="C332" s="130" t="s">
        <v>904</v>
      </c>
      <c r="D332" s="130" t="s">
        <v>6</v>
      </c>
      <c r="E332">
        <v>4.82</v>
      </c>
      <c r="F332">
        <v>-1.63</v>
      </c>
      <c r="G332">
        <v>10020600</v>
      </c>
      <c r="H332">
        <v>48369</v>
      </c>
      <c r="I332">
        <v>7113</v>
      </c>
      <c r="J332">
        <v>11.26</v>
      </c>
      <c r="K332" s="130" t="s">
        <v>1068</v>
      </c>
      <c r="L332">
        <v>1</v>
      </c>
      <c r="M332" s="130" t="s">
        <v>930</v>
      </c>
      <c r="N332">
        <v>0.43</v>
      </c>
      <c r="O332">
        <v>3.9</v>
      </c>
      <c r="P332">
        <v>5.16</v>
      </c>
      <c r="Q332">
        <v>8.61</v>
      </c>
      <c r="R332" s="130" t="s">
        <v>2937</v>
      </c>
      <c r="S332">
        <v>92.08</v>
      </c>
      <c r="T332" s="130"/>
      <c r="U332">
        <v>217</v>
      </c>
      <c r="V332">
        <v>220</v>
      </c>
      <c r="W332">
        <v>-0.67</v>
      </c>
      <c r="X332" s="130"/>
    </row>
    <row r="333" spans="1:24" x14ac:dyDescent="0.3">
      <c r="A333" s="130" t="s">
        <v>480</v>
      </c>
      <c r="B333">
        <v>331</v>
      </c>
      <c r="C333" s="130" t="s">
        <v>914</v>
      </c>
      <c r="D333" s="130" t="s">
        <v>6</v>
      </c>
      <c r="E333">
        <v>31</v>
      </c>
      <c r="F333">
        <v>1.64</v>
      </c>
      <c r="G333">
        <v>900</v>
      </c>
      <c r="H333">
        <v>28</v>
      </c>
      <c r="I333">
        <v>5167</v>
      </c>
      <c r="K333" s="130" t="s">
        <v>3126</v>
      </c>
      <c r="L333">
        <v>1.1399999999999999</v>
      </c>
      <c r="M333" s="130"/>
      <c r="N333">
        <v>0</v>
      </c>
      <c r="O333">
        <v>-3.28</v>
      </c>
      <c r="P333">
        <v>-10.039999999999999</v>
      </c>
      <c r="Q333">
        <v>-46.92</v>
      </c>
      <c r="R333" s="130"/>
      <c r="S333">
        <v>12.16</v>
      </c>
      <c r="T333" s="130"/>
      <c r="X333" s="130"/>
    </row>
    <row r="334" spans="1:24" x14ac:dyDescent="0.3">
      <c r="A334" s="130" t="s">
        <v>479</v>
      </c>
      <c r="B334">
        <v>332</v>
      </c>
      <c r="C334" s="130" t="s">
        <v>914</v>
      </c>
      <c r="D334" s="130" t="s">
        <v>6</v>
      </c>
      <c r="E334">
        <v>5.05</v>
      </c>
      <c r="F334">
        <v>-0.98</v>
      </c>
      <c r="G334">
        <v>1473300</v>
      </c>
      <c r="H334">
        <v>7360</v>
      </c>
      <c r="I334">
        <v>4141</v>
      </c>
      <c r="J334">
        <v>8.84</v>
      </c>
      <c r="K334" s="130" t="s">
        <v>1003</v>
      </c>
      <c r="L334">
        <v>0.36</v>
      </c>
      <c r="M334" s="130" t="s">
        <v>1050</v>
      </c>
      <c r="N334">
        <v>0.56999999999999995</v>
      </c>
      <c r="O334">
        <v>11.28</v>
      </c>
      <c r="P334">
        <v>11.8</v>
      </c>
      <c r="Q334">
        <v>4.78</v>
      </c>
      <c r="R334" s="130" t="s">
        <v>2176</v>
      </c>
      <c r="S334">
        <v>23.94</v>
      </c>
      <c r="T334" s="130"/>
      <c r="U334">
        <v>112</v>
      </c>
      <c r="V334">
        <v>100</v>
      </c>
      <c r="W334">
        <v>1.55</v>
      </c>
      <c r="X334" s="130"/>
    </row>
    <row r="335" spans="1:24" x14ac:dyDescent="0.3">
      <c r="A335" s="130" t="s">
        <v>478</v>
      </c>
      <c r="B335">
        <v>333</v>
      </c>
      <c r="C335" s="130" t="s">
        <v>904</v>
      </c>
      <c r="D335" s="130" t="s">
        <v>6</v>
      </c>
      <c r="E335">
        <v>49</v>
      </c>
      <c r="F335">
        <v>-1.01</v>
      </c>
      <c r="G335">
        <v>551200</v>
      </c>
      <c r="H335">
        <v>27052</v>
      </c>
      <c r="I335">
        <v>45123</v>
      </c>
      <c r="J335">
        <v>68.790000000000006</v>
      </c>
      <c r="K335" s="130" t="s">
        <v>2238</v>
      </c>
      <c r="L335">
        <v>0.48</v>
      </c>
      <c r="M335" s="130" t="s">
        <v>972</v>
      </c>
      <c r="N335">
        <v>0.71</v>
      </c>
      <c r="O335">
        <v>3.85</v>
      </c>
      <c r="P335">
        <v>4.6399999999999997</v>
      </c>
      <c r="Q335">
        <v>2.74</v>
      </c>
      <c r="R335" s="130" t="s">
        <v>1026</v>
      </c>
      <c r="S335">
        <v>45.12</v>
      </c>
      <c r="T335" s="130"/>
      <c r="U335">
        <v>595</v>
      </c>
      <c r="V335">
        <v>593</v>
      </c>
      <c r="W335">
        <v>-11.76</v>
      </c>
      <c r="X335" s="130"/>
    </row>
    <row r="336" spans="1:24" x14ac:dyDescent="0.3">
      <c r="A336" s="130" t="s">
        <v>477</v>
      </c>
      <c r="B336">
        <v>334</v>
      </c>
      <c r="C336" s="130" t="s">
        <v>904</v>
      </c>
      <c r="D336" s="130" t="s">
        <v>6</v>
      </c>
      <c r="E336">
        <v>185</v>
      </c>
      <c r="F336">
        <v>0</v>
      </c>
      <c r="G336">
        <v>0</v>
      </c>
      <c r="H336">
        <v>0</v>
      </c>
      <c r="I336">
        <v>2960</v>
      </c>
      <c r="K336" s="130" t="s">
        <v>3474</v>
      </c>
      <c r="L336">
        <v>6.08</v>
      </c>
      <c r="M336" s="130" t="s">
        <v>1015</v>
      </c>
      <c r="N336">
        <v>0</v>
      </c>
      <c r="O336">
        <v>-1.28</v>
      </c>
      <c r="P336">
        <v>-0.26</v>
      </c>
      <c r="Q336">
        <v>-21.1</v>
      </c>
      <c r="R336" s="130" t="s">
        <v>916</v>
      </c>
      <c r="S336">
        <v>39.86</v>
      </c>
      <c r="T336" s="130"/>
      <c r="X336" s="130"/>
    </row>
    <row r="337" spans="1:24" x14ac:dyDescent="0.3">
      <c r="A337" s="130" t="s">
        <v>476</v>
      </c>
      <c r="B337">
        <v>335</v>
      </c>
      <c r="C337" s="130" t="s">
        <v>904</v>
      </c>
      <c r="D337" s="130" t="s">
        <v>6</v>
      </c>
      <c r="E337">
        <v>0.59</v>
      </c>
      <c r="F337">
        <v>0</v>
      </c>
      <c r="G337">
        <v>15466400</v>
      </c>
      <c r="H337">
        <v>9107</v>
      </c>
      <c r="I337">
        <v>3193</v>
      </c>
      <c r="K337" s="130" t="s">
        <v>1139</v>
      </c>
      <c r="L337">
        <v>1.42</v>
      </c>
      <c r="M337" s="130"/>
      <c r="N337">
        <v>0</v>
      </c>
      <c r="O337">
        <v>-16.309999999999999</v>
      </c>
      <c r="P337">
        <v>-27.84</v>
      </c>
      <c r="Q337">
        <v>-70.34</v>
      </c>
      <c r="R337" s="130"/>
      <c r="S337">
        <v>34.44</v>
      </c>
      <c r="T337" s="130"/>
      <c r="X337" s="130"/>
    </row>
    <row r="338" spans="1:24" x14ac:dyDescent="0.3">
      <c r="A338" s="130" t="s">
        <v>475</v>
      </c>
      <c r="B338">
        <v>336</v>
      </c>
      <c r="C338" s="130" t="s">
        <v>904</v>
      </c>
      <c r="D338" s="130" t="s">
        <v>6</v>
      </c>
      <c r="E338">
        <v>18.3</v>
      </c>
      <c r="F338">
        <v>-1.08</v>
      </c>
      <c r="G338">
        <v>6158600</v>
      </c>
      <c r="H338">
        <v>112120</v>
      </c>
      <c r="I338">
        <v>16372</v>
      </c>
      <c r="K338" s="130" t="s">
        <v>1114</v>
      </c>
      <c r="L338">
        <v>1.7</v>
      </c>
      <c r="M338" s="130"/>
      <c r="N338">
        <v>0</v>
      </c>
      <c r="O338">
        <v>-1.75</v>
      </c>
      <c r="P338">
        <v>-5.83</v>
      </c>
      <c r="Q338">
        <v>-13.58</v>
      </c>
      <c r="R338" s="130"/>
      <c r="S338">
        <v>49.49</v>
      </c>
      <c r="T338" s="130"/>
      <c r="X338" s="130"/>
    </row>
    <row r="339" spans="1:24" x14ac:dyDescent="0.3">
      <c r="A339" s="130" t="s">
        <v>474</v>
      </c>
      <c r="B339">
        <v>337</v>
      </c>
      <c r="C339" s="130" t="s">
        <v>914</v>
      </c>
      <c r="D339" s="130" t="s">
        <v>6</v>
      </c>
      <c r="E339">
        <v>36.25</v>
      </c>
      <c r="F339">
        <v>-1.36</v>
      </c>
      <c r="G339">
        <v>585700</v>
      </c>
      <c r="H339">
        <v>21393</v>
      </c>
      <c r="I339">
        <v>174000</v>
      </c>
      <c r="J339">
        <v>26.3</v>
      </c>
      <c r="K339" s="130" t="s">
        <v>3149</v>
      </c>
      <c r="L339">
        <v>2.31</v>
      </c>
      <c r="M339" s="130" t="s">
        <v>913</v>
      </c>
      <c r="N339">
        <v>1.38</v>
      </c>
      <c r="O339">
        <v>12.27</v>
      </c>
      <c r="P339">
        <v>28.64</v>
      </c>
      <c r="Q339">
        <v>3.09</v>
      </c>
      <c r="R339" s="130" t="s">
        <v>2539</v>
      </c>
      <c r="S339">
        <v>6.92</v>
      </c>
      <c r="T339" s="130"/>
      <c r="U339">
        <v>333</v>
      </c>
      <c r="V339">
        <v>357</v>
      </c>
      <c r="W339">
        <v>6.22</v>
      </c>
      <c r="X339" s="130"/>
    </row>
    <row r="340" spans="1:24" x14ac:dyDescent="0.3">
      <c r="A340" s="130" t="s">
        <v>473</v>
      </c>
      <c r="B340">
        <v>338</v>
      </c>
      <c r="C340" s="130" t="s">
        <v>904</v>
      </c>
      <c r="D340" s="130" t="s">
        <v>6</v>
      </c>
      <c r="E340">
        <v>6.8</v>
      </c>
      <c r="F340">
        <v>0</v>
      </c>
      <c r="G340">
        <v>41400</v>
      </c>
      <c r="H340">
        <v>280</v>
      </c>
      <c r="I340">
        <v>1877</v>
      </c>
      <c r="K340" s="130" t="s">
        <v>2536</v>
      </c>
      <c r="L340">
        <v>4.3099999999999996</v>
      </c>
      <c r="M340" s="130"/>
      <c r="N340">
        <v>0</v>
      </c>
      <c r="O340">
        <v>-5.88</v>
      </c>
      <c r="P340">
        <v>-30.32</v>
      </c>
      <c r="Q340">
        <v>-5.47</v>
      </c>
      <c r="R340" s="130"/>
      <c r="S340">
        <v>49.05</v>
      </c>
      <c r="T340" s="130"/>
      <c r="X340" s="130"/>
    </row>
    <row r="341" spans="1:24" x14ac:dyDescent="0.3">
      <c r="A341" s="130" t="s">
        <v>472</v>
      </c>
      <c r="B341">
        <v>339</v>
      </c>
      <c r="C341" s="130" t="s">
        <v>914</v>
      </c>
      <c r="D341" s="130" t="s">
        <v>6</v>
      </c>
      <c r="E341">
        <v>23.6</v>
      </c>
      <c r="F341">
        <v>0</v>
      </c>
      <c r="G341">
        <v>0</v>
      </c>
      <c r="H341">
        <v>0</v>
      </c>
      <c r="I341">
        <v>635</v>
      </c>
      <c r="K341" s="130" t="s">
        <v>905</v>
      </c>
      <c r="L341">
        <v>0.93</v>
      </c>
      <c r="M341" s="130"/>
      <c r="N341">
        <v>0</v>
      </c>
      <c r="O341">
        <v>-9.91</v>
      </c>
      <c r="P341">
        <v>-17.25</v>
      </c>
      <c r="Q341">
        <v>-175.14</v>
      </c>
      <c r="R341" s="130"/>
      <c r="S341">
        <v>38.729999999999997</v>
      </c>
      <c r="T341" s="130"/>
      <c r="X341" s="130"/>
    </row>
    <row r="342" spans="1:24" x14ac:dyDescent="0.3">
      <c r="A342" s="130" t="s">
        <v>471</v>
      </c>
      <c r="B342">
        <v>340</v>
      </c>
      <c r="C342" s="130" t="s">
        <v>904</v>
      </c>
      <c r="D342" s="130" t="s">
        <v>6</v>
      </c>
      <c r="E342">
        <v>1.66</v>
      </c>
      <c r="F342">
        <v>-5.14</v>
      </c>
      <c r="G342">
        <v>48300</v>
      </c>
      <c r="H342">
        <v>82</v>
      </c>
      <c r="I342">
        <v>1298</v>
      </c>
      <c r="K342" s="130" t="s">
        <v>1076</v>
      </c>
      <c r="L342">
        <v>0.21</v>
      </c>
      <c r="M342" s="130"/>
      <c r="N342">
        <v>0</v>
      </c>
      <c r="O342">
        <v>-11.32</v>
      </c>
      <c r="P342">
        <v>-12.47</v>
      </c>
      <c r="Q342">
        <v>-28.04</v>
      </c>
      <c r="R342" s="130"/>
      <c r="S342">
        <v>12.27</v>
      </c>
      <c r="T342" s="130"/>
      <c r="X342" s="130"/>
    </row>
    <row r="343" spans="1:24" x14ac:dyDescent="0.3">
      <c r="A343" s="130" t="s">
        <v>470</v>
      </c>
      <c r="B343">
        <v>341</v>
      </c>
      <c r="C343" s="130" t="s">
        <v>904</v>
      </c>
      <c r="D343" s="130" t="s">
        <v>6</v>
      </c>
      <c r="E343">
        <v>6.1</v>
      </c>
      <c r="F343">
        <v>0</v>
      </c>
      <c r="G343">
        <v>0</v>
      </c>
      <c r="H343">
        <v>0</v>
      </c>
      <c r="I343">
        <v>1131</v>
      </c>
      <c r="J343">
        <v>24.5</v>
      </c>
      <c r="K343" s="130" t="s">
        <v>958</v>
      </c>
      <c r="L343">
        <v>0.31</v>
      </c>
      <c r="M343" s="130" t="s">
        <v>952</v>
      </c>
      <c r="N343">
        <v>0.25</v>
      </c>
      <c r="O343">
        <v>3.29</v>
      </c>
      <c r="P343">
        <v>3.41</v>
      </c>
      <c r="Q343">
        <v>5.62</v>
      </c>
      <c r="R343" s="130" t="s">
        <v>2516</v>
      </c>
      <c r="S343">
        <v>33.619999999999997</v>
      </c>
      <c r="T343" s="130"/>
      <c r="U343">
        <v>422</v>
      </c>
      <c r="V343">
        <v>414</v>
      </c>
      <c r="W343">
        <v>-0.15</v>
      </c>
      <c r="X343" s="130"/>
    </row>
    <row r="344" spans="1:24" x14ac:dyDescent="0.3">
      <c r="A344" s="130" t="s">
        <v>469</v>
      </c>
      <c r="B344">
        <v>342</v>
      </c>
      <c r="C344" s="130" t="s">
        <v>904</v>
      </c>
      <c r="D344" s="130" t="s">
        <v>2533</v>
      </c>
      <c r="E344">
        <v>0.01</v>
      </c>
      <c r="F344">
        <v>0</v>
      </c>
      <c r="G344">
        <v>0</v>
      </c>
      <c r="H344">
        <v>0</v>
      </c>
      <c r="I344">
        <v>857</v>
      </c>
      <c r="K344" s="130" t="s">
        <v>972</v>
      </c>
      <c r="L344">
        <v>0.44</v>
      </c>
      <c r="M344" s="130"/>
      <c r="N344">
        <v>0</v>
      </c>
      <c r="O344">
        <v>-2.21</v>
      </c>
      <c r="P344">
        <v>-4.59</v>
      </c>
      <c r="Q344">
        <v>-4.7</v>
      </c>
      <c r="R344" s="130"/>
      <c r="S344">
        <v>42.47</v>
      </c>
      <c r="T344" s="130"/>
      <c r="X344" s="130"/>
    </row>
    <row r="345" spans="1:24" x14ac:dyDescent="0.3">
      <c r="A345" s="130" t="s">
        <v>468</v>
      </c>
      <c r="B345">
        <v>343</v>
      </c>
      <c r="C345" s="130" t="s">
        <v>904</v>
      </c>
      <c r="D345" s="130" t="s">
        <v>6</v>
      </c>
      <c r="E345">
        <v>5.7</v>
      </c>
      <c r="F345">
        <v>0.88</v>
      </c>
      <c r="G345">
        <v>92200</v>
      </c>
      <c r="H345">
        <v>521</v>
      </c>
      <c r="I345">
        <v>1094</v>
      </c>
      <c r="J345">
        <v>8.18</v>
      </c>
      <c r="K345" s="130" t="s">
        <v>1013</v>
      </c>
      <c r="L345">
        <v>1.43</v>
      </c>
      <c r="M345" s="130" t="s">
        <v>1025</v>
      </c>
      <c r="N345">
        <v>0.7</v>
      </c>
      <c r="O345">
        <v>11.91</v>
      </c>
      <c r="P345">
        <v>23.77</v>
      </c>
      <c r="Q345">
        <v>-2.71</v>
      </c>
      <c r="R345" s="130" t="s">
        <v>3500</v>
      </c>
      <c r="S345">
        <v>55.52</v>
      </c>
      <c r="T345" s="130"/>
      <c r="U345">
        <v>66</v>
      </c>
      <c r="V345">
        <v>84</v>
      </c>
      <c r="W345">
        <v>0.18</v>
      </c>
      <c r="X345" s="130"/>
    </row>
    <row r="346" spans="1:24" x14ac:dyDescent="0.3">
      <c r="A346" s="130" t="s">
        <v>467</v>
      </c>
      <c r="B346">
        <v>344</v>
      </c>
      <c r="C346" s="130" t="s">
        <v>904</v>
      </c>
      <c r="D346" s="130" t="s">
        <v>6</v>
      </c>
      <c r="E346">
        <v>12.3</v>
      </c>
      <c r="F346">
        <v>-1.6</v>
      </c>
      <c r="G346">
        <v>1216300</v>
      </c>
      <c r="H346">
        <v>14998</v>
      </c>
      <c r="I346">
        <v>21066</v>
      </c>
      <c r="K346" s="130" t="s">
        <v>1020</v>
      </c>
      <c r="L346">
        <v>1.72</v>
      </c>
      <c r="M346" s="130"/>
      <c r="N346">
        <v>0</v>
      </c>
      <c r="O346">
        <v>2.2799999999999998</v>
      </c>
      <c r="P346">
        <v>-0.83</v>
      </c>
      <c r="Q346">
        <v>-5.83</v>
      </c>
      <c r="R346" s="130"/>
      <c r="S346">
        <v>46.34</v>
      </c>
      <c r="T346" s="130"/>
      <c r="X346" s="130"/>
    </row>
    <row r="347" spans="1:24" x14ac:dyDescent="0.3">
      <c r="A347" s="130" t="s">
        <v>466</v>
      </c>
      <c r="B347">
        <v>345</v>
      </c>
      <c r="C347" s="130" t="s">
        <v>914</v>
      </c>
      <c r="D347" s="130" t="s">
        <v>6</v>
      </c>
      <c r="E347">
        <v>12</v>
      </c>
      <c r="F347">
        <v>0</v>
      </c>
      <c r="G347">
        <v>106700</v>
      </c>
      <c r="H347">
        <v>1268</v>
      </c>
      <c r="I347">
        <v>6850</v>
      </c>
      <c r="J347">
        <v>10.93</v>
      </c>
      <c r="K347" s="130" t="s">
        <v>1000</v>
      </c>
      <c r="L347">
        <v>3.15</v>
      </c>
      <c r="M347" s="130" t="s">
        <v>972</v>
      </c>
      <c r="N347">
        <v>1.1000000000000001</v>
      </c>
      <c r="O347">
        <v>5.24</v>
      </c>
      <c r="P347">
        <v>13.64</v>
      </c>
      <c r="Q347">
        <v>29.18</v>
      </c>
      <c r="R347" s="130" t="s">
        <v>1080</v>
      </c>
      <c r="S347">
        <v>16.75</v>
      </c>
      <c r="T347" s="130"/>
      <c r="U347">
        <v>141</v>
      </c>
      <c r="V347">
        <v>192</v>
      </c>
      <c r="W347">
        <v>-2.4500000000000002</v>
      </c>
      <c r="X347" s="130"/>
    </row>
    <row r="348" spans="1:24" x14ac:dyDescent="0.3">
      <c r="A348" s="130" t="s">
        <v>465</v>
      </c>
      <c r="B348">
        <v>346</v>
      </c>
      <c r="C348" s="130" t="s">
        <v>904</v>
      </c>
      <c r="D348" s="130" t="s">
        <v>6</v>
      </c>
      <c r="E348">
        <v>8.9</v>
      </c>
      <c r="F348">
        <v>0</v>
      </c>
      <c r="G348">
        <v>401000</v>
      </c>
      <c r="H348">
        <v>3577</v>
      </c>
      <c r="I348">
        <v>7120</v>
      </c>
      <c r="J348">
        <v>15.09</v>
      </c>
      <c r="K348" s="130" t="s">
        <v>3501</v>
      </c>
      <c r="L348">
        <v>0.51</v>
      </c>
      <c r="M348" s="130" t="s">
        <v>909</v>
      </c>
      <c r="N348">
        <v>0.59</v>
      </c>
      <c r="O348">
        <v>12.28</v>
      </c>
      <c r="P348">
        <v>13.13</v>
      </c>
      <c r="Q348">
        <v>15.88</v>
      </c>
      <c r="R348" s="130" t="s">
        <v>3502</v>
      </c>
      <c r="S348">
        <v>42.76</v>
      </c>
      <c r="T348" s="130"/>
      <c r="U348">
        <v>232</v>
      </c>
      <c r="V348">
        <v>220</v>
      </c>
      <c r="W348">
        <v>-1.56</v>
      </c>
      <c r="X348" s="130"/>
    </row>
    <row r="349" spans="1:24" x14ac:dyDescent="0.3">
      <c r="A349" s="130" t="s">
        <v>464</v>
      </c>
      <c r="B349">
        <v>347</v>
      </c>
      <c r="C349" s="130" t="s">
        <v>914</v>
      </c>
      <c r="D349" s="130" t="s">
        <v>6</v>
      </c>
      <c r="E349">
        <v>5.5</v>
      </c>
      <c r="F349">
        <v>0</v>
      </c>
      <c r="G349">
        <v>209700</v>
      </c>
      <c r="H349">
        <v>1140</v>
      </c>
      <c r="I349">
        <v>3779</v>
      </c>
      <c r="K349" s="130" t="s">
        <v>1028</v>
      </c>
      <c r="L349">
        <v>0.68</v>
      </c>
      <c r="M349" s="130"/>
      <c r="N349">
        <v>0</v>
      </c>
      <c r="O349">
        <v>-19.16</v>
      </c>
      <c r="P349">
        <v>-30.98</v>
      </c>
      <c r="Q349">
        <v>9.75</v>
      </c>
      <c r="R349" s="130"/>
      <c r="S349">
        <v>22.71</v>
      </c>
      <c r="T349" s="130"/>
      <c r="X349" s="130"/>
    </row>
    <row r="350" spans="1:24" x14ac:dyDescent="0.3">
      <c r="A350" s="130" t="s">
        <v>463</v>
      </c>
      <c r="B350">
        <v>348</v>
      </c>
      <c r="C350" s="130" t="s">
        <v>904</v>
      </c>
      <c r="D350" s="130" t="s">
        <v>6</v>
      </c>
      <c r="E350">
        <v>15.3</v>
      </c>
      <c r="F350">
        <v>0.66</v>
      </c>
      <c r="G350">
        <v>6684000</v>
      </c>
      <c r="H350">
        <v>101578</v>
      </c>
      <c r="I350">
        <v>7298</v>
      </c>
      <c r="J350">
        <v>7.51</v>
      </c>
      <c r="K350" s="130" t="s">
        <v>2517</v>
      </c>
      <c r="L350">
        <v>0.6</v>
      </c>
      <c r="M350" s="130" t="s">
        <v>913</v>
      </c>
      <c r="N350">
        <v>2.04</v>
      </c>
      <c r="O350">
        <v>20.43</v>
      </c>
      <c r="P350">
        <v>26.64</v>
      </c>
      <c r="Q350">
        <v>20.41</v>
      </c>
      <c r="R350" s="130" t="s">
        <v>3503</v>
      </c>
      <c r="S350">
        <v>87.47</v>
      </c>
      <c r="T350" s="130"/>
      <c r="U350">
        <v>48</v>
      </c>
      <c r="V350">
        <v>42</v>
      </c>
      <c r="W350">
        <v>0.3</v>
      </c>
      <c r="X350" s="130"/>
    </row>
    <row r="351" spans="1:24" x14ac:dyDescent="0.3">
      <c r="A351" s="130" t="s">
        <v>462</v>
      </c>
      <c r="B351">
        <v>349</v>
      </c>
      <c r="C351" s="130" t="s">
        <v>914</v>
      </c>
      <c r="D351" s="130" t="s">
        <v>6</v>
      </c>
      <c r="E351">
        <v>5.2</v>
      </c>
      <c r="F351">
        <v>-1.89</v>
      </c>
      <c r="G351">
        <v>865900</v>
      </c>
      <c r="H351">
        <v>4545</v>
      </c>
      <c r="I351">
        <v>2473</v>
      </c>
      <c r="J351">
        <v>10.94</v>
      </c>
      <c r="K351" s="130" t="s">
        <v>2522</v>
      </c>
      <c r="L351">
        <v>0.18</v>
      </c>
      <c r="M351" s="130"/>
      <c r="N351">
        <v>0.48</v>
      </c>
      <c r="O351">
        <v>6.01</v>
      </c>
      <c r="P351">
        <v>7.76</v>
      </c>
      <c r="Q351">
        <v>192.95</v>
      </c>
      <c r="R351" s="130"/>
      <c r="S351">
        <v>76.69</v>
      </c>
      <c r="T351" s="130"/>
      <c r="U351">
        <v>179</v>
      </c>
      <c r="V351">
        <v>179</v>
      </c>
      <c r="W351">
        <v>0.17</v>
      </c>
      <c r="X351" s="130"/>
    </row>
    <row r="352" spans="1:24" x14ac:dyDescent="0.3">
      <c r="A352" s="130" t="s">
        <v>461</v>
      </c>
      <c r="B352">
        <v>350</v>
      </c>
      <c r="C352" s="130" t="s">
        <v>904</v>
      </c>
      <c r="D352" s="130" t="s">
        <v>6</v>
      </c>
      <c r="E352">
        <v>41</v>
      </c>
      <c r="F352">
        <v>-0.61</v>
      </c>
      <c r="G352">
        <v>2711100</v>
      </c>
      <c r="H352">
        <v>110596</v>
      </c>
      <c r="I352">
        <v>35747</v>
      </c>
      <c r="J352">
        <v>25.42</v>
      </c>
      <c r="K352" s="130" t="s">
        <v>3504</v>
      </c>
      <c r="L352">
        <v>0.66</v>
      </c>
      <c r="M352" s="130" t="s">
        <v>1075</v>
      </c>
      <c r="N352">
        <v>1.61</v>
      </c>
      <c r="O352">
        <v>15.04</v>
      </c>
      <c r="P352">
        <v>20.78</v>
      </c>
      <c r="Q352">
        <v>10.14</v>
      </c>
      <c r="R352" s="130" t="s">
        <v>2931</v>
      </c>
      <c r="S352">
        <v>38.93</v>
      </c>
      <c r="T352" s="130"/>
      <c r="U352">
        <v>339</v>
      </c>
      <c r="V352">
        <v>332</v>
      </c>
      <c r="W352">
        <v>1.6</v>
      </c>
      <c r="X352" s="130"/>
    </row>
    <row r="353" spans="1:24" x14ac:dyDescent="0.3">
      <c r="A353" s="130" t="s">
        <v>2534</v>
      </c>
      <c r="B353">
        <v>351</v>
      </c>
      <c r="C353" s="130" t="s">
        <v>907</v>
      </c>
      <c r="D353" s="130" t="s">
        <v>6</v>
      </c>
      <c r="E353">
        <v>1.64</v>
      </c>
      <c r="F353">
        <v>-2.96</v>
      </c>
      <c r="G353">
        <v>8215600</v>
      </c>
      <c r="H353">
        <v>13490</v>
      </c>
      <c r="I353">
        <v>0</v>
      </c>
      <c r="K353" s="130" t="s">
        <v>925</v>
      </c>
      <c r="M353" s="130" t="s">
        <v>925</v>
      </c>
      <c r="N353">
        <v>0</v>
      </c>
      <c r="O353">
        <v>5.72</v>
      </c>
      <c r="P353">
        <v>5.97</v>
      </c>
      <c r="Q353">
        <v>6.64</v>
      </c>
      <c r="R353" s="130" t="s">
        <v>925</v>
      </c>
      <c r="S353">
        <v>41.3</v>
      </c>
      <c r="T353" s="130"/>
      <c r="X353" s="130"/>
    </row>
    <row r="354" spans="1:24" x14ac:dyDescent="0.3">
      <c r="A354" s="130" t="s">
        <v>460</v>
      </c>
      <c r="B354">
        <v>352</v>
      </c>
      <c r="C354" s="130" t="s">
        <v>904</v>
      </c>
      <c r="D354" s="130" t="s">
        <v>6</v>
      </c>
      <c r="E354">
        <v>0.59</v>
      </c>
      <c r="F354">
        <v>-3.28</v>
      </c>
      <c r="G354">
        <v>11657600</v>
      </c>
      <c r="H354">
        <v>6953</v>
      </c>
      <c r="I354">
        <v>790</v>
      </c>
      <c r="K354" s="130" t="s">
        <v>1130</v>
      </c>
      <c r="L354">
        <v>1.93</v>
      </c>
      <c r="M354" s="130"/>
      <c r="N354">
        <v>0</v>
      </c>
      <c r="O354">
        <v>-0.93</v>
      </c>
      <c r="P354">
        <v>-4.07</v>
      </c>
      <c r="Q354">
        <v>-1693.65</v>
      </c>
      <c r="R354" s="130"/>
      <c r="S354">
        <v>63.59</v>
      </c>
      <c r="T354" s="130"/>
      <c r="X354" s="130"/>
    </row>
    <row r="355" spans="1:24" x14ac:dyDescent="0.3">
      <c r="A355" s="130" t="s">
        <v>459</v>
      </c>
      <c r="B355">
        <v>353</v>
      </c>
      <c r="C355" s="130" t="s">
        <v>904</v>
      </c>
      <c r="D355" s="130" t="s">
        <v>6</v>
      </c>
      <c r="E355">
        <v>230</v>
      </c>
      <c r="F355">
        <v>0.88</v>
      </c>
      <c r="G355">
        <v>9700</v>
      </c>
      <c r="H355">
        <v>2214</v>
      </c>
      <c r="I355">
        <v>4807</v>
      </c>
      <c r="J355">
        <v>10.16</v>
      </c>
      <c r="K355" s="130" t="s">
        <v>1108</v>
      </c>
      <c r="L355">
        <v>0.49</v>
      </c>
      <c r="M355" s="130" t="s">
        <v>951</v>
      </c>
      <c r="N355">
        <v>22.64</v>
      </c>
      <c r="O355">
        <v>6.91</v>
      </c>
      <c r="P355">
        <v>8.51</v>
      </c>
      <c r="Q355">
        <v>4.17</v>
      </c>
      <c r="R355" s="130" t="s">
        <v>2175</v>
      </c>
      <c r="S355">
        <v>22.01</v>
      </c>
      <c r="T355" s="130"/>
      <c r="U355">
        <v>154</v>
      </c>
      <c r="V355">
        <v>151</v>
      </c>
      <c r="W355">
        <v>0.63</v>
      </c>
      <c r="X355" s="130"/>
    </row>
    <row r="356" spans="1:24" x14ac:dyDescent="0.3">
      <c r="A356" s="130" t="s">
        <v>458</v>
      </c>
      <c r="B356">
        <v>354</v>
      </c>
      <c r="C356" s="130" t="s">
        <v>914</v>
      </c>
      <c r="D356" s="130" t="s">
        <v>6</v>
      </c>
      <c r="E356">
        <v>20.100000000000001</v>
      </c>
      <c r="F356">
        <v>3.61</v>
      </c>
      <c r="G356">
        <v>256200</v>
      </c>
      <c r="H356">
        <v>5061</v>
      </c>
      <c r="I356">
        <v>2525</v>
      </c>
      <c r="J356">
        <v>12.24</v>
      </c>
      <c r="K356" s="130" t="s">
        <v>3505</v>
      </c>
      <c r="L356">
        <v>0.38</v>
      </c>
      <c r="M356" s="130" t="s">
        <v>969</v>
      </c>
      <c r="N356">
        <v>1.64</v>
      </c>
      <c r="O356">
        <v>17.78</v>
      </c>
      <c r="P356">
        <v>18.36</v>
      </c>
      <c r="Q356">
        <v>18.670000000000002</v>
      </c>
      <c r="R356" s="130" t="s">
        <v>2530</v>
      </c>
      <c r="S356">
        <v>34.119999999999997</v>
      </c>
      <c r="T356" s="130"/>
      <c r="U356">
        <v>167</v>
      </c>
      <c r="V356">
        <v>149</v>
      </c>
      <c r="W356">
        <v>-3.94</v>
      </c>
      <c r="X356" s="130"/>
    </row>
    <row r="357" spans="1:24" x14ac:dyDescent="0.3">
      <c r="A357" s="130" t="s">
        <v>457</v>
      </c>
      <c r="B357">
        <v>355</v>
      </c>
      <c r="C357" s="130" t="s">
        <v>904</v>
      </c>
      <c r="D357" s="130" t="s">
        <v>6</v>
      </c>
      <c r="E357">
        <v>6.4</v>
      </c>
      <c r="F357">
        <v>-0.78</v>
      </c>
      <c r="G357">
        <v>749300</v>
      </c>
      <c r="H357">
        <v>4714</v>
      </c>
      <c r="I357">
        <v>2825</v>
      </c>
      <c r="J357">
        <v>11.99</v>
      </c>
      <c r="K357" s="130" t="s">
        <v>948</v>
      </c>
      <c r="L357">
        <v>1.68</v>
      </c>
      <c r="M357" s="130" t="s">
        <v>930</v>
      </c>
      <c r="N357">
        <v>0.53</v>
      </c>
      <c r="O357">
        <v>7.69</v>
      </c>
      <c r="P357">
        <v>12.26</v>
      </c>
      <c r="Q357">
        <v>4.24</v>
      </c>
      <c r="R357" s="130" t="s">
        <v>3463</v>
      </c>
      <c r="S357">
        <v>44.16</v>
      </c>
      <c r="T357" s="130"/>
      <c r="U357">
        <v>181</v>
      </c>
      <c r="V357">
        <v>194</v>
      </c>
      <c r="W357">
        <v>-0.13</v>
      </c>
      <c r="X357" s="130"/>
    </row>
    <row r="358" spans="1:24" x14ac:dyDescent="0.3">
      <c r="A358" s="130" t="s">
        <v>456</v>
      </c>
      <c r="B358">
        <v>356</v>
      </c>
      <c r="C358" s="130" t="s">
        <v>914</v>
      </c>
      <c r="D358" s="130" t="s">
        <v>6</v>
      </c>
      <c r="E358">
        <v>5</v>
      </c>
      <c r="F358">
        <v>29.53</v>
      </c>
      <c r="G358">
        <v>80357300</v>
      </c>
      <c r="H358">
        <v>374996</v>
      </c>
      <c r="I358">
        <v>2000</v>
      </c>
      <c r="J358">
        <v>19.18</v>
      </c>
      <c r="K358" s="130" t="s">
        <v>3481</v>
      </c>
      <c r="L358">
        <v>0.15</v>
      </c>
      <c r="M358" s="130" t="s">
        <v>949</v>
      </c>
      <c r="N358">
        <v>0.26</v>
      </c>
      <c r="O358">
        <v>21.45</v>
      </c>
      <c r="P358">
        <v>22.34</v>
      </c>
      <c r="Q358">
        <v>14.59</v>
      </c>
      <c r="R358" s="130" t="s">
        <v>3144</v>
      </c>
      <c r="S358">
        <v>24.95</v>
      </c>
      <c r="T358" s="130"/>
      <c r="U358">
        <v>265</v>
      </c>
      <c r="V358">
        <v>252</v>
      </c>
      <c r="W358">
        <v>0.56999999999999995</v>
      </c>
      <c r="X358" s="130"/>
    </row>
    <row r="359" spans="1:24" x14ac:dyDescent="0.3">
      <c r="A359" s="130" t="s">
        <v>851</v>
      </c>
      <c r="B359">
        <v>357</v>
      </c>
      <c r="C359" s="130" t="s">
        <v>907</v>
      </c>
      <c r="D359" s="130" t="s">
        <v>6</v>
      </c>
      <c r="E359">
        <v>8.0500000000000007</v>
      </c>
      <c r="F359">
        <v>-1.23</v>
      </c>
      <c r="G359">
        <v>1218500</v>
      </c>
      <c r="H359">
        <v>9863</v>
      </c>
      <c r="I359">
        <v>7527</v>
      </c>
      <c r="J359">
        <v>47.9</v>
      </c>
      <c r="K359" s="130" t="s">
        <v>2933</v>
      </c>
      <c r="L359">
        <v>0.51</v>
      </c>
      <c r="M359" s="130" t="s">
        <v>968</v>
      </c>
      <c r="N359">
        <v>0.17</v>
      </c>
      <c r="O359">
        <v>7.91</v>
      </c>
      <c r="P359">
        <v>8.15</v>
      </c>
      <c r="Q359">
        <v>37.04</v>
      </c>
      <c r="R359" s="130" t="s">
        <v>2524</v>
      </c>
      <c r="S359">
        <v>35.909999999999997</v>
      </c>
      <c r="T359" s="130"/>
      <c r="U359">
        <v>520</v>
      </c>
      <c r="V359">
        <v>505</v>
      </c>
      <c r="X359" s="130"/>
    </row>
    <row r="360" spans="1:24" x14ac:dyDescent="0.3">
      <c r="A360" s="130" t="s">
        <v>455</v>
      </c>
      <c r="B360">
        <v>358</v>
      </c>
      <c r="C360" s="130" t="s">
        <v>904</v>
      </c>
      <c r="D360" s="130" t="s">
        <v>6</v>
      </c>
      <c r="E360">
        <v>0.51</v>
      </c>
      <c r="F360">
        <v>-3.77</v>
      </c>
      <c r="G360">
        <v>2808800</v>
      </c>
      <c r="H360">
        <v>1455</v>
      </c>
      <c r="I360">
        <v>1277</v>
      </c>
      <c r="K360" s="130" t="s">
        <v>2225</v>
      </c>
      <c r="L360">
        <v>1.61</v>
      </c>
      <c r="M360" s="130"/>
      <c r="N360">
        <v>0</v>
      </c>
      <c r="O360">
        <v>1.87</v>
      </c>
      <c r="P360">
        <v>-4.2699999999999996</v>
      </c>
      <c r="Q360">
        <v>-8.4</v>
      </c>
      <c r="R360" s="130"/>
      <c r="S360">
        <v>53.8</v>
      </c>
      <c r="T360" s="130"/>
      <c r="X360" s="130"/>
    </row>
    <row r="361" spans="1:24" x14ac:dyDescent="0.3">
      <c r="A361" s="130" t="s">
        <v>454</v>
      </c>
      <c r="B361">
        <v>359</v>
      </c>
      <c r="C361" s="130" t="s">
        <v>904</v>
      </c>
      <c r="D361" s="130" t="s">
        <v>6</v>
      </c>
      <c r="E361">
        <v>1.23</v>
      </c>
      <c r="F361">
        <v>1.65</v>
      </c>
      <c r="G361">
        <v>11365500</v>
      </c>
      <c r="H361">
        <v>13837</v>
      </c>
      <c r="I361">
        <v>5695</v>
      </c>
      <c r="K361" s="130" t="s">
        <v>1039</v>
      </c>
      <c r="L361">
        <v>2.23</v>
      </c>
      <c r="M361" s="130"/>
      <c r="N361">
        <v>0</v>
      </c>
      <c r="O361">
        <v>0.9</v>
      </c>
      <c r="P361">
        <v>-3.21</v>
      </c>
      <c r="Q361">
        <v>1.96</v>
      </c>
      <c r="R361" s="130" t="s">
        <v>1159</v>
      </c>
      <c r="S361">
        <v>31.1</v>
      </c>
      <c r="T361" s="130"/>
      <c r="X361" s="130"/>
    </row>
    <row r="362" spans="1:24" x14ac:dyDescent="0.3">
      <c r="A362" s="130" t="s">
        <v>453</v>
      </c>
      <c r="B362">
        <v>360</v>
      </c>
      <c r="C362" s="130" t="s">
        <v>904</v>
      </c>
      <c r="D362" s="130" t="s">
        <v>6</v>
      </c>
      <c r="E362">
        <v>29.25</v>
      </c>
      <c r="F362">
        <v>0</v>
      </c>
      <c r="G362">
        <v>11600400</v>
      </c>
      <c r="H362">
        <v>334793</v>
      </c>
      <c r="I362">
        <v>151968</v>
      </c>
      <c r="K362" s="130" t="s">
        <v>2170</v>
      </c>
      <c r="L362">
        <v>4.2699999999999996</v>
      </c>
      <c r="M362" s="130"/>
      <c r="N362">
        <v>0</v>
      </c>
      <c r="O362">
        <v>-6.59</v>
      </c>
      <c r="P362">
        <v>-41.21</v>
      </c>
      <c r="Q362">
        <v>-61.63</v>
      </c>
      <c r="R362" s="130"/>
      <c r="S362">
        <v>61.42</v>
      </c>
      <c r="T362" s="130"/>
      <c r="X362" s="130"/>
    </row>
    <row r="363" spans="1:24" x14ac:dyDescent="0.3">
      <c r="A363" s="130" t="s">
        <v>452</v>
      </c>
      <c r="B363">
        <v>361</v>
      </c>
      <c r="C363" s="130" t="s">
        <v>914</v>
      </c>
      <c r="D363" s="130" t="s">
        <v>6</v>
      </c>
      <c r="E363">
        <v>1.26</v>
      </c>
      <c r="F363">
        <v>0.8</v>
      </c>
      <c r="G363">
        <v>529100</v>
      </c>
      <c r="H363">
        <v>664</v>
      </c>
      <c r="I363">
        <v>945</v>
      </c>
      <c r="J363">
        <v>93.6</v>
      </c>
      <c r="K363" s="130" t="s">
        <v>922</v>
      </c>
      <c r="L363">
        <v>0.97</v>
      </c>
      <c r="M363" s="130" t="s">
        <v>902</v>
      </c>
      <c r="N363">
        <v>0.01</v>
      </c>
      <c r="O363">
        <v>3</v>
      </c>
      <c r="P363">
        <v>1.36</v>
      </c>
      <c r="Q363">
        <v>-1.74</v>
      </c>
      <c r="R363" s="130" t="s">
        <v>910</v>
      </c>
      <c r="S363">
        <v>70.540000000000006</v>
      </c>
      <c r="T363" s="130"/>
      <c r="U363">
        <v>638</v>
      </c>
      <c r="V363">
        <v>618</v>
      </c>
      <c r="W363">
        <v>-1.54</v>
      </c>
      <c r="X363" s="130"/>
    </row>
    <row r="364" spans="1:24" x14ac:dyDescent="0.3">
      <c r="A364" s="130" t="s">
        <v>451</v>
      </c>
      <c r="B364">
        <v>362</v>
      </c>
      <c r="C364" s="130" t="s">
        <v>904</v>
      </c>
      <c r="D364" s="130" t="s">
        <v>6</v>
      </c>
      <c r="E364">
        <v>1.93</v>
      </c>
      <c r="F364">
        <v>1.05</v>
      </c>
      <c r="G364">
        <v>1248600</v>
      </c>
      <c r="H364">
        <v>2401</v>
      </c>
      <c r="I364">
        <v>1661</v>
      </c>
      <c r="K364" s="130" t="s">
        <v>977</v>
      </c>
      <c r="L364">
        <v>2.3199999999999998</v>
      </c>
      <c r="M364" s="130"/>
      <c r="N364">
        <v>0</v>
      </c>
      <c r="O364">
        <v>3.14</v>
      </c>
      <c r="P364">
        <v>-0.48</v>
      </c>
      <c r="Q364">
        <v>-2.21</v>
      </c>
      <c r="R364" s="130"/>
      <c r="S364">
        <v>41.9</v>
      </c>
      <c r="T364" s="130"/>
      <c r="X364" s="130"/>
    </row>
    <row r="365" spans="1:24" x14ac:dyDescent="0.3">
      <c r="A365" s="130" t="s">
        <v>450</v>
      </c>
      <c r="B365">
        <v>363</v>
      </c>
      <c r="C365" s="130" t="s">
        <v>904</v>
      </c>
      <c r="D365" s="130" t="s">
        <v>6</v>
      </c>
      <c r="E365">
        <v>3.08</v>
      </c>
      <c r="F365">
        <v>0</v>
      </c>
      <c r="G365">
        <v>28800</v>
      </c>
      <c r="H365">
        <v>89</v>
      </c>
      <c r="I365">
        <v>3361</v>
      </c>
      <c r="K365" s="130" t="s">
        <v>989</v>
      </c>
      <c r="L365">
        <v>1.71</v>
      </c>
      <c r="M365" s="130"/>
      <c r="N365">
        <v>0</v>
      </c>
      <c r="O365">
        <v>1.76</v>
      </c>
      <c r="P365">
        <v>-0.69</v>
      </c>
      <c r="Q365">
        <v>-17.22</v>
      </c>
      <c r="R365" s="130" t="s">
        <v>2223</v>
      </c>
      <c r="S365">
        <v>44.13</v>
      </c>
      <c r="T365" s="130"/>
      <c r="X365" s="130"/>
    </row>
    <row r="366" spans="1:24" x14ac:dyDescent="0.3">
      <c r="A366" s="130" t="s">
        <v>449</v>
      </c>
      <c r="B366">
        <v>364</v>
      </c>
      <c r="C366" s="130" t="s">
        <v>904</v>
      </c>
      <c r="D366" s="130" t="s">
        <v>6</v>
      </c>
      <c r="E366">
        <v>1.18</v>
      </c>
      <c r="F366">
        <v>-0.84</v>
      </c>
      <c r="G366">
        <v>1711300</v>
      </c>
      <c r="H366">
        <v>2011</v>
      </c>
      <c r="I366">
        <v>1256</v>
      </c>
      <c r="J366">
        <v>10.41</v>
      </c>
      <c r="K366" s="130" t="s">
        <v>1068</v>
      </c>
      <c r="L366">
        <v>1.08</v>
      </c>
      <c r="M366" s="130" t="s">
        <v>902</v>
      </c>
      <c r="N366">
        <v>0.11</v>
      </c>
      <c r="O366">
        <v>6.54</v>
      </c>
      <c r="P366">
        <v>6.1</v>
      </c>
      <c r="Q366">
        <v>29.26</v>
      </c>
      <c r="R366" s="130" t="s">
        <v>2236</v>
      </c>
      <c r="S366">
        <v>43.4</v>
      </c>
      <c r="T366" s="130"/>
      <c r="U366">
        <v>184</v>
      </c>
      <c r="V366">
        <v>160</v>
      </c>
      <c r="W366">
        <v>-27.83</v>
      </c>
      <c r="X366" s="130"/>
    </row>
    <row r="367" spans="1:24" x14ac:dyDescent="0.3">
      <c r="A367" s="130" t="s">
        <v>448</v>
      </c>
      <c r="B367">
        <v>365</v>
      </c>
      <c r="C367" s="130" t="s">
        <v>914</v>
      </c>
      <c r="D367" s="130" t="s">
        <v>6</v>
      </c>
      <c r="E367">
        <v>1.85</v>
      </c>
      <c r="F367">
        <v>2.21</v>
      </c>
      <c r="G367">
        <v>1492</v>
      </c>
      <c r="H367">
        <v>275</v>
      </c>
      <c r="I367">
        <v>1949</v>
      </c>
      <c r="K367" s="130" t="s">
        <v>964</v>
      </c>
      <c r="L367">
        <v>1.1299999999999999</v>
      </c>
      <c r="M367" s="130"/>
      <c r="N367">
        <v>0</v>
      </c>
      <c r="R367" s="130"/>
      <c r="T367" s="130"/>
      <c r="X367" s="130"/>
    </row>
    <row r="368" spans="1:24" x14ac:dyDescent="0.3">
      <c r="A368" s="130" t="s">
        <v>447</v>
      </c>
      <c r="B368">
        <v>366</v>
      </c>
      <c r="C368" s="130" t="s">
        <v>904</v>
      </c>
      <c r="D368" s="130" t="s">
        <v>6</v>
      </c>
      <c r="E368">
        <v>3.78</v>
      </c>
      <c r="F368">
        <v>0.53</v>
      </c>
      <c r="G368">
        <v>24100</v>
      </c>
      <c r="H368">
        <v>92</v>
      </c>
      <c r="I368">
        <v>2835</v>
      </c>
      <c r="J368">
        <v>19.28</v>
      </c>
      <c r="K368" s="130" t="s">
        <v>2915</v>
      </c>
      <c r="L368">
        <v>0.44</v>
      </c>
      <c r="M368" s="130" t="s">
        <v>933</v>
      </c>
      <c r="N368">
        <v>0.2</v>
      </c>
      <c r="O368">
        <v>5.48</v>
      </c>
      <c r="P368">
        <v>6.32</v>
      </c>
      <c r="Q368">
        <v>5.0599999999999996</v>
      </c>
      <c r="R368" s="130" t="s">
        <v>2231</v>
      </c>
      <c r="S368">
        <v>68.739999999999995</v>
      </c>
      <c r="T368" s="130"/>
      <c r="U368">
        <v>337</v>
      </c>
      <c r="V368">
        <v>334</v>
      </c>
      <c r="W368">
        <v>-1.19</v>
      </c>
      <c r="X368" s="130"/>
    </row>
    <row r="369" spans="1:24" x14ac:dyDescent="0.3">
      <c r="A369" s="130" t="s">
        <v>446</v>
      </c>
      <c r="B369">
        <v>367</v>
      </c>
      <c r="C369" s="130" t="s">
        <v>904</v>
      </c>
      <c r="D369" s="130" t="s">
        <v>6</v>
      </c>
      <c r="E369">
        <v>1.56</v>
      </c>
      <c r="F369">
        <v>-3.7</v>
      </c>
      <c r="G369">
        <v>8485100</v>
      </c>
      <c r="H369">
        <v>13489</v>
      </c>
      <c r="I369">
        <v>5415</v>
      </c>
      <c r="K369" s="130" t="s">
        <v>2925</v>
      </c>
      <c r="L369">
        <v>2.2599999999999998</v>
      </c>
      <c r="M369" s="130"/>
      <c r="N369">
        <v>0</v>
      </c>
      <c r="O369">
        <v>-4.82</v>
      </c>
      <c r="P369">
        <v>-17.260000000000002</v>
      </c>
      <c r="Q369">
        <v>2.33</v>
      </c>
      <c r="R369" s="130"/>
      <c r="S369">
        <v>24.92</v>
      </c>
      <c r="T369" s="130"/>
      <c r="X369" s="130"/>
    </row>
    <row r="370" spans="1:24" x14ac:dyDescent="0.3">
      <c r="A370" s="130" t="s">
        <v>445</v>
      </c>
      <c r="B370">
        <v>368</v>
      </c>
      <c r="C370" s="130" t="s">
        <v>904</v>
      </c>
      <c r="D370" s="130" t="s">
        <v>6</v>
      </c>
      <c r="E370">
        <v>4.9800000000000004</v>
      </c>
      <c r="F370">
        <v>0</v>
      </c>
      <c r="G370">
        <v>34700</v>
      </c>
      <c r="H370">
        <v>172</v>
      </c>
      <c r="I370">
        <v>840</v>
      </c>
      <c r="J370">
        <v>12.1</v>
      </c>
      <c r="K370" s="130" t="s">
        <v>1057</v>
      </c>
      <c r="L370">
        <v>0.26</v>
      </c>
      <c r="M370" s="130" t="s">
        <v>1077</v>
      </c>
      <c r="N370">
        <v>0.41</v>
      </c>
      <c r="O370">
        <v>7.17</v>
      </c>
      <c r="P370">
        <v>8.64</v>
      </c>
      <c r="Q370">
        <v>11.66</v>
      </c>
      <c r="R370" s="130" t="s">
        <v>2944</v>
      </c>
      <c r="S370">
        <v>31.48</v>
      </c>
      <c r="T370" s="130"/>
      <c r="U370">
        <v>205</v>
      </c>
      <c r="V370">
        <v>199</v>
      </c>
      <c r="W370">
        <v>23.27</v>
      </c>
      <c r="X370" s="130"/>
    </row>
    <row r="371" spans="1:24" x14ac:dyDescent="0.3">
      <c r="A371" s="130" t="s">
        <v>444</v>
      </c>
      <c r="B371">
        <v>369</v>
      </c>
      <c r="C371" s="130" t="s">
        <v>904</v>
      </c>
      <c r="D371" s="130" t="s">
        <v>6</v>
      </c>
      <c r="E371">
        <v>1.2</v>
      </c>
      <c r="F371">
        <v>-1.64</v>
      </c>
      <c r="G371">
        <v>29356800</v>
      </c>
      <c r="H371">
        <v>35102</v>
      </c>
      <c r="I371">
        <v>7837</v>
      </c>
      <c r="K371" s="130" t="s">
        <v>3152</v>
      </c>
      <c r="L371">
        <v>0.84</v>
      </c>
      <c r="M371" s="130"/>
      <c r="N371">
        <v>0</v>
      </c>
      <c r="O371">
        <v>-6.08</v>
      </c>
      <c r="P371">
        <v>-11.15</v>
      </c>
      <c r="Q371">
        <v>13.17</v>
      </c>
      <c r="R371" s="130"/>
      <c r="S371">
        <v>52.27</v>
      </c>
      <c r="T371" s="130"/>
      <c r="X371" s="130"/>
    </row>
    <row r="372" spans="1:24" x14ac:dyDescent="0.3">
      <c r="A372" s="130" t="s">
        <v>443</v>
      </c>
      <c r="B372">
        <v>370</v>
      </c>
      <c r="C372" s="130" t="s">
        <v>904</v>
      </c>
      <c r="D372" s="130" t="s">
        <v>6</v>
      </c>
      <c r="E372">
        <v>0.65</v>
      </c>
      <c r="F372">
        <v>-4.41</v>
      </c>
      <c r="G372">
        <v>175932</v>
      </c>
      <c r="H372">
        <v>11270</v>
      </c>
      <c r="I372">
        <v>1907</v>
      </c>
      <c r="K372" s="130"/>
      <c r="L372">
        <v>-4.68</v>
      </c>
      <c r="M372" s="130"/>
      <c r="N372">
        <v>0</v>
      </c>
      <c r="R372" s="130"/>
      <c r="T372" s="130"/>
      <c r="X372" s="130"/>
    </row>
    <row r="373" spans="1:24" x14ac:dyDescent="0.3">
      <c r="A373" s="130" t="s">
        <v>442</v>
      </c>
      <c r="B373">
        <v>371</v>
      </c>
      <c r="C373" s="130" t="s">
        <v>904</v>
      </c>
      <c r="D373" s="130" t="s">
        <v>6</v>
      </c>
      <c r="E373">
        <v>1.56</v>
      </c>
      <c r="F373">
        <v>0.65</v>
      </c>
      <c r="G373">
        <v>6700</v>
      </c>
      <c r="H373">
        <v>10</v>
      </c>
      <c r="I373">
        <v>2028</v>
      </c>
      <c r="K373" s="130" t="s">
        <v>2943</v>
      </c>
      <c r="L373">
        <v>0.65</v>
      </c>
      <c r="M373" s="130"/>
      <c r="N373">
        <v>0</v>
      </c>
      <c r="O373">
        <v>-4.41</v>
      </c>
      <c r="P373">
        <v>-9.3000000000000007</v>
      </c>
      <c r="Q373">
        <v>-33.840000000000003</v>
      </c>
      <c r="R373" s="130"/>
      <c r="S373">
        <v>7.54</v>
      </c>
      <c r="T373" s="130"/>
      <c r="X373" s="130"/>
    </row>
    <row r="374" spans="1:24" x14ac:dyDescent="0.3">
      <c r="A374" s="130" t="s">
        <v>441</v>
      </c>
      <c r="B374">
        <v>372</v>
      </c>
      <c r="C374" s="130" t="s">
        <v>914</v>
      </c>
      <c r="D374" s="130" t="s">
        <v>6</v>
      </c>
      <c r="E374">
        <v>6.2</v>
      </c>
      <c r="F374">
        <v>0</v>
      </c>
      <c r="G374">
        <v>135900</v>
      </c>
      <c r="H374">
        <v>845</v>
      </c>
      <c r="I374">
        <v>2232</v>
      </c>
      <c r="J374">
        <v>14.27</v>
      </c>
      <c r="K374" s="130" t="s">
        <v>1045</v>
      </c>
      <c r="L374">
        <v>0.66</v>
      </c>
      <c r="M374" s="130" t="s">
        <v>977</v>
      </c>
      <c r="N374">
        <v>0.43</v>
      </c>
      <c r="O374">
        <v>5.41</v>
      </c>
      <c r="P374">
        <v>8.02</v>
      </c>
      <c r="Q374">
        <v>2.88</v>
      </c>
      <c r="R374" s="130" t="s">
        <v>3154</v>
      </c>
      <c r="S374">
        <v>30.98</v>
      </c>
      <c r="T374" s="130"/>
      <c r="U374">
        <v>251</v>
      </c>
      <c r="V374">
        <v>264</v>
      </c>
      <c r="W374">
        <v>-4.83</v>
      </c>
      <c r="X374" s="130"/>
    </row>
    <row r="375" spans="1:24" x14ac:dyDescent="0.3">
      <c r="A375" s="130" t="s">
        <v>440</v>
      </c>
      <c r="B375">
        <v>373</v>
      </c>
      <c r="C375" s="130" t="s">
        <v>904</v>
      </c>
      <c r="D375" s="130" t="s">
        <v>6</v>
      </c>
      <c r="E375">
        <v>61.75</v>
      </c>
      <c r="F375">
        <v>0.41</v>
      </c>
      <c r="G375">
        <v>9511100</v>
      </c>
      <c r="H375">
        <v>583008</v>
      </c>
      <c r="I375">
        <v>130910</v>
      </c>
      <c r="J375">
        <v>24.47</v>
      </c>
      <c r="K375" s="130" t="s">
        <v>3506</v>
      </c>
      <c r="L375">
        <v>2.73</v>
      </c>
      <c r="M375" s="130" t="s">
        <v>1116</v>
      </c>
      <c r="N375">
        <v>2.52</v>
      </c>
      <c r="O375">
        <v>11.58</v>
      </c>
      <c r="P375">
        <v>27.16</v>
      </c>
      <c r="Q375">
        <v>35.61</v>
      </c>
      <c r="R375" s="130" t="s">
        <v>913</v>
      </c>
      <c r="S375">
        <v>32.119999999999997</v>
      </c>
      <c r="T375" s="130"/>
      <c r="U375">
        <v>314</v>
      </c>
      <c r="V375">
        <v>339</v>
      </c>
      <c r="W375">
        <v>0.52</v>
      </c>
      <c r="X375" s="130"/>
    </row>
    <row r="376" spans="1:24" x14ac:dyDescent="0.3">
      <c r="A376" s="130" t="s">
        <v>439</v>
      </c>
      <c r="B376">
        <v>374</v>
      </c>
      <c r="C376" s="130" t="s">
        <v>904</v>
      </c>
      <c r="D376" s="130" t="s">
        <v>6</v>
      </c>
      <c r="E376">
        <v>87.75</v>
      </c>
      <c r="F376">
        <v>-0.28000000000000003</v>
      </c>
      <c r="G376">
        <v>7400</v>
      </c>
      <c r="H376">
        <v>648</v>
      </c>
      <c r="I376">
        <v>5177</v>
      </c>
      <c r="J376">
        <v>7.54</v>
      </c>
      <c r="K376" s="130" t="s">
        <v>987</v>
      </c>
      <c r="L376">
        <v>3.71</v>
      </c>
      <c r="M376" s="130" t="s">
        <v>1117</v>
      </c>
      <c r="N376">
        <v>11.64</v>
      </c>
      <c r="O376">
        <v>3.44</v>
      </c>
      <c r="P376">
        <v>13.09</v>
      </c>
      <c r="Q376">
        <v>8.67</v>
      </c>
      <c r="R376" s="130" t="s">
        <v>1145</v>
      </c>
      <c r="S376">
        <v>46.41</v>
      </c>
      <c r="T376" s="130"/>
      <c r="U376">
        <v>82</v>
      </c>
      <c r="V376">
        <v>146</v>
      </c>
      <c r="W376">
        <v>-1.47</v>
      </c>
      <c r="X376" s="130"/>
    </row>
    <row r="377" spans="1:24" x14ac:dyDescent="0.3">
      <c r="A377" s="130" t="s">
        <v>1118</v>
      </c>
      <c r="B377">
        <v>375</v>
      </c>
      <c r="C377" s="130" t="s">
        <v>914</v>
      </c>
      <c r="D377" s="130" t="s">
        <v>6</v>
      </c>
      <c r="E377">
        <v>1.86</v>
      </c>
      <c r="F377">
        <v>-1.59</v>
      </c>
      <c r="G377">
        <v>103900</v>
      </c>
      <c r="H377">
        <v>193</v>
      </c>
      <c r="I377">
        <v>1959</v>
      </c>
      <c r="K377" s="130" t="s">
        <v>1041</v>
      </c>
      <c r="M377" s="130"/>
      <c r="N377">
        <v>0</v>
      </c>
      <c r="O377">
        <v>-6.46</v>
      </c>
      <c r="P377">
        <v>-14.9</v>
      </c>
      <c r="Q377">
        <v>-6.31</v>
      </c>
      <c r="R377" s="130"/>
      <c r="S377">
        <v>18.02</v>
      </c>
      <c r="T377" s="130"/>
      <c r="X377" s="130"/>
    </row>
    <row r="378" spans="1:24" x14ac:dyDescent="0.3">
      <c r="A378" s="130" t="s">
        <v>438</v>
      </c>
      <c r="B378">
        <v>376</v>
      </c>
      <c r="C378" s="130" t="s">
        <v>904</v>
      </c>
      <c r="D378" s="130" t="s">
        <v>6</v>
      </c>
      <c r="E378">
        <v>3.66</v>
      </c>
      <c r="F378">
        <v>-1.61</v>
      </c>
      <c r="G378">
        <v>1177900</v>
      </c>
      <c r="H378">
        <v>4263</v>
      </c>
      <c r="I378">
        <v>732</v>
      </c>
      <c r="K378" s="130" t="s">
        <v>3507</v>
      </c>
      <c r="L378">
        <v>1.29</v>
      </c>
      <c r="M378" s="130"/>
      <c r="N378">
        <v>0</v>
      </c>
      <c r="O378">
        <v>-11.88</v>
      </c>
      <c r="P378">
        <v>-28.69</v>
      </c>
      <c r="Q378">
        <v>7.69</v>
      </c>
      <c r="R378" s="130"/>
      <c r="S378">
        <v>40.08</v>
      </c>
      <c r="T378" s="130"/>
      <c r="X378" s="130"/>
    </row>
    <row r="379" spans="1:24" x14ac:dyDescent="0.3">
      <c r="A379" s="130" t="s">
        <v>437</v>
      </c>
      <c r="B379">
        <v>377</v>
      </c>
      <c r="C379" s="130" t="s">
        <v>904</v>
      </c>
      <c r="D379" s="130" t="s">
        <v>6</v>
      </c>
      <c r="E379">
        <v>0.69</v>
      </c>
      <c r="F379">
        <v>1.47</v>
      </c>
      <c r="G379">
        <v>434700</v>
      </c>
      <c r="H379">
        <v>301</v>
      </c>
      <c r="I379">
        <v>776</v>
      </c>
      <c r="J379">
        <v>20.32</v>
      </c>
      <c r="K379" s="130" t="s">
        <v>1132</v>
      </c>
      <c r="L379">
        <v>0.46</v>
      </c>
      <c r="M379" s="130"/>
      <c r="N379">
        <v>0.03</v>
      </c>
      <c r="O379">
        <v>2.9</v>
      </c>
      <c r="P379">
        <v>6.1</v>
      </c>
      <c r="Q379">
        <v>-21.68</v>
      </c>
      <c r="R379" s="130"/>
      <c r="S379">
        <v>20.65</v>
      </c>
      <c r="T379" s="130"/>
      <c r="U379">
        <v>354</v>
      </c>
      <c r="V379">
        <v>379</v>
      </c>
      <c r="W379">
        <v>0.13</v>
      </c>
      <c r="X379" s="130"/>
    </row>
    <row r="380" spans="1:24" x14ac:dyDescent="0.3">
      <c r="A380" s="130" t="s">
        <v>436</v>
      </c>
      <c r="B380">
        <v>378</v>
      </c>
      <c r="C380" s="130" t="s">
        <v>904</v>
      </c>
      <c r="D380" s="130" t="s">
        <v>6</v>
      </c>
      <c r="E380">
        <v>8.85</v>
      </c>
      <c r="F380">
        <v>0</v>
      </c>
      <c r="G380">
        <v>0</v>
      </c>
      <c r="H380">
        <v>0</v>
      </c>
      <c r="I380">
        <v>132</v>
      </c>
      <c r="K380" s="130" t="s">
        <v>2941</v>
      </c>
      <c r="L380">
        <v>1.05</v>
      </c>
      <c r="M380" s="130"/>
      <c r="N380">
        <v>0</v>
      </c>
      <c r="O380">
        <v>-4.5199999999999996</v>
      </c>
      <c r="P380">
        <v>-10.26</v>
      </c>
      <c r="Q380">
        <v>-7.04</v>
      </c>
      <c r="R380" s="130"/>
      <c r="S380">
        <v>27.95</v>
      </c>
      <c r="T380" s="130"/>
      <c r="X380" s="130"/>
    </row>
    <row r="381" spans="1:24" x14ac:dyDescent="0.3">
      <c r="A381" s="130" t="s">
        <v>852</v>
      </c>
      <c r="B381">
        <v>379</v>
      </c>
      <c r="C381" s="130" t="s">
        <v>907</v>
      </c>
      <c r="D381" s="130" t="s">
        <v>6</v>
      </c>
      <c r="E381">
        <v>12.7</v>
      </c>
      <c r="F381">
        <v>7.63</v>
      </c>
      <c r="G381">
        <v>29037600</v>
      </c>
      <c r="H381">
        <v>357010</v>
      </c>
      <c r="I381">
        <v>11430</v>
      </c>
      <c r="J381">
        <v>47.69</v>
      </c>
      <c r="K381" s="130" t="s">
        <v>3120</v>
      </c>
      <c r="L381">
        <v>1.78</v>
      </c>
      <c r="M381" s="130"/>
      <c r="N381">
        <v>0.27</v>
      </c>
      <c r="O381">
        <v>9.0399999999999991</v>
      </c>
      <c r="P381">
        <v>12.89</v>
      </c>
      <c r="Q381">
        <v>24.01</v>
      </c>
      <c r="R381" s="130"/>
      <c r="S381">
        <v>34.35</v>
      </c>
      <c r="T381" s="130"/>
      <c r="U381">
        <v>490</v>
      </c>
      <c r="V381">
        <v>493</v>
      </c>
      <c r="X381" s="130"/>
    </row>
    <row r="382" spans="1:24" x14ac:dyDescent="0.3">
      <c r="A382" s="130" t="s">
        <v>435</v>
      </c>
      <c r="B382">
        <v>380</v>
      </c>
      <c r="C382" s="130" t="s">
        <v>914</v>
      </c>
      <c r="D382" s="130" t="s">
        <v>6</v>
      </c>
      <c r="E382">
        <v>1.27</v>
      </c>
      <c r="F382">
        <v>-0.78</v>
      </c>
      <c r="G382">
        <v>1091400</v>
      </c>
      <c r="H382">
        <v>1397</v>
      </c>
      <c r="I382">
        <v>1582</v>
      </c>
      <c r="J382">
        <v>8.44</v>
      </c>
      <c r="K382" s="130" t="s">
        <v>1024</v>
      </c>
      <c r="L382">
        <v>0.44</v>
      </c>
      <c r="M382" s="130" t="s">
        <v>923</v>
      </c>
      <c r="N382">
        <v>0.15</v>
      </c>
      <c r="O382">
        <v>6.53</v>
      </c>
      <c r="P382">
        <v>7.01</v>
      </c>
      <c r="Q382">
        <v>8.65</v>
      </c>
      <c r="R382" s="130" t="s">
        <v>2516</v>
      </c>
      <c r="S382">
        <v>38.03</v>
      </c>
      <c r="T382" s="130"/>
      <c r="U382">
        <v>134</v>
      </c>
      <c r="V382">
        <v>122</v>
      </c>
      <c r="W382">
        <v>0.06</v>
      </c>
      <c r="X382" s="130"/>
    </row>
    <row r="383" spans="1:24" x14ac:dyDescent="0.3">
      <c r="A383" s="130" t="s">
        <v>434</v>
      </c>
      <c r="B383">
        <v>381</v>
      </c>
      <c r="C383" s="130" t="s">
        <v>904</v>
      </c>
      <c r="D383" s="130" t="s">
        <v>6</v>
      </c>
      <c r="E383">
        <v>4.1399999999999997</v>
      </c>
      <c r="F383">
        <v>-1.9</v>
      </c>
      <c r="G383">
        <v>18600500</v>
      </c>
      <c r="H383">
        <v>76875</v>
      </c>
      <c r="I383">
        <v>1880</v>
      </c>
      <c r="K383" s="130" t="s">
        <v>3508</v>
      </c>
      <c r="L383">
        <v>1.89</v>
      </c>
      <c r="M383" s="130"/>
      <c r="N383">
        <v>0</v>
      </c>
      <c r="O383">
        <v>1.71</v>
      </c>
      <c r="P383">
        <v>-2.02</v>
      </c>
      <c r="Q383">
        <v>6.07</v>
      </c>
      <c r="R383" s="130"/>
      <c r="S383">
        <v>35.78</v>
      </c>
      <c r="T383" s="130"/>
      <c r="X383" s="130"/>
    </row>
    <row r="384" spans="1:24" x14ac:dyDescent="0.3">
      <c r="A384" s="130" t="s">
        <v>433</v>
      </c>
      <c r="B384">
        <v>382</v>
      </c>
      <c r="C384" s="130" t="s">
        <v>904</v>
      </c>
      <c r="D384" s="130" t="s">
        <v>6</v>
      </c>
      <c r="E384">
        <v>3.44</v>
      </c>
      <c r="F384">
        <v>3.61</v>
      </c>
      <c r="G384">
        <v>7841200</v>
      </c>
      <c r="H384">
        <v>26524</v>
      </c>
      <c r="I384">
        <v>1161</v>
      </c>
      <c r="J384">
        <v>19.88</v>
      </c>
      <c r="K384" s="130" t="s">
        <v>2939</v>
      </c>
      <c r="L384">
        <v>0.44</v>
      </c>
      <c r="M384" s="130" t="s">
        <v>902</v>
      </c>
      <c r="N384">
        <v>0.17</v>
      </c>
      <c r="O384">
        <v>7.33</v>
      </c>
      <c r="P384">
        <v>7.87</v>
      </c>
      <c r="Q384">
        <v>5.43</v>
      </c>
      <c r="R384" s="130" t="s">
        <v>1022</v>
      </c>
      <c r="S384">
        <v>23.09</v>
      </c>
      <c r="T384" s="130"/>
      <c r="U384">
        <v>332</v>
      </c>
      <c r="V384">
        <v>319</v>
      </c>
      <c r="W384">
        <v>-0.23</v>
      </c>
      <c r="X384" s="130"/>
    </row>
    <row r="385" spans="1:24" x14ac:dyDescent="0.3">
      <c r="A385" s="130" t="s">
        <v>432</v>
      </c>
      <c r="B385">
        <v>383</v>
      </c>
      <c r="C385" s="130" t="s">
        <v>904</v>
      </c>
      <c r="D385" s="130" t="s">
        <v>97</v>
      </c>
      <c r="E385">
        <v>0.4</v>
      </c>
      <c r="F385">
        <v>2.56</v>
      </c>
      <c r="G385">
        <v>136300</v>
      </c>
      <c r="H385">
        <v>53</v>
      </c>
      <c r="I385">
        <v>930</v>
      </c>
      <c r="K385" s="130" t="s">
        <v>2280</v>
      </c>
      <c r="L385">
        <v>0.12</v>
      </c>
      <c r="M385" s="130"/>
      <c r="N385">
        <v>0</v>
      </c>
      <c r="O385">
        <v>-3.4</v>
      </c>
      <c r="P385">
        <v>-4.0199999999999996</v>
      </c>
      <c r="Q385">
        <v>-10.36</v>
      </c>
      <c r="R385" s="130"/>
      <c r="S385">
        <v>35.99</v>
      </c>
      <c r="T385" s="130"/>
      <c r="X385" s="130"/>
    </row>
    <row r="386" spans="1:24" x14ac:dyDescent="0.3">
      <c r="A386" s="130" t="s">
        <v>431</v>
      </c>
      <c r="B386">
        <v>384</v>
      </c>
      <c r="C386" s="130" t="s">
        <v>914</v>
      </c>
      <c r="D386" s="130" t="s">
        <v>6</v>
      </c>
      <c r="E386">
        <v>8.1</v>
      </c>
      <c r="F386">
        <v>0.62</v>
      </c>
      <c r="G386">
        <v>28069300</v>
      </c>
      <c r="H386">
        <v>225984</v>
      </c>
      <c r="I386">
        <v>13327</v>
      </c>
      <c r="J386">
        <v>11.44</v>
      </c>
      <c r="K386" s="130" t="s">
        <v>960</v>
      </c>
      <c r="L386">
        <v>1.77</v>
      </c>
      <c r="M386" s="130" t="s">
        <v>933</v>
      </c>
      <c r="N386">
        <v>0.71</v>
      </c>
      <c r="O386">
        <v>15.56</v>
      </c>
      <c r="P386">
        <v>32.700000000000003</v>
      </c>
      <c r="Q386">
        <v>7.34</v>
      </c>
      <c r="R386" s="130" t="s">
        <v>3433</v>
      </c>
      <c r="S386">
        <v>56.53</v>
      </c>
      <c r="T386" s="130"/>
      <c r="U386">
        <v>124</v>
      </c>
      <c r="V386">
        <v>135</v>
      </c>
      <c r="W386">
        <v>0.33</v>
      </c>
      <c r="X386" s="130"/>
    </row>
    <row r="387" spans="1:24" x14ac:dyDescent="0.3">
      <c r="A387" s="130" t="s">
        <v>430</v>
      </c>
      <c r="B387">
        <v>385</v>
      </c>
      <c r="C387" s="130" t="s">
        <v>904</v>
      </c>
      <c r="D387" s="130" t="s">
        <v>6</v>
      </c>
      <c r="E387">
        <v>24.9</v>
      </c>
      <c r="F387">
        <v>-1.39</v>
      </c>
      <c r="G387">
        <v>158000</v>
      </c>
      <c r="H387">
        <v>3924</v>
      </c>
      <c r="I387">
        <v>4980</v>
      </c>
      <c r="J387">
        <v>31.37</v>
      </c>
      <c r="K387" s="130" t="s">
        <v>3509</v>
      </c>
      <c r="L387">
        <v>0.31</v>
      </c>
      <c r="M387" s="130" t="s">
        <v>1028</v>
      </c>
      <c r="N387">
        <v>0.79</v>
      </c>
      <c r="O387">
        <v>25.61</v>
      </c>
      <c r="P387">
        <v>30.38</v>
      </c>
      <c r="Q387">
        <v>42.82</v>
      </c>
      <c r="R387" s="130" t="s">
        <v>1113</v>
      </c>
      <c r="S387">
        <v>49</v>
      </c>
      <c r="T387" s="130"/>
      <c r="U387">
        <v>365</v>
      </c>
      <c r="V387">
        <v>362</v>
      </c>
      <c r="W387">
        <v>1.91</v>
      </c>
      <c r="X387" s="130"/>
    </row>
    <row r="388" spans="1:24" x14ac:dyDescent="0.3">
      <c r="A388" s="130" t="s">
        <v>429</v>
      </c>
      <c r="B388">
        <v>386</v>
      </c>
      <c r="C388" s="130" t="s">
        <v>914</v>
      </c>
      <c r="D388" s="130" t="s">
        <v>6</v>
      </c>
      <c r="E388">
        <v>50</v>
      </c>
      <c r="F388">
        <v>0</v>
      </c>
      <c r="G388">
        <v>0</v>
      </c>
      <c r="H388">
        <v>0</v>
      </c>
      <c r="I388">
        <v>500</v>
      </c>
      <c r="K388" s="130" t="s">
        <v>911</v>
      </c>
      <c r="L388">
        <v>0.48</v>
      </c>
      <c r="M388" s="130"/>
      <c r="N388">
        <v>0</v>
      </c>
      <c r="O388">
        <v>-0.23</v>
      </c>
      <c r="P388">
        <v>-0.9</v>
      </c>
      <c r="Q388">
        <v>2.1</v>
      </c>
      <c r="R388" s="130"/>
      <c r="S388">
        <v>18.079999999999998</v>
      </c>
      <c r="T388" s="130"/>
      <c r="X388" s="130"/>
    </row>
    <row r="389" spans="1:24" x14ac:dyDescent="0.3">
      <c r="A389" s="130" t="s">
        <v>428</v>
      </c>
      <c r="B389">
        <v>387</v>
      </c>
      <c r="C389" s="130" t="s">
        <v>904</v>
      </c>
      <c r="D389" s="130" t="s">
        <v>97</v>
      </c>
      <c r="E389">
        <v>0.02</v>
      </c>
      <c r="F389">
        <v>100</v>
      </c>
      <c r="G389">
        <v>41558000</v>
      </c>
      <c r="H389">
        <v>643</v>
      </c>
      <c r="I389">
        <v>1513</v>
      </c>
      <c r="J389">
        <v>11.08</v>
      </c>
      <c r="K389" s="130" t="s">
        <v>1015</v>
      </c>
      <c r="L389">
        <v>0.52</v>
      </c>
      <c r="M389" s="130"/>
      <c r="N389">
        <v>0</v>
      </c>
      <c r="O389">
        <v>18.66</v>
      </c>
      <c r="P389">
        <v>20.83</v>
      </c>
      <c r="Q389">
        <v>720.1</v>
      </c>
      <c r="R389" s="130"/>
      <c r="S389">
        <v>46.75</v>
      </c>
      <c r="T389" s="130"/>
      <c r="U389">
        <v>131</v>
      </c>
      <c r="V389">
        <v>117</v>
      </c>
      <c r="W389">
        <v>-0.15</v>
      </c>
      <c r="X389" s="130"/>
    </row>
    <row r="390" spans="1:24" x14ac:dyDescent="0.3">
      <c r="A390" s="130" t="s">
        <v>427</v>
      </c>
      <c r="B390">
        <v>388</v>
      </c>
      <c r="C390" s="130" t="s">
        <v>904</v>
      </c>
      <c r="D390" s="130" t="s">
        <v>6</v>
      </c>
      <c r="E390">
        <v>9.3000000000000007</v>
      </c>
      <c r="F390">
        <v>-1.06</v>
      </c>
      <c r="G390">
        <v>5944200</v>
      </c>
      <c r="H390">
        <v>55312</v>
      </c>
      <c r="I390">
        <v>15572</v>
      </c>
      <c r="K390" s="130" t="s">
        <v>2525</v>
      </c>
      <c r="L390">
        <v>0.15</v>
      </c>
      <c r="M390" s="130"/>
      <c r="N390">
        <v>0</v>
      </c>
      <c r="O390">
        <v>-8.58</v>
      </c>
      <c r="P390">
        <v>-13.85</v>
      </c>
      <c r="Q390">
        <v>-18.3</v>
      </c>
      <c r="R390" s="130"/>
      <c r="S390">
        <v>34.590000000000003</v>
      </c>
      <c r="T390" s="130"/>
      <c r="X390" s="130"/>
    </row>
    <row r="391" spans="1:24" x14ac:dyDescent="0.3">
      <c r="A391" s="130" t="s">
        <v>426</v>
      </c>
      <c r="B391">
        <v>389</v>
      </c>
      <c r="C391" s="130" t="s">
        <v>904</v>
      </c>
      <c r="D391" s="130" t="s">
        <v>6</v>
      </c>
      <c r="E391">
        <v>3.98</v>
      </c>
      <c r="F391">
        <v>0</v>
      </c>
      <c r="G391">
        <v>0</v>
      </c>
      <c r="H391">
        <v>0</v>
      </c>
      <c r="I391">
        <v>4330</v>
      </c>
      <c r="J391">
        <v>291.02</v>
      </c>
      <c r="K391" s="130" t="s">
        <v>2282</v>
      </c>
      <c r="L391">
        <v>2.06</v>
      </c>
      <c r="M391" s="130"/>
      <c r="N391">
        <v>0.01</v>
      </c>
      <c r="O391">
        <v>0.89</v>
      </c>
      <c r="P391">
        <v>1.6</v>
      </c>
      <c r="Q391">
        <v>4.58</v>
      </c>
      <c r="R391" s="130"/>
      <c r="S391">
        <v>11.92</v>
      </c>
      <c r="T391" s="130"/>
      <c r="U391">
        <v>658</v>
      </c>
      <c r="V391">
        <v>666</v>
      </c>
      <c r="W391">
        <v>-2.41</v>
      </c>
      <c r="X391" s="130"/>
    </row>
    <row r="392" spans="1:24" x14ac:dyDescent="0.3">
      <c r="A392" s="130" t="s">
        <v>425</v>
      </c>
      <c r="B392">
        <v>390</v>
      </c>
      <c r="C392" s="130" t="s">
        <v>904</v>
      </c>
      <c r="D392" s="130" t="s">
        <v>6</v>
      </c>
      <c r="E392">
        <v>3.84</v>
      </c>
      <c r="F392">
        <v>1.05</v>
      </c>
      <c r="G392">
        <v>13300</v>
      </c>
      <c r="H392">
        <v>52</v>
      </c>
      <c r="I392">
        <v>1404</v>
      </c>
      <c r="J392">
        <v>34.21</v>
      </c>
      <c r="K392" s="130" t="s">
        <v>3510</v>
      </c>
      <c r="L392">
        <v>0.26</v>
      </c>
      <c r="M392" s="130"/>
      <c r="N392">
        <v>0.11</v>
      </c>
      <c r="O392">
        <v>-0.56999999999999995</v>
      </c>
      <c r="P392">
        <v>13.25</v>
      </c>
      <c r="Q392">
        <v>76.75</v>
      </c>
      <c r="R392" s="130"/>
      <c r="S392">
        <v>16.55</v>
      </c>
      <c r="T392" s="130"/>
      <c r="U392">
        <v>424</v>
      </c>
      <c r="W392">
        <v>-0.11</v>
      </c>
      <c r="X392" s="130"/>
    </row>
    <row r="393" spans="1:24" x14ac:dyDescent="0.3">
      <c r="A393" s="130" t="s">
        <v>424</v>
      </c>
      <c r="B393">
        <v>391</v>
      </c>
      <c r="C393" s="130" t="s">
        <v>904</v>
      </c>
      <c r="D393" s="130" t="s">
        <v>6</v>
      </c>
      <c r="E393">
        <v>54</v>
      </c>
      <c r="F393">
        <v>0</v>
      </c>
      <c r="G393">
        <v>0</v>
      </c>
      <c r="H393">
        <v>0</v>
      </c>
      <c r="I393">
        <v>1890</v>
      </c>
      <c r="J393">
        <v>7.46</v>
      </c>
      <c r="K393" s="130" t="s">
        <v>964</v>
      </c>
      <c r="L393">
        <v>1.9</v>
      </c>
      <c r="M393" s="130" t="s">
        <v>905</v>
      </c>
      <c r="N393">
        <v>7.24</v>
      </c>
      <c r="O393">
        <v>5.5</v>
      </c>
      <c r="P393">
        <v>12.4</v>
      </c>
      <c r="Q393">
        <v>7.25</v>
      </c>
      <c r="R393" s="130" t="s">
        <v>2174</v>
      </c>
      <c r="S393">
        <v>56.82</v>
      </c>
      <c r="T393" s="130"/>
      <c r="U393">
        <v>79</v>
      </c>
      <c r="V393">
        <v>118</v>
      </c>
      <c r="W393">
        <v>0.42</v>
      </c>
      <c r="X393" s="130"/>
    </row>
    <row r="394" spans="1:24" x14ac:dyDescent="0.3">
      <c r="A394" s="130" t="s">
        <v>423</v>
      </c>
      <c r="B394">
        <v>392</v>
      </c>
      <c r="C394" s="130" t="s">
        <v>904</v>
      </c>
      <c r="D394" s="130" t="s">
        <v>97</v>
      </c>
      <c r="E394">
        <v>0.14000000000000001</v>
      </c>
      <c r="F394">
        <v>0</v>
      </c>
      <c r="G394">
        <v>2714800</v>
      </c>
      <c r="H394">
        <v>355</v>
      </c>
      <c r="I394">
        <v>570</v>
      </c>
      <c r="K394" s="130" t="s">
        <v>2286</v>
      </c>
      <c r="L394">
        <v>11.58</v>
      </c>
      <c r="M394" s="130"/>
      <c r="N394">
        <v>0</v>
      </c>
      <c r="O394">
        <v>-6.61</v>
      </c>
      <c r="P394">
        <v>-133.28</v>
      </c>
      <c r="Q394">
        <v>-38.08</v>
      </c>
      <c r="R394" s="130"/>
      <c r="S394">
        <v>47.08</v>
      </c>
      <c r="T394" s="130"/>
      <c r="X394" s="130"/>
    </row>
    <row r="395" spans="1:24" x14ac:dyDescent="0.3">
      <c r="A395" s="130" t="s">
        <v>422</v>
      </c>
      <c r="B395">
        <v>393</v>
      </c>
      <c r="C395" s="130" t="s">
        <v>904</v>
      </c>
      <c r="D395" s="130" t="s">
        <v>6</v>
      </c>
      <c r="E395">
        <v>2.34</v>
      </c>
      <c r="F395">
        <v>0</v>
      </c>
      <c r="G395">
        <v>772700</v>
      </c>
      <c r="H395">
        <v>1795</v>
      </c>
      <c r="I395">
        <v>4793</v>
      </c>
      <c r="J395">
        <v>12.51</v>
      </c>
      <c r="K395" s="130" t="s">
        <v>2939</v>
      </c>
      <c r="L395">
        <v>0.36</v>
      </c>
      <c r="M395" s="130" t="s">
        <v>1038</v>
      </c>
      <c r="N395">
        <v>0.19</v>
      </c>
      <c r="O395">
        <v>9.0299999999999994</v>
      </c>
      <c r="P395">
        <v>11.72</v>
      </c>
      <c r="Q395">
        <v>49.49</v>
      </c>
      <c r="R395" s="130" t="s">
        <v>3511</v>
      </c>
      <c r="S395">
        <v>25.32</v>
      </c>
      <c r="T395" s="130"/>
      <c r="U395">
        <v>195</v>
      </c>
      <c r="V395">
        <v>193</v>
      </c>
      <c r="W395">
        <v>-0.63</v>
      </c>
      <c r="X395" s="130"/>
    </row>
    <row r="396" spans="1:24" x14ac:dyDescent="0.3">
      <c r="A396" s="130" t="s">
        <v>421</v>
      </c>
      <c r="B396">
        <v>394</v>
      </c>
      <c r="C396" s="130" t="s">
        <v>904</v>
      </c>
      <c r="D396" s="130" t="s">
        <v>6</v>
      </c>
      <c r="E396">
        <v>6.8</v>
      </c>
      <c r="F396">
        <v>-2.16</v>
      </c>
      <c r="G396">
        <v>5291500</v>
      </c>
      <c r="H396">
        <v>36049</v>
      </c>
      <c r="I396">
        <v>9312</v>
      </c>
      <c r="J396">
        <v>4.7699999999999996</v>
      </c>
      <c r="K396" s="130" t="s">
        <v>1032</v>
      </c>
      <c r="L396">
        <v>2.27</v>
      </c>
      <c r="M396" s="130" t="s">
        <v>972</v>
      </c>
      <c r="N396">
        <v>1.42</v>
      </c>
      <c r="O396">
        <v>13.02</v>
      </c>
      <c r="P396">
        <v>31.89</v>
      </c>
      <c r="Q396">
        <v>18.05</v>
      </c>
      <c r="R396" s="130" t="s">
        <v>3158</v>
      </c>
      <c r="S396">
        <v>49.41</v>
      </c>
      <c r="T396" s="130"/>
      <c r="U396">
        <v>13</v>
      </c>
      <c r="V396">
        <v>34</v>
      </c>
      <c r="W396">
        <v>0.32</v>
      </c>
      <c r="X396" s="130"/>
    </row>
    <row r="397" spans="1:24" x14ac:dyDescent="0.3">
      <c r="A397" s="130" t="s">
        <v>420</v>
      </c>
      <c r="B397">
        <v>395</v>
      </c>
      <c r="C397" s="130" t="s">
        <v>904</v>
      </c>
      <c r="D397" s="130" t="s">
        <v>842</v>
      </c>
      <c r="E397">
        <v>1.04</v>
      </c>
      <c r="F397">
        <v>0</v>
      </c>
      <c r="G397">
        <v>0</v>
      </c>
      <c r="H397">
        <v>0</v>
      </c>
      <c r="I397">
        <v>3878</v>
      </c>
      <c r="K397" s="130"/>
      <c r="L397">
        <v>-5.81</v>
      </c>
      <c r="M397" s="130"/>
      <c r="N397">
        <v>0</v>
      </c>
      <c r="O397">
        <v>-25.68</v>
      </c>
      <c r="Q397">
        <v>-53.83</v>
      </c>
      <c r="R397" s="130"/>
      <c r="S397">
        <v>11.75</v>
      </c>
      <c r="T397" s="130"/>
      <c r="X397" s="130"/>
    </row>
    <row r="398" spans="1:24" x14ac:dyDescent="0.3">
      <c r="A398" s="130" t="s">
        <v>853</v>
      </c>
      <c r="B398">
        <v>396</v>
      </c>
      <c r="C398" s="130" t="s">
        <v>904</v>
      </c>
      <c r="D398" s="130" t="s">
        <v>6</v>
      </c>
      <c r="E398">
        <v>11</v>
      </c>
      <c r="F398">
        <v>-0.9</v>
      </c>
      <c r="G398">
        <v>8200</v>
      </c>
      <c r="H398">
        <v>92</v>
      </c>
      <c r="I398">
        <v>1540</v>
      </c>
      <c r="K398" s="130" t="s">
        <v>976</v>
      </c>
      <c r="L398">
        <v>1.42</v>
      </c>
      <c r="M398" s="130"/>
      <c r="N398">
        <v>0</v>
      </c>
      <c r="O398">
        <v>-5.6</v>
      </c>
      <c r="P398">
        <v>-15.68</v>
      </c>
      <c r="Q398">
        <v>-207.53</v>
      </c>
      <c r="R398" s="130"/>
      <c r="S398">
        <v>18.850000000000001</v>
      </c>
      <c r="T398" s="130"/>
      <c r="X398" s="130"/>
    </row>
    <row r="399" spans="1:24" x14ac:dyDescent="0.3">
      <c r="A399" s="130" t="s">
        <v>419</v>
      </c>
      <c r="B399">
        <v>397</v>
      </c>
      <c r="C399" s="130" t="s">
        <v>914</v>
      </c>
      <c r="D399" s="130" t="s">
        <v>6</v>
      </c>
      <c r="E399">
        <v>14.9</v>
      </c>
      <c r="F399">
        <v>-0.67</v>
      </c>
      <c r="G399">
        <v>2000</v>
      </c>
      <c r="H399">
        <v>30</v>
      </c>
      <c r="I399">
        <v>149</v>
      </c>
      <c r="J399">
        <v>23.21</v>
      </c>
      <c r="K399" s="130" t="s">
        <v>2225</v>
      </c>
      <c r="L399">
        <v>0.12</v>
      </c>
      <c r="M399" s="130" t="s">
        <v>931</v>
      </c>
      <c r="N399">
        <v>0.64</v>
      </c>
      <c r="O399">
        <v>1.21</v>
      </c>
      <c r="P399">
        <v>1.48</v>
      </c>
      <c r="Q399">
        <v>4.4800000000000004</v>
      </c>
      <c r="R399" s="130" t="s">
        <v>2524</v>
      </c>
      <c r="S399">
        <v>23.39</v>
      </c>
      <c r="T399" s="130"/>
      <c r="U399">
        <v>422</v>
      </c>
      <c r="V399">
        <v>427</v>
      </c>
      <c r="W399">
        <v>-2.14</v>
      </c>
      <c r="X399" s="130"/>
    </row>
    <row r="400" spans="1:24" x14ac:dyDescent="0.3">
      <c r="A400" s="130" t="s">
        <v>854</v>
      </c>
      <c r="B400">
        <v>398</v>
      </c>
      <c r="C400" s="130" t="s">
        <v>907</v>
      </c>
      <c r="D400" s="130" t="s">
        <v>6</v>
      </c>
      <c r="E400">
        <v>9</v>
      </c>
      <c r="F400">
        <v>-1.1000000000000001</v>
      </c>
      <c r="G400">
        <v>5003100</v>
      </c>
      <c r="H400">
        <v>45135</v>
      </c>
      <c r="I400">
        <v>12690</v>
      </c>
      <c r="J400">
        <v>106.34</v>
      </c>
      <c r="K400" s="130" t="s">
        <v>2922</v>
      </c>
      <c r="L400">
        <v>0.3</v>
      </c>
      <c r="M400" s="130"/>
      <c r="N400">
        <v>0.08</v>
      </c>
      <c r="O400">
        <v>4.96</v>
      </c>
      <c r="P400">
        <v>4.17</v>
      </c>
      <c r="Q400">
        <v>4.33</v>
      </c>
      <c r="R400" s="130" t="s">
        <v>902</v>
      </c>
      <c r="S400">
        <v>27.82</v>
      </c>
      <c r="T400" s="130"/>
      <c r="U400">
        <v>619</v>
      </c>
      <c r="V400">
        <v>600</v>
      </c>
      <c r="X400" s="130"/>
    </row>
    <row r="401" spans="1:24" x14ac:dyDescent="0.3">
      <c r="A401" s="130" t="s">
        <v>418</v>
      </c>
      <c r="B401">
        <v>399</v>
      </c>
      <c r="C401" s="130" t="s">
        <v>904</v>
      </c>
      <c r="D401" s="130" t="s">
        <v>6</v>
      </c>
      <c r="E401">
        <v>76.5</v>
      </c>
      <c r="F401">
        <v>0</v>
      </c>
      <c r="G401">
        <v>1500</v>
      </c>
      <c r="H401">
        <v>115</v>
      </c>
      <c r="I401">
        <v>1063</v>
      </c>
      <c r="J401">
        <v>6.99</v>
      </c>
      <c r="K401" s="130" t="s">
        <v>997</v>
      </c>
      <c r="L401">
        <v>1.88</v>
      </c>
      <c r="M401" s="130" t="s">
        <v>1121</v>
      </c>
      <c r="N401">
        <v>10.94</v>
      </c>
      <c r="O401">
        <v>4.37</v>
      </c>
      <c r="P401">
        <v>11.56</v>
      </c>
      <c r="Q401">
        <v>0.56999999999999995</v>
      </c>
      <c r="R401" s="130" t="s">
        <v>3159</v>
      </c>
      <c r="S401">
        <v>38.25</v>
      </c>
      <c r="T401" s="130"/>
      <c r="U401">
        <v>78</v>
      </c>
      <c r="V401">
        <v>129</v>
      </c>
      <c r="W401">
        <v>0.63</v>
      </c>
      <c r="X401" s="130"/>
    </row>
    <row r="402" spans="1:24" x14ac:dyDescent="0.3">
      <c r="A402" s="130" t="s">
        <v>855</v>
      </c>
      <c r="B402">
        <v>400</v>
      </c>
      <c r="C402" s="130" t="s">
        <v>907</v>
      </c>
      <c r="D402" s="130" t="s">
        <v>6</v>
      </c>
      <c r="E402">
        <v>18.3</v>
      </c>
      <c r="F402">
        <v>2.23</v>
      </c>
      <c r="G402">
        <v>2639500</v>
      </c>
      <c r="H402">
        <v>48033</v>
      </c>
      <c r="I402">
        <v>0</v>
      </c>
      <c r="K402" s="130" t="s">
        <v>925</v>
      </c>
      <c r="M402" s="130" t="s">
        <v>925</v>
      </c>
      <c r="N402">
        <v>0</v>
      </c>
      <c r="O402">
        <v>15.51</v>
      </c>
      <c r="P402">
        <v>33.25</v>
      </c>
      <c r="Q402">
        <v>7.35</v>
      </c>
      <c r="R402" s="130" t="s">
        <v>925</v>
      </c>
      <c r="S402">
        <v>25</v>
      </c>
      <c r="T402" s="130"/>
      <c r="X402" s="130"/>
    </row>
    <row r="403" spans="1:24" x14ac:dyDescent="0.3">
      <c r="A403" s="130" t="s">
        <v>417</v>
      </c>
      <c r="B403">
        <v>401</v>
      </c>
      <c r="C403" s="130" t="s">
        <v>904</v>
      </c>
      <c r="D403" s="130" t="s">
        <v>6</v>
      </c>
      <c r="E403">
        <v>39.25</v>
      </c>
      <c r="F403">
        <v>0.64</v>
      </c>
      <c r="G403">
        <v>4400</v>
      </c>
      <c r="H403">
        <v>173</v>
      </c>
      <c r="I403">
        <v>6280</v>
      </c>
      <c r="J403">
        <v>31.77</v>
      </c>
      <c r="K403" s="130" t="s">
        <v>2289</v>
      </c>
      <c r="L403">
        <v>0.14000000000000001</v>
      </c>
      <c r="M403" s="130" t="s">
        <v>964</v>
      </c>
      <c r="N403">
        <v>1.24</v>
      </c>
      <c r="O403">
        <v>9.6</v>
      </c>
      <c r="P403">
        <v>9.51</v>
      </c>
      <c r="Q403">
        <v>10.3</v>
      </c>
      <c r="R403" s="130" t="s">
        <v>2929</v>
      </c>
      <c r="S403">
        <v>36.08</v>
      </c>
      <c r="T403" s="130"/>
      <c r="U403">
        <v>432</v>
      </c>
      <c r="V403">
        <v>413</v>
      </c>
      <c r="W403">
        <v>-17.32</v>
      </c>
      <c r="X403" s="130"/>
    </row>
    <row r="404" spans="1:24" x14ac:dyDescent="0.3">
      <c r="A404" s="130" t="s">
        <v>416</v>
      </c>
      <c r="B404">
        <v>402</v>
      </c>
      <c r="C404" s="130" t="s">
        <v>904</v>
      </c>
      <c r="D404" s="130" t="s">
        <v>6</v>
      </c>
      <c r="E404">
        <v>0.39</v>
      </c>
      <c r="F404">
        <v>-2.5</v>
      </c>
      <c r="G404">
        <v>8622600</v>
      </c>
      <c r="H404">
        <v>3422</v>
      </c>
      <c r="I404">
        <v>3097</v>
      </c>
      <c r="K404" s="130" t="s">
        <v>1107</v>
      </c>
      <c r="L404">
        <v>1.17</v>
      </c>
      <c r="M404" s="130"/>
      <c r="N404">
        <v>0</v>
      </c>
      <c r="O404">
        <v>-3.55</v>
      </c>
      <c r="P404">
        <v>-15.59</v>
      </c>
      <c r="Q404">
        <v>-97.74</v>
      </c>
      <c r="R404" s="130"/>
      <c r="S404">
        <v>66.62</v>
      </c>
      <c r="T404" s="130"/>
      <c r="X404" s="130"/>
    </row>
    <row r="405" spans="1:24" x14ac:dyDescent="0.3">
      <c r="A405" s="130" t="s">
        <v>415</v>
      </c>
      <c r="B405">
        <v>403</v>
      </c>
      <c r="C405" s="130" t="s">
        <v>904</v>
      </c>
      <c r="D405" s="130" t="s">
        <v>6</v>
      </c>
      <c r="E405">
        <v>2.6</v>
      </c>
      <c r="F405">
        <v>-0.76</v>
      </c>
      <c r="G405">
        <v>1217400</v>
      </c>
      <c r="H405">
        <v>3113</v>
      </c>
      <c r="I405">
        <v>3590</v>
      </c>
      <c r="K405" s="130" t="s">
        <v>997</v>
      </c>
      <c r="L405">
        <v>1.77</v>
      </c>
      <c r="M405" s="130"/>
      <c r="N405">
        <v>0</v>
      </c>
      <c r="O405">
        <v>2.0299999999999998</v>
      </c>
      <c r="P405">
        <v>-0.02</v>
      </c>
      <c r="Q405">
        <v>8.06</v>
      </c>
      <c r="R405" s="130"/>
      <c r="S405">
        <v>24.67</v>
      </c>
      <c r="T405" s="130"/>
      <c r="X405" s="130"/>
    </row>
    <row r="406" spans="1:24" x14ac:dyDescent="0.3">
      <c r="A406" s="130" t="s">
        <v>414</v>
      </c>
      <c r="B406">
        <v>404</v>
      </c>
      <c r="C406" s="130" t="s">
        <v>904</v>
      </c>
      <c r="D406" s="130" t="s">
        <v>6</v>
      </c>
      <c r="E406">
        <v>0.99</v>
      </c>
      <c r="F406">
        <v>-1</v>
      </c>
      <c r="G406">
        <v>15008600</v>
      </c>
      <c r="H406">
        <v>14960</v>
      </c>
      <c r="I406">
        <v>2560</v>
      </c>
      <c r="K406" s="130" t="s">
        <v>1108</v>
      </c>
      <c r="L406">
        <v>3.87</v>
      </c>
      <c r="M406" s="130"/>
      <c r="N406">
        <v>0</v>
      </c>
      <c r="O406">
        <v>0.46</v>
      </c>
      <c r="P406">
        <v>-6.33</v>
      </c>
      <c r="Q406">
        <v>1.94</v>
      </c>
      <c r="R406" s="130"/>
      <c r="S406">
        <v>89.21</v>
      </c>
      <c r="T406" s="130"/>
      <c r="X406" s="130"/>
    </row>
    <row r="407" spans="1:24" x14ac:dyDescent="0.3">
      <c r="A407" s="130" t="s">
        <v>413</v>
      </c>
      <c r="B407">
        <v>405</v>
      </c>
      <c r="C407" s="130" t="s">
        <v>904</v>
      </c>
      <c r="D407" s="130" t="s">
        <v>6</v>
      </c>
      <c r="E407">
        <v>5.15</v>
      </c>
      <c r="F407">
        <v>-0.96</v>
      </c>
      <c r="G407">
        <v>10507600</v>
      </c>
      <c r="H407">
        <v>53774</v>
      </c>
      <c r="I407">
        <v>6386</v>
      </c>
      <c r="J407">
        <v>27.12</v>
      </c>
      <c r="K407" s="130" t="s">
        <v>967</v>
      </c>
      <c r="L407">
        <v>0.74</v>
      </c>
      <c r="M407" s="130" t="s">
        <v>952</v>
      </c>
      <c r="N407">
        <v>0.19</v>
      </c>
      <c r="O407">
        <v>5.81</v>
      </c>
      <c r="P407">
        <v>6.66</v>
      </c>
      <c r="Q407">
        <v>23.66</v>
      </c>
      <c r="R407" s="130" t="s">
        <v>1136</v>
      </c>
      <c r="S407">
        <v>40.92</v>
      </c>
      <c r="T407" s="130"/>
      <c r="U407">
        <v>414</v>
      </c>
      <c r="V407">
        <v>409</v>
      </c>
      <c r="W407">
        <v>-2.48</v>
      </c>
      <c r="X407" s="130"/>
    </row>
    <row r="408" spans="1:24" x14ac:dyDescent="0.3">
      <c r="A408" s="130" t="s">
        <v>412</v>
      </c>
      <c r="B408">
        <v>406</v>
      </c>
      <c r="C408" s="130" t="s">
        <v>904</v>
      </c>
      <c r="D408" s="130" t="s">
        <v>6</v>
      </c>
      <c r="E408">
        <v>10.3</v>
      </c>
      <c r="F408">
        <v>0</v>
      </c>
      <c r="G408">
        <v>0</v>
      </c>
      <c r="H408">
        <v>0</v>
      </c>
      <c r="I408">
        <v>618</v>
      </c>
      <c r="J408">
        <v>48.48</v>
      </c>
      <c r="K408" s="130" t="s">
        <v>934</v>
      </c>
      <c r="L408">
        <v>0.28000000000000003</v>
      </c>
      <c r="M408" s="130" t="s">
        <v>933</v>
      </c>
      <c r="N408">
        <v>0.21</v>
      </c>
      <c r="O408">
        <v>1.33</v>
      </c>
      <c r="P408">
        <v>1.26</v>
      </c>
      <c r="Q408">
        <v>-0.65</v>
      </c>
      <c r="R408" s="130" t="s">
        <v>1006</v>
      </c>
      <c r="S408">
        <v>30.61</v>
      </c>
      <c r="T408" s="130"/>
      <c r="U408">
        <v>584</v>
      </c>
      <c r="V408">
        <v>586</v>
      </c>
      <c r="W408">
        <v>-10.75</v>
      </c>
      <c r="X408" s="130"/>
    </row>
    <row r="409" spans="1:24" x14ac:dyDescent="0.3">
      <c r="A409" s="130" t="s">
        <v>411</v>
      </c>
      <c r="B409">
        <v>407</v>
      </c>
      <c r="C409" s="130" t="s">
        <v>904</v>
      </c>
      <c r="D409" s="130" t="s">
        <v>6</v>
      </c>
      <c r="E409">
        <v>1.61</v>
      </c>
      <c r="F409">
        <v>-0.62</v>
      </c>
      <c r="G409">
        <v>15033100</v>
      </c>
      <c r="H409">
        <v>24379</v>
      </c>
      <c r="I409">
        <v>1942</v>
      </c>
      <c r="J409">
        <v>30.56</v>
      </c>
      <c r="K409" s="130" t="s">
        <v>2478</v>
      </c>
      <c r="L409">
        <v>0.65</v>
      </c>
      <c r="M409" s="130"/>
      <c r="N409">
        <v>0.05</v>
      </c>
      <c r="O409">
        <v>13.13</v>
      </c>
      <c r="P409">
        <v>12.32</v>
      </c>
      <c r="Q409">
        <v>15.28</v>
      </c>
      <c r="R409" s="130"/>
      <c r="S409">
        <v>50.8</v>
      </c>
      <c r="T409" s="130"/>
      <c r="U409">
        <v>400</v>
      </c>
      <c r="V409">
        <v>378</v>
      </c>
      <c r="X409" s="130"/>
    </row>
    <row r="410" spans="1:24" x14ac:dyDescent="0.3">
      <c r="A410" s="130" t="s">
        <v>410</v>
      </c>
      <c r="B410">
        <v>408</v>
      </c>
      <c r="C410" s="130" t="s">
        <v>904</v>
      </c>
      <c r="D410" s="130" t="s">
        <v>6</v>
      </c>
      <c r="E410">
        <v>26</v>
      </c>
      <c r="F410">
        <v>0</v>
      </c>
      <c r="G410">
        <v>0</v>
      </c>
      <c r="H410">
        <v>0</v>
      </c>
      <c r="I410">
        <v>555</v>
      </c>
      <c r="K410" s="130" t="s">
        <v>2941</v>
      </c>
      <c r="L410">
        <v>0.88</v>
      </c>
      <c r="M410" s="130"/>
      <c r="N410">
        <v>0</v>
      </c>
      <c r="O410">
        <v>-5.44</v>
      </c>
      <c r="P410">
        <v>-9.3699999999999992</v>
      </c>
      <c r="Q410">
        <v>-12.23</v>
      </c>
      <c r="R410" s="130"/>
      <c r="S410">
        <v>38.94</v>
      </c>
      <c r="T410" s="130"/>
      <c r="X410" s="130"/>
    </row>
    <row r="411" spans="1:24" x14ac:dyDescent="0.3">
      <c r="A411" s="130" t="s">
        <v>409</v>
      </c>
      <c r="B411">
        <v>409</v>
      </c>
      <c r="C411" s="130" t="s">
        <v>904</v>
      </c>
      <c r="D411" s="130" t="s">
        <v>6</v>
      </c>
      <c r="E411">
        <v>330</v>
      </c>
      <c r="F411">
        <v>0</v>
      </c>
      <c r="G411">
        <v>200</v>
      </c>
      <c r="H411">
        <v>66</v>
      </c>
      <c r="I411">
        <v>4982</v>
      </c>
      <c r="K411" s="130" t="s">
        <v>2927</v>
      </c>
      <c r="L411">
        <v>2.17</v>
      </c>
      <c r="M411" s="130"/>
      <c r="N411">
        <v>0</v>
      </c>
      <c r="O411">
        <v>-12.69</v>
      </c>
      <c r="P411">
        <v>-55.86</v>
      </c>
      <c r="Q411">
        <v>-103.02</v>
      </c>
      <c r="R411" s="130"/>
      <c r="S411">
        <v>20.89</v>
      </c>
      <c r="T411" s="130"/>
      <c r="X411" s="130"/>
    </row>
    <row r="412" spans="1:24" x14ac:dyDescent="0.3">
      <c r="A412" s="130" t="s">
        <v>408</v>
      </c>
      <c r="B412">
        <v>410</v>
      </c>
      <c r="C412" s="130" t="s">
        <v>914</v>
      </c>
      <c r="D412" s="130" t="s">
        <v>6</v>
      </c>
      <c r="E412">
        <v>42</v>
      </c>
      <c r="F412">
        <v>0.6</v>
      </c>
      <c r="G412">
        <v>2600</v>
      </c>
      <c r="H412">
        <v>109</v>
      </c>
      <c r="I412">
        <v>15750</v>
      </c>
      <c r="J412">
        <v>22.3</v>
      </c>
      <c r="K412" s="130" t="s">
        <v>3151</v>
      </c>
      <c r="L412">
        <v>0.26</v>
      </c>
      <c r="M412" s="130" t="s">
        <v>977</v>
      </c>
      <c r="N412">
        <v>1.88</v>
      </c>
      <c r="O412">
        <v>6.39</v>
      </c>
      <c r="P412">
        <v>10.24</v>
      </c>
      <c r="Q412">
        <v>7.18</v>
      </c>
      <c r="R412" s="130" t="s">
        <v>3122</v>
      </c>
      <c r="S412">
        <v>20.34</v>
      </c>
      <c r="T412" s="130"/>
      <c r="U412">
        <v>341</v>
      </c>
      <c r="V412">
        <v>357</v>
      </c>
      <c r="W412">
        <v>-1.58</v>
      </c>
      <c r="X412" s="130"/>
    </row>
    <row r="413" spans="1:24" x14ac:dyDescent="0.3">
      <c r="A413" s="130" t="s">
        <v>856</v>
      </c>
      <c r="B413">
        <v>411</v>
      </c>
      <c r="C413" s="130" t="s">
        <v>907</v>
      </c>
      <c r="D413" s="130" t="s">
        <v>6</v>
      </c>
      <c r="E413">
        <v>27.5</v>
      </c>
      <c r="F413">
        <v>-1.79</v>
      </c>
      <c r="G413">
        <v>14291200</v>
      </c>
      <c r="H413">
        <v>396703</v>
      </c>
      <c r="I413">
        <v>330000</v>
      </c>
      <c r="J413">
        <v>30.29</v>
      </c>
      <c r="K413" s="130" t="s">
        <v>2510</v>
      </c>
      <c r="L413">
        <v>2.83</v>
      </c>
      <c r="M413" s="130" t="s">
        <v>931</v>
      </c>
      <c r="N413">
        <v>0.91</v>
      </c>
      <c r="O413">
        <v>7</v>
      </c>
      <c r="P413">
        <v>11.09</v>
      </c>
      <c r="Q413">
        <v>3.35</v>
      </c>
      <c r="R413" s="130" t="s">
        <v>909</v>
      </c>
      <c r="S413">
        <v>23.72</v>
      </c>
      <c r="T413" s="130"/>
      <c r="U413">
        <v>405</v>
      </c>
      <c r="V413">
        <v>416</v>
      </c>
      <c r="X413" s="130"/>
    </row>
    <row r="414" spans="1:24" x14ac:dyDescent="0.3">
      <c r="A414" s="130" t="s">
        <v>407</v>
      </c>
      <c r="B414">
        <v>412</v>
      </c>
      <c r="C414" s="130" t="s">
        <v>904</v>
      </c>
      <c r="D414" s="130" t="s">
        <v>6</v>
      </c>
      <c r="E414">
        <v>9.15</v>
      </c>
      <c r="F414">
        <v>0.55000000000000004</v>
      </c>
      <c r="G414">
        <v>14993400</v>
      </c>
      <c r="H414">
        <v>136893</v>
      </c>
      <c r="I414">
        <v>22444</v>
      </c>
      <c r="J414">
        <v>7.76</v>
      </c>
      <c r="K414" s="130" t="s">
        <v>1102</v>
      </c>
      <c r="L414">
        <v>1.91</v>
      </c>
      <c r="M414" s="130" t="s">
        <v>1125</v>
      </c>
      <c r="N414">
        <v>1.18</v>
      </c>
      <c r="O414">
        <v>11.33</v>
      </c>
      <c r="P414">
        <v>25.76</v>
      </c>
      <c r="Q414">
        <v>23.19</v>
      </c>
      <c r="R414" s="130" t="s">
        <v>3512</v>
      </c>
      <c r="S414">
        <v>32.28</v>
      </c>
      <c r="T414" s="130"/>
      <c r="U414">
        <v>55</v>
      </c>
      <c r="V414">
        <v>79</v>
      </c>
      <c r="W414">
        <v>0.12</v>
      </c>
      <c r="X414" s="130"/>
    </row>
    <row r="415" spans="1:24" x14ac:dyDescent="0.3">
      <c r="A415" s="130" t="s">
        <v>406</v>
      </c>
      <c r="B415">
        <v>413</v>
      </c>
      <c r="C415" s="130" t="s">
        <v>914</v>
      </c>
      <c r="D415" s="130" t="s">
        <v>6</v>
      </c>
      <c r="E415">
        <v>34.75</v>
      </c>
      <c r="F415">
        <v>0.72</v>
      </c>
      <c r="G415">
        <v>10686800</v>
      </c>
      <c r="H415">
        <v>366662</v>
      </c>
      <c r="I415">
        <v>104380</v>
      </c>
      <c r="J415">
        <v>29.14</v>
      </c>
      <c r="K415" s="130" t="s">
        <v>3513</v>
      </c>
      <c r="L415">
        <v>0.34</v>
      </c>
      <c r="M415" s="130" t="s">
        <v>1126</v>
      </c>
      <c r="N415">
        <v>1.19</v>
      </c>
      <c r="O415">
        <v>14.6</v>
      </c>
      <c r="P415">
        <v>18.25</v>
      </c>
      <c r="Q415">
        <v>13.86</v>
      </c>
      <c r="R415" s="130" t="s">
        <v>2946</v>
      </c>
      <c r="S415">
        <v>46.56</v>
      </c>
      <c r="T415" s="130"/>
      <c r="U415">
        <v>374</v>
      </c>
      <c r="V415">
        <v>363</v>
      </c>
      <c r="W415">
        <v>3.65</v>
      </c>
      <c r="X415" s="130"/>
    </row>
    <row r="416" spans="1:24" x14ac:dyDescent="0.3">
      <c r="A416" s="130" t="s">
        <v>405</v>
      </c>
      <c r="B416">
        <v>414</v>
      </c>
      <c r="C416" s="130" t="s">
        <v>904</v>
      </c>
      <c r="D416" s="130" t="s">
        <v>6</v>
      </c>
      <c r="E416">
        <v>9.1</v>
      </c>
      <c r="F416">
        <v>10.98</v>
      </c>
      <c r="G416">
        <v>12825900</v>
      </c>
      <c r="H416">
        <v>111281</v>
      </c>
      <c r="I416">
        <v>2548</v>
      </c>
      <c r="K416" s="130" t="s">
        <v>3468</v>
      </c>
      <c r="L416">
        <v>0.24</v>
      </c>
      <c r="M416" s="130"/>
      <c r="N416">
        <v>0</v>
      </c>
      <c r="O416">
        <v>-3.55</v>
      </c>
      <c r="P416">
        <v>-4.74</v>
      </c>
      <c r="Q416">
        <v>8.08</v>
      </c>
      <c r="R416" s="130" t="s">
        <v>951</v>
      </c>
      <c r="S416">
        <v>37.24</v>
      </c>
      <c r="T416" s="130"/>
      <c r="X416" s="130"/>
    </row>
    <row r="417" spans="1:24" x14ac:dyDescent="0.3">
      <c r="A417" s="130" t="s">
        <v>404</v>
      </c>
      <c r="B417">
        <v>415</v>
      </c>
      <c r="C417" s="130" t="s">
        <v>904</v>
      </c>
      <c r="D417" s="130" t="s">
        <v>241</v>
      </c>
      <c r="E417">
        <v>0.03</v>
      </c>
      <c r="F417">
        <v>0</v>
      </c>
      <c r="G417">
        <v>0</v>
      </c>
      <c r="H417">
        <v>0</v>
      </c>
      <c r="I417">
        <v>431</v>
      </c>
      <c r="K417" s="130" t="s">
        <v>905</v>
      </c>
      <c r="L417">
        <v>-15.97</v>
      </c>
      <c r="M417" s="130"/>
      <c r="N417">
        <v>0</v>
      </c>
      <c r="O417">
        <v>-7.73</v>
      </c>
      <c r="Q417">
        <v>-571.74</v>
      </c>
      <c r="R417" s="130"/>
      <c r="S417">
        <v>51.31</v>
      </c>
      <c r="T417" s="130"/>
      <c r="X417" s="130"/>
    </row>
    <row r="418" spans="1:24" x14ac:dyDescent="0.3">
      <c r="A418" s="130" t="s">
        <v>857</v>
      </c>
      <c r="B418">
        <v>416</v>
      </c>
      <c r="C418" s="130" t="s">
        <v>907</v>
      </c>
      <c r="D418" s="130" t="s">
        <v>6</v>
      </c>
      <c r="E418">
        <v>3</v>
      </c>
      <c r="F418">
        <v>0</v>
      </c>
      <c r="G418">
        <v>4934700</v>
      </c>
      <c r="H418">
        <v>14740</v>
      </c>
      <c r="I418">
        <v>3000</v>
      </c>
      <c r="J418">
        <v>38.99</v>
      </c>
      <c r="K418" s="130" t="s">
        <v>1104</v>
      </c>
      <c r="L418">
        <v>1.19</v>
      </c>
      <c r="M418" s="130"/>
      <c r="N418">
        <v>0.08</v>
      </c>
      <c r="O418">
        <v>9.68</v>
      </c>
      <c r="P418">
        <v>10.14</v>
      </c>
      <c r="Q418">
        <v>15.49</v>
      </c>
      <c r="R418" s="130"/>
      <c r="S418">
        <v>25.92</v>
      </c>
      <c r="T418" s="130"/>
      <c r="U418">
        <v>466</v>
      </c>
      <c r="V418">
        <v>450</v>
      </c>
      <c r="X418" s="130"/>
    </row>
    <row r="419" spans="1:24" x14ac:dyDescent="0.3">
      <c r="A419" s="130" t="s">
        <v>403</v>
      </c>
      <c r="B419">
        <v>417</v>
      </c>
      <c r="C419" s="130" t="s">
        <v>904</v>
      </c>
      <c r="D419" s="130" t="s">
        <v>241</v>
      </c>
      <c r="E419">
        <v>7.0000000000000007E-2</v>
      </c>
      <c r="F419">
        <v>0</v>
      </c>
      <c r="G419">
        <v>0</v>
      </c>
      <c r="H419">
        <v>0</v>
      </c>
      <c r="I419">
        <v>194</v>
      </c>
      <c r="K419" s="130"/>
      <c r="L419">
        <v>-1.69</v>
      </c>
      <c r="M419" s="130"/>
      <c r="N419">
        <v>0</v>
      </c>
      <c r="O419">
        <v>0.45</v>
      </c>
      <c r="Q419">
        <v>-12.65</v>
      </c>
      <c r="R419" s="130"/>
      <c r="S419">
        <v>100</v>
      </c>
      <c r="T419" s="130"/>
      <c r="X419" s="130"/>
    </row>
    <row r="420" spans="1:24" x14ac:dyDescent="0.3">
      <c r="A420" s="130" t="s">
        <v>402</v>
      </c>
      <c r="B420">
        <v>418</v>
      </c>
      <c r="C420" s="130" t="s">
        <v>904</v>
      </c>
      <c r="D420" s="130" t="s">
        <v>6</v>
      </c>
      <c r="E420">
        <v>1.62</v>
      </c>
      <c r="F420">
        <v>-1.82</v>
      </c>
      <c r="G420">
        <v>682400</v>
      </c>
      <c r="H420">
        <v>1102</v>
      </c>
      <c r="I420">
        <v>875</v>
      </c>
      <c r="J420">
        <v>11.13</v>
      </c>
      <c r="K420" s="130" t="s">
        <v>917</v>
      </c>
      <c r="L420">
        <v>0.39</v>
      </c>
      <c r="M420" s="130" t="s">
        <v>921</v>
      </c>
      <c r="N420">
        <v>0.15</v>
      </c>
      <c r="O420">
        <v>10.46</v>
      </c>
      <c r="P420">
        <v>14.58</v>
      </c>
      <c r="Q420">
        <v>-2.85</v>
      </c>
      <c r="R420" s="130" t="s">
        <v>1062</v>
      </c>
      <c r="S420">
        <v>57.19</v>
      </c>
      <c r="T420" s="130"/>
      <c r="U420">
        <v>150</v>
      </c>
      <c r="V420">
        <v>153</v>
      </c>
      <c r="W420">
        <v>-0.31</v>
      </c>
      <c r="X420" s="130"/>
    </row>
    <row r="421" spans="1:24" x14ac:dyDescent="0.3">
      <c r="A421" s="130" t="s">
        <v>401</v>
      </c>
      <c r="B421">
        <v>419</v>
      </c>
      <c r="C421" s="130" t="s">
        <v>904</v>
      </c>
      <c r="D421" s="130" t="s">
        <v>6</v>
      </c>
      <c r="E421">
        <v>5.55</v>
      </c>
      <c r="F421">
        <v>1.83</v>
      </c>
      <c r="G421">
        <v>2304500</v>
      </c>
      <c r="H421">
        <v>12661</v>
      </c>
      <c r="I421">
        <v>3663</v>
      </c>
      <c r="J421">
        <v>8.76</v>
      </c>
      <c r="K421" s="130" t="s">
        <v>2280</v>
      </c>
      <c r="L421">
        <v>0.82</v>
      </c>
      <c r="M421" s="130" t="s">
        <v>1077</v>
      </c>
      <c r="N421">
        <v>0.63</v>
      </c>
      <c r="O421">
        <v>11.73</v>
      </c>
      <c r="P421">
        <v>15.93</v>
      </c>
      <c r="Q421">
        <v>10.26</v>
      </c>
      <c r="R421" s="130" t="s">
        <v>1053</v>
      </c>
      <c r="S421">
        <v>25.53</v>
      </c>
      <c r="T421" s="130"/>
      <c r="U421">
        <v>94</v>
      </c>
      <c r="V421">
        <v>94</v>
      </c>
      <c r="W421">
        <v>-0.03</v>
      </c>
      <c r="X421" s="130"/>
    </row>
    <row r="422" spans="1:24" x14ac:dyDescent="0.3">
      <c r="A422" s="130" t="s">
        <v>400</v>
      </c>
      <c r="B422">
        <v>420</v>
      </c>
      <c r="C422" s="130" t="s">
        <v>904</v>
      </c>
      <c r="D422" s="130" t="s">
        <v>6</v>
      </c>
      <c r="E422">
        <v>11.3</v>
      </c>
      <c r="F422">
        <v>0</v>
      </c>
      <c r="G422">
        <v>20000</v>
      </c>
      <c r="H422">
        <v>225</v>
      </c>
      <c r="I422">
        <v>1609</v>
      </c>
      <c r="J422">
        <v>15.87</v>
      </c>
      <c r="K422" s="130" t="s">
        <v>3484</v>
      </c>
      <c r="L422">
        <v>0.17</v>
      </c>
      <c r="M422" s="130" t="s">
        <v>1024</v>
      </c>
      <c r="N422">
        <v>0.71</v>
      </c>
      <c r="O422">
        <v>19.22</v>
      </c>
      <c r="P422">
        <v>19.11</v>
      </c>
      <c r="Q422">
        <v>15.61</v>
      </c>
      <c r="R422" s="130" t="s">
        <v>3514</v>
      </c>
      <c r="S422">
        <v>47.47</v>
      </c>
      <c r="T422" s="130"/>
      <c r="U422">
        <v>231</v>
      </c>
      <c r="V422">
        <v>212</v>
      </c>
      <c r="W422">
        <v>8.17</v>
      </c>
      <c r="X422" s="130"/>
    </row>
    <row r="423" spans="1:24" x14ac:dyDescent="0.3">
      <c r="A423" s="130" t="s">
        <v>399</v>
      </c>
      <c r="B423">
        <v>421</v>
      </c>
      <c r="C423" s="130" t="s">
        <v>904</v>
      </c>
      <c r="D423" s="130" t="s">
        <v>6</v>
      </c>
      <c r="E423">
        <v>69</v>
      </c>
      <c r="F423">
        <v>0</v>
      </c>
      <c r="G423">
        <v>100</v>
      </c>
      <c r="H423">
        <v>7</v>
      </c>
      <c r="I423">
        <v>31050</v>
      </c>
      <c r="J423">
        <v>19.350000000000001</v>
      </c>
      <c r="K423" s="130" t="s">
        <v>960</v>
      </c>
      <c r="L423">
        <v>0.11</v>
      </c>
      <c r="M423" s="130" t="s">
        <v>1019</v>
      </c>
      <c r="N423">
        <v>3.57</v>
      </c>
      <c r="O423">
        <v>17.670000000000002</v>
      </c>
      <c r="P423">
        <v>17.329999999999998</v>
      </c>
      <c r="Q423">
        <v>21.26</v>
      </c>
      <c r="R423" s="130" t="s">
        <v>1111</v>
      </c>
      <c r="S423">
        <v>18.3</v>
      </c>
      <c r="T423" s="130"/>
      <c r="U423">
        <v>284</v>
      </c>
      <c r="V423">
        <v>263</v>
      </c>
      <c r="W423">
        <v>3.44</v>
      </c>
      <c r="X423" s="130"/>
    </row>
    <row r="424" spans="1:24" x14ac:dyDescent="0.3">
      <c r="A424" s="130" t="s">
        <v>398</v>
      </c>
      <c r="B424">
        <v>422</v>
      </c>
      <c r="C424" s="130" t="s">
        <v>904</v>
      </c>
      <c r="D424" s="130" t="s">
        <v>6</v>
      </c>
      <c r="E424">
        <v>5.3</v>
      </c>
      <c r="F424">
        <v>-0.93</v>
      </c>
      <c r="G424">
        <v>48800</v>
      </c>
      <c r="H424">
        <v>258</v>
      </c>
      <c r="I424">
        <v>8083</v>
      </c>
      <c r="J424">
        <v>31.77</v>
      </c>
      <c r="K424" s="130" t="s">
        <v>1120</v>
      </c>
      <c r="L424">
        <v>0.21</v>
      </c>
      <c r="M424" s="130" t="s">
        <v>906</v>
      </c>
      <c r="N424">
        <v>0.17</v>
      </c>
      <c r="O424">
        <v>5.12</v>
      </c>
      <c r="P424">
        <v>5.22</v>
      </c>
      <c r="Q424">
        <v>9.3000000000000007</v>
      </c>
      <c r="R424" s="130" t="s">
        <v>1059</v>
      </c>
      <c r="S424">
        <v>20.14</v>
      </c>
      <c r="T424" s="130"/>
      <c r="U424">
        <v>470</v>
      </c>
      <c r="V424">
        <v>461</v>
      </c>
      <c r="W424">
        <v>1.07</v>
      </c>
      <c r="X424" s="130"/>
    </row>
    <row r="425" spans="1:24" x14ac:dyDescent="0.3">
      <c r="A425" s="130" t="s">
        <v>397</v>
      </c>
      <c r="B425">
        <v>423</v>
      </c>
      <c r="C425" s="130" t="s">
        <v>914</v>
      </c>
      <c r="D425" s="130" t="s">
        <v>6</v>
      </c>
      <c r="E425">
        <v>4.5199999999999996</v>
      </c>
      <c r="F425">
        <v>1.35</v>
      </c>
      <c r="G425">
        <v>446500</v>
      </c>
      <c r="H425">
        <v>2003</v>
      </c>
      <c r="I425">
        <v>1220</v>
      </c>
      <c r="J425">
        <v>14.45</v>
      </c>
      <c r="K425" s="130" t="s">
        <v>957</v>
      </c>
      <c r="L425">
        <v>0.17</v>
      </c>
      <c r="M425" s="130" t="s">
        <v>1050</v>
      </c>
      <c r="N425">
        <v>0.31</v>
      </c>
      <c r="O425">
        <v>14.05</v>
      </c>
      <c r="P425">
        <v>13.58</v>
      </c>
      <c r="Q425">
        <v>12.64</v>
      </c>
      <c r="R425" s="130" t="s">
        <v>3515</v>
      </c>
      <c r="S425">
        <v>50.15</v>
      </c>
      <c r="T425" s="130"/>
      <c r="U425">
        <v>224</v>
      </c>
      <c r="V425">
        <v>206</v>
      </c>
      <c r="W425">
        <v>2.12</v>
      </c>
      <c r="X425" s="130"/>
    </row>
    <row r="426" spans="1:24" x14ac:dyDescent="0.3">
      <c r="A426" s="130" t="s">
        <v>396</v>
      </c>
      <c r="B426">
        <v>424</v>
      </c>
      <c r="C426" s="130" t="s">
        <v>914</v>
      </c>
      <c r="D426" s="130" t="s">
        <v>6</v>
      </c>
      <c r="E426">
        <v>8.5500000000000007</v>
      </c>
      <c r="F426">
        <v>-1.1599999999999999</v>
      </c>
      <c r="G426">
        <v>352800</v>
      </c>
      <c r="H426">
        <v>3031</v>
      </c>
      <c r="I426">
        <v>1932</v>
      </c>
      <c r="J426">
        <v>17</v>
      </c>
      <c r="K426" s="130" t="s">
        <v>1125</v>
      </c>
      <c r="L426">
        <v>0.53</v>
      </c>
      <c r="M426" s="130"/>
      <c r="N426">
        <v>0.5</v>
      </c>
      <c r="O426">
        <v>3.07</v>
      </c>
      <c r="P426">
        <v>2.36</v>
      </c>
      <c r="Q426">
        <v>413.07</v>
      </c>
      <c r="R426" s="130"/>
      <c r="S426">
        <v>61.19</v>
      </c>
      <c r="T426" s="130"/>
      <c r="U426">
        <v>343</v>
      </c>
      <c r="V426">
        <v>331</v>
      </c>
      <c r="W426">
        <v>-0.06</v>
      </c>
      <c r="X426" s="130"/>
    </row>
    <row r="427" spans="1:24" x14ac:dyDescent="0.3">
      <c r="A427" s="130" t="s">
        <v>395</v>
      </c>
      <c r="B427">
        <v>425</v>
      </c>
      <c r="C427" s="130" t="s">
        <v>904</v>
      </c>
      <c r="D427" s="130" t="s">
        <v>6</v>
      </c>
      <c r="E427">
        <v>2.2799999999999998</v>
      </c>
      <c r="F427">
        <v>-2.56</v>
      </c>
      <c r="G427">
        <v>29800</v>
      </c>
      <c r="H427">
        <v>68</v>
      </c>
      <c r="I427">
        <v>1229</v>
      </c>
      <c r="K427" s="130" t="s">
        <v>979</v>
      </c>
      <c r="L427">
        <v>0.88</v>
      </c>
      <c r="M427" s="130" t="s">
        <v>931</v>
      </c>
      <c r="N427">
        <v>0</v>
      </c>
      <c r="O427">
        <v>-0.59</v>
      </c>
      <c r="P427">
        <v>-0.62</v>
      </c>
      <c r="Q427">
        <v>9.31</v>
      </c>
      <c r="R427" s="130" t="s">
        <v>1162</v>
      </c>
      <c r="S427">
        <v>58.24</v>
      </c>
      <c r="T427" s="130"/>
      <c r="X427" s="130"/>
    </row>
    <row r="428" spans="1:24" x14ac:dyDescent="0.3">
      <c r="A428" s="130" t="s">
        <v>394</v>
      </c>
      <c r="B428">
        <v>426</v>
      </c>
      <c r="C428" s="130" t="s">
        <v>904</v>
      </c>
      <c r="D428" s="130" t="s">
        <v>241</v>
      </c>
      <c r="E428">
        <v>0.03</v>
      </c>
      <c r="F428">
        <v>0</v>
      </c>
      <c r="G428">
        <v>0</v>
      </c>
      <c r="H428">
        <v>0</v>
      </c>
      <c r="I428">
        <v>24</v>
      </c>
      <c r="J428">
        <v>0.86</v>
      </c>
      <c r="K428" s="130" t="s">
        <v>1077</v>
      </c>
      <c r="L428">
        <v>-5.88</v>
      </c>
      <c r="M428" s="130"/>
      <c r="N428">
        <v>0</v>
      </c>
      <c r="O428">
        <v>4.04</v>
      </c>
      <c r="Q428">
        <v>5.83</v>
      </c>
      <c r="R428" s="130"/>
      <c r="S428">
        <v>40.06</v>
      </c>
      <c r="T428" s="130"/>
      <c r="V428">
        <v>105</v>
      </c>
      <c r="W428">
        <v>-0.01</v>
      </c>
      <c r="X428" s="130"/>
    </row>
    <row r="429" spans="1:24" x14ac:dyDescent="0.3">
      <c r="A429" s="130" t="s">
        <v>393</v>
      </c>
      <c r="B429">
        <v>427</v>
      </c>
      <c r="C429" s="130" t="s">
        <v>904</v>
      </c>
      <c r="D429" s="130" t="s">
        <v>6</v>
      </c>
      <c r="E429">
        <v>2.92</v>
      </c>
      <c r="F429">
        <v>5.8</v>
      </c>
      <c r="G429">
        <v>22313100</v>
      </c>
      <c r="H429">
        <v>63037</v>
      </c>
      <c r="I429">
        <v>2190</v>
      </c>
      <c r="J429">
        <v>7.48</v>
      </c>
      <c r="K429" s="130" t="s">
        <v>1070</v>
      </c>
      <c r="L429">
        <v>1.46</v>
      </c>
      <c r="M429" s="130"/>
      <c r="N429">
        <v>0.39</v>
      </c>
      <c r="O429">
        <v>12.98</v>
      </c>
      <c r="P429">
        <v>24.41</v>
      </c>
      <c r="Q429">
        <v>14.48</v>
      </c>
      <c r="R429" s="130"/>
      <c r="S429">
        <v>48.21</v>
      </c>
      <c r="T429" s="130"/>
      <c r="U429">
        <v>49</v>
      </c>
      <c r="V429">
        <v>61</v>
      </c>
      <c r="W429">
        <v>-0.1</v>
      </c>
      <c r="X429" s="130"/>
    </row>
    <row r="430" spans="1:24" x14ac:dyDescent="0.3">
      <c r="A430" s="130" t="s">
        <v>392</v>
      </c>
      <c r="B430">
        <v>428</v>
      </c>
      <c r="C430" s="130" t="s">
        <v>904</v>
      </c>
      <c r="D430" s="130" t="s">
        <v>6</v>
      </c>
      <c r="E430">
        <v>0.44</v>
      </c>
      <c r="F430">
        <v>-2.2200000000000002</v>
      </c>
      <c r="G430">
        <v>17047100</v>
      </c>
      <c r="H430">
        <v>7510</v>
      </c>
      <c r="I430">
        <v>4195</v>
      </c>
      <c r="K430" s="130" t="s">
        <v>909</v>
      </c>
      <c r="L430">
        <v>3.28</v>
      </c>
      <c r="M430" s="130" t="s">
        <v>921</v>
      </c>
      <c r="N430">
        <v>0</v>
      </c>
      <c r="O430">
        <v>-1.55</v>
      </c>
      <c r="P430">
        <v>-10.130000000000001</v>
      </c>
      <c r="Q430">
        <v>-11.79</v>
      </c>
      <c r="R430" s="130" t="s">
        <v>2535</v>
      </c>
      <c r="S430">
        <v>71.56</v>
      </c>
      <c r="T430" s="130"/>
      <c r="X430" s="130"/>
    </row>
    <row r="431" spans="1:24" x14ac:dyDescent="0.3">
      <c r="A431" s="130" t="s">
        <v>391</v>
      </c>
      <c r="B431">
        <v>429</v>
      </c>
      <c r="C431" s="130" t="s">
        <v>904</v>
      </c>
      <c r="D431" s="130" t="s">
        <v>6</v>
      </c>
      <c r="E431">
        <v>6.4</v>
      </c>
      <c r="F431">
        <v>-0.78</v>
      </c>
      <c r="G431">
        <v>1000</v>
      </c>
      <c r="H431">
        <v>6</v>
      </c>
      <c r="I431">
        <v>614</v>
      </c>
      <c r="K431" s="130" t="s">
        <v>1092</v>
      </c>
      <c r="L431">
        <v>0.15</v>
      </c>
      <c r="M431" s="130" t="s">
        <v>931</v>
      </c>
      <c r="N431">
        <v>0</v>
      </c>
      <c r="O431">
        <v>-0.15</v>
      </c>
      <c r="P431">
        <v>-0.57999999999999996</v>
      </c>
      <c r="Q431">
        <v>5.19</v>
      </c>
      <c r="R431" s="130" t="s">
        <v>1154</v>
      </c>
      <c r="S431">
        <v>33.049999999999997</v>
      </c>
      <c r="T431" s="130"/>
      <c r="X431" s="130"/>
    </row>
    <row r="432" spans="1:24" x14ac:dyDescent="0.3">
      <c r="A432" s="130" t="s">
        <v>390</v>
      </c>
      <c r="B432">
        <v>430</v>
      </c>
      <c r="C432" s="130" t="s">
        <v>904</v>
      </c>
      <c r="D432" s="130" t="s">
        <v>6</v>
      </c>
      <c r="E432">
        <v>5.65</v>
      </c>
      <c r="F432">
        <v>9.7100000000000009</v>
      </c>
      <c r="G432">
        <v>50563400</v>
      </c>
      <c r="H432">
        <v>274417</v>
      </c>
      <c r="I432">
        <v>1144</v>
      </c>
      <c r="J432">
        <v>16.27</v>
      </c>
      <c r="K432" s="130" t="s">
        <v>960</v>
      </c>
      <c r="L432">
        <v>0.85</v>
      </c>
      <c r="M432" s="130" t="s">
        <v>959</v>
      </c>
      <c r="N432">
        <v>0.35</v>
      </c>
      <c r="O432">
        <v>14.2</v>
      </c>
      <c r="P432">
        <v>20.36</v>
      </c>
      <c r="Q432">
        <v>8.2799999999999994</v>
      </c>
      <c r="R432" s="130" t="s">
        <v>2169</v>
      </c>
      <c r="S432">
        <v>44.88</v>
      </c>
      <c r="T432" s="130"/>
      <c r="U432">
        <v>233</v>
      </c>
      <c r="V432">
        <v>229</v>
      </c>
      <c r="W432">
        <v>0.17</v>
      </c>
      <c r="X432" s="130"/>
    </row>
    <row r="433" spans="1:24" x14ac:dyDescent="0.3">
      <c r="A433" s="130" t="s">
        <v>389</v>
      </c>
      <c r="B433">
        <v>431</v>
      </c>
      <c r="C433" s="130" t="s">
        <v>904</v>
      </c>
      <c r="D433" s="130" t="s">
        <v>6</v>
      </c>
      <c r="E433">
        <v>3.32</v>
      </c>
      <c r="F433">
        <v>4.4000000000000004</v>
      </c>
      <c r="G433">
        <v>147700</v>
      </c>
      <c r="H433">
        <v>481</v>
      </c>
      <c r="I433">
        <v>715</v>
      </c>
      <c r="K433" s="130" t="s">
        <v>1026</v>
      </c>
      <c r="L433">
        <v>0.85</v>
      </c>
      <c r="M433" s="130"/>
      <c r="N433">
        <v>0</v>
      </c>
      <c r="O433">
        <v>-6.99</v>
      </c>
      <c r="P433">
        <v>-10.34</v>
      </c>
      <c r="Q433">
        <v>-3.25</v>
      </c>
      <c r="R433" s="130"/>
      <c r="S433">
        <v>13.71</v>
      </c>
      <c r="T433" s="130"/>
      <c r="X433" s="130"/>
    </row>
    <row r="434" spans="1:24" x14ac:dyDescent="0.3">
      <c r="A434" s="130" t="s">
        <v>388</v>
      </c>
      <c r="B434">
        <v>432</v>
      </c>
      <c r="C434" s="130" t="s">
        <v>904</v>
      </c>
      <c r="D434" s="130" t="s">
        <v>6</v>
      </c>
      <c r="E434">
        <v>4</v>
      </c>
      <c r="F434">
        <v>8.11</v>
      </c>
      <c r="G434">
        <v>180589900</v>
      </c>
      <c r="H434">
        <v>704387</v>
      </c>
      <c r="I434">
        <v>2466</v>
      </c>
      <c r="J434">
        <v>30.95</v>
      </c>
      <c r="K434" s="130" t="s">
        <v>3516</v>
      </c>
      <c r="L434">
        <v>0.48</v>
      </c>
      <c r="M434" s="130" t="s">
        <v>912</v>
      </c>
      <c r="N434">
        <v>0.13</v>
      </c>
      <c r="O434">
        <v>11.94</v>
      </c>
      <c r="P434">
        <v>15.84</v>
      </c>
      <c r="Q434">
        <v>8.8699999999999992</v>
      </c>
      <c r="R434" s="130" t="s">
        <v>1022</v>
      </c>
      <c r="S434">
        <v>36.15</v>
      </c>
      <c r="T434" s="130"/>
      <c r="U434">
        <v>393</v>
      </c>
      <c r="V434">
        <v>390</v>
      </c>
      <c r="W434">
        <v>0.63</v>
      </c>
      <c r="X434" s="130"/>
    </row>
    <row r="435" spans="1:24" x14ac:dyDescent="0.3">
      <c r="A435" s="130" t="s">
        <v>387</v>
      </c>
      <c r="B435">
        <v>433</v>
      </c>
      <c r="C435" s="130" t="s">
        <v>904</v>
      </c>
      <c r="D435" s="130" t="s">
        <v>6</v>
      </c>
      <c r="E435">
        <v>5.15</v>
      </c>
      <c r="F435">
        <v>0.98</v>
      </c>
      <c r="G435">
        <v>13495600</v>
      </c>
      <c r="H435">
        <v>69019</v>
      </c>
      <c r="I435">
        <v>2957</v>
      </c>
      <c r="J435">
        <v>23.93</v>
      </c>
      <c r="K435" s="130" t="s">
        <v>3433</v>
      </c>
      <c r="L435">
        <v>1.61</v>
      </c>
      <c r="M435" s="130" t="s">
        <v>954</v>
      </c>
      <c r="N435">
        <v>0.22</v>
      </c>
      <c r="O435">
        <v>5.92</v>
      </c>
      <c r="P435">
        <v>11.15</v>
      </c>
      <c r="Q435">
        <v>5.36</v>
      </c>
      <c r="R435" s="130" t="s">
        <v>1044</v>
      </c>
      <c r="S435">
        <v>42.45</v>
      </c>
      <c r="T435" s="130"/>
      <c r="U435">
        <v>349</v>
      </c>
      <c r="V435">
        <v>375</v>
      </c>
      <c r="W435">
        <v>-0.17</v>
      </c>
      <c r="X435" s="130"/>
    </row>
    <row r="436" spans="1:24" x14ac:dyDescent="0.3">
      <c r="A436" s="130" t="s">
        <v>386</v>
      </c>
      <c r="B436">
        <v>434</v>
      </c>
      <c r="C436" s="130" t="s">
        <v>904</v>
      </c>
      <c r="D436" s="130" t="s">
        <v>6</v>
      </c>
      <c r="E436">
        <v>2.74</v>
      </c>
      <c r="F436">
        <v>-2.84</v>
      </c>
      <c r="G436">
        <v>9841600</v>
      </c>
      <c r="H436">
        <v>27465</v>
      </c>
      <c r="I436">
        <v>1427</v>
      </c>
      <c r="J436">
        <v>25.17</v>
      </c>
      <c r="K436" s="130" t="s">
        <v>964</v>
      </c>
      <c r="L436">
        <v>1.36</v>
      </c>
      <c r="M436" s="130"/>
      <c r="N436">
        <v>0.11</v>
      </c>
      <c r="O436">
        <v>2.3199999999999998</v>
      </c>
      <c r="P436">
        <v>4.41</v>
      </c>
      <c r="Q436">
        <v>3.27</v>
      </c>
      <c r="R436" s="130"/>
      <c r="S436">
        <v>33.090000000000003</v>
      </c>
      <c r="T436" s="130"/>
      <c r="U436">
        <v>423</v>
      </c>
      <c r="V436">
        <v>439</v>
      </c>
      <c r="W436">
        <v>0.14000000000000001</v>
      </c>
      <c r="X436" s="130"/>
    </row>
    <row r="437" spans="1:24" x14ac:dyDescent="0.3">
      <c r="A437" s="130" t="s">
        <v>385</v>
      </c>
      <c r="B437">
        <v>435</v>
      </c>
      <c r="C437" s="130" t="s">
        <v>904</v>
      </c>
      <c r="D437" s="130" t="s">
        <v>6</v>
      </c>
      <c r="E437">
        <v>2.6</v>
      </c>
      <c r="F437">
        <v>-0.76</v>
      </c>
      <c r="G437">
        <v>256000</v>
      </c>
      <c r="H437">
        <v>667</v>
      </c>
      <c r="I437">
        <v>1551</v>
      </c>
      <c r="J437">
        <v>20.38</v>
      </c>
      <c r="K437" s="130" t="s">
        <v>989</v>
      </c>
      <c r="L437">
        <v>3</v>
      </c>
      <c r="M437" s="130" t="s">
        <v>918</v>
      </c>
      <c r="N437">
        <v>0.13</v>
      </c>
      <c r="O437">
        <v>2.57</v>
      </c>
      <c r="P437">
        <v>2.5</v>
      </c>
      <c r="Q437">
        <v>3.64</v>
      </c>
      <c r="R437" s="130" t="s">
        <v>2486</v>
      </c>
      <c r="S437">
        <v>62.45</v>
      </c>
      <c r="T437" s="130"/>
      <c r="U437">
        <v>388</v>
      </c>
      <c r="V437">
        <v>384</v>
      </c>
      <c r="W437">
        <v>-2.09</v>
      </c>
      <c r="X437" s="130"/>
    </row>
    <row r="438" spans="1:24" x14ac:dyDescent="0.3">
      <c r="A438" s="130" t="s">
        <v>384</v>
      </c>
      <c r="B438">
        <v>436</v>
      </c>
      <c r="C438" s="130" t="s">
        <v>904</v>
      </c>
      <c r="D438" s="130" t="s">
        <v>6</v>
      </c>
      <c r="E438">
        <v>5.35</v>
      </c>
      <c r="F438">
        <v>-3.6</v>
      </c>
      <c r="G438">
        <v>12242100</v>
      </c>
      <c r="H438">
        <v>65359</v>
      </c>
      <c r="I438">
        <v>20772</v>
      </c>
      <c r="J438">
        <v>221.71</v>
      </c>
      <c r="K438" s="130" t="s">
        <v>1136</v>
      </c>
      <c r="L438">
        <v>1.25</v>
      </c>
      <c r="M438" s="130"/>
      <c r="N438">
        <v>0.02</v>
      </c>
      <c r="O438">
        <v>1.88</v>
      </c>
      <c r="P438">
        <v>1.73</v>
      </c>
      <c r="Q438">
        <v>1.36</v>
      </c>
      <c r="R438" s="130" t="s">
        <v>1014</v>
      </c>
      <c r="S438">
        <v>49.63</v>
      </c>
      <c r="T438" s="130"/>
      <c r="U438">
        <v>654</v>
      </c>
      <c r="V438">
        <v>655</v>
      </c>
      <c r="W438">
        <v>-156.13</v>
      </c>
      <c r="X438" s="130"/>
    </row>
    <row r="439" spans="1:24" x14ac:dyDescent="0.3">
      <c r="A439" s="130" t="s">
        <v>383</v>
      </c>
      <c r="B439">
        <v>437</v>
      </c>
      <c r="C439" s="130" t="s">
        <v>904</v>
      </c>
      <c r="D439" s="130" t="s">
        <v>6</v>
      </c>
      <c r="E439">
        <v>2.78</v>
      </c>
      <c r="F439">
        <v>-2.11</v>
      </c>
      <c r="G439">
        <v>13973500</v>
      </c>
      <c r="H439">
        <v>38611</v>
      </c>
      <c r="I439">
        <v>1042</v>
      </c>
      <c r="J439">
        <v>59.12</v>
      </c>
      <c r="K439" s="130" t="s">
        <v>1120</v>
      </c>
      <c r="L439">
        <v>0.95</v>
      </c>
      <c r="M439" s="130"/>
      <c r="N439">
        <v>0.05</v>
      </c>
      <c r="O439">
        <v>4.91</v>
      </c>
      <c r="P439">
        <v>4.3499999999999996</v>
      </c>
      <c r="Q439">
        <v>0.15</v>
      </c>
      <c r="R439" s="130"/>
      <c r="S439">
        <v>46.02</v>
      </c>
      <c r="T439" s="130"/>
      <c r="U439">
        <v>588</v>
      </c>
      <c r="V439">
        <v>571</v>
      </c>
      <c r="W439">
        <v>-0.42</v>
      </c>
      <c r="X439" s="130"/>
    </row>
    <row r="440" spans="1:24" x14ac:dyDescent="0.3">
      <c r="A440" s="130" t="s">
        <v>382</v>
      </c>
      <c r="B440">
        <v>438</v>
      </c>
      <c r="C440" s="130" t="s">
        <v>904</v>
      </c>
      <c r="D440" s="130" t="s">
        <v>6</v>
      </c>
      <c r="E440">
        <v>2.78</v>
      </c>
      <c r="F440">
        <v>-0.71</v>
      </c>
      <c r="G440">
        <v>500200</v>
      </c>
      <c r="H440">
        <v>1386</v>
      </c>
      <c r="I440">
        <v>7784</v>
      </c>
      <c r="K440" s="130" t="s">
        <v>1039</v>
      </c>
      <c r="L440">
        <v>0.39</v>
      </c>
      <c r="M440" s="130"/>
      <c r="N440">
        <v>0</v>
      </c>
      <c r="O440">
        <v>-2.2999999999999998</v>
      </c>
      <c r="P440">
        <v>-4.76</v>
      </c>
      <c r="Q440">
        <v>-96.7</v>
      </c>
      <c r="R440" s="130"/>
      <c r="S440">
        <v>33.049999999999997</v>
      </c>
      <c r="T440" s="130"/>
      <c r="X440" s="130"/>
    </row>
    <row r="441" spans="1:24" x14ac:dyDescent="0.3">
      <c r="A441" s="130" t="s">
        <v>381</v>
      </c>
      <c r="B441">
        <v>439</v>
      </c>
      <c r="C441" s="130" t="s">
        <v>904</v>
      </c>
      <c r="D441" s="130" t="s">
        <v>6</v>
      </c>
      <c r="E441">
        <v>0.8</v>
      </c>
      <c r="F441">
        <v>0</v>
      </c>
      <c r="G441">
        <v>1393900</v>
      </c>
      <c r="H441">
        <v>1115</v>
      </c>
      <c r="I441">
        <v>1089</v>
      </c>
      <c r="K441" s="130" t="s">
        <v>1091</v>
      </c>
      <c r="L441">
        <v>3.71</v>
      </c>
      <c r="M441" s="130"/>
      <c r="N441">
        <v>0</v>
      </c>
      <c r="O441">
        <v>-1.31</v>
      </c>
      <c r="P441">
        <v>-13.81</v>
      </c>
      <c r="Q441">
        <v>1.38</v>
      </c>
      <c r="R441" s="130"/>
      <c r="S441">
        <v>65.59</v>
      </c>
      <c r="T441" s="130"/>
      <c r="X441" s="130"/>
    </row>
    <row r="442" spans="1:24" x14ac:dyDescent="0.3">
      <c r="A442" s="130" t="s">
        <v>380</v>
      </c>
      <c r="B442">
        <v>440</v>
      </c>
      <c r="C442" s="130" t="s">
        <v>904</v>
      </c>
      <c r="D442" s="130" t="s">
        <v>6</v>
      </c>
      <c r="E442">
        <v>14.2</v>
      </c>
      <c r="F442">
        <v>-4.7</v>
      </c>
      <c r="G442">
        <v>10178900</v>
      </c>
      <c r="H442">
        <v>145088</v>
      </c>
      <c r="I442">
        <v>8495</v>
      </c>
      <c r="J442">
        <v>17.54</v>
      </c>
      <c r="K442" s="130" t="s">
        <v>3471</v>
      </c>
      <c r="L442">
        <v>0.8</v>
      </c>
      <c r="M442" s="130" t="s">
        <v>930</v>
      </c>
      <c r="N442">
        <v>0.81</v>
      </c>
      <c r="O442">
        <v>19.87</v>
      </c>
      <c r="P442">
        <v>27.88</v>
      </c>
      <c r="Q442">
        <v>11.12</v>
      </c>
      <c r="R442" s="130" t="s">
        <v>3473</v>
      </c>
      <c r="S442">
        <v>35.869999999999997</v>
      </c>
      <c r="T442" s="130"/>
      <c r="U442">
        <v>232</v>
      </c>
      <c r="V442">
        <v>229</v>
      </c>
      <c r="W442">
        <v>4.2300000000000004</v>
      </c>
      <c r="X442" s="130"/>
    </row>
    <row r="443" spans="1:24" x14ac:dyDescent="0.3">
      <c r="A443" s="130" t="s">
        <v>379</v>
      </c>
      <c r="B443">
        <v>441</v>
      </c>
      <c r="C443" s="130" t="s">
        <v>904</v>
      </c>
      <c r="D443" s="130" t="s">
        <v>6</v>
      </c>
      <c r="E443">
        <v>11.3</v>
      </c>
      <c r="F443">
        <v>0.89</v>
      </c>
      <c r="G443">
        <v>2800</v>
      </c>
      <c r="H443">
        <v>31</v>
      </c>
      <c r="I443">
        <v>1144</v>
      </c>
      <c r="J443">
        <v>13.17</v>
      </c>
      <c r="K443" s="130" t="s">
        <v>1023</v>
      </c>
      <c r="L443">
        <v>0.42</v>
      </c>
      <c r="M443" s="130" t="s">
        <v>1040</v>
      </c>
      <c r="N443">
        <v>0.86</v>
      </c>
      <c r="O443">
        <v>6.52</v>
      </c>
      <c r="P443">
        <v>5.72</v>
      </c>
      <c r="Q443">
        <v>2.88</v>
      </c>
      <c r="R443" s="130" t="s">
        <v>2285</v>
      </c>
      <c r="S443">
        <v>14.61</v>
      </c>
      <c r="T443" s="130"/>
      <c r="U443">
        <v>250</v>
      </c>
      <c r="V443">
        <v>226</v>
      </c>
      <c r="W443">
        <v>1.75</v>
      </c>
      <c r="X443" s="130"/>
    </row>
    <row r="444" spans="1:24" x14ac:dyDescent="0.3">
      <c r="A444" s="130" t="s">
        <v>378</v>
      </c>
      <c r="B444">
        <v>442</v>
      </c>
      <c r="C444" s="130" t="s">
        <v>904</v>
      </c>
      <c r="D444" s="130" t="s">
        <v>241</v>
      </c>
      <c r="E444">
        <v>0.09</v>
      </c>
      <c r="F444">
        <v>0</v>
      </c>
      <c r="G444">
        <v>0</v>
      </c>
      <c r="H444">
        <v>0</v>
      </c>
      <c r="I444">
        <v>766</v>
      </c>
      <c r="K444" s="130" t="s">
        <v>996</v>
      </c>
      <c r="L444">
        <v>0.1</v>
      </c>
      <c r="M444" s="130"/>
      <c r="N444">
        <v>0</v>
      </c>
      <c r="R444" s="130"/>
      <c r="S444">
        <v>99.77</v>
      </c>
      <c r="T444" s="130"/>
      <c r="X444" s="130"/>
    </row>
    <row r="445" spans="1:24" x14ac:dyDescent="0.3">
      <c r="A445" s="130" t="s">
        <v>377</v>
      </c>
      <c r="B445">
        <v>443</v>
      </c>
      <c r="C445" s="130" t="s">
        <v>914</v>
      </c>
      <c r="D445" s="130" t="s">
        <v>6</v>
      </c>
      <c r="E445">
        <v>2.8</v>
      </c>
      <c r="F445">
        <v>-0.71</v>
      </c>
      <c r="G445">
        <v>1734900</v>
      </c>
      <c r="H445">
        <v>4870</v>
      </c>
      <c r="I445">
        <v>1700</v>
      </c>
      <c r="J445">
        <v>29.07</v>
      </c>
      <c r="K445" s="130" t="s">
        <v>990</v>
      </c>
      <c r="L445">
        <v>1.65</v>
      </c>
      <c r="M445" s="130" t="s">
        <v>923</v>
      </c>
      <c r="N445">
        <v>0.1</v>
      </c>
      <c r="O445">
        <v>3.29</v>
      </c>
      <c r="P445">
        <v>4.1399999999999997</v>
      </c>
      <c r="Q445">
        <v>1.83</v>
      </c>
      <c r="R445" s="130" t="s">
        <v>1063</v>
      </c>
      <c r="S445">
        <v>43.19</v>
      </c>
      <c r="T445" s="130"/>
      <c r="U445">
        <v>457</v>
      </c>
      <c r="V445">
        <v>452</v>
      </c>
      <c r="W445">
        <v>1.64</v>
      </c>
      <c r="X445" s="130"/>
    </row>
    <row r="446" spans="1:24" x14ac:dyDescent="0.3">
      <c r="A446" s="130" t="s">
        <v>376</v>
      </c>
      <c r="B446">
        <v>444</v>
      </c>
      <c r="C446" s="130" t="s">
        <v>904</v>
      </c>
      <c r="D446" s="130" t="s">
        <v>82</v>
      </c>
      <c r="E446">
        <v>1.1000000000000001</v>
      </c>
      <c r="F446">
        <v>0</v>
      </c>
      <c r="G446">
        <v>0</v>
      </c>
      <c r="H446">
        <v>0</v>
      </c>
      <c r="I446">
        <v>550</v>
      </c>
      <c r="K446" s="130"/>
      <c r="L446">
        <v>-8.73</v>
      </c>
      <c r="M446" s="130"/>
      <c r="N446">
        <v>0</v>
      </c>
      <c r="O446">
        <v>-13.63</v>
      </c>
      <c r="Q446">
        <v>-92.99</v>
      </c>
      <c r="R446" s="130"/>
      <c r="S446">
        <v>30.35</v>
      </c>
      <c r="T446" s="130"/>
      <c r="X446" s="130"/>
    </row>
    <row r="447" spans="1:24" x14ac:dyDescent="0.3">
      <c r="A447" s="130" t="s">
        <v>375</v>
      </c>
      <c r="B447">
        <v>445</v>
      </c>
      <c r="C447" s="130" t="s">
        <v>904</v>
      </c>
      <c r="D447" s="130" t="s">
        <v>6</v>
      </c>
      <c r="E447">
        <v>1.65</v>
      </c>
      <c r="F447">
        <v>-2.37</v>
      </c>
      <c r="G447">
        <v>171800</v>
      </c>
      <c r="H447">
        <v>288</v>
      </c>
      <c r="I447">
        <v>696</v>
      </c>
      <c r="J447">
        <v>35.42</v>
      </c>
      <c r="K447" s="130" t="s">
        <v>1016</v>
      </c>
      <c r="L447">
        <v>0.75</v>
      </c>
      <c r="M447" s="130" t="s">
        <v>921</v>
      </c>
      <c r="N447">
        <v>0.05</v>
      </c>
      <c r="O447">
        <v>2.17</v>
      </c>
      <c r="P447">
        <v>2.2599999999999998</v>
      </c>
      <c r="Q447">
        <v>9.23</v>
      </c>
      <c r="R447" s="130" t="s">
        <v>1009</v>
      </c>
      <c r="S447">
        <v>32.89</v>
      </c>
      <c r="T447" s="130"/>
      <c r="U447">
        <v>520</v>
      </c>
      <c r="V447">
        <v>521</v>
      </c>
      <c r="W447">
        <v>-0.51</v>
      </c>
      <c r="X447" s="130"/>
    </row>
    <row r="448" spans="1:24" x14ac:dyDescent="0.3">
      <c r="A448" s="130" t="s">
        <v>374</v>
      </c>
      <c r="B448">
        <v>446</v>
      </c>
      <c r="C448" s="130" t="s">
        <v>914</v>
      </c>
      <c r="D448" s="130" t="s">
        <v>6</v>
      </c>
      <c r="E448">
        <v>2.06</v>
      </c>
      <c r="F448">
        <v>-0.96</v>
      </c>
      <c r="G448">
        <v>167800</v>
      </c>
      <c r="H448">
        <v>339</v>
      </c>
      <c r="I448">
        <v>618</v>
      </c>
      <c r="K448" s="130" t="s">
        <v>1107</v>
      </c>
      <c r="L448">
        <v>0.46</v>
      </c>
      <c r="M448" s="130"/>
      <c r="N448">
        <v>0</v>
      </c>
      <c r="O448">
        <v>0.11</v>
      </c>
      <c r="P448">
        <v>-1.82</v>
      </c>
      <c r="Q448">
        <v>-3.85</v>
      </c>
      <c r="R448" s="130"/>
      <c r="S448">
        <v>39.64</v>
      </c>
      <c r="T448" s="130"/>
      <c r="X448" s="130"/>
    </row>
    <row r="449" spans="1:24" x14ac:dyDescent="0.3">
      <c r="A449" s="130" t="s">
        <v>373</v>
      </c>
      <c r="B449">
        <v>447</v>
      </c>
      <c r="C449" s="130" t="s">
        <v>904</v>
      </c>
      <c r="D449" s="130" t="s">
        <v>204</v>
      </c>
      <c r="E449">
        <v>0.23</v>
      </c>
      <c r="F449">
        <v>0</v>
      </c>
      <c r="G449">
        <v>6719800</v>
      </c>
      <c r="H449">
        <v>1538</v>
      </c>
      <c r="I449">
        <v>475</v>
      </c>
      <c r="K449" s="130"/>
      <c r="L449">
        <v>24.99</v>
      </c>
      <c r="M449" s="130"/>
      <c r="N449">
        <v>0</v>
      </c>
      <c r="O449">
        <v>-16.170000000000002</v>
      </c>
      <c r="P449">
        <v>-239.66</v>
      </c>
      <c r="Q449">
        <v>-51.09</v>
      </c>
      <c r="R449" s="130"/>
      <c r="S449">
        <v>69.27</v>
      </c>
      <c r="T449" s="130"/>
      <c r="X449" s="130"/>
    </row>
    <row r="450" spans="1:24" x14ac:dyDescent="0.3">
      <c r="A450" s="130" t="s">
        <v>371</v>
      </c>
      <c r="B450">
        <v>448</v>
      </c>
      <c r="C450" s="130" t="s">
        <v>904</v>
      </c>
      <c r="D450" s="130" t="s">
        <v>6</v>
      </c>
      <c r="E450">
        <v>0.56000000000000005</v>
      </c>
      <c r="F450">
        <v>-1.75</v>
      </c>
      <c r="G450">
        <v>1064400</v>
      </c>
      <c r="H450">
        <v>591</v>
      </c>
      <c r="I450">
        <v>482</v>
      </c>
      <c r="K450" s="130" t="s">
        <v>982</v>
      </c>
      <c r="L450">
        <v>1.1000000000000001</v>
      </c>
      <c r="M450" s="130"/>
      <c r="N450">
        <v>0</v>
      </c>
      <c r="O450">
        <v>-0.93</v>
      </c>
      <c r="P450">
        <v>-8</v>
      </c>
      <c r="Q450">
        <v>-5.86</v>
      </c>
      <c r="R450" s="130"/>
      <c r="S450">
        <v>53.59</v>
      </c>
      <c r="T450" s="130"/>
      <c r="X450" s="130"/>
    </row>
    <row r="451" spans="1:24" x14ac:dyDescent="0.3">
      <c r="A451" s="130" t="s">
        <v>370</v>
      </c>
      <c r="B451">
        <v>449</v>
      </c>
      <c r="C451" s="130" t="s">
        <v>914</v>
      </c>
      <c r="D451" s="130" t="s">
        <v>6</v>
      </c>
      <c r="E451">
        <v>10.5</v>
      </c>
      <c r="F451">
        <v>0</v>
      </c>
      <c r="G451">
        <v>246900</v>
      </c>
      <c r="H451">
        <v>2588</v>
      </c>
      <c r="I451">
        <v>8256</v>
      </c>
      <c r="J451">
        <v>40.619999999999997</v>
      </c>
      <c r="K451" s="130" t="s">
        <v>3140</v>
      </c>
      <c r="L451">
        <v>0.17</v>
      </c>
      <c r="M451" s="130" t="s">
        <v>1038</v>
      </c>
      <c r="N451">
        <v>0.26</v>
      </c>
      <c r="O451">
        <v>4.76</v>
      </c>
      <c r="P451">
        <v>4.9400000000000004</v>
      </c>
      <c r="Q451">
        <v>5.67</v>
      </c>
      <c r="R451" s="130" t="s">
        <v>1139</v>
      </c>
      <c r="S451">
        <v>58.73</v>
      </c>
      <c r="T451" s="130"/>
      <c r="U451">
        <v>520</v>
      </c>
      <c r="V451">
        <v>513</v>
      </c>
      <c r="W451">
        <v>1.56</v>
      </c>
      <c r="X451" s="130"/>
    </row>
    <row r="452" spans="1:24" x14ac:dyDescent="0.3">
      <c r="A452" s="130" t="s">
        <v>369</v>
      </c>
      <c r="B452">
        <v>450</v>
      </c>
      <c r="C452" s="130" t="s">
        <v>904</v>
      </c>
      <c r="D452" s="130" t="s">
        <v>6</v>
      </c>
      <c r="E452">
        <v>9.6999999999999993</v>
      </c>
      <c r="F452">
        <v>0</v>
      </c>
      <c r="G452">
        <v>200</v>
      </c>
      <c r="H452">
        <v>2</v>
      </c>
      <c r="I452">
        <v>586</v>
      </c>
      <c r="J452">
        <v>25.85</v>
      </c>
      <c r="K452" s="130" t="s">
        <v>1126</v>
      </c>
      <c r="L452">
        <v>0.41</v>
      </c>
      <c r="M452" s="130" t="s">
        <v>930</v>
      </c>
      <c r="N452">
        <v>0.38</v>
      </c>
      <c r="O452">
        <v>2.34</v>
      </c>
      <c r="P452">
        <v>2.56</v>
      </c>
      <c r="Q452">
        <v>-8.27</v>
      </c>
      <c r="R452" s="130" t="s">
        <v>1007</v>
      </c>
      <c r="S452">
        <v>58.38</v>
      </c>
      <c r="T452" s="130"/>
      <c r="U452">
        <v>443</v>
      </c>
      <c r="V452">
        <v>446</v>
      </c>
      <c r="W452">
        <v>-1.23</v>
      </c>
      <c r="X452" s="130"/>
    </row>
    <row r="453" spans="1:24" x14ac:dyDescent="0.3">
      <c r="A453" s="130" t="s">
        <v>858</v>
      </c>
      <c r="B453">
        <v>451</v>
      </c>
      <c r="C453" s="130" t="s">
        <v>907</v>
      </c>
      <c r="D453" s="130" t="s">
        <v>6</v>
      </c>
      <c r="E453">
        <v>1.79</v>
      </c>
      <c r="F453">
        <v>-2.19</v>
      </c>
      <c r="G453">
        <v>5513400</v>
      </c>
      <c r="H453">
        <v>9895</v>
      </c>
      <c r="I453">
        <v>609</v>
      </c>
      <c r="K453" s="130" t="s">
        <v>935</v>
      </c>
      <c r="L453">
        <v>1.29</v>
      </c>
      <c r="M453" s="130" t="s">
        <v>921</v>
      </c>
      <c r="N453">
        <v>0</v>
      </c>
      <c r="O453">
        <v>3.72</v>
      </c>
      <c r="P453">
        <v>1.73</v>
      </c>
      <c r="Q453">
        <v>2.96</v>
      </c>
      <c r="R453" s="130" t="s">
        <v>1008</v>
      </c>
      <c r="S453">
        <v>55.77</v>
      </c>
      <c r="T453" s="130"/>
      <c r="X453" s="130"/>
    </row>
    <row r="454" spans="1:24" x14ac:dyDescent="0.3">
      <c r="A454" s="130" t="s">
        <v>368</v>
      </c>
      <c r="B454">
        <v>452</v>
      </c>
      <c r="C454" s="130" t="s">
        <v>904</v>
      </c>
      <c r="D454" s="130" t="s">
        <v>6</v>
      </c>
      <c r="E454">
        <v>8.1</v>
      </c>
      <c r="F454">
        <v>0</v>
      </c>
      <c r="G454">
        <v>149700</v>
      </c>
      <c r="H454">
        <v>1201</v>
      </c>
      <c r="I454">
        <v>2500</v>
      </c>
      <c r="J454">
        <v>13.69</v>
      </c>
      <c r="K454" s="130" t="s">
        <v>1132</v>
      </c>
      <c r="L454">
        <v>1.71</v>
      </c>
      <c r="M454" s="130" t="s">
        <v>930</v>
      </c>
      <c r="N454">
        <v>0.59</v>
      </c>
      <c r="O454">
        <v>4.57</v>
      </c>
      <c r="P454">
        <v>8.4700000000000006</v>
      </c>
      <c r="Q454">
        <v>5.33</v>
      </c>
      <c r="R454" s="130" t="s">
        <v>3513</v>
      </c>
      <c r="S454">
        <v>73.64</v>
      </c>
      <c r="T454" s="130"/>
      <c r="U454">
        <v>237</v>
      </c>
      <c r="V454">
        <v>265</v>
      </c>
      <c r="W454">
        <v>1.92</v>
      </c>
      <c r="X454" s="130"/>
    </row>
    <row r="455" spans="1:24" x14ac:dyDescent="0.3">
      <c r="A455" s="130" t="s">
        <v>367</v>
      </c>
      <c r="B455">
        <v>453</v>
      </c>
      <c r="C455" s="130" t="s">
        <v>914</v>
      </c>
      <c r="D455" s="130" t="s">
        <v>6</v>
      </c>
      <c r="E455">
        <v>1.1200000000000001</v>
      </c>
      <c r="F455">
        <v>0</v>
      </c>
      <c r="G455">
        <v>880200</v>
      </c>
      <c r="H455">
        <v>980</v>
      </c>
      <c r="I455">
        <v>376</v>
      </c>
      <c r="K455" s="130" t="s">
        <v>1009</v>
      </c>
      <c r="L455">
        <v>0.23</v>
      </c>
      <c r="M455" s="130"/>
      <c r="N455">
        <v>0</v>
      </c>
      <c r="O455">
        <v>-2.2000000000000002</v>
      </c>
      <c r="P455">
        <v>-3.55</v>
      </c>
      <c r="Q455">
        <v>-19.03</v>
      </c>
      <c r="R455" s="130"/>
      <c r="S455">
        <v>52.08</v>
      </c>
      <c r="T455" s="130"/>
      <c r="X455" s="130"/>
    </row>
    <row r="456" spans="1:24" x14ac:dyDescent="0.3">
      <c r="A456" s="130" t="s">
        <v>366</v>
      </c>
      <c r="B456">
        <v>454</v>
      </c>
      <c r="C456" s="130" t="s">
        <v>904</v>
      </c>
      <c r="D456" s="130" t="s">
        <v>6</v>
      </c>
      <c r="E456">
        <v>11.6</v>
      </c>
      <c r="F456">
        <v>0</v>
      </c>
      <c r="G456">
        <v>8100</v>
      </c>
      <c r="H456">
        <v>94</v>
      </c>
      <c r="I456">
        <v>6960</v>
      </c>
      <c r="J456">
        <v>14.81</v>
      </c>
      <c r="K456" s="130" t="s">
        <v>1003</v>
      </c>
      <c r="L456">
        <v>0.34</v>
      </c>
      <c r="M456" s="130"/>
      <c r="N456">
        <v>0.78</v>
      </c>
      <c r="O456">
        <v>5.67</v>
      </c>
      <c r="P456">
        <v>7.47</v>
      </c>
      <c r="Q456">
        <v>12.95</v>
      </c>
      <c r="R456" s="130" t="s">
        <v>2945</v>
      </c>
      <c r="S456">
        <v>5.74</v>
      </c>
      <c r="T456" s="130"/>
      <c r="U456">
        <v>267</v>
      </c>
      <c r="V456">
        <v>269</v>
      </c>
      <c r="W456">
        <v>2.11</v>
      </c>
      <c r="X456" s="130"/>
    </row>
    <row r="457" spans="1:24" x14ac:dyDescent="0.3">
      <c r="A457" s="130" t="s">
        <v>365</v>
      </c>
      <c r="B457">
        <v>455</v>
      </c>
      <c r="C457" s="130" t="s">
        <v>904</v>
      </c>
      <c r="D457" s="130" t="s">
        <v>6</v>
      </c>
      <c r="E457">
        <v>1.92</v>
      </c>
      <c r="F457">
        <v>-0.52</v>
      </c>
      <c r="G457">
        <v>4382500</v>
      </c>
      <c r="H457">
        <v>8443</v>
      </c>
      <c r="I457">
        <v>8169</v>
      </c>
      <c r="J457">
        <v>27.69</v>
      </c>
      <c r="K457" s="130" t="s">
        <v>3517</v>
      </c>
      <c r="L457">
        <v>1.1200000000000001</v>
      </c>
      <c r="M457" s="130"/>
      <c r="N457">
        <v>7.0000000000000007E-2</v>
      </c>
      <c r="O457">
        <v>6.61</v>
      </c>
      <c r="P457">
        <v>11.07</v>
      </c>
      <c r="Q457">
        <v>82.35</v>
      </c>
      <c r="R457" s="130"/>
      <c r="S457">
        <v>16.14</v>
      </c>
      <c r="T457" s="130"/>
      <c r="U457">
        <v>387</v>
      </c>
      <c r="V457">
        <v>400</v>
      </c>
      <c r="W457">
        <v>-8.61</v>
      </c>
      <c r="X457" s="130"/>
    </row>
    <row r="458" spans="1:24" x14ac:dyDescent="0.3">
      <c r="A458" s="130" t="s">
        <v>364</v>
      </c>
      <c r="B458">
        <v>456</v>
      </c>
      <c r="C458" s="130" t="s">
        <v>914</v>
      </c>
      <c r="D458" s="130" t="s">
        <v>6</v>
      </c>
      <c r="E458">
        <v>2.12</v>
      </c>
      <c r="F458">
        <v>0</v>
      </c>
      <c r="G458">
        <v>76800</v>
      </c>
      <c r="H458">
        <v>163</v>
      </c>
      <c r="I458">
        <v>2586</v>
      </c>
      <c r="J458">
        <v>8.17</v>
      </c>
      <c r="K458" s="130" t="s">
        <v>979</v>
      </c>
      <c r="L458">
        <v>0.99</v>
      </c>
      <c r="M458" s="130" t="s">
        <v>968</v>
      </c>
      <c r="N458">
        <v>0.26</v>
      </c>
      <c r="O458">
        <v>5.31</v>
      </c>
      <c r="P458">
        <v>6.98</v>
      </c>
      <c r="Q458">
        <v>8.7899999999999991</v>
      </c>
      <c r="R458" s="130" t="s">
        <v>1067</v>
      </c>
      <c r="S458">
        <v>48.03</v>
      </c>
      <c r="T458" s="130"/>
      <c r="U458">
        <v>133</v>
      </c>
      <c r="V458">
        <v>138</v>
      </c>
      <c r="W458">
        <v>0.12</v>
      </c>
      <c r="X458" s="130"/>
    </row>
    <row r="459" spans="1:24" x14ac:dyDescent="0.3">
      <c r="A459" s="130" t="s">
        <v>363</v>
      </c>
      <c r="B459">
        <v>457</v>
      </c>
      <c r="C459" s="130" t="s">
        <v>904</v>
      </c>
      <c r="D459" s="130" t="s">
        <v>6</v>
      </c>
      <c r="E459">
        <v>4.5199999999999996</v>
      </c>
      <c r="F459">
        <v>-0.44</v>
      </c>
      <c r="G459">
        <v>2648700</v>
      </c>
      <c r="H459">
        <v>11894</v>
      </c>
      <c r="I459">
        <v>17215</v>
      </c>
      <c r="K459" s="130" t="s">
        <v>957</v>
      </c>
      <c r="L459">
        <v>0.73</v>
      </c>
      <c r="M459" s="130"/>
      <c r="N459">
        <v>0</v>
      </c>
      <c r="O459">
        <v>-2.72</v>
      </c>
      <c r="P459">
        <v>-6.6</v>
      </c>
      <c r="Q459">
        <v>-23.37</v>
      </c>
      <c r="R459" s="130"/>
      <c r="S459">
        <v>11.86</v>
      </c>
      <c r="T459" s="130"/>
      <c r="X459" s="130"/>
    </row>
    <row r="460" spans="1:24" x14ac:dyDescent="0.3">
      <c r="A460" s="130" t="s">
        <v>362</v>
      </c>
      <c r="B460">
        <v>458</v>
      </c>
      <c r="C460" s="130" t="s">
        <v>914</v>
      </c>
      <c r="D460" s="130" t="s">
        <v>6</v>
      </c>
      <c r="E460">
        <v>6.7</v>
      </c>
      <c r="F460">
        <v>-1.47</v>
      </c>
      <c r="G460">
        <v>6136000</v>
      </c>
      <c r="H460">
        <v>41459</v>
      </c>
      <c r="I460">
        <v>16750</v>
      </c>
      <c r="J460">
        <v>10.050000000000001</v>
      </c>
      <c r="K460" s="130" t="s">
        <v>1026</v>
      </c>
      <c r="L460">
        <v>0.68</v>
      </c>
      <c r="M460" s="130" t="s">
        <v>1077</v>
      </c>
      <c r="N460">
        <v>0.67</v>
      </c>
      <c r="O460">
        <v>16.45</v>
      </c>
      <c r="P460">
        <v>21.37</v>
      </c>
      <c r="Q460">
        <v>29.04</v>
      </c>
      <c r="R460" s="130" t="s">
        <v>926</v>
      </c>
      <c r="S460">
        <v>45.22</v>
      </c>
      <c r="T460" s="130"/>
      <c r="U460">
        <v>101</v>
      </c>
      <c r="V460">
        <v>94</v>
      </c>
      <c r="W460">
        <v>0.33</v>
      </c>
      <c r="X460" s="130"/>
    </row>
    <row r="461" spans="1:24" x14ac:dyDescent="0.3">
      <c r="A461" s="130" t="s">
        <v>361</v>
      </c>
      <c r="B461">
        <v>459</v>
      </c>
      <c r="C461" s="130" t="s">
        <v>904</v>
      </c>
      <c r="D461" s="130" t="s">
        <v>82</v>
      </c>
      <c r="E461">
        <v>0.35</v>
      </c>
      <c r="F461">
        <v>0</v>
      </c>
      <c r="G461">
        <v>0</v>
      </c>
      <c r="H461">
        <v>0</v>
      </c>
      <c r="I461">
        <v>709</v>
      </c>
      <c r="K461" s="130" t="s">
        <v>944</v>
      </c>
      <c r="L461">
        <v>0.43</v>
      </c>
      <c r="M461" s="130"/>
      <c r="N461">
        <v>0</v>
      </c>
      <c r="O461">
        <v>1.69</v>
      </c>
      <c r="P461">
        <v>2.21</v>
      </c>
      <c r="Q461">
        <v>15.08</v>
      </c>
      <c r="R461" s="130"/>
      <c r="S461">
        <v>64.459999999999994</v>
      </c>
      <c r="T461" s="130"/>
      <c r="X461" s="130"/>
    </row>
    <row r="462" spans="1:24" x14ac:dyDescent="0.3">
      <c r="A462" s="130" t="s">
        <v>859</v>
      </c>
      <c r="B462">
        <v>460</v>
      </c>
      <c r="C462" s="130" t="s">
        <v>907</v>
      </c>
      <c r="D462" s="130" t="s">
        <v>6</v>
      </c>
      <c r="E462">
        <v>7.5</v>
      </c>
      <c r="F462">
        <v>3.45</v>
      </c>
      <c r="G462">
        <v>11908500</v>
      </c>
      <c r="H462">
        <v>87749</v>
      </c>
      <c r="I462">
        <v>0</v>
      </c>
      <c r="K462" s="130" t="s">
        <v>925</v>
      </c>
      <c r="M462" s="130" t="s">
        <v>925</v>
      </c>
      <c r="N462">
        <v>0</v>
      </c>
      <c r="O462">
        <v>8.24</v>
      </c>
      <c r="P462">
        <v>17.57</v>
      </c>
      <c r="Q462">
        <v>4.45</v>
      </c>
      <c r="R462" s="130" t="s">
        <v>925</v>
      </c>
      <c r="S462">
        <v>25.52</v>
      </c>
      <c r="T462" s="130"/>
      <c r="X462" s="130"/>
    </row>
    <row r="463" spans="1:24" x14ac:dyDescent="0.3">
      <c r="A463" s="130" t="s">
        <v>860</v>
      </c>
      <c r="B463">
        <v>461</v>
      </c>
      <c r="C463" s="130" t="s">
        <v>907</v>
      </c>
      <c r="D463" s="130" t="s">
        <v>6</v>
      </c>
      <c r="E463">
        <v>2.92</v>
      </c>
      <c r="F463">
        <v>-1.35</v>
      </c>
      <c r="G463">
        <v>8572300</v>
      </c>
      <c r="H463">
        <v>25640</v>
      </c>
      <c r="I463">
        <v>0</v>
      </c>
      <c r="K463" s="130" t="s">
        <v>925</v>
      </c>
      <c r="M463" s="130" t="s">
        <v>925</v>
      </c>
      <c r="N463">
        <v>0</v>
      </c>
      <c r="O463">
        <v>14.05</v>
      </c>
      <c r="P463">
        <v>23.26</v>
      </c>
      <c r="Q463">
        <v>9.66</v>
      </c>
      <c r="R463" s="130" t="s">
        <v>925</v>
      </c>
      <c r="S463">
        <v>25</v>
      </c>
      <c r="T463" s="130"/>
      <c r="X463" s="130"/>
    </row>
    <row r="464" spans="1:24" x14ac:dyDescent="0.3">
      <c r="A464" s="130" t="s">
        <v>360</v>
      </c>
      <c r="B464">
        <v>462</v>
      </c>
      <c r="C464" s="130" t="s">
        <v>914</v>
      </c>
      <c r="D464" s="130" t="s">
        <v>6</v>
      </c>
      <c r="E464">
        <v>0.98</v>
      </c>
      <c r="F464">
        <v>-1.01</v>
      </c>
      <c r="G464">
        <v>74300</v>
      </c>
      <c r="H464">
        <v>73</v>
      </c>
      <c r="I464">
        <v>629</v>
      </c>
      <c r="K464" s="130" t="s">
        <v>946</v>
      </c>
      <c r="L464">
        <v>1.89</v>
      </c>
      <c r="M464" s="130"/>
      <c r="N464">
        <v>0</v>
      </c>
      <c r="O464">
        <v>-2.91</v>
      </c>
      <c r="P464">
        <v>-6.11</v>
      </c>
      <c r="Q464">
        <v>-1308.72</v>
      </c>
      <c r="R464" s="130"/>
      <c r="S464">
        <v>19.84</v>
      </c>
      <c r="T464" s="130"/>
      <c r="X464" s="130"/>
    </row>
    <row r="465" spans="1:24" x14ac:dyDescent="0.3">
      <c r="A465" s="130" t="s">
        <v>359</v>
      </c>
      <c r="B465">
        <v>463</v>
      </c>
      <c r="C465" s="130" t="s">
        <v>904</v>
      </c>
      <c r="D465" s="130" t="s">
        <v>6</v>
      </c>
      <c r="E465">
        <v>12.4</v>
      </c>
      <c r="F465">
        <v>-1.59</v>
      </c>
      <c r="G465">
        <v>1345800</v>
      </c>
      <c r="H465">
        <v>16690</v>
      </c>
      <c r="I465">
        <v>27137</v>
      </c>
      <c r="J465">
        <v>11.05</v>
      </c>
      <c r="K465" s="130" t="s">
        <v>1068</v>
      </c>
      <c r="L465">
        <v>0.8</v>
      </c>
      <c r="M465" s="130" t="s">
        <v>1126</v>
      </c>
      <c r="N465">
        <v>1.1200000000000001</v>
      </c>
      <c r="O465">
        <v>4.47</v>
      </c>
      <c r="P465">
        <v>5.6</v>
      </c>
      <c r="Q465">
        <v>8.94</v>
      </c>
      <c r="R465" s="130" t="s">
        <v>3163</v>
      </c>
      <c r="S465">
        <v>28.16</v>
      </c>
      <c r="T465" s="130"/>
      <c r="U465">
        <v>205</v>
      </c>
      <c r="V465">
        <v>207</v>
      </c>
      <c r="W465">
        <v>-0.77</v>
      </c>
      <c r="X465" s="130"/>
    </row>
    <row r="466" spans="1:24" x14ac:dyDescent="0.3">
      <c r="A466" s="130" t="s">
        <v>358</v>
      </c>
      <c r="B466">
        <v>464</v>
      </c>
      <c r="C466" s="130" t="s">
        <v>904</v>
      </c>
      <c r="D466" s="130" t="s">
        <v>6</v>
      </c>
      <c r="E466">
        <v>23.3</v>
      </c>
      <c r="F466">
        <v>-3.72</v>
      </c>
      <c r="G466">
        <v>85535200</v>
      </c>
      <c r="H466">
        <v>1978693</v>
      </c>
      <c r="I466">
        <v>36332</v>
      </c>
      <c r="K466" s="130" t="s">
        <v>980</v>
      </c>
      <c r="L466">
        <v>1.1100000000000001</v>
      </c>
      <c r="M466" s="130"/>
      <c r="N466">
        <v>0</v>
      </c>
      <c r="O466">
        <v>-1.07</v>
      </c>
      <c r="P466">
        <v>-6.92</v>
      </c>
      <c r="Q466">
        <v>27.67</v>
      </c>
      <c r="R466" s="130"/>
      <c r="S466">
        <v>46.85</v>
      </c>
      <c r="T466" s="130"/>
      <c r="X466" s="130"/>
    </row>
    <row r="467" spans="1:24" x14ac:dyDescent="0.3">
      <c r="A467" s="130" t="s">
        <v>357</v>
      </c>
      <c r="B467">
        <v>465</v>
      </c>
      <c r="C467" s="130" t="s">
        <v>904</v>
      </c>
      <c r="D467" s="130" t="s">
        <v>6</v>
      </c>
      <c r="E467">
        <v>2.48</v>
      </c>
      <c r="F467">
        <v>-5.34</v>
      </c>
      <c r="G467">
        <v>34243100</v>
      </c>
      <c r="H467">
        <v>86013</v>
      </c>
      <c r="I467">
        <v>5882</v>
      </c>
      <c r="K467" s="130" t="s">
        <v>992</v>
      </c>
      <c r="L467">
        <v>0.43</v>
      </c>
      <c r="M467" s="130"/>
      <c r="N467">
        <v>0</v>
      </c>
      <c r="O467">
        <v>-9.01</v>
      </c>
      <c r="P467">
        <v>-15.04</v>
      </c>
      <c r="Q467">
        <v>7.87</v>
      </c>
      <c r="R467" s="130"/>
      <c r="S467">
        <v>55.58</v>
      </c>
      <c r="T467" s="130"/>
      <c r="X467" s="130"/>
    </row>
    <row r="468" spans="1:24" x14ac:dyDescent="0.3">
      <c r="A468" s="130" t="s">
        <v>356</v>
      </c>
      <c r="B468">
        <v>466</v>
      </c>
      <c r="C468" s="130" t="s">
        <v>904</v>
      </c>
      <c r="D468" s="130" t="s">
        <v>6</v>
      </c>
      <c r="E468">
        <v>6.05</v>
      </c>
      <c r="F468">
        <v>0</v>
      </c>
      <c r="G468">
        <v>1301400</v>
      </c>
      <c r="H468">
        <v>7793</v>
      </c>
      <c r="I468">
        <v>1718</v>
      </c>
      <c r="J468">
        <v>11.75</v>
      </c>
      <c r="K468" s="130" t="s">
        <v>2508</v>
      </c>
      <c r="L468">
        <v>1.1399999999999999</v>
      </c>
      <c r="M468" s="130" t="s">
        <v>930</v>
      </c>
      <c r="N468">
        <v>0.51</v>
      </c>
      <c r="O468">
        <v>10.98</v>
      </c>
      <c r="P468">
        <v>21.89</v>
      </c>
      <c r="Q468">
        <v>2.0499999999999998</v>
      </c>
      <c r="R468" s="130" t="s">
        <v>3518</v>
      </c>
      <c r="S468">
        <v>46.6</v>
      </c>
      <c r="T468" s="130"/>
      <c r="U468">
        <v>146</v>
      </c>
      <c r="V468">
        <v>167</v>
      </c>
      <c r="W468">
        <v>1.25</v>
      </c>
      <c r="X468" s="130"/>
    </row>
    <row r="469" spans="1:24" x14ac:dyDescent="0.3">
      <c r="A469" s="130" t="s">
        <v>355</v>
      </c>
      <c r="B469">
        <v>467</v>
      </c>
      <c r="C469" s="130" t="s">
        <v>904</v>
      </c>
      <c r="D469" s="130" t="s">
        <v>6</v>
      </c>
      <c r="E469">
        <v>15.7</v>
      </c>
      <c r="F469">
        <v>-2.48</v>
      </c>
      <c r="G469">
        <v>13594400</v>
      </c>
      <c r="H469">
        <v>213545</v>
      </c>
      <c r="I469">
        <v>26219</v>
      </c>
      <c r="J469">
        <v>11.8</v>
      </c>
      <c r="K469" s="130" t="s">
        <v>2516</v>
      </c>
      <c r="L469">
        <v>4.32</v>
      </c>
      <c r="M469" s="130" t="s">
        <v>972</v>
      </c>
      <c r="N469">
        <v>1.33</v>
      </c>
      <c r="O469">
        <v>9.34</v>
      </c>
      <c r="P469">
        <v>29.02</v>
      </c>
      <c r="Q469">
        <v>1.64</v>
      </c>
      <c r="R469" s="130" t="s">
        <v>2509</v>
      </c>
      <c r="S469">
        <v>56.87</v>
      </c>
      <c r="T469" s="130"/>
      <c r="U469">
        <v>135</v>
      </c>
      <c r="V469">
        <v>175</v>
      </c>
      <c r="W469">
        <v>0.31</v>
      </c>
      <c r="X469" s="130"/>
    </row>
    <row r="470" spans="1:24" x14ac:dyDescent="0.3">
      <c r="A470" s="130" t="s">
        <v>354</v>
      </c>
      <c r="B470">
        <v>468</v>
      </c>
      <c r="C470" s="130" t="s">
        <v>914</v>
      </c>
      <c r="D470" s="130" t="s">
        <v>6</v>
      </c>
      <c r="E470">
        <v>25.25</v>
      </c>
      <c r="F470">
        <v>-0.98</v>
      </c>
      <c r="G470">
        <v>1970900</v>
      </c>
      <c r="H470">
        <v>49572</v>
      </c>
      <c r="I470">
        <v>22725</v>
      </c>
      <c r="J470">
        <v>7.65</v>
      </c>
      <c r="K470" s="130" t="s">
        <v>940</v>
      </c>
      <c r="L470">
        <v>0.3</v>
      </c>
      <c r="M470" s="130" t="s">
        <v>921</v>
      </c>
      <c r="N470">
        <v>3.3</v>
      </c>
      <c r="O470">
        <v>17.62</v>
      </c>
      <c r="P470">
        <v>21.09</v>
      </c>
      <c r="Q470">
        <v>19.55</v>
      </c>
      <c r="R470" s="130" t="s">
        <v>1093</v>
      </c>
      <c r="S470">
        <v>48.96</v>
      </c>
      <c r="T470" s="130"/>
      <c r="U470">
        <v>61</v>
      </c>
      <c r="V470">
        <v>52</v>
      </c>
      <c r="W470">
        <v>-0.24</v>
      </c>
      <c r="X470" s="130"/>
    </row>
    <row r="471" spans="1:24" x14ac:dyDescent="0.3">
      <c r="A471" s="130" t="s">
        <v>353</v>
      </c>
      <c r="B471">
        <v>469</v>
      </c>
      <c r="C471" s="130" t="s">
        <v>904</v>
      </c>
      <c r="D471" s="130" t="s">
        <v>6</v>
      </c>
      <c r="E471">
        <v>34.5</v>
      </c>
      <c r="F471">
        <v>0</v>
      </c>
      <c r="G471">
        <v>69864700</v>
      </c>
      <c r="H471">
        <v>2401619</v>
      </c>
      <c r="I471">
        <v>985423</v>
      </c>
      <c r="J471">
        <v>13.7</v>
      </c>
      <c r="K471" s="130" t="s">
        <v>1057</v>
      </c>
      <c r="L471">
        <v>1.43</v>
      </c>
      <c r="M471" s="130" t="s">
        <v>958</v>
      </c>
      <c r="N471">
        <v>2.52</v>
      </c>
      <c r="O471">
        <v>6</v>
      </c>
      <c r="P471">
        <v>7.9</v>
      </c>
      <c r="Q471">
        <v>9.59</v>
      </c>
      <c r="R471" s="130" t="s">
        <v>3171</v>
      </c>
      <c r="S471">
        <v>48.88</v>
      </c>
      <c r="T471" s="130"/>
      <c r="U471">
        <v>241</v>
      </c>
      <c r="V471">
        <v>244</v>
      </c>
      <c r="W471">
        <v>0.21</v>
      </c>
      <c r="X471" s="130"/>
    </row>
    <row r="472" spans="1:24" x14ac:dyDescent="0.3">
      <c r="A472" s="130" t="s">
        <v>352</v>
      </c>
      <c r="B472">
        <v>470</v>
      </c>
      <c r="C472" s="130" t="s">
        <v>904</v>
      </c>
      <c r="D472" s="130" t="s">
        <v>6</v>
      </c>
      <c r="E472">
        <v>104.5</v>
      </c>
      <c r="F472">
        <v>0</v>
      </c>
      <c r="G472">
        <v>7265900</v>
      </c>
      <c r="H472">
        <v>755376</v>
      </c>
      <c r="I472">
        <v>414863</v>
      </c>
      <c r="J472">
        <v>14.61</v>
      </c>
      <c r="K472" s="130" t="s">
        <v>916</v>
      </c>
      <c r="L472">
        <v>0.91</v>
      </c>
      <c r="M472" s="130" t="s">
        <v>1015</v>
      </c>
      <c r="N472">
        <v>7.15</v>
      </c>
      <c r="O472">
        <v>8.2100000000000009</v>
      </c>
      <c r="P472">
        <v>7.61</v>
      </c>
      <c r="Q472">
        <v>17.03</v>
      </c>
      <c r="R472" s="130" t="s">
        <v>998</v>
      </c>
      <c r="S472">
        <v>34.69</v>
      </c>
      <c r="T472" s="130"/>
      <c r="U472">
        <v>262</v>
      </c>
      <c r="V472">
        <v>238</v>
      </c>
      <c r="W472">
        <v>-3.11</v>
      </c>
      <c r="X472" s="130"/>
    </row>
    <row r="473" spans="1:24" x14ac:dyDescent="0.3">
      <c r="A473" s="130" t="s">
        <v>351</v>
      </c>
      <c r="B473">
        <v>471</v>
      </c>
      <c r="C473" s="130" t="s">
        <v>904</v>
      </c>
      <c r="D473" s="130" t="s">
        <v>6</v>
      </c>
      <c r="E473">
        <v>57.25</v>
      </c>
      <c r="F473">
        <v>0</v>
      </c>
      <c r="G473">
        <v>19628900</v>
      </c>
      <c r="H473">
        <v>1115425</v>
      </c>
      <c r="I473">
        <v>258132</v>
      </c>
      <c r="J473">
        <v>13.75</v>
      </c>
      <c r="K473" s="130" t="s">
        <v>1041</v>
      </c>
      <c r="L473">
        <v>0.71</v>
      </c>
      <c r="M473" s="130" t="s">
        <v>1002</v>
      </c>
      <c r="N473">
        <v>4.16</v>
      </c>
      <c r="O473">
        <v>5.0199999999999996</v>
      </c>
      <c r="P473">
        <v>6.58</v>
      </c>
      <c r="Q473">
        <v>9.5299999999999994</v>
      </c>
      <c r="R473" s="130" t="s">
        <v>1110</v>
      </c>
      <c r="S473">
        <v>54.32</v>
      </c>
      <c r="T473" s="130"/>
      <c r="U473">
        <v>256</v>
      </c>
      <c r="V473">
        <v>262</v>
      </c>
      <c r="W473">
        <v>-0.77</v>
      </c>
      <c r="X473" s="130"/>
    </row>
    <row r="474" spans="1:24" x14ac:dyDescent="0.3">
      <c r="A474" s="130" t="s">
        <v>350</v>
      </c>
      <c r="B474">
        <v>472</v>
      </c>
      <c r="C474" s="130" t="s">
        <v>904</v>
      </c>
      <c r="D474" s="130" t="s">
        <v>6</v>
      </c>
      <c r="E474">
        <v>4.12</v>
      </c>
      <c r="F474">
        <v>-0.48</v>
      </c>
      <c r="G474">
        <v>203300</v>
      </c>
      <c r="H474">
        <v>838</v>
      </c>
      <c r="I474">
        <v>3089</v>
      </c>
      <c r="J474">
        <v>31.41</v>
      </c>
      <c r="K474" s="130" t="s">
        <v>3171</v>
      </c>
      <c r="L474">
        <v>0.26</v>
      </c>
      <c r="M474" s="130" t="s">
        <v>959</v>
      </c>
      <c r="N474">
        <v>0.13</v>
      </c>
      <c r="O474">
        <v>7.33</v>
      </c>
      <c r="P474">
        <v>8.7899999999999991</v>
      </c>
      <c r="Q474">
        <v>9.1999999999999993</v>
      </c>
      <c r="R474" s="130" t="s">
        <v>2938</v>
      </c>
      <c r="S474">
        <v>40.590000000000003</v>
      </c>
      <c r="T474" s="130"/>
      <c r="U474">
        <v>430</v>
      </c>
      <c r="V474">
        <v>423</v>
      </c>
      <c r="W474">
        <v>3</v>
      </c>
      <c r="X474" s="130"/>
    </row>
    <row r="475" spans="1:24" x14ac:dyDescent="0.3">
      <c r="A475" s="130" t="s">
        <v>349</v>
      </c>
      <c r="B475">
        <v>473</v>
      </c>
      <c r="C475" s="130" t="s">
        <v>914</v>
      </c>
      <c r="D475" s="130" t="s">
        <v>6</v>
      </c>
      <c r="E475">
        <v>5.3</v>
      </c>
      <c r="F475">
        <v>0.95</v>
      </c>
      <c r="G475">
        <v>154400</v>
      </c>
      <c r="H475">
        <v>815</v>
      </c>
      <c r="I475">
        <v>2120</v>
      </c>
      <c r="J475">
        <v>19.12</v>
      </c>
      <c r="K475" s="130" t="s">
        <v>1132</v>
      </c>
      <c r="L475">
        <v>0.13</v>
      </c>
      <c r="M475" s="130" t="s">
        <v>1098</v>
      </c>
      <c r="N475">
        <v>0.28000000000000003</v>
      </c>
      <c r="O475">
        <v>5.66</v>
      </c>
      <c r="P475">
        <v>5.67</v>
      </c>
      <c r="Q475">
        <v>12.58</v>
      </c>
      <c r="R475" s="130" t="s">
        <v>3519</v>
      </c>
      <c r="S475">
        <v>15</v>
      </c>
      <c r="T475" s="130"/>
      <c r="U475">
        <v>342</v>
      </c>
      <c r="V475">
        <v>329</v>
      </c>
      <c r="W475">
        <v>-0.17</v>
      </c>
      <c r="X475" s="130"/>
    </row>
    <row r="476" spans="1:24" x14ac:dyDescent="0.3">
      <c r="A476" s="130" t="s">
        <v>348</v>
      </c>
      <c r="B476">
        <v>474</v>
      </c>
      <c r="C476" s="130" t="s">
        <v>904</v>
      </c>
      <c r="D476" s="130" t="s">
        <v>6</v>
      </c>
      <c r="E476">
        <v>2.2000000000000002</v>
      </c>
      <c r="F476">
        <v>0</v>
      </c>
      <c r="G476">
        <v>12799200</v>
      </c>
      <c r="H476">
        <v>28110</v>
      </c>
      <c r="I476">
        <v>23572</v>
      </c>
      <c r="J476">
        <v>11.54</v>
      </c>
      <c r="K476" s="130" t="s">
        <v>1041</v>
      </c>
      <c r="L476">
        <v>0.79</v>
      </c>
      <c r="M476" s="130" t="s">
        <v>918</v>
      </c>
      <c r="N476">
        <v>0.19</v>
      </c>
      <c r="O476">
        <v>5.36</v>
      </c>
      <c r="P476">
        <v>7.6</v>
      </c>
      <c r="Q476">
        <v>20.58</v>
      </c>
      <c r="R476" s="130" t="s">
        <v>2538</v>
      </c>
      <c r="S476">
        <v>74.86</v>
      </c>
      <c r="T476" s="130"/>
      <c r="U476">
        <v>201</v>
      </c>
      <c r="V476">
        <v>210</v>
      </c>
      <c r="W476">
        <v>-1.98</v>
      </c>
      <c r="X476" s="130"/>
    </row>
    <row r="477" spans="1:24" x14ac:dyDescent="0.3">
      <c r="A477" s="130" t="s">
        <v>347</v>
      </c>
      <c r="B477">
        <v>475</v>
      </c>
      <c r="C477" s="130" t="s">
        <v>904</v>
      </c>
      <c r="D477" s="130" t="s">
        <v>6</v>
      </c>
      <c r="E477">
        <v>4.26</v>
      </c>
      <c r="F477">
        <v>-0.47</v>
      </c>
      <c r="G477">
        <v>148100</v>
      </c>
      <c r="H477">
        <v>634</v>
      </c>
      <c r="I477">
        <v>420</v>
      </c>
      <c r="J477">
        <v>19.100000000000001</v>
      </c>
      <c r="K477" s="130" t="s">
        <v>1019</v>
      </c>
      <c r="L477">
        <v>0.16</v>
      </c>
      <c r="M477" s="130" t="s">
        <v>906</v>
      </c>
      <c r="N477">
        <v>0.22</v>
      </c>
      <c r="O477">
        <v>4.43</v>
      </c>
      <c r="P477">
        <v>4.99</v>
      </c>
      <c r="Q477">
        <v>-1.87</v>
      </c>
      <c r="R477" s="130" t="s">
        <v>3520</v>
      </c>
      <c r="S477">
        <v>43.1</v>
      </c>
      <c r="T477" s="130"/>
      <c r="U477">
        <v>347</v>
      </c>
      <c r="V477">
        <v>345</v>
      </c>
      <c r="W477">
        <v>0.45</v>
      </c>
      <c r="X477" s="130"/>
    </row>
    <row r="478" spans="1:24" x14ac:dyDescent="0.3">
      <c r="A478" s="130" t="s">
        <v>346</v>
      </c>
      <c r="B478">
        <v>476</v>
      </c>
      <c r="C478" s="130" t="s">
        <v>904</v>
      </c>
      <c r="D478" s="130" t="s">
        <v>6</v>
      </c>
      <c r="E478">
        <v>7.4</v>
      </c>
      <c r="F478">
        <v>8.82</v>
      </c>
      <c r="G478">
        <v>80157100</v>
      </c>
      <c r="H478">
        <v>626367</v>
      </c>
      <c r="I478">
        <v>2524</v>
      </c>
      <c r="J478">
        <v>16.97</v>
      </c>
      <c r="K478" s="130" t="s">
        <v>1032</v>
      </c>
      <c r="L478">
        <v>0.14000000000000001</v>
      </c>
      <c r="M478" s="130" t="s">
        <v>906</v>
      </c>
      <c r="N478">
        <v>0.44</v>
      </c>
      <c r="O478">
        <v>8.89</v>
      </c>
      <c r="P478">
        <v>8.7899999999999991</v>
      </c>
      <c r="Q478">
        <v>9.75</v>
      </c>
      <c r="R478" s="130" t="s">
        <v>2171</v>
      </c>
      <c r="S478">
        <v>40.51</v>
      </c>
      <c r="T478" s="130"/>
      <c r="U478">
        <v>283</v>
      </c>
      <c r="V478">
        <v>265</v>
      </c>
      <c r="X478" s="130"/>
    </row>
    <row r="479" spans="1:24" x14ac:dyDescent="0.3">
      <c r="A479" s="130" t="s">
        <v>345</v>
      </c>
      <c r="B479">
        <v>477</v>
      </c>
      <c r="C479" s="130" t="s">
        <v>904</v>
      </c>
      <c r="D479" s="130" t="s">
        <v>6</v>
      </c>
      <c r="E479">
        <v>151</v>
      </c>
      <c r="F479">
        <v>3.42</v>
      </c>
      <c r="G479">
        <v>139300</v>
      </c>
      <c r="H479">
        <v>21027</v>
      </c>
      <c r="I479">
        <v>36240</v>
      </c>
      <c r="J479">
        <v>54.31</v>
      </c>
      <c r="K479" s="130" t="s">
        <v>3148</v>
      </c>
      <c r="L479">
        <v>0.91</v>
      </c>
      <c r="M479" s="130" t="s">
        <v>987</v>
      </c>
      <c r="N479">
        <v>2.78</v>
      </c>
      <c r="O479">
        <v>2.97</v>
      </c>
      <c r="P479">
        <v>5.54</v>
      </c>
      <c r="Q479">
        <v>12.85</v>
      </c>
      <c r="R479" s="130" t="s">
        <v>2511</v>
      </c>
      <c r="S479">
        <v>19.88</v>
      </c>
      <c r="T479" s="130"/>
      <c r="U479">
        <v>560</v>
      </c>
      <c r="V479">
        <v>576</v>
      </c>
      <c r="W479">
        <v>-30.51</v>
      </c>
      <c r="X479" s="130"/>
    </row>
    <row r="480" spans="1:24" x14ac:dyDescent="0.3">
      <c r="A480" s="130" t="s">
        <v>344</v>
      </c>
      <c r="B480">
        <v>478</v>
      </c>
      <c r="C480" s="130" t="s">
        <v>904</v>
      </c>
      <c r="D480" s="130" t="s">
        <v>6</v>
      </c>
      <c r="E480">
        <v>44.25</v>
      </c>
      <c r="F480">
        <v>1.1399999999999999</v>
      </c>
      <c r="G480">
        <v>3606000</v>
      </c>
      <c r="H480">
        <v>158771</v>
      </c>
      <c r="I480">
        <v>64163</v>
      </c>
      <c r="J480">
        <v>9.14</v>
      </c>
      <c r="K480" s="130" t="s">
        <v>1072</v>
      </c>
      <c r="L480">
        <v>0.85</v>
      </c>
      <c r="M480" s="130" t="s">
        <v>941</v>
      </c>
      <c r="N480">
        <v>4.84</v>
      </c>
      <c r="O480">
        <v>7.73</v>
      </c>
      <c r="P480">
        <v>11.32</v>
      </c>
      <c r="Q480">
        <v>28.64</v>
      </c>
      <c r="R480" s="130" t="s">
        <v>2283</v>
      </c>
      <c r="S480">
        <v>54.99</v>
      </c>
      <c r="T480" s="130"/>
      <c r="U480">
        <v>119</v>
      </c>
      <c r="V480">
        <v>125</v>
      </c>
      <c r="W480">
        <v>0.48</v>
      </c>
      <c r="X480" s="130"/>
    </row>
    <row r="481" spans="1:24" x14ac:dyDescent="0.3">
      <c r="A481" s="130" t="s">
        <v>343</v>
      </c>
      <c r="B481">
        <v>479</v>
      </c>
      <c r="C481" s="130" t="s">
        <v>914</v>
      </c>
      <c r="D481" s="130" t="s">
        <v>6</v>
      </c>
      <c r="E481">
        <v>18</v>
      </c>
      <c r="F481">
        <v>0.56000000000000005</v>
      </c>
      <c r="G481">
        <v>14957500</v>
      </c>
      <c r="H481">
        <v>268703</v>
      </c>
      <c r="I481">
        <v>36000</v>
      </c>
      <c r="J481">
        <v>80.59</v>
      </c>
      <c r="K481" s="130" t="s">
        <v>3521</v>
      </c>
      <c r="L481">
        <v>0.19</v>
      </c>
      <c r="M481" s="130" t="s">
        <v>933</v>
      </c>
      <c r="N481">
        <v>0.22</v>
      </c>
      <c r="O481">
        <v>11.19</v>
      </c>
      <c r="P481">
        <v>10.93</v>
      </c>
      <c r="Q481">
        <v>8.9600000000000009</v>
      </c>
      <c r="R481" s="130" t="s">
        <v>1108</v>
      </c>
      <c r="S481">
        <v>27.62</v>
      </c>
      <c r="T481" s="130"/>
      <c r="U481">
        <v>554</v>
      </c>
      <c r="V481">
        <v>536</v>
      </c>
      <c r="W481">
        <v>1.71</v>
      </c>
      <c r="X481" s="130"/>
    </row>
    <row r="482" spans="1:24" x14ac:dyDescent="0.3">
      <c r="A482" s="130" t="s">
        <v>342</v>
      </c>
      <c r="B482">
        <v>480</v>
      </c>
      <c r="C482" s="130" t="s">
        <v>904</v>
      </c>
      <c r="D482" s="130" t="s">
        <v>6</v>
      </c>
      <c r="E482">
        <v>2.86</v>
      </c>
      <c r="F482">
        <v>-4.03</v>
      </c>
      <c r="G482">
        <v>145000</v>
      </c>
      <c r="H482">
        <v>406</v>
      </c>
      <c r="I482">
        <v>1764</v>
      </c>
      <c r="J482">
        <v>31.76</v>
      </c>
      <c r="K482" s="130" t="s">
        <v>986</v>
      </c>
      <c r="L482">
        <v>0.3</v>
      </c>
      <c r="M482" s="130"/>
      <c r="N482">
        <v>0.09</v>
      </c>
      <c r="R482" s="130"/>
      <c r="T482" s="130"/>
      <c r="W482">
        <v>0.37</v>
      </c>
      <c r="X482" s="130"/>
    </row>
    <row r="483" spans="1:24" x14ac:dyDescent="0.3">
      <c r="A483" s="130" t="s">
        <v>341</v>
      </c>
      <c r="B483">
        <v>481</v>
      </c>
      <c r="C483" s="130" t="s">
        <v>904</v>
      </c>
      <c r="D483" s="130" t="s">
        <v>6</v>
      </c>
      <c r="E483">
        <v>58.25</v>
      </c>
      <c r="F483">
        <v>1.3</v>
      </c>
      <c r="G483">
        <v>10687300</v>
      </c>
      <c r="H483">
        <v>618311</v>
      </c>
      <c r="I483">
        <v>48275</v>
      </c>
      <c r="J483">
        <v>10.33</v>
      </c>
      <c r="K483" s="130" t="s">
        <v>2232</v>
      </c>
      <c r="L483">
        <v>0.98</v>
      </c>
      <c r="M483" s="130" t="s">
        <v>972</v>
      </c>
      <c r="N483">
        <v>5.64</v>
      </c>
      <c r="O483">
        <v>24.9</v>
      </c>
      <c r="P483">
        <v>45.58</v>
      </c>
      <c r="Q483">
        <v>41.15</v>
      </c>
      <c r="R483" s="130" t="s">
        <v>964</v>
      </c>
      <c r="S483">
        <v>47.29</v>
      </c>
      <c r="T483" s="130"/>
      <c r="U483">
        <v>88</v>
      </c>
      <c r="V483">
        <v>91</v>
      </c>
      <c r="W483">
        <v>-0.05</v>
      </c>
      <c r="X483" s="130"/>
    </row>
    <row r="484" spans="1:24" x14ac:dyDescent="0.3">
      <c r="A484" s="130" t="s">
        <v>340</v>
      </c>
      <c r="B484">
        <v>482</v>
      </c>
      <c r="C484" s="130" t="s">
        <v>904</v>
      </c>
      <c r="D484" s="130" t="s">
        <v>6</v>
      </c>
      <c r="E484">
        <v>1.01</v>
      </c>
      <c r="F484">
        <v>0</v>
      </c>
      <c r="G484">
        <v>2069400</v>
      </c>
      <c r="H484">
        <v>2107</v>
      </c>
      <c r="I484">
        <v>1251</v>
      </c>
      <c r="J484">
        <v>10.66</v>
      </c>
      <c r="K484" s="130" t="s">
        <v>972</v>
      </c>
      <c r="L484">
        <v>2.04</v>
      </c>
      <c r="M484" s="130"/>
      <c r="N484">
        <v>0.09</v>
      </c>
      <c r="O484">
        <v>2.5</v>
      </c>
      <c r="P484">
        <v>4.74</v>
      </c>
      <c r="Q484">
        <v>13.6</v>
      </c>
      <c r="R484" s="130" t="s">
        <v>1098</v>
      </c>
      <c r="S484">
        <v>36.299999999999997</v>
      </c>
      <c r="T484" s="130"/>
      <c r="U484">
        <v>200</v>
      </c>
      <c r="V484">
        <v>215</v>
      </c>
      <c r="W484">
        <v>0.04</v>
      </c>
      <c r="X484" s="130"/>
    </row>
    <row r="485" spans="1:24" x14ac:dyDescent="0.3">
      <c r="A485" s="130" t="s">
        <v>339</v>
      </c>
      <c r="B485">
        <v>483</v>
      </c>
      <c r="C485" s="130" t="s">
        <v>904</v>
      </c>
      <c r="D485" s="130" t="s">
        <v>6</v>
      </c>
      <c r="E485">
        <v>37.75</v>
      </c>
      <c r="F485">
        <v>0</v>
      </c>
      <c r="G485">
        <v>1913000</v>
      </c>
      <c r="H485">
        <v>71943</v>
      </c>
      <c r="I485">
        <v>11325</v>
      </c>
      <c r="J485">
        <v>25.95</v>
      </c>
      <c r="K485" s="130" t="s">
        <v>3522</v>
      </c>
      <c r="L485">
        <v>0.27</v>
      </c>
      <c r="M485" s="130" t="s">
        <v>952</v>
      </c>
      <c r="N485">
        <v>1.45</v>
      </c>
      <c r="O485">
        <v>25.76</v>
      </c>
      <c r="P485">
        <v>28.32</v>
      </c>
      <c r="Q485">
        <v>20.95</v>
      </c>
      <c r="R485" s="130" t="s">
        <v>927</v>
      </c>
      <c r="S485">
        <v>61.32</v>
      </c>
      <c r="T485" s="130"/>
      <c r="U485">
        <v>330</v>
      </c>
      <c r="V485">
        <v>323</v>
      </c>
      <c r="W485">
        <v>0.87</v>
      </c>
      <c r="X485" s="130"/>
    </row>
    <row r="486" spans="1:24" x14ac:dyDescent="0.3">
      <c r="A486" s="130" t="s">
        <v>338</v>
      </c>
      <c r="B486">
        <v>484</v>
      </c>
      <c r="C486" s="130" t="s">
        <v>904</v>
      </c>
      <c r="D486" s="130" t="s">
        <v>6</v>
      </c>
      <c r="E486">
        <v>0.89</v>
      </c>
      <c r="F486">
        <v>-2.2000000000000002</v>
      </c>
      <c r="G486">
        <v>2594000</v>
      </c>
      <c r="H486">
        <v>2330</v>
      </c>
      <c r="I486">
        <v>3714</v>
      </c>
      <c r="K486" s="130" t="s">
        <v>3130</v>
      </c>
      <c r="L486">
        <v>0.87</v>
      </c>
      <c r="M486" s="130"/>
      <c r="N486">
        <v>0</v>
      </c>
      <c r="O486">
        <v>-1.51</v>
      </c>
      <c r="P486">
        <v>-8.25</v>
      </c>
      <c r="Q486">
        <v>8.65</v>
      </c>
      <c r="R486" s="130"/>
      <c r="S486">
        <v>47.28</v>
      </c>
      <c r="T486" s="130"/>
      <c r="X486" s="130"/>
    </row>
    <row r="487" spans="1:24" x14ac:dyDescent="0.3">
      <c r="A487" s="130" t="s">
        <v>337</v>
      </c>
      <c r="B487">
        <v>485</v>
      </c>
      <c r="C487" s="130" t="s">
        <v>904</v>
      </c>
      <c r="D487" s="130" t="s">
        <v>6</v>
      </c>
      <c r="E487">
        <v>13.8</v>
      </c>
      <c r="F487">
        <v>1.47</v>
      </c>
      <c r="G487">
        <v>1100</v>
      </c>
      <c r="H487">
        <v>15</v>
      </c>
      <c r="I487">
        <v>276</v>
      </c>
      <c r="K487" s="130" t="s">
        <v>1046</v>
      </c>
      <c r="L487">
        <v>0.77</v>
      </c>
      <c r="M487" s="130"/>
      <c r="N487">
        <v>0</v>
      </c>
      <c r="O487">
        <v>-5.59</v>
      </c>
      <c r="P487">
        <v>-12.81</v>
      </c>
      <c r="Q487">
        <v>-41.68</v>
      </c>
      <c r="R487" s="130"/>
      <c r="S487">
        <v>28.06</v>
      </c>
      <c r="T487" s="130"/>
      <c r="X487" s="130"/>
    </row>
    <row r="488" spans="1:24" x14ac:dyDescent="0.3">
      <c r="A488" s="130" t="s">
        <v>336</v>
      </c>
      <c r="B488">
        <v>486</v>
      </c>
      <c r="C488" s="130" t="s">
        <v>914</v>
      </c>
      <c r="D488" s="130" t="s">
        <v>6</v>
      </c>
      <c r="E488">
        <v>29</v>
      </c>
      <c r="F488">
        <v>0</v>
      </c>
      <c r="G488">
        <v>400</v>
      </c>
      <c r="H488">
        <v>12</v>
      </c>
      <c r="I488">
        <v>2719</v>
      </c>
      <c r="K488" s="130" t="s">
        <v>3468</v>
      </c>
      <c r="L488">
        <v>0.38</v>
      </c>
      <c r="M488" s="130"/>
      <c r="N488">
        <v>0</v>
      </c>
      <c r="O488">
        <v>-23.62</v>
      </c>
      <c r="P488">
        <v>-26.64</v>
      </c>
      <c r="Q488">
        <v>-235.99</v>
      </c>
      <c r="R488" s="130"/>
      <c r="S488">
        <v>1.52</v>
      </c>
      <c r="T488" s="130"/>
      <c r="X488" s="130"/>
    </row>
    <row r="489" spans="1:24" x14ac:dyDescent="0.3">
      <c r="A489" s="130" t="s">
        <v>335</v>
      </c>
      <c r="B489">
        <v>487</v>
      </c>
      <c r="C489" s="130" t="s">
        <v>904</v>
      </c>
      <c r="D489" s="130" t="s">
        <v>6</v>
      </c>
      <c r="E489">
        <v>6.65</v>
      </c>
      <c r="F489">
        <v>0.76</v>
      </c>
      <c r="G489">
        <v>7140800</v>
      </c>
      <c r="H489">
        <v>47753</v>
      </c>
      <c r="I489">
        <v>13436</v>
      </c>
      <c r="J489">
        <v>5.41</v>
      </c>
      <c r="K489" s="130" t="s">
        <v>1009</v>
      </c>
      <c r="L489">
        <v>1.99</v>
      </c>
      <c r="M489" s="130" t="s">
        <v>952</v>
      </c>
      <c r="N489">
        <v>1.23</v>
      </c>
      <c r="O489">
        <v>9.42</v>
      </c>
      <c r="P489">
        <v>17.760000000000002</v>
      </c>
      <c r="Q489">
        <v>14.32</v>
      </c>
      <c r="R489" s="130" t="s">
        <v>953</v>
      </c>
      <c r="S489">
        <v>31.16</v>
      </c>
      <c r="T489" s="130"/>
      <c r="U489">
        <v>45</v>
      </c>
      <c r="V489">
        <v>60</v>
      </c>
      <c r="W489">
        <v>0.03</v>
      </c>
      <c r="X489" s="130"/>
    </row>
    <row r="490" spans="1:24" x14ac:dyDescent="0.3">
      <c r="A490" s="130" t="s">
        <v>334</v>
      </c>
      <c r="B490">
        <v>488</v>
      </c>
      <c r="C490" s="130" t="s">
        <v>914</v>
      </c>
      <c r="D490" s="130" t="s">
        <v>6</v>
      </c>
      <c r="E490">
        <v>2.08</v>
      </c>
      <c r="F490">
        <v>-1.89</v>
      </c>
      <c r="G490">
        <v>175900</v>
      </c>
      <c r="H490">
        <v>370</v>
      </c>
      <c r="I490">
        <v>418</v>
      </c>
      <c r="K490" s="130" t="s">
        <v>1075</v>
      </c>
      <c r="L490">
        <v>0.54</v>
      </c>
      <c r="M490" s="130"/>
      <c r="N490">
        <v>0</v>
      </c>
      <c r="O490">
        <v>-9.18</v>
      </c>
      <c r="P490">
        <v>-12.93</v>
      </c>
      <c r="Q490">
        <v>-29.77</v>
      </c>
      <c r="R490" s="130"/>
      <c r="S490">
        <v>37.56</v>
      </c>
      <c r="T490" s="130"/>
      <c r="X490" s="130"/>
    </row>
    <row r="491" spans="1:24" x14ac:dyDescent="0.3">
      <c r="A491" s="130" t="s">
        <v>333</v>
      </c>
      <c r="B491">
        <v>489</v>
      </c>
      <c r="C491" s="130" t="s">
        <v>914</v>
      </c>
      <c r="D491" s="130" t="s">
        <v>6</v>
      </c>
      <c r="E491">
        <v>0.85</v>
      </c>
      <c r="F491">
        <v>0</v>
      </c>
      <c r="G491">
        <v>2960900</v>
      </c>
      <c r="H491">
        <v>2513</v>
      </c>
      <c r="I491">
        <v>1109</v>
      </c>
      <c r="J491">
        <v>15.89</v>
      </c>
      <c r="K491" s="130" t="s">
        <v>939</v>
      </c>
      <c r="L491">
        <v>1.66</v>
      </c>
      <c r="M491" s="130"/>
      <c r="N491">
        <v>0.05</v>
      </c>
      <c r="O491">
        <v>2.4700000000000002</v>
      </c>
      <c r="P491">
        <v>4.08</v>
      </c>
      <c r="Q491">
        <v>-0.22</v>
      </c>
      <c r="R491" s="130"/>
      <c r="S491">
        <v>64.94</v>
      </c>
      <c r="T491" s="130"/>
      <c r="U491">
        <v>320</v>
      </c>
      <c r="V491">
        <v>328</v>
      </c>
      <c r="W491">
        <v>-0.02</v>
      </c>
      <c r="X491" s="130"/>
    </row>
    <row r="492" spans="1:24" x14ac:dyDescent="0.3">
      <c r="A492" s="130" t="s">
        <v>332</v>
      </c>
      <c r="B492">
        <v>490</v>
      </c>
      <c r="C492" s="130" t="s">
        <v>904</v>
      </c>
      <c r="D492" s="130" t="s">
        <v>6</v>
      </c>
      <c r="E492">
        <v>7.1</v>
      </c>
      <c r="F492">
        <v>5.97</v>
      </c>
      <c r="G492">
        <v>17034800</v>
      </c>
      <c r="H492">
        <v>119258</v>
      </c>
      <c r="I492">
        <v>3877</v>
      </c>
      <c r="J492">
        <v>46.72</v>
      </c>
      <c r="K492" s="130" t="s">
        <v>3164</v>
      </c>
      <c r="L492">
        <v>0.33</v>
      </c>
      <c r="M492" s="130" t="s">
        <v>931</v>
      </c>
      <c r="N492">
        <v>0.15</v>
      </c>
      <c r="O492">
        <v>6.25</v>
      </c>
      <c r="P492">
        <v>6.1</v>
      </c>
      <c r="Q492">
        <v>9.49</v>
      </c>
      <c r="R492" s="130" t="s">
        <v>1095</v>
      </c>
      <c r="S492">
        <v>69.5</v>
      </c>
      <c r="T492" s="130"/>
      <c r="U492">
        <v>529</v>
      </c>
      <c r="V492">
        <v>513</v>
      </c>
      <c r="W492">
        <v>2.83</v>
      </c>
      <c r="X492" s="130"/>
    </row>
    <row r="493" spans="1:24" x14ac:dyDescent="0.3">
      <c r="A493" s="130" t="s">
        <v>331</v>
      </c>
      <c r="B493">
        <v>491</v>
      </c>
      <c r="C493" s="130" t="s">
        <v>904</v>
      </c>
      <c r="D493" s="130" t="s">
        <v>6</v>
      </c>
      <c r="E493">
        <v>18</v>
      </c>
      <c r="F493">
        <v>-2.17</v>
      </c>
      <c r="G493">
        <v>10827000</v>
      </c>
      <c r="H493">
        <v>195904</v>
      </c>
      <c r="I493">
        <v>17505</v>
      </c>
      <c r="J493">
        <v>35.76</v>
      </c>
      <c r="K493" s="130" t="s">
        <v>3523</v>
      </c>
      <c r="L493">
        <v>1.25</v>
      </c>
      <c r="M493" s="130"/>
      <c r="N493">
        <v>0.5</v>
      </c>
      <c r="O493">
        <v>12.93</v>
      </c>
      <c r="P493">
        <v>24.76</v>
      </c>
      <c r="Q493">
        <v>14.09</v>
      </c>
      <c r="R493" s="130"/>
      <c r="S493">
        <v>60.45</v>
      </c>
      <c r="T493" s="130"/>
      <c r="U493">
        <v>408</v>
      </c>
      <c r="V493">
        <v>423</v>
      </c>
      <c r="W493">
        <v>-0.33</v>
      </c>
      <c r="X493" s="130"/>
    </row>
    <row r="494" spans="1:24" x14ac:dyDescent="0.3">
      <c r="A494" s="130" t="s">
        <v>330</v>
      </c>
      <c r="B494">
        <v>492</v>
      </c>
      <c r="C494" s="130" t="s">
        <v>904</v>
      </c>
      <c r="D494" s="130" t="s">
        <v>6</v>
      </c>
      <c r="E494">
        <v>1.95</v>
      </c>
      <c r="F494">
        <v>0.52</v>
      </c>
      <c r="G494">
        <v>244100</v>
      </c>
      <c r="H494">
        <v>473</v>
      </c>
      <c r="I494">
        <v>1449</v>
      </c>
      <c r="J494">
        <v>29.86</v>
      </c>
      <c r="K494" s="130" t="s">
        <v>958</v>
      </c>
      <c r="L494">
        <v>0.17</v>
      </c>
      <c r="M494" s="130"/>
      <c r="N494">
        <v>7.0000000000000007E-2</v>
      </c>
      <c r="O494">
        <v>2.4900000000000002</v>
      </c>
      <c r="P494">
        <v>2.79</v>
      </c>
      <c r="Q494">
        <v>6.34</v>
      </c>
      <c r="R494" s="130"/>
      <c r="T494" s="130"/>
      <c r="X494" s="130"/>
    </row>
    <row r="495" spans="1:24" x14ac:dyDescent="0.3">
      <c r="A495" s="130" t="s">
        <v>861</v>
      </c>
      <c r="B495">
        <v>493</v>
      </c>
      <c r="C495" s="130" t="s">
        <v>907</v>
      </c>
      <c r="D495" s="130" t="s">
        <v>6</v>
      </c>
      <c r="E495">
        <v>2.2400000000000002</v>
      </c>
      <c r="F495">
        <v>-0.88</v>
      </c>
      <c r="G495">
        <v>2211100</v>
      </c>
      <c r="H495">
        <v>4934</v>
      </c>
      <c r="I495">
        <v>2464</v>
      </c>
      <c r="J495">
        <v>11.28</v>
      </c>
      <c r="K495" s="130" t="s">
        <v>1060</v>
      </c>
      <c r="L495">
        <v>1.92</v>
      </c>
      <c r="M495" s="130" t="s">
        <v>1101</v>
      </c>
      <c r="N495">
        <v>0.2</v>
      </c>
      <c r="O495">
        <v>8.59</v>
      </c>
      <c r="P495">
        <v>15.16</v>
      </c>
      <c r="Q495">
        <v>5.07</v>
      </c>
      <c r="R495" s="130" t="s">
        <v>1140</v>
      </c>
      <c r="T495" s="130"/>
      <c r="X495" s="130"/>
    </row>
    <row r="496" spans="1:24" x14ac:dyDescent="0.3">
      <c r="A496" s="130" t="s">
        <v>329</v>
      </c>
      <c r="B496">
        <v>494</v>
      </c>
      <c r="C496" s="130" t="s">
        <v>914</v>
      </c>
      <c r="D496" s="130" t="s">
        <v>6</v>
      </c>
      <c r="E496">
        <v>2.42</v>
      </c>
      <c r="F496">
        <v>-2.42</v>
      </c>
      <c r="G496">
        <v>18536100</v>
      </c>
      <c r="H496">
        <v>46157</v>
      </c>
      <c r="I496">
        <v>1540</v>
      </c>
      <c r="J496">
        <v>7.08</v>
      </c>
      <c r="K496" s="130" t="s">
        <v>3125</v>
      </c>
      <c r="L496">
        <v>0.46</v>
      </c>
      <c r="M496" s="130"/>
      <c r="N496">
        <v>0.34</v>
      </c>
      <c r="O496">
        <v>25.18</v>
      </c>
      <c r="P496">
        <v>26.81</v>
      </c>
      <c r="Q496">
        <v>57.91</v>
      </c>
      <c r="R496" s="130"/>
      <c r="T496" s="130"/>
      <c r="X496" s="130"/>
    </row>
    <row r="497" spans="1:24" x14ac:dyDescent="0.3">
      <c r="A497" s="130" t="s">
        <v>328</v>
      </c>
      <c r="B497">
        <v>495</v>
      </c>
      <c r="C497" s="130" t="s">
        <v>907</v>
      </c>
      <c r="D497" s="130" t="s">
        <v>6</v>
      </c>
      <c r="E497">
        <v>24.7</v>
      </c>
      <c r="F497">
        <v>0</v>
      </c>
      <c r="G497">
        <v>0</v>
      </c>
      <c r="H497">
        <v>0</v>
      </c>
      <c r="I497">
        <v>0</v>
      </c>
      <c r="K497" s="130"/>
      <c r="L497">
        <v>0.28000000000000003</v>
      </c>
      <c r="M497" s="130"/>
      <c r="N497">
        <v>0</v>
      </c>
      <c r="O497">
        <v>5.98</v>
      </c>
      <c r="P497">
        <v>6.81</v>
      </c>
      <c r="Q497">
        <v>8.26</v>
      </c>
      <c r="R497" s="130"/>
      <c r="S497">
        <v>32.26</v>
      </c>
      <c r="T497" s="130"/>
      <c r="X497" s="130"/>
    </row>
    <row r="498" spans="1:24" x14ac:dyDescent="0.3">
      <c r="A498" s="130" t="s">
        <v>327</v>
      </c>
      <c r="B498">
        <v>496</v>
      </c>
      <c r="C498" s="130" t="s">
        <v>904</v>
      </c>
      <c r="D498" s="130" t="s">
        <v>6</v>
      </c>
      <c r="E498">
        <v>1.84</v>
      </c>
      <c r="F498">
        <v>-2.13</v>
      </c>
      <c r="G498">
        <v>3775900</v>
      </c>
      <c r="H498">
        <v>7004</v>
      </c>
      <c r="I498">
        <v>12611</v>
      </c>
      <c r="K498" s="130" t="s">
        <v>997</v>
      </c>
      <c r="L498">
        <v>2.79</v>
      </c>
      <c r="M498" s="130"/>
      <c r="N498">
        <v>0</v>
      </c>
      <c r="O498">
        <v>-4.24</v>
      </c>
      <c r="P498">
        <v>-15.88</v>
      </c>
      <c r="Q498">
        <v>3.95</v>
      </c>
      <c r="R498" s="130"/>
      <c r="T498" s="130"/>
      <c r="X498" s="130"/>
    </row>
    <row r="499" spans="1:24" x14ac:dyDescent="0.3">
      <c r="A499" s="130" t="s">
        <v>326</v>
      </c>
      <c r="B499">
        <v>497</v>
      </c>
      <c r="C499" s="130" t="s">
        <v>904</v>
      </c>
      <c r="D499" s="130" t="s">
        <v>6</v>
      </c>
      <c r="E499">
        <v>6.8</v>
      </c>
      <c r="F499">
        <v>-0.73</v>
      </c>
      <c r="G499">
        <v>258000</v>
      </c>
      <c r="H499">
        <v>1755</v>
      </c>
      <c r="I499">
        <v>4168</v>
      </c>
      <c r="J499">
        <v>8.92</v>
      </c>
      <c r="K499" s="130" t="s">
        <v>917</v>
      </c>
      <c r="L499">
        <v>1.28</v>
      </c>
      <c r="M499" s="130" t="s">
        <v>933</v>
      </c>
      <c r="N499">
        <v>0.76</v>
      </c>
      <c r="O499">
        <v>10.86</v>
      </c>
      <c r="P499">
        <v>16.68</v>
      </c>
      <c r="Q499">
        <v>18.350000000000001</v>
      </c>
      <c r="R499" s="130" t="s">
        <v>2515</v>
      </c>
      <c r="T499" s="130"/>
      <c r="X499" s="130"/>
    </row>
    <row r="500" spans="1:24" x14ac:dyDescent="0.3">
      <c r="A500" s="130" t="s">
        <v>862</v>
      </c>
      <c r="B500">
        <v>498</v>
      </c>
      <c r="C500" s="130" t="s">
        <v>914</v>
      </c>
      <c r="D500" s="130" t="s">
        <v>6</v>
      </c>
      <c r="E500">
        <v>6.8</v>
      </c>
      <c r="F500">
        <v>0</v>
      </c>
      <c r="G500">
        <v>1052000</v>
      </c>
      <c r="H500">
        <v>7129</v>
      </c>
      <c r="I500">
        <v>8062</v>
      </c>
      <c r="J500">
        <v>14.43</v>
      </c>
      <c r="K500" s="130" t="s">
        <v>2931</v>
      </c>
      <c r="L500">
        <v>2.4500000000000002</v>
      </c>
      <c r="M500" s="130" t="s">
        <v>952</v>
      </c>
      <c r="N500">
        <v>0.47</v>
      </c>
      <c r="O500">
        <v>6.28</v>
      </c>
      <c r="P500">
        <v>12.23</v>
      </c>
      <c r="Q500">
        <v>6.75</v>
      </c>
      <c r="R500" s="130" t="s">
        <v>1144</v>
      </c>
      <c r="T500" s="130"/>
      <c r="X500" s="130"/>
    </row>
    <row r="501" spans="1:24" x14ac:dyDescent="0.3">
      <c r="A501" s="130" t="s">
        <v>325</v>
      </c>
      <c r="B501">
        <v>499</v>
      </c>
      <c r="C501" s="130" t="s">
        <v>914</v>
      </c>
      <c r="D501" s="130" t="s">
        <v>6</v>
      </c>
      <c r="E501">
        <v>6.1</v>
      </c>
      <c r="F501">
        <v>0</v>
      </c>
      <c r="G501">
        <v>675000</v>
      </c>
      <c r="H501">
        <v>4090</v>
      </c>
      <c r="I501">
        <v>1830</v>
      </c>
      <c r="J501">
        <v>70.28</v>
      </c>
      <c r="K501" s="130" t="s">
        <v>2512</v>
      </c>
      <c r="L501">
        <v>0.4</v>
      </c>
      <c r="M501" s="130" t="s">
        <v>938</v>
      </c>
      <c r="N501">
        <v>0.09</v>
      </c>
      <c r="O501">
        <v>8.2100000000000009</v>
      </c>
      <c r="P501">
        <v>8.66</v>
      </c>
      <c r="Q501">
        <v>45.75</v>
      </c>
      <c r="R501" s="130" t="s">
        <v>1057</v>
      </c>
      <c r="T501" s="130"/>
      <c r="X501" s="130"/>
    </row>
    <row r="502" spans="1:24" x14ac:dyDescent="0.3">
      <c r="A502" s="130" t="s">
        <v>324</v>
      </c>
      <c r="B502">
        <v>500</v>
      </c>
      <c r="C502" s="130" t="s">
        <v>914</v>
      </c>
      <c r="D502" s="130" t="s">
        <v>6</v>
      </c>
      <c r="E502">
        <v>19</v>
      </c>
      <c r="F502">
        <v>0</v>
      </c>
      <c r="G502">
        <v>389500</v>
      </c>
      <c r="H502">
        <v>7377</v>
      </c>
      <c r="I502">
        <v>6603</v>
      </c>
      <c r="J502">
        <v>23.19</v>
      </c>
      <c r="K502" s="130" t="s">
        <v>1010</v>
      </c>
      <c r="L502">
        <v>0.56000000000000005</v>
      </c>
      <c r="M502" s="130" t="s">
        <v>965</v>
      </c>
      <c r="N502">
        <v>0.82</v>
      </c>
      <c r="O502">
        <v>12.67</v>
      </c>
      <c r="P502">
        <v>15.01</v>
      </c>
      <c r="Q502">
        <v>11.66</v>
      </c>
      <c r="R502" s="130" t="s">
        <v>2920</v>
      </c>
      <c r="T502" s="130"/>
      <c r="X502" s="130"/>
    </row>
    <row r="503" spans="1:24" x14ac:dyDescent="0.3">
      <c r="A503" s="130" t="s">
        <v>863</v>
      </c>
      <c r="B503">
        <v>501</v>
      </c>
      <c r="C503" s="130" t="s">
        <v>907</v>
      </c>
      <c r="D503" s="130" t="s">
        <v>6</v>
      </c>
      <c r="E503">
        <v>9.8000000000000007</v>
      </c>
      <c r="F503">
        <v>3.7</v>
      </c>
      <c r="G503">
        <v>7042800</v>
      </c>
      <c r="H503">
        <v>67082</v>
      </c>
      <c r="I503">
        <v>10060</v>
      </c>
      <c r="J503">
        <v>74.459999999999994</v>
      </c>
      <c r="K503" s="130" t="s">
        <v>3524</v>
      </c>
      <c r="L503">
        <v>0.84</v>
      </c>
      <c r="M503" s="130" t="s">
        <v>912</v>
      </c>
      <c r="N503">
        <v>0.13</v>
      </c>
      <c r="O503">
        <v>5.61</v>
      </c>
      <c r="P503">
        <v>7.16</v>
      </c>
      <c r="Q503">
        <v>8.69</v>
      </c>
      <c r="R503" s="130" t="s">
        <v>1079</v>
      </c>
      <c r="T503" s="130"/>
      <c r="X503" s="130"/>
    </row>
    <row r="504" spans="1:24" x14ac:dyDescent="0.3">
      <c r="A504" s="130" t="s">
        <v>864</v>
      </c>
      <c r="B504">
        <v>502</v>
      </c>
      <c r="C504" s="130" t="s">
        <v>907</v>
      </c>
      <c r="D504" s="130" t="s">
        <v>6</v>
      </c>
      <c r="E504">
        <v>8.9</v>
      </c>
      <c r="F504">
        <v>-1.1100000000000001</v>
      </c>
      <c r="G504">
        <v>5367700</v>
      </c>
      <c r="H504">
        <v>47923</v>
      </c>
      <c r="I504">
        <v>18654</v>
      </c>
      <c r="J504">
        <v>32.32</v>
      </c>
      <c r="K504" s="130" t="s">
        <v>2933</v>
      </c>
      <c r="L504">
        <v>0.95</v>
      </c>
      <c r="M504" s="130" t="s">
        <v>1038</v>
      </c>
      <c r="N504">
        <v>0.28000000000000003</v>
      </c>
      <c r="O504">
        <v>10.24</v>
      </c>
      <c r="P504">
        <v>11.69</v>
      </c>
      <c r="Q504">
        <v>29.94</v>
      </c>
      <c r="R504" s="130" t="s">
        <v>990</v>
      </c>
      <c r="T504" s="130"/>
      <c r="X504" s="130"/>
    </row>
    <row r="505" spans="1:24" x14ac:dyDescent="0.3">
      <c r="A505" s="130" t="s">
        <v>323</v>
      </c>
      <c r="B505">
        <v>503</v>
      </c>
      <c r="C505" s="130" t="s">
        <v>904</v>
      </c>
      <c r="D505" s="130" t="s">
        <v>6</v>
      </c>
      <c r="E505">
        <v>1.04</v>
      </c>
      <c r="F505">
        <v>-2.8</v>
      </c>
      <c r="G505">
        <v>1093100</v>
      </c>
      <c r="H505">
        <v>1130</v>
      </c>
      <c r="I505">
        <v>1581</v>
      </c>
      <c r="J505">
        <v>251</v>
      </c>
      <c r="K505" s="130" t="s">
        <v>924</v>
      </c>
      <c r="L505">
        <v>0.31</v>
      </c>
      <c r="M505" s="130"/>
      <c r="N505">
        <v>0</v>
      </c>
      <c r="O505">
        <v>0.51</v>
      </c>
      <c r="P505">
        <v>0.53</v>
      </c>
      <c r="Q505">
        <v>3.08</v>
      </c>
      <c r="R505" s="130"/>
      <c r="T505" s="130"/>
      <c r="X505" s="130"/>
    </row>
    <row r="506" spans="1:24" x14ac:dyDescent="0.3">
      <c r="A506" s="130" t="s">
        <v>322</v>
      </c>
      <c r="B506">
        <v>504</v>
      </c>
      <c r="C506" s="130" t="s">
        <v>904</v>
      </c>
      <c r="D506" s="130" t="s">
        <v>6</v>
      </c>
      <c r="E506">
        <v>1.21</v>
      </c>
      <c r="F506">
        <v>2.54</v>
      </c>
      <c r="G506">
        <v>3017900</v>
      </c>
      <c r="H506">
        <v>3577</v>
      </c>
      <c r="I506">
        <v>1265</v>
      </c>
      <c r="K506" s="130" t="s">
        <v>1023</v>
      </c>
      <c r="L506">
        <v>1.19</v>
      </c>
      <c r="M506" s="130"/>
      <c r="N506">
        <v>0</v>
      </c>
      <c r="O506">
        <v>1.17</v>
      </c>
      <c r="P506">
        <v>-1</v>
      </c>
      <c r="Q506">
        <v>2.5099999999999998</v>
      </c>
      <c r="R506" s="130"/>
      <c r="T506" s="130"/>
      <c r="X506" s="130"/>
    </row>
    <row r="507" spans="1:24" x14ac:dyDescent="0.3">
      <c r="A507" s="130" t="s">
        <v>321</v>
      </c>
      <c r="B507">
        <v>505</v>
      </c>
      <c r="C507" s="130" t="s">
        <v>904</v>
      </c>
      <c r="D507" s="130" t="s">
        <v>6</v>
      </c>
      <c r="E507">
        <v>6.75</v>
      </c>
      <c r="F507">
        <v>-2.88</v>
      </c>
      <c r="G507">
        <v>2761900</v>
      </c>
      <c r="H507">
        <v>18876</v>
      </c>
      <c r="I507">
        <v>6794</v>
      </c>
      <c r="K507" s="130" t="s">
        <v>3461</v>
      </c>
      <c r="L507">
        <v>4.54</v>
      </c>
      <c r="M507" s="130"/>
      <c r="N507">
        <v>0</v>
      </c>
      <c r="O507">
        <v>-0.82</v>
      </c>
      <c r="P507">
        <v>-12.36</v>
      </c>
      <c r="Q507">
        <v>-4.29</v>
      </c>
      <c r="R507" s="130"/>
      <c r="T507" s="130"/>
      <c r="X507" s="130"/>
    </row>
    <row r="508" spans="1:24" x14ac:dyDescent="0.3">
      <c r="A508" s="130" t="s">
        <v>320</v>
      </c>
      <c r="B508">
        <v>506</v>
      </c>
      <c r="C508" s="130" t="s">
        <v>904</v>
      </c>
      <c r="D508" s="130" t="s">
        <v>6</v>
      </c>
      <c r="E508">
        <v>1.46</v>
      </c>
      <c r="F508">
        <v>-0.68</v>
      </c>
      <c r="G508">
        <v>193500</v>
      </c>
      <c r="H508">
        <v>283</v>
      </c>
      <c r="I508">
        <v>937</v>
      </c>
      <c r="J508">
        <v>10.7</v>
      </c>
      <c r="K508" s="130" t="s">
        <v>930</v>
      </c>
      <c r="L508">
        <v>1.25</v>
      </c>
      <c r="M508" s="130" t="s">
        <v>912</v>
      </c>
      <c r="N508">
        <v>0.14000000000000001</v>
      </c>
      <c r="O508">
        <v>2.5499999999999998</v>
      </c>
      <c r="P508">
        <v>3.79</v>
      </c>
      <c r="Q508">
        <v>3.48</v>
      </c>
      <c r="R508" s="130" t="s">
        <v>3141</v>
      </c>
      <c r="T508" s="130"/>
      <c r="X508" s="130"/>
    </row>
    <row r="509" spans="1:24" x14ac:dyDescent="0.3">
      <c r="A509" s="130" t="s">
        <v>319</v>
      </c>
      <c r="B509">
        <v>507</v>
      </c>
      <c r="C509" s="130" t="s">
        <v>904</v>
      </c>
      <c r="D509" s="130" t="s">
        <v>6</v>
      </c>
      <c r="E509">
        <v>6.1</v>
      </c>
      <c r="F509">
        <v>0</v>
      </c>
      <c r="G509">
        <v>46000</v>
      </c>
      <c r="H509">
        <v>280</v>
      </c>
      <c r="I509">
        <v>3770</v>
      </c>
      <c r="K509" s="130" t="s">
        <v>2527</v>
      </c>
      <c r="L509">
        <v>1.1000000000000001</v>
      </c>
      <c r="M509" s="130"/>
      <c r="N509">
        <v>0</v>
      </c>
      <c r="O509">
        <v>-3.94</v>
      </c>
      <c r="P509">
        <v>-8.8699999999999992</v>
      </c>
      <c r="Q509">
        <v>1.24</v>
      </c>
      <c r="R509" s="130"/>
      <c r="T509" s="130"/>
      <c r="X509" s="130"/>
    </row>
    <row r="510" spans="1:24" x14ac:dyDescent="0.3">
      <c r="A510" s="130" t="s">
        <v>318</v>
      </c>
      <c r="B510">
        <v>508</v>
      </c>
      <c r="C510" s="130" t="s">
        <v>904</v>
      </c>
      <c r="D510" s="130" t="s">
        <v>6</v>
      </c>
      <c r="E510">
        <v>1.49</v>
      </c>
      <c r="F510">
        <v>-3.25</v>
      </c>
      <c r="G510">
        <v>3840700</v>
      </c>
      <c r="H510">
        <v>5715</v>
      </c>
      <c r="I510">
        <v>460</v>
      </c>
      <c r="K510" s="130" t="s">
        <v>2167</v>
      </c>
      <c r="L510">
        <v>1.51</v>
      </c>
      <c r="M510" s="130"/>
      <c r="N510">
        <v>0</v>
      </c>
      <c r="O510">
        <v>-6.69</v>
      </c>
      <c r="P510">
        <v>-19.2</v>
      </c>
      <c r="Q510">
        <v>1.67</v>
      </c>
      <c r="R510" s="130"/>
      <c r="T510" s="130"/>
      <c r="X510" s="130"/>
    </row>
    <row r="511" spans="1:24" x14ac:dyDescent="0.3">
      <c r="A511" s="130" t="s">
        <v>58</v>
      </c>
      <c r="B511">
        <v>509</v>
      </c>
      <c r="C511" s="130" t="s">
        <v>904</v>
      </c>
      <c r="D511" s="130" t="s">
        <v>6</v>
      </c>
      <c r="E511">
        <v>28</v>
      </c>
      <c r="F511">
        <v>0</v>
      </c>
      <c r="G511">
        <v>1297000</v>
      </c>
      <c r="H511">
        <v>35915</v>
      </c>
      <c r="I511">
        <v>8570</v>
      </c>
      <c r="J511">
        <v>22.28</v>
      </c>
      <c r="K511" s="130" t="s">
        <v>2289</v>
      </c>
      <c r="L511">
        <v>0.28000000000000003</v>
      </c>
      <c r="M511" s="130" t="s">
        <v>1003</v>
      </c>
      <c r="N511">
        <v>1.26</v>
      </c>
      <c r="O511">
        <v>13.6</v>
      </c>
      <c r="P511">
        <v>14.44</v>
      </c>
      <c r="Q511">
        <v>11.01</v>
      </c>
      <c r="R511" s="130" t="s">
        <v>3525</v>
      </c>
      <c r="T511" s="130"/>
      <c r="X511" s="130"/>
    </row>
    <row r="512" spans="1:24" x14ac:dyDescent="0.3">
      <c r="A512" s="130" t="s">
        <v>317</v>
      </c>
      <c r="B512">
        <v>510</v>
      </c>
      <c r="C512" s="130" t="s">
        <v>904</v>
      </c>
      <c r="D512" s="130" t="s">
        <v>6</v>
      </c>
      <c r="E512">
        <v>21.1</v>
      </c>
      <c r="F512">
        <v>0.48</v>
      </c>
      <c r="G512">
        <v>2751600</v>
      </c>
      <c r="H512">
        <v>57886</v>
      </c>
      <c r="I512">
        <v>8972</v>
      </c>
      <c r="J512">
        <v>17.98</v>
      </c>
      <c r="K512" s="130" t="s">
        <v>1128</v>
      </c>
      <c r="L512">
        <v>0.26</v>
      </c>
      <c r="M512" s="130" t="s">
        <v>961</v>
      </c>
      <c r="N512">
        <v>1.17</v>
      </c>
      <c r="O512">
        <v>5.87</v>
      </c>
      <c r="P512">
        <v>6.78</v>
      </c>
      <c r="Q512">
        <v>14.31</v>
      </c>
      <c r="R512" s="130" t="s">
        <v>3470</v>
      </c>
      <c r="T512" s="130"/>
      <c r="X512" s="130"/>
    </row>
    <row r="513" spans="1:24" x14ac:dyDescent="0.3">
      <c r="A513" s="130" t="s">
        <v>316</v>
      </c>
      <c r="B513">
        <v>511</v>
      </c>
      <c r="C513" s="130" t="s">
        <v>904</v>
      </c>
      <c r="D513" s="130" t="s">
        <v>6</v>
      </c>
      <c r="E513">
        <v>30.75</v>
      </c>
      <c r="F513">
        <v>-0.81</v>
      </c>
      <c r="G513">
        <v>1900</v>
      </c>
      <c r="H513">
        <v>58</v>
      </c>
      <c r="I513">
        <v>11070</v>
      </c>
      <c r="J513">
        <v>19.3</v>
      </c>
      <c r="K513" s="130" t="s">
        <v>2506</v>
      </c>
      <c r="L513">
        <v>0.11</v>
      </c>
      <c r="M513" s="130" t="s">
        <v>941</v>
      </c>
      <c r="N513">
        <v>1.59</v>
      </c>
      <c r="O513">
        <v>23.2</v>
      </c>
      <c r="P513">
        <v>21.11</v>
      </c>
      <c r="Q513">
        <v>20.66</v>
      </c>
      <c r="R513" s="130" t="s">
        <v>2933</v>
      </c>
      <c r="T513" s="130"/>
      <c r="X513" s="130"/>
    </row>
    <row r="514" spans="1:24" x14ac:dyDescent="0.3">
      <c r="A514" s="130" t="s">
        <v>315</v>
      </c>
      <c r="B514">
        <v>512</v>
      </c>
      <c r="C514" s="130" t="s">
        <v>904</v>
      </c>
      <c r="D514" s="130" t="s">
        <v>6</v>
      </c>
      <c r="E514">
        <v>66.5</v>
      </c>
      <c r="F514">
        <v>-0.37</v>
      </c>
      <c r="G514">
        <v>6163100</v>
      </c>
      <c r="H514">
        <v>407673</v>
      </c>
      <c r="I514">
        <v>91315</v>
      </c>
      <c r="J514">
        <v>18.88</v>
      </c>
      <c r="K514" s="130" t="s">
        <v>3526</v>
      </c>
      <c r="L514">
        <v>1.27</v>
      </c>
      <c r="M514" s="130" t="s">
        <v>1073</v>
      </c>
      <c r="N514">
        <v>3.52</v>
      </c>
      <c r="O514">
        <v>14.43</v>
      </c>
      <c r="P514">
        <v>22.83</v>
      </c>
      <c r="Q514">
        <v>50.68</v>
      </c>
      <c r="R514" s="130" t="s">
        <v>1150</v>
      </c>
      <c r="T514" s="130"/>
      <c r="X514" s="130"/>
    </row>
    <row r="515" spans="1:24" x14ac:dyDescent="0.3">
      <c r="A515" s="130" t="s">
        <v>314</v>
      </c>
      <c r="B515">
        <v>513</v>
      </c>
      <c r="C515" s="130" t="s">
        <v>904</v>
      </c>
      <c r="D515" s="130" t="s">
        <v>6</v>
      </c>
      <c r="E515">
        <v>9.5</v>
      </c>
      <c r="F515">
        <v>0</v>
      </c>
      <c r="G515">
        <v>0</v>
      </c>
      <c r="H515">
        <v>0</v>
      </c>
      <c r="I515">
        <v>228</v>
      </c>
      <c r="K515" s="130" t="s">
        <v>1107</v>
      </c>
      <c r="L515">
        <v>0.08</v>
      </c>
      <c r="M515" s="130"/>
      <c r="N515">
        <v>0</v>
      </c>
      <c r="O515">
        <v>-11.03</v>
      </c>
      <c r="P515">
        <v>-11.82</v>
      </c>
      <c r="Q515">
        <v>-23.28</v>
      </c>
      <c r="R515" s="130"/>
      <c r="S515">
        <v>22.83</v>
      </c>
      <c r="T515" s="130"/>
      <c r="X515" s="130"/>
    </row>
    <row r="516" spans="1:24" x14ac:dyDescent="0.3">
      <c r="A516" s="130" t="s">
        <v>313</v>
      </c>
      <c r="B516">
        <v>514</v>
      </c>
      <c r="C516" s="130" t="s">
        <v>904</v>
      </c>
      <c r="D516" s="130" t="s">
        <v>6</v>
      </c>
      <c r="E516">
        <v>3</v>
      </c>
      <c r="F516">
        <v>-0.66</v>
      </c>
      <c r="G516">
        <v>4932300</v>
      </c>
      <c r="H516">
        <v>14646</v>
      </c>
      <c r="I516">
        <v>12565</v>
      </c>
      <c r="J516">
        <v>6.24</v>
      </c>
      <c r="K516" s="130" t="s">
        <v>2518</v>
      </c>
      <c r="L516">
        <v>1.38</v>
      </c>
      <c r="M516" s="130" t="s">
        <v>1077</v>
      </c>
      <c r="N516">
        <v>0.48</v>
      </c>
      <c r="O516">
        <v>5.81</v>
      </c>
      <c r="P516">
        <v>10.88</v>
      </c>
      <c r="Q516">
        <v>10.44</v>
      </c>
      <c r="R516" s="130" t="s">
        <v>3527</v>
      </c>
      <c r="T516" s="130"/>
      <c r="X516" s="130"/>
    </row>
    <row r="517" spans="1:24" x14ac:dyDescent="0.3">
      <c r="A517" s="130" t="s">
        <v>312</v>
      </c>
      <c r="B517">
        <v>515</v>
      </c>
      <c r="C517" s="130" t="s">
        <v>904</v>
      </c>
      <c r="D517" s="130" t="s">
        <v>6</v>
      </c>
      <c r="E517">
        <v>94.75</v>
      </c>
      <c r="F517">
        <v>0.26</v>
      </c>
      <c r="G517">
        <v>9498600</v>
      </c>
      <c r="H517">
        <v>896584</v>
      </c>
      <c r="I517">
        <v>321736</v>
      </c>
      <c r="J517">
        <v>11.48</v>
      </c>
      <c r="K517" s="130" t="s">
        <v>1119</v>
      </c>
      <c r="L517">
        <v>6.97</v>
      </c>
      <c r="M517" s="130" t="s">
        <v>929</v>
      </c>
      <c r="N517">
        <v>8.25</v>
      </c>
      <c r="O517">
        <v>1.72</v>
      </c>
      <c r="P517">
        <v>6.88</v>
      </c>
      <c r="Q517">
        <v>26.61</v>
      </c>
      <c r="R517" s="130" t="s">
        <v>2916</v>
      </c>
      <c r="T517" s="130"/>
      <c r="X517" s="130"/>
    </row>
    <row r="518" spans="1:24" x14ac:dyDescent="0.3">
      <c r="A518" s="130" t="s">
        <v>311</v>
      </c>
      <c r="B518">
        <v>516</v>
      </c>
      <c r="C518" s="130" t="s">
        <v>904</v>
      </c>
      <c r="D518" s="130" t="s">
        <v>6</v>
      </c>
      <c r="E518">
        <v>412</v>
      </c>
      <c r="F518">
        <v>-0.48</v>
      </c>
      <c r="G518">
        <v>2054700</v>
      </c>
      <c r="H518">
        <v>846869</v>
      </c>
      <c r="I518">
        <v>494400</v>
      </c>
      <c r="J518">
        <v>11.74</v>
      </c>
      <c r="K518" s="130" t="s">
        <v>940</v>
      </c>
      <c r="L518">
        <v>1.1000000000000001</v>
      </c>
      <c r="M518" s="130" t="s">
        <v>1142</v>
      </c>
      <c r="N518">
        <v>35.08</v>
      </c>
      <c r="O518">
        <v>8.31</v>
      </c>
      <c r="P518">
        <v>13.49</v>
      </c>
      <c r="Q518">
        <v>14.78</v>
      </c>
      <c r="R518" s="130" t="s">
        <v>2938</v>
      </c>
      <c r="T518" s="130"/>
      <c r="X518" s="130"/>
    </row>
    <row r="519" spans="1:24" x14ac:dyDescent="0.3">
      <c r="A519" s="130" t="s">
        <v>310</v>
      </c>
      <c r="B519">
        <v>517</v>
      </c>
      <c r="C519" s="130" t="s">
        <v>904</v>
      </c>
      <c r="D519" s="130" t="s">
        <v>6</v>
      </c>
      <c r="E519">
        <v>161</v>
      </c>
      <c r="F519">
        <v>0.31</v>
      </c>
      <c r="G519">
        <v>85500</v>
      </c>
      <c r="H519">
        <v>13764</v>
      </c>
      <c r="I519">
        <v>47978</v>
      </c>
      <c r="J519">
        <v>11.05</v>
      </c>
      <c r="K519" s="130" t="s">
        <v>1014</v>
      </c>
      <c r="L519">
        <v>1.29</v>
      </c>
      <c r="M519" s="130" t="s">
        <v>1143</v>
      </c>
      <c r="N519">
        <v>14.56</v>
      </c>
      <c r="O519">
        <v>7.34</v>
      </c>
      <c r="P519">
        <v>12.97</v>
      </c>
      <c r="Q519">
        <v>12.41</v>
      </c>
      <c r="R519" s="130" t="s">
        <v>3167</v>
      </c>
      <c r="T519" s="130"/>
      <c r="X519" s="130"/>
    </row>
    <row r="520" spans="1:24" x14ac:dyDescent="0.3">
      <c r="A520" s="130" t="s">
        <v>309</v>
      </c>
      <c r="B520">
        <v>518</v>
      </c>
      <c r="C520" s="130" t="s">
        <v>904</v>
      </c>
      <c r="D520" s="130" t="s">
        <v>6</v>
      </c>
      <c r="E520">
        <v>4.2</v>
      </c>
      <c r="F520">
        <v>-0.47</v>
      </c>
      <c r="G520">
        <v>60700</v>
      </c>
      <c r="H520">
        <v>256</v>
      </c>
      <c r="I520">
        <v>4011</v>
      </c>
      <c r="J520">
        <v>24.9</v>
      </c>
      <c r="K520" s="130" t="s">
        <v>1032</v>
      </c>
      <c r="L520">
        <v>1.46</v>
      </c>
      <c r="M520" s="130" t="s">
        <v>968</v>
      </c>
      <c r="N520">
        <v>0.17</v>
      </c>
      <c r="O520">
        <v>4.47</v>
      </c>
      <c r="P520">
        <v>6.02</v>
      </c>
      <c r="Q520">
        <v>7</v>
      </c>
      <c r="R520" s="130" t="s">
        <v>1034</v>
      </c>
      <c r="T520" s="130"/>
      <c r="X520" s="130"/>
    </row>
    <row r="521" spans="1:24" x14ac:dyDescent="0.3">
      <c r="A521" s="130" t="s">
        <v>865</v>
      </c>
      <c r="B521">
        <v>519</v>
      </c>
      <c r="C521" s="130" t="s">
        <v>914</v>
      </c>
      <c r="D521" s="130" t="s">
        <v>6</v>
      </c>
      <c r="E521">
        <v>65.75</v>
      </c>
      <c r="F521">
        <v>-2.59</v>
      </c>
      <c r="G521">
        <v>16093000</v>
      </c>
      <c r="H521">
        <v>1057703</v>
      </c>
      <c r="I521">
        <v>282260</v>
      </c>
      <c r="J521">
        <v>41.14</v>
      </c>
      <c r="K521" s="130" t="s">
        <v>2949</v>
      </c>
      <c r="L521">
        <v>0.71</v>
      </c>
      <c r="M521" s="130" t="s">
        <v>906</v>
      </c>
      <c r="N521">
        <v>1.6</v>
      </c>
      <c r="O521">
        <v>5.85</v>
      </c>
      <c r="P521">
        <v>7.78</v>
      </c>
      <c r="Q521">
        <v>9.3000000000000007</v>
      </c>
      <c r="R521" s="130" t="s">
        <v>2524</v>
      </c>
      <c r="T521" s="130"/>
      <c r="X521" s="130"/>
    </row>
    <row r="522" spans="1:24" x14ac:dyDescent="0.3">
      <c r="A522" s="130" t="s">
        <v>308</v>
      </c>
      <c r="B522">
        <v>520</v>
      </c>
      <c r="C522" s="130" t="s">
        <v>904</v>
      </c>
      <c r="D522" s="130" t="s">
        <v>6</v>
      </c>
      <c r="E522">
        <v>1.92</v>
      </c>
      <c r="F522">
        <v>-1.54</v>
      </c>
      <c r="G522">
        <v>1486800</v>
      </c>
      <c r="H522">
        <v>2869</v>
      </c>
      <c r="I522">
        <v>1440</v>
      </c>
      <c r="K522" s="130" t="s">
        <v>1072</v>
      </c>
      <c r="L522">
        <v>1.05</v>
      </c>
      <c r="M522" s="130"/>
      <c r="N522">
        <v>0</v>
      </c>
      <c r="O522">
        <v>-4.87</v>
      </c>
      <c r="P522">
        <v>-12.07</v>
      </c>
      <c r="Q522">
        <v>2.02</v>
      </c>
      <c r="R522" s="130"/>
      <c r="T522" s="130"/>
      <c r="X522" s="130"/>
    </row>
    <row r="523" spans="1:24" x14ac:dyDescent="0.3">
      <c r="A523" s="130" t="s">
        <v>307</v>
      </c>
      <c r="B523">
        <v>521</v>
      </c>
      <c r="C523" s="130" t="s">
        <v>907</v>
      </c>
      <c r="D523" s="130" t="s">
        <v>6</v>
      </c>
      <c r="E523">
        <v>6.9</v>
      </c>
      <c r="F523">
        <v>3.76</v>
      </c>
      <c r="G523">
        <v>673100</v>
      </c>
      <c r="H523">
        <v>4635</v>
      </c>
      <c r="I523">
        <v>4140</v>
      </c>
      <c r="J523">
        <v>47.35</v>
      </c>
      <c r="K523" s="130" t="s">
        <v>3528</v>
      </c>
      <c r="L523">
        <v>0.4</v>
      </c>
      <c r="M523" s="130" t="s">
        <v>912</v>
      </c>
      <c r="N523">
        <v>0.15</v>
      </c>
      <c r="O523">
        <v>12.12</v>
      </c>
      <c r="P523">
        <v>13.68</v>
      </c>
      <c r="Q523">
        <v>12.26</v>
      </c>
      <c r="R523" s="130" t="s">
        <v>989</v>
      </c>
      <c r="T523" s="130"/>
      <c r="X523" s="130"/>
    </row>
    <row r="524" spans="1:24" x14ac:dyDescent="0.3">
      <c r="A524" s="130" t="s">
        <v>306</v>
      </c>
      <c r="B524">
        <v>522</v>
      </c>
      <c r="C524" s="130" t="s">
        <v>904</v>
      </c>
      <c r="D524" s="130" t="s">
        <v>6</v>
      </c>
      <c r="E524">
        <v>2.68</v>
      </c>
      <c r="F524">
        <v>0.75</v>
      </c>
      <c r="G524">
        <v>5073300</v>
      </c>
      <c r="H524">
        <v>13660</v>
      </c>
      <c r="I524">
        <v>3216</v>
      </c>
      <c r="J524">
        <v>158.28</v>
      </c>
      <c r="K524" s="130" t="s">
        <v>1128</v>
      </c>
      <c r="L524">
        <v>1.1200000000000001</v>
      </c>
      <c r="M524" s="130" t="s">
        <v>923</v>
      </c>
      <c r="N524">
        <v>0.02</v>
      </c>
      <c r="O524">
        <v>1.76</v>
      </c>
      <c r="P524">
        <v>0.77</v>
      </c>
      <c r="Q524">
        <v>5.91</v>
      </c>
      <c r="R524" s="130" t="s">
        <v>975</v>
      </c>
      <c r="T524" s="130"/>
      <c r="X524" s="130"/>
    </row>
    <row r="525" spans="1:24" x14ac:dyDescent="0.3">
      <c r="A525" s="130" t="s">
        <v>305</v>
      </c>
      <c r="B525">
        <v>523</v>
      </c>
      <c r="C525" s="130" t="s">
        <v>904</v>
      </c>
      <c r="D525" s="130" t="s">
        <v>6</v>
      </c>
      <c r="E525">
        <v>6.05</v>
      </c>
      <c r="F525">
        <v>0.83</v>
      </c>
      <c r="G525">
        <v>258700</v>
      </c>
      <c r="H525">
        <v>1543</v>
      </c>
      <c r="I525">
        <v>1815</v>
      </c>
      <c r="J525">
        <v>9.1999999999999993</v>
      </c>
      <c r="K525" s="130" t="s">
        <v>958</v>
      </c>
      <c r="L525">
        <v>0.16</v>
      </c>
      <c r="M525" s="130" t="s">
        <v>1017</v>
      </c>
      <c r="N525">
        <v>0.66</v>
      </c>
      <c r="O525">
        <v>9.57</v>
      </c>
      <c r="P525">
        <v>9.2899999999999991</v>
      </c>
      <c r="Q525">
        <v>8.85</v>
      </c>
      <c r="R525" s="130" t="s">
        <v>1160</v>
      </c>
      <c r="T525" s="130"/>
      <c r="X525" s="130"/>
    </row>
    <row r="526" spans="1:24" x14ac:dyDescent="0.3">
      <c r="A526" s="130" t="s">
        <v>304</v>
      </c>
      <c r="B526">
        <v>524</v>
      </c>
      <c r="C526" s="130" t="s">
        <v>904</v>
      </c>
      <c r="D526" s="130" t="s">
        <v>97</v>
      </c>
      <c r="E526">
        <v>0.46</v>
      </c>
      <c r="F526">
        <v>9.52</v>
      </c>
      <c r="G526">
        <v>22389600</v>
      </c>
      <c r="H526">
        <v>9991</v>
      </c>
      <c r="I526">
        <v>5209</v>
      </c>
      <c r="K526" s="130" t="s">
        <v>3133</v>
      </c>
      <c r="L526">
        <v>9.58</v>
      </c>
      <c r="M526" s="130"/>
      <c r="N526">
        <v>0</v>
      </c>
      <c r="O526">
        <v>-1.9</v>
      </c>
      <c r="P526">
        <v>-66.63</v>
      </c>
      <c r="Q526">
        <v>-65.72</v>
      </c>
      <c r="R526" s="130"/>
      <c r="T526" s="130"/>
      <c r="X526" s="130"/>
    </row>
    <row r="527" spans="1:24" x14ac:dyDescent="0.3">
      <c r="A527" s="130" t="s">
        <v>303</v>
      </c>
      <c r="B527">
        <v>525</v>
      </c>
      <c r="C527" s="130" t="s">
        <v>904</v>
      </c>
      <c r="D527" s="130" t="s">
        <v>6</v>
      </c>
      <c r="E527">
        <v>1.1100000000000001</v>
      </c>
      <c r="F527">
        <v>2.78</v>
      </c>
      <c r="G527">
        <v>2195800</v>
      </c>
      <c r="H527">
        <v>2390</v>
      </c>
      <c r="I527">
        <v>693</v>
      </c>
      <c r="J527">
        <v>21.22</v>
      </c>
      <c r="K527" s="130" t="s">
        <v>1022</v>
      </c>
      <c r="L527">
        <v>0.31</v>
      </c>
      <c r="M527" s="130" t="s">
        <v>938</v>
      </c>
      <c r="N527">
        <v>0.05</v>
      </c>
      <c r="O527">
        <v>7.91</v>
      </c>
      <c r="P527">
        <v>9.1</v>
      </c>
      <c r="Q527">
        <v>3.59</v>
      </c>
      <c r="R527" s="130" t="s">
        <v>952</v>
      </c>
      <c r="T527" s="130"/>
      <c r="X527" s="130"/>
    </row>
    <row r="528" spans="1:24" x14ac:dyDescent="0.3">
      <c r="A528" s="130" t="s">
        <v>302</v>
      </c>
      <c r="B528">
        <v>526</v>
      </c>
      <c r="C528" s="130" t="s">
        <v>904</v>
      </c>
      <c r="D528" s="130" t="s">
        <v>6</v>
      </c>
      <c r="E528">
        <v>1.99</v>
      </c>
      <c r="F528">
        <v>-0.5</v>
      </c>
      <c r="G528">
        <v>59300</v>
      </c>
      <c r="H528">
        <v>116</v>
      </c>
      <c r="I528">
        <v>780</v>
      </c>
      <c r="K528" s="130" t="s">
        <v>3130</v>
      </c>
      <c r="L528">
        <v>1.49</v>
      </c>
      <c r="M528" s="130"/>
      <c r="N528">
        <v>0</v>
      </c>
      <c r="O528">
        <v>0.23</v>
      </c>
      <c r="P528">
        <v>-2.29</v>
      </c>
      <c r="Q528">
        <v>-2.31</v>
      </c>
      <c r="R528" s="130"/>
      <c r="T528" s="130"/>
      <c r="X528" s="130"/>
    </row>
    <row r="529" spans="1:24" x14ac:dyDescent="0.3">
      <c r="A529" s="130" t="s">
        <v>301</v>
      </c>
      <c r="B529">
        <v>527</v>
      </c>
      <c r="C529" s="130" t="s">
        <v>904</v>
      </c>
      <c r="D529" s="130" t="s">
        <v>6</v>
      </c>
      <c r="E529">
        <v>4.4000000000000004</v>
      </c>
      <c r="F529">
        <v>-0.45</v>
      </c>
      <c r="G529">
        <v>525000</v>
      </c>
      <c r="H529">
        <v>2312</v>
      </c>
      <c r="I529">
        <v>3255</v>
      </c>
      <c r="J529">
        <v>38.770000000000003</v>
      </c>
      <c r="K529" s="130" t="s">
        <v>3140</v>
      </c>
      <c r="L529">
        <v>0.91</v>
      </c>
      <c r="M529" s="130"/>
      <c r="N529">
        <v>0.11</v>
      </c>
      <c r="O529">
        <v>3.86</v>
      </c>
      <c r="P529">
        <v>5.04</v>
      </c>
      <c r="Q529">
        <v>3.79</v>
      </c>
      <c r="R529" s="130" t="s">
        <v>3151</v>
      </c>
      <c r="T529" s="130"/>
      <c r="X529" s="130"/>
    </row>
    <row r="530" spans="1:24" x14ac:dyDescent="0.3">
      <c r="A530" s="130" t="s">
        <v>300</v>
      </c>
      <c r="B530">
        <v>528</v>
      </c>
      <c r="C530" s="130" t="s">
        <v>904</v>
      </c>
      <c r="D530" s="130" t="s">
        <v>6</v>
      </c>
      <c r="E530">
        <v>3.02</v>
      </c>
      <c r="F530">
        <v>-1.31</v>
      </c>
      <c r="G530">
        <v>1142000</v>
      </c>
      <c r="H530">
        <v>3444</v>
      </c>
      <c r="I530">
        <v>1962</v>
      </c>
      <c r="J530">
        <v>90.34</v>
      </c>
      <c r="K530" s="130" t="s">
        <v>1051</v>
      </c>
      <c r="L530">
        <v>0.56000000000000005</v>
      </c>
      <c r="M530" s="130" t="s">
        <v>938</v>
      </c>
      <c r="N530">
        <v>0.03</v>
      </c>
      <c r="O530">
        <v>1.34</v>
      </c>
      <c r="P530">
        <v>1.53</v>
      </c>
      <c r="Q530">
        <v>0.67</v>
      </c>
      <c r="R530" s="130" t="s">
        <v>983</v>
      </c>
      <c r="T530" s="130"/>
      <c r="X530" s="130"/>
    </row>
    <row r="531" spans="1:24" x14ac:dyDescent="0.3">
      <c r="A531" s="130" t="s">
        <v>2540</v>
      </c>
      <c r="B531">
        <v>529</v>
      </c>
      <c r="C531" s="130" t="s">
        <v>907</v>
      </c>
      <c r="D531" s="130" t="s">
        <v>6</v>
      </c>
      <c r="E531">
        <v>25</v>
      </c>
      <c r="F531">
        <v>-1.96</v>
      </c>
      <c r="G531">
        <v>340600</v>
      </c>
      <c r="H531">
        <v>8521</v>
      </c>
      <c r="I531">
        <v>0</v>
      </c>
      <c r="K531" s="130" t="s">
        <v>925</v>
      </c>
      <c r="M531" s="130" t="s">
        <v>925</v>
      </c>
      <c r="N531">
        <v>0</v>
      </c>
      <c r="O531">
        <v>19.5</v>
      </c>
      <c r="P531">
        <v>32.14</v>
      </c>
      <c r="Q531">
        <v>9.83</v>
      </c>
      <c r="R531" s="130" t="s">
        <v>925</v>
      </c>
      <c r="T531" s="130"/>
      <c r="X531" s="130"/>
    </row>
    <row r="532" spans="1:24" x14ac:dyDescent="0.3">
      <c r="A532" s="130" t="s">
        <v>299</v>
      </c>
      <c r="B532">
        <v>530</v>
      </c>
      <c r="C532" s="130" t="s">
        <v>904</v>
      </c>
      <c r="D532" s="130" t="s">
        <v>6</v>
      </c>
      <c r="E532">
        <v>3.1</v>
      </c>
      <c r="F532">
        <v>-0.64</v>
      </c>
      <c r="G532">
        <v>471500</v>
      </c>
      <c r="H532">
        <v>1467</v>
      </c>
      <c r="I532">
        <v>1420</v>
      </c>
      <c r="J532">
        <v>14.66</v>
      </c>
      <c r="K532" s="130" t="s">
        <v>1124</v>
      </c>
      <c r="L532">
        <v>2.1</v>
      </c>
      <c r="M532" s="130" t="s">
        <v>968</v>
      </c>
      <c r="N532">
        <v>0.21</v>
      </c>
      <c r="O532">
        <v>8.99</v>
      </c>
      <c r="P532">
        <v>19.23</v>
      </c>
      <c r="Q532">
        <v>8.31</v>
      </c>
      <c r="R532" s="130" t="s">
        <v>948</v>
      </c>
      <c r="T532" s="130"/>
      <c r="X532" s="130"/>
    </row>
    <row r="533" spans="1:24" x14ac:dyDescent="0.3">
      <c r="A533" s="130" t="s">
        <v>298</v>
      </c>
      <c r="B533">
        <v>531</v>
      </c>
      <c r="C533" s="130" t="s">
        <v>914</v>
      </c>
      <c r="D533" s="130" t="s">
        <v>6</v>
      </c>
      <c r="E533">
        <v>3.86</v>
      </c>
      <c r="F533">
        <v>1.05</v>
      </c>
      <c r="G533">
        <v>1425100</v>
      </c>
      <c r="H533">
        <v>5456</v>
      </c>
      <c r="I533">
        <v>5543</v>
      </c>
      <c r="J533">
        <v>4.95</v>
      </c>
      <c r="K533" s="130" t="s">
        <v>1016</v>
      </c>
      <c r="L533">
        <v>1.59</v>
      </c>
      <c r="M533" s="130" t="s">
        <v>962</v>
      </c>
      <c r="N533">
        <v>0.78</v>
      </c>
      <c r="O533">
        <v>9.5399999999999991</v>
      </c>
      <c r="P533">
        <v>16.829999999999998</v>
      </c>
      <c r="Q533">
        <v>25.33</v>
      </c>
      <c r="R533" s="130" t="s">
        <v>3168</v>
      </c>
      <c r="T533" s="130"/>
      <c r="X533" s="130"/>
    </row>
    <row r="534" spans="1:24" x14ac:dyDescent="0.3">
      <c r="A534" s="130" t="s">
        <v>297</v>
      </c>
      <c r="B534">
        <v>532</v>
      </c>
      <c r="C534" s="130" t="s">
        <v>904</v>
      </c>
      <c r="D534" s="130" t="s">
        <v>6</v>
      </c>
      <c r="E534">
        <v>11.7</v>
      </c>
      <c r="F534">
        <v>0</v>
      </c>
      <c r="G534">
        <v>2462300</v>
      </c>
      <c r="H534">
        <v>28601</v>
      </c>
      <c r="I534">
        <v>24943</v>
      </c>
      <c r="J534">
        <v>11.96</v>
      </c>
      <c r="K534" s="130" t="s">
        <v>1129</v>
      </c>
      <c r="L534">
        <v>0.56000000000000005</v>
      </c>
      <c r="M534" s="130" t="s">
        <v>952</v>
      </c>
      <c r="N534">
        <v>0.98</v>
      </c>
      <c r="O534">
        <v>10.26</v>
      </c>
      <c r="P534">
        <v>14.91</v>
      </c>
      <c r="Q534">
        <v>111.82</v>
      </c>
      <c r="R534" s="130" t="s">
        <v>1049</v>
      </c>
      <c r="T534" s="130"/>
      <c r="X534" s="130"/>
    </row>
    <row r="535" spans="1:24" x14ac:dyDescent="0.3">
      <c r="A535" s="130" t="s">
        <v>296</v>
      </c>
      <c r="B535">
        <v>533</v>
      </c>
      <c r="C535" s="130" t="s">
        <v>907</v>
      </c>
      <c r="D535" s="130" t="s">
        <v>6</v>
      </c>
      <c r="E535">
        <v>5.6</v>
      </c>
      <c r="F535">
        <v>0.9</v>
      </c>
      <c r="G535">
        <v>1425600</v>
      </c>
      <c r="H535">
        <v>7887</v>
      </c>
      <c r="I535">
        <v>4592</v>
      </c>
      <c r="J535">
        <v>31.37</v>
      </c>
      <c r="K535" s="130" t="s">
        <v>1080</v>
      </c>
      <c r="L535">
        <v>0.46</v>
      </c>
      <c r="M535" s="130" t="s">
        <v>902</v>
      </c>
      <c r="N535">
        <v>0.18</v>
      </c>
      <c r="O535">
        <v>12.81</v>
      </c>
      <c r="P535">
        <v>16.41</v>
      </c>
      <c r="Q535">
        <v>8.9499999999999993</v>
      </c>
      <c r="R535" s="130" t="s">
        <v>2279</v>
      </c>
      <c r="T535" s="130"/>
      <c r="X535" s="130"/>
    </row>
    <row r="536" spans="1:24" x14ac:dyDescent="0.3">
      <c r="A536" s="130" t="s">
        <v>295</v>
      </c>
      <c r="B536">
        <v>534</v>
      </c>
      <c r="C536" s="130" t="s">
        <v>904</v>
      </c>
      <c r="D536" s="130" t="s">
        <v>6</v>
      </c>
      <c r="E536">
        <v>102</v>
      </c>
      <c r="F536">
        <v>0</v>
      </c>
      <c r="G536">
        <v>0</v>
      </c>
      <c r="H536">
        <v>0</v>
      </c>
      <c r="I536">
        <v>2142</v>
      </c>
      <c r="J536">
        <v>57.46</v>
      </c>
      <c r="K536" s="130" t="s">
        <v>1014</v>
      </c>
      <c r="L536">
        <v>0.35</v>
      </c>
      <c r="M536" s="130"/>
      <c r="N536">
        <v>1.78</v>
      </c>
      <c r="O536">
        <v>-1.69</v>
      </c>
      <c r="P536">
        <v>2.4900000000000002</v>
      </c>
      <c r="Q536">
        <v>5.18</v>
      </c>
      <c r="R536" s="130"/>
      <c r="S536">
        <v>28.73</v>
      </c>
      <c r="T536" s="130"/>
      <c r="U536">
        <v>593</v>
      </c>
      <c r="W536">
        <v>-0.14000000000000001</v>
      </c>
      <c r="X536" s="130"/>
    </row>
    <row r="537" spans="1:24" x14ac:dyDescent="0.3">
      <c r="A537" s="130" t="s">
        <v>866</v>
      </c>
      <c r="B537">
        <v>535</v>
      </c>
      <c r="C537" s="130" t="s">
        <v>907</v>
      </c>
      <c r="D537" s="130" t="s">
        <v>6</v>
      </c>
      <c r="E537">
        <v>6.65</v>
      </c>
      <c r="F537">
        <v>0</v>
      </c>
      <c r="G537">
        <v>1105600</v>
      </c>
      <c r="H537">
        <v>7405</v>
      </c>
      <c r="I537">
        <v>2926</v>
      </c>
      <c r="J537">
        <v>32.89</v>
      </c>
      <c r="K537" s="130" t="s">
        <v>1149</v>
      </c>
      <c r="L537">
        <v>0.28000000000000003</v>
      </c>
      <c r="M537" s="130" t="s">
        <v>949</v>
      </c>
      <c r="N537">
        <v>0.2</v>
      </c>
      <c r="O537">
        <v>13.69</v>
      </c>
      <c r="P537">
        <v>12.7</v>
      </c>
      <c r="Q537">
        <v>15.01</v>
      </c>
      <c r="R537" s="130" t="s">
        <v>1043</v>
      </c>
      <c r="T537" s="130"/>
      <c r="X537" s="130"/>
    </row>
    <row r="538" spans="1:24" x14ac:dyDescent="0.3">
      <c r="A538" s="130" t="s">
        <v>294</v>
      </c>
      <c r="B538">
        <v>536</v>
      </c>
      <c r="C538" s="130" t="s">
        <v>904</v>
      </c>
      <c r="D538" s="130" t="s">
        <v>6</v>
      </c>
      <c r="E538">
        <v>1.04</v>
      </c>
      <c r="F538">
        <v>0</v>
      </c>
      <c r="G538">
        <v>5147900</v>
      </c>
      <c r="H538">
        <v>5269</v>
      </c>
      <c r="I538">
        <v>1362</v>
      </c>
      <c r="J538">
        <v>25.48</v>
      </c>
      <c r="K538" s="130" t="s">
        <v>997</v>
      </c>
      <c r="L538">
        <v>0.34</v>
      </c>
      <c r="M538" s="130"/>
      <c r="N538">
        <v>0.04</v>
      </c>
      <c r="O538">
        <v>4.18</v>
      </c>
      <c r="P538">
        <v>3.19</v>
      </c>
      <c r="Q538">
        <v>24.75</v>
      </c>
      <c r="R538" s="130"/>
      <c r="T538" s="130"/>
      <c r="X538" s="130"/>
    </row>
    <row r="539" spans="1:24" x14ac:dyDescent="0.3">
      <c r="A539" s="130" t="s">
        <v>293</v>
      </c>
      <c r="B539">
        <v>537</v>
      </c>
      <c r="C539" s="130" t="s">
        <v>904</v>
      </c>
      <c r="D539" s="130" t="s">
        <v>6</v>
      </c>
      <c r="E539">
        <v>11.3</v>
      </c>
      <c r="F539">
        <v>0</v>
      </c>
      <c r="G539">
        <v>1151900</v>
      </c>
      <c r="H539">
        <v>12864</v>
      </c>
      <c r="I539">
        <v>20768</v>
      </c>
      <c r="J539">
        <v>7.14</v>
      </c>
      <c r="K539" s="130" t="s">
        <v>1006</v>
      </c>
      <c r="L539">
        <v>2.29</v>
      </c>
      <c r="M539" s="130" t="s">
        <v>930</v>
      </c>
      <c r="N539">
        <v>1.58</v>
      </c>
      <c r="O539">
        <v>9.81</v>
      </c>
      <c r="P539">
        <v>22.81</v>
      </c>
      <c r="Q539">
        <v>7.76</v>
      </c>
      <c r="R539" s="130" t="s">
        <v>3468</v>
      </c>
      <c r="T539" s="130"/>
      <c r="X539" s="130"/>
    </row>
    <row r="540" spans="1:24" x14ac:dyDescent="0.3">
      <c r="A540" s="130" t="s">
        <v>292</v>
      </c>
      <c r="B540">
        <v>538</v>
      </c>
      <c r="C540" s="130" t="s">
        <v>914</v>
      </c>
      <c r="D540" s="130" t="s">
        <v>6</v>
      </c>
      <c r="E540">
        <v>53.75</v>
      </c>
      <c r="F540">
        <v>0</v>
      </c>
      <c r="G540">
        <v>0</v>
      </c>
      <c r="H540">
        <v>0</v>
      </c>
      <c r="I540">
        <v>6988</v>
      </c>
      <c r="K540" s="130" t="s">
        <v>1039</v>
      </c>
      <c r="L540">
        <v>0.04</v>
      </c>
      <c r="M540" s="130"/>
      <c r="N540">
        <v>0</v>
      </c>
      <c r="O540">
        <v>-16.059999999999999</v>
      </c>
      <c r="P540">
        <v>-14.83</v>
      </c>
      <c r="Q540">
        <v>-111.06</v>
      </c>
      <c r="R540" s="130"/>
      <c r="S540">
        <v>15.85</v>
      </c>
      <c r="T540" s="130"/>
      <c r="X540" s="130"/>
    </row>
    <row r="541" spans="1:24" x14ac:dyDescent="0.3">
      <c r="A541" s="130" t="s">
        <v>291</v>
      </c>
      <c r="B541">
        <v>539</v>
      </c>
      <c r="C541" s="130" t="s">
        <v>914</v>
      </c>
      <c r="D541" s="130" t="s">
        <v>6</v>
      </c>
      <c r="E541">
        <v>3.16</v>
      </c>
      <c r="F541">
        <v>0</v>
      </c>
      <c r="G541">
        <v>3896700</v>
      </c>
      <c r="H541">
        <v>12392</v>
      </c>
      <c r="I541">
        <v>11356</v>
      </c>
      <c r="K541" s="130" t="s">
        <v>1048</v>
      </c>
      <c r="L541">
        <v>0.73</v>
      </c>
      <c r="M541" s="130"/>
      <c r="N541">
        <v>0</v>
      </c>
      <c r="O541">
        <v>-7.25</v>
      </c>
      <c r="P541">
        <v>-16.63</v>
      </c>
      <c r="Q541">
        <v>-44.91</v>
      </c>
      <c r="R541" s="130"/>
      <c r="T541" s="130"/>
      <c r="X541" s="130"/>
    </row>
    <row r="542" spans="1:24" x14ac:dyDescent="0.3">
      <c r="A542" s="130" t="s">
        <v>290</v>
      </c>
      <c r="B542">
        <v>540</v>
      </c>
      <c r="C542" s="130" t="s">
        <v>914</v>
      </c>
      <c r="D542" s="130" t="s">
        <v>6</v>
      </c>
      <c r="E542">
        <v>2.06</v>
      </c>
      <c r="F542">
        <v>3</v>
      </c>
      <c r="G542">
        <v>828000</v>
      </c>
      <c r="H542">
        <v>1682</v>
      </c>
      <c r="I542">
        <v>1222</v>
      </c>
      <c r="J542">
        <v>7.95</v>
      </c>
      <c r="K542" s="130" t="s">
        <v>1098</v>
      </c>
      <c r="L542">
        <v>0.3</v>
      </c>
      <c r="M542" s="130" t="s">
        <v>902</v>
      </c>
      <c r="N542">
        <v>0.26</v>
      </c>
      <c r="O542">
        <v>3.14</v>
      </c>
      <c r="P542">
        <v>5.96</v>
      </c>
      <c r="Q542">
        <v>2.31</v>
      </c>
      <c r="R542" s="130" t="s">
        <v>993</v>
      </c>
      <c r="T542" s="130"/>
      <c r="X542" s="130"/>
    </row>
    <row r="543" spans="1:24" x14ac:dyDescent="0.3">
      <c r="A543" s="130" t="s">
        <v>289</v>
      </c>
      <c r="B543">
        <v>541</v>
      </c>
      <c r="C543" s="130" t="s">
        <v>907</v>
      </c>
      <c r="D543" s="130" t="s">
        <v>6</v>
      </c>
      <c r="E543">
        <v>5.6</v>
      </c>
      <c r="F543">
        <v>0.9</v>
      </c>
      <c r="G543">
        <v>5750300</v>
      </c>
      <c r="H543">
        <v>32083</v>
      </c>
      <c r="I543">
        <v>2240</v>
      </c>
      <c r="J543">
        <v>57.59</v>
      </c>
      <c r="K543" s="130" t="s">
        <v>3529</v>
      </c>
      <c r="L543">
        <v>0.2</v>
      </c>
      <c r="M543" s="130" t="s">
        <v>923</v>
      </c>
      <c r="N543">
        <v>0.1</v>
      </c>
      <c r="O543">
        <v>10.65</v>
      </c>
      <c r="P543">
        <v>13.32</v>
      </c>
      <c r="Q543">
        <v>19.25</v>
      </c>
      <c r="R543" s="130" t="s">
        <v>1119</v>
      </c>
      <c r="T543" s="130"/>
      <c r="X543" s="130"/>
    </row>
    <row r="544" spans="1:24" x14ac:dyDescent="0.3">
      <c r="A544" s="130" t="s">
        <v>288</v>
      </c>
      <c r="B544">
        <v>542</v>
      </c>
      <c r="C544" s="130" t="s">
        <v>904</v>
      </c>
      <c r="D544" s="130" t="s">
        <v>6</v>
      </c>
      <c r="E544">
        <v>5.7</v>
      </c>
      <c r="F544">
        <v>0</v>
      </c>
      <c r="G544">
        <v>14038700</v>
      </c>
      <c r="H544">
        <v>78149</v>
      </c>
      <c r="I544">
        <v>3697</v>
      </c>
      <c r="J544">
        <v>122.81</v>
      </c>
      <c r="K544" s="130" t="s">
        <v>2434</v>
      </c>
      <c r="L544">
        <v>2.0499999999999998</v>
      </c>
      <c r="M544" s="130"/>
      <c r="N544">
        <v>0.05</v>
      </c>
      <c r="O544">
        <v>6.37</v>
      </c>
      <c r="P544">
        <v>5.78</v>
      </c>
      <c r="Q544">
        <v>10.210000000000001</v>
      </c>
      <c r="R544" s="130"/>
      <c r="T544" s="130"/>
      <c r="X544" s="130"/>
    </row>
    <row r="545" spans="1:24" x14ac:dyDescent="0.3">
      <c r="A545" s="130" t="s">
        <v>287</v>
      </c>
      <c r="B545">
        <v>543</v>
      </c>
      <c r="C545" s="130" t="s">
        <v>904</v>
      </c>
      <c r="D545" s="130" t="s">
        <v>6</v>
      </c>
      <c r="E545">
        <v>41.5</v>
      </c>
      <c r="F545">
        <v>-1.19</v>
      </c>
      <c r="G545">
        <v>1161100</v>
      </c>
      <c r="H545">
        <v>48573</v>
      </c>
      <c r="I545">
        <v>20673</v>
      </c>
      <c r="J545">
        <v>41.64</v>
      </c>
      <c r="K545" s="130" t="s">
        <v>3146</v>
      </c>
      <c r="L545">
        <v>2.29</v>
      </c>
      <c r="M545" s="130" t="s">
        <v>933</v>
      </c>
      <c r="N545">
        <v>1</v>
      </c>
      <c r="O545">
        <v>8.5</v>
      </c>
      <c r="P545">
        <v>17.71</v>
      </c>
      <c r="Q545">
        <v>13.98</v>
      </c>
      <c r="R545" s="130" t="s">
        <v>979</v>
      </c>
      <c r="T545" s="130"/>
      <c r="X545" s="130"/>
    </row>
    <row r="546" spans="1:24" x14ac:dyDescent="0.3">
      <c r="A546" s="130" t="s">
        <v>286</v>
      </c>
      <c r="B546">
        <v>544</v>
      </c>
      <c r="C546" s="130" t="s">
        <v>904</v>
      </c>
      <c r="D546" s="130" t="s">
        <v>6</v>
      </c>
      <c r="E546">
        <v>1.1499999999999999</v>
      </c>
      <c r="F546">
        <v>-1.71</v>
      </c>
      <c r="G546">
        <v>186976900</v>
      </c>
      <c r="H546">
        <v>215801</v>
      </c>
      <c r="I546">
        <v>17108</v>
      </c>
      <c r="J546">
        <v>8.57</v>
      </c>
      <c r="K546" s="130" t="s">
        <v>965</v>
      </c>
      <c r="L546">
        <v>1.96</v>
      </c>
      <c r="M546" s="130" t="s">
        <v>923</v>
      </c>
      <c r="N546">
        <v>0.13</v>
      </c>
      <c r="O546">
        <v>3.28</v>
      </c>
      <c r="P546">
        <v>5.7</v>
      </c>
      <c r="Q546">
        <v>5.23</v>
      </c>
      <c r="R546" s="130" t="s">
        <v>3530</v>
      </c>
      <c r="T546" s="130"/>
      <c r="X546" s="130"/>
    </row>
    <row r="547" spans="1:24" x14ac:dyDescent="0.3">
      <c r="A547" s="130" t="s">
        <v>285</v>
      </c>
      <c r="B547">
        <v>545</v>
      </c>
      <c r="C547" s="130" t="s">
        <v>904</v>
      </c>
      <c r="D547" s="130" t="s">
        <v>6</v>
      </c>
      <c r="E547">
        <v>33.75</v>
      </c>
      <c r="F547">
        <v>-3.57</v>
      </c>
      <c r="G547">
        <v>4358200</v>
      </c>
      <c r="H547">
        <v>146239</v>
      </c>
      <c r="I547">
        <v>11819</v>
      </c>
      <c r="J547">
        <v>17.96</v>
      </c>
      <c r="K547" s="130" t="s">
        <v>2541</v>
      </c>
      <c r="L547">
        <v>1.73</v>
      </c>
      <c r="M547" s="130" t="s">
        <v>1002</v>
      </c>
      <c r="N547">
        <v>1.88</v>
      </c>
      <c r="O547">
        <v>10</v>
      </c>
      <c r="P547">
        <v>23.8</v>
      </c>
      <c r="Q547">
        <v>2.59</v>
      </c>
      <c r="R547" s="130" t="s">
        <v>3470</v>
      </c>
      <c r="T547" s="130"/>
      <c r="X547" s="130"/>
    </row>
    <row r="548" spans="1:24" x14ac:dyDescent="0.3">
      <c r="A548" s="130" t="s">
        <v>284</v>
      </c>
      <c r="B548">
        <v>546</v>
      </c>
      <c r="C548" s="130" t="s">
        <v>914</v>
      </c>
      <c r="D548" s="130" t="s">
        <v>6</v>
      </c>
      <c r="E548">
        <v>9.15</v>
      </c>
      <c r="F548">
        <v>1.67</v>
      </c>
      <c r="G548">
        <v>584100</v>
      </c>
      <c r="H548">
        <v>5301</v>
      </c>
      <c r="I548">
        <v>8601</v>
      </c>
      <c r="J548">
        <v>50.1</v>
      </c>
      <c r="K548" s="130" t="s">
        <v>3468</v>
      </c>
      <c r="L548">
        <v>0.69</v>
      </c>
      <c r="M548" s="130" t="s">
        <v>918</v>
      </c>
      <c r="N548">
        <v>0.18</v>
      </c>
      <c r="O548">
        <v>6.12</v>
      </c>
      <c r="P548">
        <v>8.98</v>
      </c>
      <c r="Q548">
        <v>23.76</v>
      </c>
      <c r="R548" s="130" t="s">
        <v>1108</v>
      </c>
      <c r="T548" s="130"/>
      <c r="X548" s="130"/>
    </row>
    <row r="549" spans="1:24" x14ac:dyDescent="0.3">
      <c r="A549" s="130" t="s">
        <v>283</v>
      </c>
      <c r="B549">
        <v>547</v>
      </c>
      <c r="C549" s="130" t="s">
        <v>904</v>
      </c>
      <c r="D549" s="130" t="s">
        <v>6</v>
      </c>
      <c r="E549">
        <v>1.41</v>
      </c>
      <c r="F549">
        <v>-1.4</v>
      </c>
      <c r="G549">
        <v>8393900</v>
      </c>
      <c r="H549">
        <v>11901</v>
      </c>
      <c r="I549">
        <v>3821</v>
      </c>
      <c r="K549" s="130" t="s">
        <v>1146</v>
      </c>
      <c r="L549">
        <v>1.0900000000000001</v>
      </c>
      <c r="M549" s="130"/>
      <c r="N549">
        <v>0</v>
      </c>
      <c r="O549">
        <v>0.65</v>
      </c>
      <c r="P549">
        <v>-1.75</v>
      </c>
      <c r="Q549">
        <v>3.6</v>
      </c>
      <c r="R549" s="130"/>
      <c r="T549" s="130"/>
      <c r="X549" s="130"/>
    </row>
    <row r="550" spans="1:24" x14ac:dyDescent="0.3">
      <c r="A550" s="130" t="s">
        <v>867</v>
      </c>
      <c r="B550">
        <v>548</v>
      </c>
      <c r="C550" s="130" t="s">
        <v>907</v>
      </c>
      <c r="D550" s="130" t="s">
        <v>6</v>
      </c>
      <c r="E550">
        <v>1.25</v>
      </c>
      <c r="F550">
        <v>-1.57</v>
      </c>
      <c r="G550">
        <v>3851200</v>
      </c>
      <c r="H550">
        <v>4856</v>
      </c>
      <c r="I550">
        <v>575</v>
      </c>
      <c r="J550">
        <v>24.91</v>
      </c>
      <c r="K550" s="130" t="s">
        <v>1120</v>
      </c>
      <c r="L550">
        <v>0.44</v>
      </c>
      <c r="M550" s="130" t="s">
        <v>921</v>
      </c>
      <c r="N550">
        <v>0.05</v>
      </c>
      <c r="O550">
        <v>5.07</v>
      </c>
      <c r="P550">
        <v>5.89</v>
      </c>
      <c r="Q550">
        <v>3.5</v>
      </c>
      <c r="R550" s="130" t="s">
        <v>1030</v>
      </c>
      <c r="T550" s="130"/>
      <c r="X550" s="130"/>
    </row>
    <row r="551" spans="1:24" x14ac:dyDescent="0.3">
      <c r="A551" s="130" t="s">
        <v>282</v>
      </c>
      <c r="B551">
        <v>549</v>
      </c>
      <c r="C551" s="130" t="s">
        <v>914</v>
      </c>
      <c r="D551" s="130" t="s">
        <v>6</v>
      </c>
      <c r="E551">
        <v>1.04</v>
      </c>
      <c r="F551">
        <v>-1.89</v>
      </c>
      <c r="G551">
        <v>14616400</v>
      </c>
      <c r="H551">
        <v>15321</v>
      </c>
      <c r="I551">
        <v>1161</v>
      </c>
      <c r="J551">
        <v>38.9</v>
      </c>
      <c r="K551" s="130" t="s">
        <v>1043</v>
      </c>
      <c r="L551">
        <v>0.66</v>
      </c>
      <c r="M551" s="130" t="s">
        <v>921</v>
      </c>
      <c r="N551">
        <v>0.03</v>
      </c>
      <c r="O551">
        <v>3.48</v>
      </c>
      <c r="P551">
        <v>3.2</v>
      </c>
      <c r="Q551">
        <v>5.74</v>
      </c>
      <c r="R551" s="130" t="s">
        <v>1105</v>
      </c>
      <c r="T551" s="130"/>
      <c r="X551" s="130"/>
    </row>
    <row r="552" spans="1:24" x14ac:dyDescent="0.3">
      <c r="A552" s="130" t="s">
        <v>281</v>
      </c>
      <c r="B552">
        <v>550</v>
      </c>
      <c r="C552" s="130" t="s">
        <v>914</v>
      </c>
      <c r="D552" s="130" t="s">
        <v>6</v>
      </c>
      <c r="E552">
        <v>5</v>
      </c>
      <c r="F552">
        <v>-2.91</v>
      </c>
      <c r="G552">
        <v>1254600</v>
      </c>
      <c r="H552">
        <v>6322</v>
      </c>
      <c r="I552">
        <v>4000</v>
      </c>
      <c r="J552">
        <v>18.239999999999998</v>
      </c>
      <c r="K552" s="130" t="s">
        <v>1084</v>
      </c>
      <c r="L552">
        <v>0.52</v>
      </c>
      <c r="M552" s="130"/>
      <c r="N552">
        <v>0.27</v>
      </c>
      <c r="O552">
        <v>7.55</v>
      </c>
      <c r="P552">
        <v>8.98</v>
      </c>
      <c r="Q552">
        <v>11.55</v>
      </c>
      <c r="R552" s="130" t="s">
        <v>2532</v>
      </c>
      <c r="T552" s="130"/>
      <c r="X552" s="130"/>
    </row>
    <row r="553" spans="1:24" x14ac:dyDescent="0.3">
      <c r="A553" s="130" t="s">
        <v>280</v>
      </c>
      <c r="B553">
        <v>551</v>
      </c>
      <c r="C553" s="130" t="s">
        <v>904</v>
      </c>
      <c r="D553" s="130" t="s">
        <v>6</v>
      </c>
      <c r="E553">
        <v>10.9</v>
      </c>
      <c r="F553">
        <v>0.93</v>
      </c>
      <c r="G553">
        <v>797400</v>
      </c>
      <c r="H553">
        <v>8657</v>
      </c>
      <c r="I553">
        <v>21793</v>
      </c>
      <c r="J553">
        <v>58.57</v>
      </c>
      <c r="K553" s="130" t="s">
        <v>3459</v>
      </c>
      <c r="L553">
        <v>0.59</v>
      </c>
      <c r="M553" s="130" t="s">
        <v>918</v>
      </c>
      <c r="N553">
        <v>0.19</v>
      </c>
      <c r="O553">
        <v>8.08</v>
      </c>
      <c r="P553">
        <v>9.25</v>
      </c>
      <c r="Q553">
        <v>9.5</v>
      </c>
      <c r="R553" s="130" t="s">
        <v>1021</v>
      </c>
      <c r="T553" s="130"/>
      <c r="X553" s="130"/>
    </row>
    <row r="554" spans="1:24" x14ac:dyDescent="0.3">
      <c r="A554" s="130" t="s">
        <v>279</v>
      </c>
      <c r="B554">
        <v>552</v>
      </c>
      <c r="C554" s="130" t="s">
        <v>904</v>
      </c>
      <c r="D554" s="130" t="s">
        <v>6</v>
      </c>
      <c r="E554">
        <v>11</v>
      </c>
      <c r="F554">
        <v>-0.9</v>
      </c>
      <c r="G554">
        <v>338100</v>
      </c>
      <c r="H554">
        <v>3736</v>
      </c>
      <c r="I554">
        <v>6779</v>
      </c>
      <c r="J554">
        <v>47.02</v>
      </c>
      <c r="K554" s="130" t="s">
        <v>3161</v>
      </c>
      <c r="L554">
        <v>3.15</v>
      </c>
      <c r="M554" s="130"/>
      <c r="N554">
        <v>0.23</v>
      </c>
      <c r="O554">
        <v>4.0199999999999996</v>
      </c>
      <c r="P554">
        <v>7.56</v>
      </c>
      <c r="Q554">
        <v>1.44</v>
      </c>
      <c r="R554" s="130" t="s">
        <v>921</v>
      </c>
      <c r="T554" s="130"/>
      <c r="X554" s="130"/>
    </row>
    <row r="555" spans="1:24" x14ac:dyDescent="0.3">
      <c r="A555" s="130" t="s">
        <v>278</v>
      </c>
      <c r="B555">
        <v>553</v>
      </c>
      <c r="C555" s="130" t="s">
        <v>904</v>
      </c>
      <c r="D555" s="130" t="s">
        <v>241</v>
      </c>
      <c r="E555">
        <v>0</v>
      </c>
      <c r="F555">
        <v>0</v>
      </c>
      <c r="G555">
        <v>0</v>
      </c>
      <c r="H555">
        <v>0</v>
      </c>
      <c r="I555">
        <v>0</v>
      </c>
      <c r="K555" s="130"/>
      <c r="L555">
        <v>-4.41</v>
      </c>
      <c r="M555" s="130"/>
      <c r="N555">
        <v>0</v>
      </c>
      <c r="O555">
        <v>-30.31</v>
      </c>
      <c r="Q555">
        <v>-1.1599999999999999</v>
      </c>
      <c r="R555" s="130"/>
      <c r="S555">
        <v>42.29</v>
      </c>
      <c r="T555" s="130"/>
      <c r="X555" s="130"/>
    </row>
    <row r="556" spans="1:24" x14ac:dyDescent="0.3">
      <c r="A556" s="130" t="s">
        <v>277</v>
      </c>
      <c r="B556">
        <v>554</v>
      </c>
      <c r="C556" s="130" t="s">
        <v>904</v>
      </c>
      <c r="D556" s="130" t="s">
        <v>6</v>
      </c>
      <c r="E556">
        <v>0.9</v>
      </c>
      <c r="F556">
        <v>-3.23</v>
      </c>
      <c r="G556">
        <v>3969300</v>
      </c>
      <c r="H556">
        <v>3644</v>
      </c>
      <c r="I556">
        <v>1080</v>
      </c>
      <c r="K556" s="130" t="s">
        <v>1128</v>
      </c>
      <c r="L556">
        <v>0.14000000000000001</v>
      </c>
      <c r="M556" s="130"/>
      <c r="N556">
        <v>0</v>
      </c>
      <c r="O556">
        <v>-1.69</v>
      </c>
      <c r="P556">
        <v>-2.81</v>
      </c>
      <c r="Q556">
        <v>-3.19</v>
      </c>
      <c r="R556" s="130"/>
      <c r="T556" s="130"/>
      <c r="X556" s="130"/>
    </row>
    <row r="557" spans="1:24" x14ac:dyDescent="0.3">
      <c r="A557" s="130" t="s">
        <v>276</v>
      </c>
      <c r="B557">
        <v>555</v>
      </c>
      <c r="C557" s="130" t="s">
        <v>904</v>
      </c>
      <c r="D557" s="130" t="s">
        <v>6</v>
      </c>
      <c r="E557">
        <v>0.82</v>
      </c>
      <c r="F557">
        <v>-2.38</v>
      </c>
      <c r="G557">
        <v>840800</v>
      </c>
      <c r="H557">
        <v>699</v>
      </c>
      <c r="I557">
        <v>754</v>
      </c>
      <c r="J557">
        <v>15.78</v>
      </c>
      <c r="K557" s="130" t="s">
        <v>948</v>
      </c>
      <c r="L557">
        <v>0.24</v>
      </c>
      <c r="M557" s="130" t="s">
        <v>949</v>
      </c>
      <c r="N557">
        <v>0.05</v>
      </c>
      <c r="O557">
        <v>7.41</v>
      </c>
      <c r="P557">
        <v>9.25</v>
      </c>
      <c r="Q557">
        <v>11.73</v>
      </c>
      <c r="R557" s="130" t="s">
        <v>1164</v>
      </c>
      <c r="T557" s="130"/>
      <c r="X557" s="130"/>
    </row>
    <row r="558" spans="1:24" x14ac:dyDescent="0.3">
      <c r="A558" s="130" t="s">
        <v>2235</v>
      </c>
      <c r="B558">
        <v>556</v>
      </c>
      <c r="C558" s="130" t="s">
        <v>907</v>
      </c>
      <c r="D558" s="130" t="s">
        <v>6</v>
      </c>
      <c r="E558">
        <v>16.399999999999999</v>
      </c>
      <c r="F558">
        <v>0</v>
      </c>
      <c r="G558">
        <v>32702400</v>
      </c>
      <c r="H558">
        <v>543222</v>
      </c>
      <c r="I558">
        <v>0</v>
      </c>
      <c r="K558" s="130" t="s">
        <v>925</v>
      </c>
      <c r="M558" s="130" t="s">
        <v>925</v>
      </c>
      <c r="N558">
        <v>0</v>
      </c>
      <c r="O558">
        <v>13.58</v>
      </c>
      <c r="P558">
        <v>28.64</v>
      </c>
      <c r="Q558">
        <v>5.15</v>
      </c>
      <c r="R558" s="130" t="s">
        <v>925</v>
      </c>
      <c r="T558" s="130"/>
      <c r="X558" s="130"/>
    </row>
    <row r="559" spans="1:24" x14ac:dyDescent="0.3">
      <c r="A559" s="130" t="s">
        <v>275</v>
      </c>
      <c r="B559">
        <v>557</v>
      </c>
      <c r="C559" s="130" t="s">
        <v>904</v>
      </c>
      <c r="D559" s="130" t="s">
        <v>6</v>
      </c>
      <c r="E559">
        <v>4.4000000000000004</v>
      </c>
      <c r="F559">
        <v>-1.79</v>
      </c>
      <c r="G559">
        <v>105400</v>
      </c>
      <c r="H559">
        <v>463</v>
      </c>
      <c r="I559">
        <v>2332</v>
      </c>
      <c r="J559">
        <v>13.72</v>
      </c>
      <c r="K559" s="130" t="s">
        <v>1020</v>
      </c>
      <c r="L559">
        <v>0.12</v>
      </c>
      <c r="M559" s="130" t="s">
        <v>1018</v>
      </c>
      <c r="N559">
        <v>0.32</v>
      </c>
      <c r="O559">
        <v>7.61</v>
      </c>
      <c r="P559">
        <v>7.22</v>
      </c>
      <c r="Q559">
        <v>13.95</v>
      </c>
      <c r="R559" s="130" t="s">
        <v>2465</v>
      </c>
      <c r="T559" s="130"/>
      <c r="X559" s="130"/>
    </row>
    <row r="560" spans="1:24" x14ac:dyDescent="0.3">
      <c r="A560" s="130" t="s">
        <v>274</v>
      </c>
      <c r="B560">
        <v>558</v>
      </c>
      <c r="C560" s="130" t="s">
        <v>904</v>
      </c>
      <c r="D560" s="130" t="s">
        <v>6</v>
      </c>
      <c r="E560">
        <v>32</v>
      </c>
      <c r="F560">
        <v>0</v>
      </c>
      <c r="G560">
        <v>45500</v>
      </c>
      <c r="H560">
        <v>1440</v>
      </c>
      <c r="I560">
        <v>6400</v>
      </c>
      <c r="J560">
        <v>8.6300000000000008</v>
      </c>
      <c r="K560" s="130" t="s">
        <v>1009</v>
      </c>
      <c r="L560">
        <v>1.29</v>
      </c>
      <c r="M560" s="130" t="s">
        <v>1122</v>
      </c>
      <c r="N560">
        <v>3.71</v>
      </c>
      <c r="O560">
        <v>5.65</v>
      </c>
      <c r="P560">
        <v>11.51</v>
      </c>
      <c r="Q560">
        <v>7.19</v>
      </c>
      <c r="R560" s="130" t="s">
        <v>3531</v>
      </c>
      <c r="T560" s="130"/>
      <c r="X560" s="130"/>
    </row>
    <row r="561" spans="1:24" x14ac:dyDescent="0.3">
      <c r="A561" s="130" t="s">
        <v>273</v>
      </c>
      <c r="B561">
        <v>559</v>
      </c>
      <c r="C561" s="130" t="s">
        <v>904</v>
      </c>
      <c r="D561" s="130" t="s">
        <v>6</v>
      </c>
      <c r="E561">
        <v>10.8</v>
      </c>
      <c r="F561">
        <v>1.89</v>
      </c>
      <c r="G561">
        <v>284300</v>
      </c>
      <c r="H561">
        <v>3025</v>
      </c>
      <c r="I561">
        <v>5783</v>
      </c>
      <c r="J561">
        <v>9.85</v>
      </c>
      <c r="K561" s="130" t="s">
        <v>1067</v>
      </c>
      <c r="L561">
        <v>0.49</v>
      </c>
      <c r="M561" s="130" t="s">
        <v>1091</v>
      </c>
      <c r="N561">
        <v>1.1000000000000001</v>
      </c>
      <c r="O561">
        <v>23.18</v>
      </c>
      <c r="P561">
        <v>29.94</v>
      </c>
      <c r="Q561">
        <v>11.88</v>
      </c>
      <c r="R561" s="130" t="s">
        <v>3532</v>
      </c>
      <c r="T561" s="130"/>
      <c r="X561" s="130"/>
    </row>
    <row r="562" spans="1:24" x14ac:dyDescent="0.3">
      <c r="A562" s="130" t="s">
        <v>272</v>
      </c>
      <c r="B562">
        <v>560</v>
      </c>
      <c r="C562" s="130" t="s">
        <v>904</v>
      </c>
      <c r="D562" s="130" t="s">
        <v>6</v>
      </c>
      <c r="E562">
        <v>6.85</v>
      </c>
      <c r="F562">
        <v>0</v>
      </c>
      <c r="G562">
        <v>24565600</v>
      </c>
      <c r="H562">
        <v>171866</v>
      </c>
      <c r="I562">
        <v>5730</v>
      </c>
      <c r="J562">
        <v>35.06</v>
      </c>
      <c r="K562" s="130" t="s">
        <v>2288</v>
      </c>
      <c r="L562">
        <v>0.98</v>
      </c>
      <c r="M562" s="130"/>
      <c r="N562">
        <v>0.2</v>
      </c>
      <c r="O562">
        <v>7.4</v>
      </c>
      <c r="P562">
        <v>12.62</v>
      </c>
      <c r="Q562">
        <v>9.32</v>
      </c>
      <c r="R562" s="130"/>
      <c r="T562" s="130"/>
      <c r="X562" s="130"/>
    </row>
    <row r="563" spans="1:24" x14ac:dyDescent="0.3">
      <c r="A563" s="130" t="s">
        <v>271</v>
      </c>
      <c r="B563">
        <v>561</v>
      </c>
      <c r="C563" s="130" t="s">
        <v>904</v>
      </c>
      <c r="D563" s="130" t="s">
        <v>6</v>
      </c>
      <c r="E563">
        <v>14.2</v>
      </c>
      <c r="F563">
        <v>-3.4</v>
      </c>
      <c r="G563">
        <v>1255600</v>
      </c>
      <c r="H563">
        <v>18191</v>
      </c>
      <c r="I563">
        <v>4086</v>
      </c>
      <c r="J563">
        <v>9.41</v>
      </c>
      <c r="K563" s="130" t="s">
        <v>999</v>
      </c>
      <c r="L563">
        <v>1.2</v>
      </c>
      <c r="M563" s="130" t="s">
        <v>930</v>
      </c>
      <c r="N563">
        <v>1.51</v>
      </c>
      <c r="O563">
        <v>6</v>
      </c>
      <c r="P563">
        <v>12.86</v>
      </c>
      <c r="Q563">
        <v>4.13</v>
      </c>
      <c r="R563" s="130" t="s">
        <v>3533</v>
      </c>
      <c r="T563" s="130"/>
      <c r="X563" s="130"/>
    </row>
    <row r="564" spans="1:24" x14ac:dyDescent="0.3">
      <c r="A564" s="130" t="s">
        <v>2409</v>
      </c>
      <c r="B564">
        <v>562</v>
      </c>
      <c r="C564" s="130" t="s">
        <v>907</v>
      </c>
      <c r="D564" s="130" t="s">
        <v>6</v>
      </c>
      <c r="E564">
        <v>13.3</v>
      </c>
      <c r="F564">
        <v>5.56</v>
      </c>
      <c r="G564">
        <v>120164500</v>
      </c>
      <c r="H564">
        <v>1550753</v>
      </c>
      <c r="I564">
        <v>0</v>
      </c>
      <c r="K564" s="130" t="s">
        <v>925</v>
      </c>
      <c r="M564" s="130" t="s">
        <v>925</v>
      </c>
      <c r="N564">
        <v>0</v>
      </c>
      <c r="O564">
        <v>10.72</v>
      </c>
      <c r="P564">
        <v>60.85</v>
      </c>
      <c r="Q564">
        <v>11.27</v>
      </c>
      <c r="R564" s="130" t="s">
        <v>925</v>
      </c>
      <c r="T564" s="130"/>
      <c r="X564" s="130"/>
    </row>
    <row r="565" spans="1:24" x14ac:dyDescent="0.3">
      <c r="A565" s="130" t="s">
        <v>270</v>
      </c>
      <c r="B565">
        <v>563</v>
      </c>
      <c r="C565" s="130" t="s">
        <v>904</v>
      </c>
      <c r="D565" s="130" t="s">
        <v>6</v>
      </c>
      <c r="E565">
        <v>13.9</v>
      </c>
      <c r="F565">
        <v>0.72</v>
      </c>
      <c r="G565">
        <v>7100</v>
      </c>
      <c r="H565">
        <v>98</v>
      </c>
      <c r="I565">
        <v>6817</v>
      </c>
      <c r="J565">
        <v>23.6</v>
      </c>
      <c r="K565" s="130" t="s">
        <v>1147</v>
      </c>
      <c r="L565">
        <v>1.27</v>
      </c>
      <c r="M565" s="130" t="s">
        <v>906</v>
      </c>
      <c r="N565">
        <v>0.59</v>
      </c>
      <c r="O565">
        <v>7.86</v>
      </c>
      <c r="P565">
        <v>11.86</v>
      </c>
      <c r="Q565">
        <v>6.72</v>
      </c>
      <c r="R565" s="130" t="s">
        <v>937</v>
      </c>
      <c r="T565" s="130"/>
      <c r="X565" s="130"/>
    </row>
    <row r="566" spans="1:24" x14ac:dyDescent="0.3">
      <c r="A566" s="130" t="s">
        <v>868</v>
      </c>
      <c r="B566">
        <v>564</v>
      </c>
      <c r="C566" s="130" t="s">
        <v>907</v>
      </c>
      <c r="D566" s="130" t="s">
        <v>6</v>
      </c>
      <c r="E566">
        <v>10.7</v>
      </c>
      <c r="F566">
        <v>-1.83</v>
      </c>
      <c r="G566">
        <v>403800</v>
      </c>
      <c r="H566">
        <v>4297</v>
      </c>
      <c r="I566">
        <v>3980</v>
      </c>
      <c r="J566">
        <v>27.42</v>
      </c>
      <c r="K566" s="130" t="s">
        <v>2175</v>
      </c>
      <c r="L566">
        <v>0.77</v>
      </c>
      <c r="M566" s="130" t="s">
        <v>921</v>
      </c>
      <c r="N566">
        <v>0.39</v>
      </c>
      <c r="O566">
        <v>11.78</v>
      </c>
      <c r="P566">
        <v>15.87</v>
      </c>
      <c r="Q566">
        <v>7.71</v>
      </c>
      <c r="R566" s="130" t="s">
        <v>1014</v>
      </c>
      <c r="T566" s="130"/>
      <c r="X566" s="130"/>
    </row>
    <row r="567" spans="1:24" x14ac:dyDescent="0.3">
      <c r="A567" s="130" t="s">
        <v>269</v>
      </c>
      <c r="B567">
        <v>565</v>
      </c>
      <c r="C567" s="130" t="s">
        <v>904</v>
      </c>
      <c r="D567" s="130" t="s">
        <v>6</v>
      </c>
      <c r="E567">
        <v>2.42</v>
      </c>
      <c r="F567">
        <v>-2.42</v>
      </c>
      <c r="G567">
        <v>13469800</v>
      </c>
      <c r="H567">
        <v>32089</v>
      </c>
      <c r="I567">
        <v>1317</v>
      </c>
      <c r="K567" s="130" t="s">
        <v>2944</v>
      </c>
      <c r="L567">
        <v>3.38</v>
      </c>
      <c r="M567" s="130"/>
      <c r="N567">
        <v>0</v>
      </c>
      <c r="O567">
        <v>-24.38</v>
      </c>
      <c r="P567">
        <v>-83.95</v>
      </c>
      <c r="Q567">
        <v>-101.84</v>
      </c>
      <c r="R567" s="130"/>
      <c r="T567" s="130"/>
      <c r="X567" s="130"/>
    </row>
    <row r="568" spans="1:24" x14ac:dyDescent="0.3">
      <c r="A568" s="130" t="s">
        <v>268</v>
      </c>
      <c r="B568">
        <v>566</v>
      </c>
      <c r="C568" s="130" t="s">
        <v>914</v>
      </c>
      <c r="D568" s="130" t="s">
        <v>6</v>
      </c>
      <c r="E568">
        <v>5.8</v>
      </c>
      <c r="F568">
        <v>-0.85</v>
      </c>
      <c r="G568">
        <v>12785300</v>
      </c>
      <c r="H568">
        <v>73690</v>
      </c>
      <c r="I568">
        <v>3190</v>
      </c>
      <c r="J568">
        <v>36.549999999999997</v>
      </c>
      <c r="K568" s="130" t="s">
        <v>3129</v>
      </c>
      <c r="L568">
        <v>0.59</v>
      </c>
      <c r="M568" s="130" t="s">
        <v>968</v>
      </c>
      <c r="N568">
        <v>0.16</v>
      </c>
      <c r="O568">
        <v>12.17</v>
      </c>
      <c r="P568">
        <v>13.36</v>
      </c>
      <c r="Q568">
        <v>6.94</v>
      </c>
      <c r="R568" s="130" t="s">
        <v>1019</v>
      </c>
      <c r="T568" s="130"/>
      <c r="X568" s="130"/>
    </row>
    <row r="569" spans="1:24" x14ac:dyDescent="0.3">
      <c r="A569" s="130" t="s">
        <v>267</v>
      </c>
      <c r="B569">
        <v>567</v>
      </c>
      <c r="C569" s="130" t="s">
        <v>904</v>
      </c>
      <c r="D569" s="130" t="s">
        <v>6</v>
      </c>
      <c r="E569">
        <v>4.9400000000000004</v>
      </c>
      <c r="F569">
        <v>0</v>
      </c>
      <c r="G569">
        <v>276200</v>
      </c>
      <c r="H569">
        <v>1366</v>
      </c>
      <c r="I569">
        <v>1598</v>
      </c>
      <c r="J569">
        <v>14.4</v>
      </c>
      <c r="K569" s="130" t="s">
        <v>1088</v>
      </c>
      <c r="L569">
        <v>1.32</v>
      </c>
      <c r="M569" s="130" t="s">
        <v>952</v>
      </c>
      <c r="N569">
        <v>0.34</v>
      </c>
      <c r="O569">
        <v>6.34</v>
      </c>
      <c r="P569">
        <v>9.66</v>
      </c>
      <c r="Q569">
        <v>5.12</v>
      </c>
      <c r="R569" s="130" t="s">
        <v>1042</v>
      </c>
      <c r="T569" s="130"/>
      <c r="X569" s="130"/>
    </row>
    <row r="570" spans="1:24" x14ac:dyDescent="0.3">
      <c r="A570" s="130" t="s">
        <v>266</v>
      </c>
      <c r="B570">
        <v>568</v>
      </c>
      <c r="C570" s="130" t="s">
        <v>904</v>
      </c>
      <c r="D570" s="130" t="s">
        <v>6</v>
      </c>
      <c r="E570">
        <v>6.25</v>
      </c>
      <c r="F570">
        <v>-1.57</v>
      </c>
      <c r="G570">
        <v>891900</v>
      </c>
      <c r="H570">
        <v>5610</v>
      </c>
      <c r="I570">
        <v>5344</v>
      </c>
      <c r="K570" s="130" t="s">
        <v>3534</v>
      </c>
      <c r="L570">
        <v>1.91</v>
      </c>
      <c r="M570" s="130"/>
      <c r="N570">
        <v>0</v>
      </c>
      <c r="O570">
        <v>-10.16</v>
      </c>
      <c r="P570">
        <v>-29.46</v>
      </c>
      <c r="Q570">
        <v>-135.07</v>
      </c>
      <c r="R570" s="130"/>
      <c r="T570" s="130"/>
      <c r="X570" s="130"/>
    </row>
    <row r="571" spans="1:24" x14ac:dyDescent="0.3">
      <c r="A571" s="130" t="s">
        <v>265</v>
      </c>
      <c r="B571">
        <v>569</v>
      </c>
      <c r="C571" s="130" t="s">
        <v>904</v>
      </c>
      <c r="D571" s="130" t="s">
        <v>6</v>
      </c>
      <c r="E571">
        <v>3.14</v>
      </c>
      <c r="F571">
        <v>0</v>
      </c>
      <c r="G571">
        <v>477200</v>
      </c>
      <c r="H571">
        <v>1497</v>
      </c>
      <c r="I571">
        <v>942</v>
      </c>
      <c r="J571">
        <v>11.1</v>
      </c>
      <c r="K571" s="130" t="s">
        <v>1094</v>
      </c>
      <c r="L571">
        <v>1.38</v>
      </c>
      <c r="M571" s="130"/>
      <c r="N571">
        <v>0.28000000000000003</v>
      </c>
      <c r="O571">
        <v>8.4600000000000009</v>
      </c>
      <c r="P571">
        <v>16.88</v>
      </c>
      <c r="Q571">
        <v>6.01</v>
      </c>
      <c r="R571" s="130"/>
      <c r="T571" s="130"/>
      <c r="X571" s="130"/>
    </row>
    <row r="572" spans="1:24" x14ac:dyDescent="0.3">
      <c r="A572" s="130" t="s">
        <v>264</v>
      </c>
      <c r="B572">
        <v>570</v>
      </c>
      <c r="C572" s="130" t="s">
        <v>904</v>
      </c>
      <c r="D572" s="130" t="s">
        <v>6</v>
      </c>
      <c r="E572">
        <v>20.7</v>
      </c>
      <c r="F572">
        <v>-1.43</v>
      </c>
      <c r="G572">
        <v>6383600</v>
      </c>
      <c r="H572">
        <v>132133</v>
      </c>
      <c r="I572">
        <v>44362</v>
      </c>
      <c r="J572">
        <v>9.5</v>
      </c>
      <c r="K572" s="130" t="s">
        <v>1043</v>
      </c>
      <c r="L572">
        <v>0.84</v>
      </c>
      <c r="M572" s="130" t="s">
        <v>972</v>
      </c>
      <c r="N572">
        <v>2.1800000000000002</v>
      </c>
      <c r="O572">
        <v>8.68</v>
      </c>
      <c r="P572">
        <v>11.6</v>
      </c>
      <c r="Q572">
        <v>20.09</v>
      </c>
      <c r="R572" s="130" t="s">
        <v>3150</v>
      </c>
      <c r="T572" s="130"/>
      <c r="X572" s="130"/>
    </row>
    <row r="573" spans="1:24" x14ac:dyDescent="0.3">
      <c r="A573" s="130" t="s">
        <v>263</v>
      </c>
      <c r="B573">
        <v>571</v>
      </c>
      <c r="C573" s="130" t="s">
        <v>904</v>
      </c>
      <c r="D573" s="130" t="s">
        <v>6</v>
      </c>
      <c r="E573">
        <v>58.75</v>
      </c>
      <c r="F573">
        <v>-0.42</v>
      </c>
      <c r="G573">
        <v>5400</v>
      </c>
      <c r="H573">
        <v>317</v>
      </c>
      <c r="I573">
        <v>19388</v>
      </c>
      <c r="J573">
        <v>11.4</v>
      </c>
      <c r="K573" s="130" t="s">
        <v>1011</v>
      </c>
      <c r="L573">
        <v>0.44</v>
      </c>
      <c r="M573" s="130" t="s">
        <v>975</v>
      </c>
      <c r="N573">
        <v>5.15</v>
      </c>
      <c r="O573">
        <v>6.42</v>
      </c>
      <c r="P573">
        <v>7.4</v>
      </c>
      <c r="Q573">
        <v>4.32</v>
      </c>
      <c r="R573" s="130" t="s">
        <v>2928</v>
      </c>
      <c r="T573" s="130"/>
      <c r="X573" s="130"/>
    </row>
    <row r="574" spans="1:24" x14ac:dyDescent="0.3">
      <c r="A574" s="130" t="s">
        <v>262</v>
      </c>
      <c r="B574">
        <v>572</v>
      </c>
      <c r="C574" s="130" t="s">
        <v>904</v>
      </c>
      <c r="D574" s="130" t="s">
        <v>6</v>
      </c>
      <c r="E574">
        <v>18.5</v>
      </c>
      <c r="F574">
        <v>-1.07</v>
      </c>
      <c r="G574">
        <v>2159400</v>
      </c>
      <c r="H574">
        <v>39878</v>
      </c>
      <c r="I574">
        <v>19532</v>
      </c>
      <c r="J574">
        <v>7.28</v>
      </c>
      <c r="K574" s="130" t="s">
        <v>1128</v>
      </c>
      <c r="L574">
        <v>0.3</v>
      </c>
      <c r="M574" s="130" t="s">
        <v>1126</v>
      </c>
      <c r="N574">
        <v>2.54</v>
      </c>
      <c r="O574">
        <v>14.98</v>
      </c>
      <c r="P574">
        <v>18.04</v>
      </c>
      <c r="Q574">
        <v>65.61</v>
      </c>
      <c r="R574" s="130" t="s">
        <v>3535</v>
      </c>
      <c r="T574" s="130"/>
      <c r="X574" s="130"/>
    </row>
    <row r="575" spans="1:24" x14ac:dyDescent="0.3">
      <c r="A575" s="130" t="s">
        <v>261</v>
      </c>
      <c r="B575">
        <v>573</v>
      </c>
      <c r="C575" s="130" t="s">
        <v>914</v>
      </c>
      <c r="D575" s="130" t="s">
        <v>6</v>
      </c>
      <c r="E575">
        <v>17.3</v>
      </c>
      <c r="F575">
        <v>-3.35</v>
      </c>
      <c r="G575">
        <v>400</v>
      </c>
      <c r="H575">
        <v>7</v>
      </c>
      <c r="I575">
        <v>5969</v>
      </c>
      <c r="J575">
        <v>13.47</v>
      </c>
      <c r="K575" s="130" t="s">
        <v>1132</v>
      </c>
      <c r="L575">
        <v>0.09</v>
      </c>
      <c r="M575" s="130" t="s">
        <v>965</v>
      </c>
      <c r="N575">
        <v>1.28</v>
      </c>
      <c r="O575">
        <v>9.42</v>
      </c>
      <c r="P575">
        <v>8.3800000000000008</v>
      </c>
      <c r="Q575">
        <v>19.43</v>
      </c>
      <c r="R575" s="130" t="s">
        <v>2170</v>
      </c>
      <c r="T575" s="130"/>
      <c r="X575" s="130"/>
    </row>
    <row r="576" spans="1:24" x14ac:dyDescent="0.3">
      <c r="A576" s="130" t="s">
        <v>260</v>
      </c>
      <c r="B576">
        <v>574</v>
      </c>
      <c r="C576" s="130" t="s">
        <v>904</v>
      </c>
      <c r="D576" s="130" t="s">
        <v>6</v>
      </c>
      <c r="E576">
        <v>59.5</v>
      </c>
      <c r="F576">
        <v>-0.83</v>
      </c>
      <c r="G576">
        <v>6000</v>
      </c>
      <c r="H576">
        <v>355</v>
      </c>
      <c r="I576">
        <v>34027</v>
      </c>
      <c r="J576">
        <v>15.67</v>
      </c>
      <c r="K576" s="130" t="s">
        <v>1081</v>
      </c>
      <c r="L576">
        <v>0.4</v>
      </c>
      <c r="M576" s="130" t="s">
        <v>972</v>
      </c>
      <c r="N576">
        <v>3.8</v>
      </c>
      <c r="O576">
        <v>4.84</v>
      </c>
      <c r="P576">
        <v>5.66</v>
      </c>
      <c r="Q576">
        <v>53.01</v>
      </c>
      <c r="R576" s="130" t="s">
        <v>919</v>
      </c>
      <c r="S576">
        <v>58.8</v>
      </c>
      <c r="T576" s="130"/>
      <c r="U576">
        <v>298</v>
      </c>
      <c r="V576">
        <v>297</v>
      </c>
      <c r="W576">
        <v>0.9</v>
      </c>
      <c r="X576" s="130"/>
    </row>
    <row r="577" spans="1:24" x14ac:dyDescent="0.3">
      <c r="A577" s="130" t="s">
        <v>259</v>
      </c>
      <c r="B577">
        <v>575</v>
      </c>
      <c r="C577" s="130" t="s">
        <v>904</v>
      </c>
      <c r="D577" s="130" t="s">
        <v>6</v>
      </c>
      <c r="E577">
        <v>8.6999999999999993</v>
      </c>
      <c r="F577">
        <v>0</v>
      </c>
      <c r="G577">
        <v>10051500</v>
      </c>
      <c r="H577">
        <v>87888</v>
      </c>
      <c r="I577">
        <v>37722</v>
      </c>
      <c r="J577">
        <v>8.83</v>
      </c>
      <c r="K577" s="130" t="s">
        <v>922</v>
      </c>
      <c r="L577">
        <v>0.76</v>
      </c>
      <c r="M577" s="130"/>
      <c r="N577">
        <v>0.99</v>
      </c>
      <c r="O577">
        <v>10.97</v>
      </c>
      <c r="P577">
        <v>15.28</v>
      </c>
      <c r="Q577">
        <v>5.43</v>
      </c>
      <c r="R577" s="130"/>
      <c r="T577" s="130"/>
      <c r="X577" s="130"/>
    </row>
    <row r="578" spans="1:24" x14ac:dyDescent="0.3">
      <c r="A578" s="130" t="s">
        <v>258</v>
      </c>
      <c r="B578">
        <v>576</v>
      </c>
      <c r="C578" s="130" t="s">
        <v>904</v>
      </c>
      <c r="D578" s="130" t="s">
        <v>6</v>
      </c>
      <c r="E578">
        <v>5.7</v>
      </c>
      <c r="F578">
        <v>-2.56</v>
      </c>
      <c r="G578">
        <v>2894100</v>
      </c>
      <c r="H578">
        <v>16599</v>
      </c>
      <c r="I578">
        <v>2280</v>
      </c>
      <c r="J578">
        <v>23.99</v>
      </c>
      <c r="K578" s="130" t="s">
        <v>3162</v>
      </c>
      <c r="L578">
        <v>1.1000000000000001</v>
      </c>
      <c r="M578" s="130" t="s">
        <v>1038</v>
      </c>
      <c r="N578">
        <v>0.24</v>
      </c>
      <c r="O578">
        <v>17.510000000000002</v>
      </c>
      <c r="P578">
        <v>23.84</v>
      </c>
      <c r="Q578">
        <v>2.44</v>
      </c>
      <c r="R578" s="130" t="s">
        <v>2950</v>
      </c>
      <c r="T578" s="130"/>
      <c r="X578" s="130"/>
    </row>
    <row r="579" spans="1:24" x14ac:dyDescent="0.3">
      <c r="A579" s="130" t="s">
        <v>257</v>
      </c>
      <c r="B579">
        <v>577</v>
      </c>
      <c r="C579" s="130" t="s">
        <v>904</v>
      </c>
      <c r="D579" s="130" t="s">
        <v>6</v>
      </c>
      <c r="E579">
        <v>2.58</v>
      </c>
      <c r="F579">
        <v>0.78</v>
      </c>
      <c r="G579">
        <v>2866600</v>
      </c>
      <c r="H579">
        <v>7307</v>
      </c>
      <c r="I579">
        <v>2963</v>
      </c>
      <c r="J579">
        <v>7.84</v>
      </c>
      <c r="K579" s="130" t="s">
        <v>1132</v>
      </c>
      <c r="L579">
        <v>3.15</v>
      </c>
      <c r="M579" s="130" t="s">
        <v>918</v>
      </c>
      <c r="N579">
        <v>0.33</v>
      </c>
      <c r="O579">
        <v>6.16</v>
      </c>
      <c r="P579">
        <v>15.35</v>
      </c>
      <c r="Q579">
        <v>19.010000000000002</v>
      </c>
      <c r="R579" s="130" t="s">
        <v>2516</v>
      </c>
      <c r="T579" s="130"/>
      <c r="X579" s="130"/>
    </row>
    <row r="580" spans="1:24" x14ac:dyDescent="0.3">
      <c r="A580" s="130" t="s">
        <v>256</v>
      </c>
      <c r="B580">
        <v>578</v>
      </c>
      <c r="C580" s="130" t="s">
        <v>904</v>
      </c>
      <c r="D580" s="130" t="s">
        <v>6</v>
      </c>
      <c r="E580">
        <v>1.36</v>
      </c>
      <c r="F580">
        <v>-4.2300000000000004</v>
      </c>
      <c r="G580">
        <v>3519700</v>
      </c>
      <c r="H580">
        <v>4891</v>
      </c>
      <c r="I580">
        <v>920</v>
      </c>
      <c r="K580" s="130" t="s">
        <v>1019</v>
      </c>
      <c r="L580">
        <v>1.39</v>
      </c>
      <c r="M580" s="130"/>
      <c r="N580">
        <v>0</v>
      </c>
      <c r="O580">
        <v>-5.18</v>
      </c>
      <c r="P580">
        <v>-11.71</v>
      </c>
      <c r="Q580">
        <v>-10.25</v>
      </c>
      <c r="R580" s="130"/>
      <c r="T580" s="130"/>
      <c r="X580" s="130"/>
    </row>
    <row r="581" spans="1:24" x14ac:dyDescent="0.3">
      <c r="A581" s="130" t="s">
        <v>255</v>
      </c>
      <c r="B581">
        <v>579</v>
      </c>
      <c r="C581" s="130" t="s">
        <v>904</v>
      </c>
      <c r="D581" s="130" t="s">
        <v>6</v>
      </c>
      <c r="E581">
        <v>19.899999999999999</v>
      </c>
      <c r="F581">
        <v>0</v>
      </c>
      <c r="G581">
        <v>218800</v>
      </c>
      <c r="H581">
        <v>4338</v>
      </c>
      <c r="I581">
        <v>6167</v>
      </c>
      <c r="J581">
        <v>25.4</v>
      </c>
      <c r="K581" s="130" t="s">
        <v>3160</v>
      </c>
      <c r="L581">
        <v>0.3</v>
      </c>
      <c r="M581" s="130" t="s">
        <v>930</v>
      </c>
      <c r="N581">
        <v>0.78</v>
      </c>
      <c r="O581">
        <v>13.61</v>
      </c>
      <c r="P581">
        <v>14.83</v>
      </c>
      <c r="Q581">
        <v>16.239999999999998</v>
      </c>
      <c r="R581" s="130" t="s">
        <v>2228</v>
      </c>
      <c r="T581" s="130"/>
      <c r="X581" s="130"/>
    </row>
    <row r="582" spans="1:24" x14ac:dyDescent="0.3">
      <c r="A582" s="130" t="s">
        <v>254</v>
      </c>
      <c r="B582">
        <v>580</v>
      </c>
      <c r="C582" s="130" t="s">
        <v>914</v>
      </c>
      <c r="D582" s="130" t="s">
        <v>6</v>
      </c>
      <c r="E582">
        <v>31</v>
      </c>
      <c r="F582">
        <v>-1.59</v>
      </c>
      <c r="G582">
        <v>10300</v>
      </c>
      <c r="H582">
        <v>322</v>
      </c>
      <c r="I582">
        <v>8243</v>
      </c>
      <c r="J582">
        <v>58.18</v>
      </c>
      <c r="K582" s="130" t="s">
        <v>946</v>
      </c>
      <c r="L582">
        <v>0.41</v>
      </c>
      <c r="M582" s="130" t="s">
        <v>1079</v>
      </c>
      <c r="N582">
        <v>0.53</v>
      </c>
      <c r="O582">
        <v>1.06</v>
      </c>
      <c r="P582">
        <v>1.6</v>
      </c>
      <c r="Q582">
        <v>2.02</v>
      </c>
      <c r="R582" s="130" t="s">
        <v>1003</v>
      </c>
      <c r="T582" s="130"/>
      <c r="X582" s="130"/>
    </row>
    <row r="583" spans="1:24" x14ac:dyDescent="0.3">
      <c r="A583" s="130" t="s">
        <v>253</v>
      </c>
      <c r="B583">
        <v>581</v>
      </c>
      <c r="C583" s="130" t="s">
        <v>904</v>
      </c>
      <c r="D583" s="130" t="s">
        <v>6</v>
      </c>
      <c r="E583">
        <v>8.1999999999999993</v>
      </c>
      <c r="F583">
        <v>-0.61</v>
      </c>
      <c r="G583">
        <v>2300</v>
      </c>
      <c r="H583">
        <v>19</v>
      </c>
      <c r="I583">
        <v>2214</v>
      </c>
      <c r="J583">
        <v>10.71</v>
      </c>
      <c r="K583" s="130" t="s">
        <v>950</v>
      </c>
      <c r="L583">
        <v>1.06</v>
      </c>
      <c r="M583" s="130" t="s">
        <v>1115</v>
      </c>
      <c r="N583">
        <v>0.77</v>
      </c>
      <c r="O583">
        <v>13.81</v>
      </c>
      <c r="P583">
        <v>12.52</v>
      </c>
      <c r="Q583">
        <v>7.36</v>
      </c>
      <c r="R583" s="130" t="s">
        <v>3481</v>
      </c>
      <c r="T583" s="130"/>
      <c r="X583" s="130"/>
    </row>
    <row r="584" spans="1:24" x14ac:dyDescent="0.3">
      <c r="A584" s="130" t="s">
        <v>252</v>
      </c>
      <c r="B584">
        <v>582</v>
      </c>
      <c r="C584" s="130" t="s">
        <v>904</v>
      </c>
      <c r="D584" s="130" t="s">
        <v>6</v>
      </c>
      <c r="E584">
        <v>12.5</v>
      </c>
      <c r="F584">
        <v>-0.79</v>
      </c>
      <c r="G584">
        <v>3720600</v>
      </c>
      <c r="H584">
        <v>46937</v>
      </c>
      <c r="I584">
        <v>12677</v>
      </c>
      <c r="J584">
        <v>18.05</v>
      </c>
      <c r="K584" s="130" t="s">
        <v>3164</v>
      </c>
      <c r="L584">
        <v>2.75</v>
      </c>
      <c r="M584" s="130" t="s">
        <v>938</v>
      </c>
      <c r="N584">
        <v>0.69</v>
      </c>
      <c r="O584">
        <v>6.82</v>
      </c>
      <c r="P584">
        <v>16.52</v>
      </c>
      <c r="Q584">
        <v>37.619999999999997</v>
      </c>
      <c r="R584" s="130" t="s">
        <v>918</v>
      </c>
      <c r="T584" s="130"/>
      <c r="X584" s="130"/>
    </row>
    <row r="585" spans="1:24" x14ac:dyDescent="0.3">
      <c r="A585" s="130" t="s">
        <v>251</v>
      </c>
      <c r="B585">
        <v>583</v>
      </c>
      <c r="C585" s="130" t="s">
        <v>914</v>
      </c>
      <c r="D585" s="130" t="s">
        <v>6</v>
      </c>
      <c r="E585">
        <v>2.68</v>
      </c>
      <c r="F585">
        <v>0</v>
      </c>
      <c r="G585">
        <v>115400</v>
      </c>
      <c r="H585">
        <v>309</v>
      </c>
      <c r="I585">
        <v>1715</v>
      </c>
      <c r="J585">
        <v>20.059999999999999</v>
      </c>
      <c r="K585" s="130" t="s">
        <v>934</v>
      </c>
      <c r="L585">
        <v>0.16</v>
      </c>
      <c r="M585" s="130" t="s">
        <v>1038</v>
      </c>
      <c r="N585">
        <v>0.13</v>
      </c>
      <c r="O585">
        <v>3.17</v>
      </c>
      <c r="P585">
        <v>2.95</v>
      </c>
      <c r="Q585">
        <v>4.42</v>
      </c>
      <c r="R585" s="130" t="s">
        <v>2234</v>
      </c>
      <c r="T585" s="130"/>
      <c r="X585" s="130"/>
    </row>
    <row r="586" spans="1:24" x14ac:dyDescent="0.3">
      <c r="A586" s="130" t="s">
        <v>250</v>
      </c>
      <c r="B586">
        <v>584</v>
      </c>
      <c r="C586" s="130" t="s">
        <v>904</v>
      </c>
      <c r="D586" s="130" t="s">
        <v>6</v>
      </c>
      <c r="E586">
        <v>4.2</v>
      </c>
      <c r="F586">
        <v>0</v>
      </c>
      <c r="G586">
        <v>50500</v>
      </c>
      <c r="H586">
        <v>212</v>
      </c>
      <c r="I586">
        <v>2211</v>
      </c>
      <c r="K586" s="130" t="s">
        <v>1008</v>
      </c>
      <c r="L586">
        <v>2.04</v>
      </c>
      <c r="M586" s="130" t="s">
        <v>938</v>
      </c>
      <c r="N586">
        <v>0</v>
      </c>
      <c r="O586">
        <v>-3.67</v>
      </c>
      <c r="P586">
        <v>-12.36</v>
      </c>
      <c r="Q586">
        <v>-4.3899999999999997</v>
      </c>
      <c r="R586" s="130" t="s">
        <v>954</v>
      </c>
      <c r="T586" s="130"/>
      <c r="X586" s="130"/>
    </row>
    <row r="587" spans="1:24" x14ac:dyDescent="0.3">
      <c r="A587" s="130" t="s">
        <v>249</v>
      </c>
      <c r="B587">
        <v>585</v>
      </c>
      <c r="C587" s="130" t="s">
        <v>904</v>
      </c>
      <c r="D587" s="130" t="s">
        <v>6</v>
      </c>
      <c r="E587">
        <v>37.75</v>
      </c>
      <c r="F587">
        <v>-2.58</v>
      </c>
      <c r="G587">
        <v>18048600</v>
      </c>
      <c r="H587">
        <v>686910</v>
      </c>
      <c r="I587">
        <v>57984</v>
      </c>
      <c r="J587">
        <v>3.96</v>
      </c>
      <c r="K587" s="130" t="s">
        <v>1153</v>
      </c>
      <c r="L587">
        <v>1.04</v>
      </c>
      <c r="M587" s="130" t="s">
        <v>1002</v>
      </c>
      <c r="N587">
        <v>9.52</v>
      </c>
      <c r="O587">
        <v>33.22</v>
      </c>
      <c r="P587">
        <v>42.16</v>
      </c>
      <c r="Q587">
        <v>32.76</v>
      </c>
      <c r="R587" s="130" t="s">
        <v>3127</v>
      </c>
      <c r="T587" s="130"/>
      <c r="X587" s="130"/>
    </row>
    <row r="588" spans="1:24" x14ac:dyDescent="0.3">
      <c r="A588" s="130" t="s">
        <v>248</v>
      </c>
      <c r="B588">
        <v>586</v>
      </c>
      <c r="C588" s="130" t="s">
        <v>904</v>
      </c>
      <c r="D588" s="130" t="s">
        <v>6</v>
      </c>
      <c r="E588">
        <v>169.5</v>
      </c>
      <c r="F588">
        <v>0</v>
      </c>
      <c r="G588">
        <v>14100</v>
      </c>
      <c r="H588">
        <v>2382</v>
      </c>
      <c r="I588">
        <v>12988</v>
      </c>
      <c r="J588">
        <v>7.97</v>
      </c>
      <c r="K588" s="130" t="s">
        <v>2522</v>
      </c>
      <c r="L588">
        <v>0.15</v>
      </c>
      <c r="M588" s="130" t="s">
        <v>1152</v>
      </c>
      <c r="N588">
        <v>21.27</v>
      </c>
      <c r="O588">
        <v>9.35</v>
      </c>
      <c r="P588">
        <v>8.75</v>
      </c>
      <c r="Q588">
        <v>11.84</v>
      </c>
      <c r="R588" s="130" t="s">
        <v>2528</v>
      </c>
      <c r="T588" s="130"/>
      <c r="X588" s="130"/>
    </row>
    <row r="589" spans="1:24" x14ac:dyDescent="0.3">
      <c r="A589" s="130" t="s">
        <v>247</v>
      </c>
      <c r="B589">
        <v>587</v>
      </c>
      <c r="C589" s="130" t="s">
        <v>904</v>
      </c>
      <c r="D589" s="130" t="s">
        <v>97</v>
      </c>
      <c r="E589">
        <v>2.74</v>
      </c>
      <c r="F589">
        <v>-1.44</v>
      </c>
      <c r="G589">
        <v>4000</v>
      </c>
      <c r="H589">
        <v>11</v>
      </c>
      <c r="I589">
        <v>934</v>
      </c>
      <c r="K589" s="130" t="s">
        <v>3536</v>
      </c>
      <c r="L589">
        <v>3.5</v>
      </c>
      <c r="M589" s="130"/>
      <c r="N589">
        <v>0</v>
      </c>
      <c r="O589">
        <v>-79.650000000000006</v>
      </c>
      <c r="P589">
        <v>-143.94</v>
      </c>
      <c r="Q589">
        <v>-261.44</v>
      </c>
      <c r="R589" s="130"/>
      <c r="T589" s="130"/>
      <c r="X589" s="130"/>
    </row>
    <row r="590" spans="1:24" x14ac:dyDescent="0.3">
      <c r="A590" s="130" t="s">
        <v>246</v>
      </c>
      <c r="B590">
        <v>588</v>
      </c>
      <c r="C590" s="130" t="s">
        <v>904</v>
      </c>
      <c r="D590" s="130" t="s">
        <v>6</v>
      </c>
      <c r="E590">
        <v>4.3</v>
      </c>
      <c r="F590">
        <v>0.47</v>
      </c>
      <c r="G590">
        <v>34225700</v>
      </c>
      <c r="H590">
        <v>146544</v>
      </c>
      <c r="I590">
        <v>51198</v>
      </c>
      <c r="J590">
        <v>28.67</v>
      </c>
      <c r="K590" s="130" t="s">
        <v>3537</v>
      </c>
      <c r="L590">
        <v>6.35</v>
      </c>
      <c r="M590" s="130"/>
      <c r="N590">
        <v>0.15</v>
      </c>
      <c r="O590">
        <v>11.74</v>
      </c>
      <c r="P590">
        <v>54.18</v>
      </c>
      <c r="Q590">
        <v>9.4600000000000009</v>
      </c>
      <c r="R590" s="130"/>
      <c r="T590" s="130"/>
      <c r="X590" s="130"/>
    </row>
    <row r="591" spans="1:24" x14ac:dyDescent="0.3">
      <c r="A591" s="130" t="s">
        <v>245</v>
      </c>
      <c r="B591">
        <v>589</v>
      </c>
      <c r="C591" s="130" t="s">
        <v>907</v>
      </c>
      <c r="D591" s="130" t="s">
        <v>6</v>
      </c>
      <c r="E591">
        <v>0.76</v>
      </c>
      <c r="F591">
        <v>0</v>
      </c>
      <c r="G591">
        <v>438500</v>
      </c>
      <c r="H591">
        <v>335</v>
      </c>
      <c r="I591">
        <v>432</v>
      </c>
      <c r="J591">
        <v>53.25</v>
      </c>
      <c r="K591" s="130" t="s">
        <v>2527</v>
      </c>
      <c r="L591">
        <v>0.51</v>
      </c>
      <c r="M591" s="130" t="s">
        <v>921</v>
      </c>
      <c r="N591">
        <v>0.01</v>
      </c>
      <c r="O591">
        <v>2.41</v>
      </c>
      <c r="P591">
        <v>2.0099999999999998</v>
      </c>
      <c r="Q591">
        <v>1.78</v>
      </c>
      <c r="R591" s="130" t="s">
        <v>3474</v>
      </c>
      <c r="T591" s="130"/>
      <c r="X591" s="130"/>
    </row>
    <row r="592" spans="1:24" x14ac:dyDescent="0.3">
      <c r="A592" s="130" t="s">
        <v>244</v>
      </c>
      <c r="B592">
        <v>590</v>
      </c>
      <c r="C592" s="130" t="s">
        <v>914</v>
      </c>
      <c r="D592" s="130" t="s">
        <v>6</v>
      </c>
      <c r="E592">
        <v>12.4</v>
      </c>
      <c r="F592">
        <v>-1.59</v>
      </c>
      <c r="G592">
        <v>4783200</v>
      </c>
      <c r="H592">
        <v>59184</v>
      </c>
      <c r="I592">
        <v>18911</v>
      </c>
      <c r="J592">
        <v>17.489999999999998</v>
      </c>
      <c r="K592" s="130" t="s">
        <v>935</v>
      </c>
      <c r="L592">
        <v>2.0299999999999998</v>
      </c>
      <c r="M592" s="130" t="s">
        <v>977</v>
      </c>
      <c r="N592">
        <v>0.71</v>
      </c>
      <c r="O592">
        <v>3.01</v>
      </c>
      <c r="P592">
        <v>7.85</v>
      </c>
      <c r="Q592">
        <v>2.64</v>
      </c>
      <c r="R592" s="130" t="s">
        <v>1031</v>
      </c>
      <c r="T592" s="130"/>
      <c r="X592" s="130"/>
    </row>
    <row r="593" spans="1:24" x14ac:dyDescent="0.3">
      <c r="A593" s="130" t="s">
        <v>2542</v>
      </c>
      <c r="B593">
        <v>591</v>
      </c>
      <c r="C593" s="130" t="s">
        <v>907</v>
      </c>
      <c r="D593" s="130" t="s">
        <v>6</v>
      </c>
      <c r="E593">
        <v>2.78</v>
      </c>
      <c r="F593">
        <v>-2.11</v>
      </c>
      <c r="G593">
        <v>16895100</v>
      </c>
      <c r="H593">
        <v>47333</v>
      </c>
      <c r="I593">
        <v>0</v>
      </c>
      <c r="K593" s="130" t="s">
        <v>925</v>
      </c>
      <c r="M593" s="130" t="s">
        <v>925</v>
      </c>
      <c r="N593">
        <v>0</v>
      </c>
      <c r="O593">
        <v>10.02</v>
      </c>
      <c r="P593">
        <v>17.47</v>
      </c>
      <c r="Q593">
        <v>8.23</v>
      </c>
      <c r="R593" s="130" t="s">
        <v>925</v>
      </c>
      <c r="T593" s="130"/>
      <c r="X593" s="130"/>
    </row>
    <row r="594" spans="1:24" x14ac:dyDescent="0.3">
      <c r="A594" s="130" t="s">
        <v>243</v>
      </c>
      <c r="B594">
        <v>592</v>
      </c>
      <c r="C594" s="130" t="s">
        <v>907</v>
      </c>
      <c r="D594" s="130" t="s">
        <v>6</v>
      </c>
      <c r="E594">
        <v>36.5</v>
      </c>
      <c r="F594">
        <v>-2.0099999999999998</v>
      </c>
      <c r="G594">
        <v>24602300</v>
      </c>
      <c r="H594">
        <v>906411</v>
      </c>
      <c r="I594">
        <v>104509</v>
      </c>
      <c r="J594">
        <v>4.3499999999999996</v>
      </c>
      <c r="K594" s="130" t="s">
        <v>2927</v>
      </c>
      <c r="L594">
        <v>0.37</v>
      </c>
      <c r="M594" s="130" t="s">
        <v>905</v>
      </c>
      <c r="N594">
        <v>8.39</v>
      </c>
      <c r="O594">
        <v>77.75</v>
      </c>
      <c r="P594">
        <v>104.26</v>
      </c>
      <c r="Q594">
        <v>64.849999999999994</v>
      </c>
      <c r="R594" s="130" t="s">
        <v>3170</v>
      </c>
      <c r="T594" s="130"/>
      <c r="X594" s="130"/>
    </row>
    <row r="595" spans="1:24" x14ac:dyDescent="0.3">
      <c r="A595" s="130" t="s">
        <v>242</v>
      </c>
      <c r="B595">
        <v>593</v>
      </c>
      <c r="C595" s="130" t="s">
        <v>904</v>
      </c>
      <c r="D595" s="130" t="s">
        <v>241</v>
      </c>
      <c r="E595">
        <v>0.01</v>
      </c>
      <c r="F595">
        <v>0</v>
      </c>
      <c r="G595">
        <v>0</v>
      </c>
      <c r="H595">
        <v>0</v>
      </c>
      <c r="I595">
        <v>160</v>
      </c>
      <c r="K595" s="130" t="s">
        <v>959</v>
      </c>
      <c r="L595">
        <v>0.18</v>
      </c>
      <c r="M595" s="130"/>
      <c r="N595">
        <v>0.01</v>
      </c>
      <c r="O595">
        <v>40.29</v>
      </c>
      <c r="P595">
        <v>44.59</v>
      </c>
      <c r="Q595">
        <v>35.94</v>
      </c>
      <c r="R595" s="130"/>
      <c r="S595">
        <v>69.16</v>
      </c>
      <c r="T595" s="130"/>
      <c r="X595" s="130"/>
    </row>
    <row r="596" spans="1:24" x14ac:dyDescent="0.3">
      <c r="A596" s="130" t="s">
        <v>240</v>
      </c>
      <c r="B596">
        <v>594</v>
      </c>
      <c r="C596" s="130" t="s">
        <v>914</v>
      </c>
      <c r="D596" s="130" t="s">
        <v>6</v>
      </c>
      <c r="E596">
        <v>7.45</v>
      </c>
      <c r="F596">
        <v>0</v>
      </c>
      <c r="G596">
        <v>64600</v>
      </c>
      <c r="H596">
        <v>483</v>
      </c>
      <c r="I596">
        <v>1997</v>
      </c>
      <c r="J596">
        <v>12.31</v>
      </c>
      <c r="K596" s="130" t="s">
        <v>927</v>
      </c>
      <c r="L596">
        <v>1.41</v>
      </c>
      <c r="M596" s="130" t="s">
        <v>930</v>
      </c>
      <c r="N596">
        <v>0.61</v>
      </c>
      <c r="O596">
        <v>18.61</v>
      </c>
      <c r="P596">
        <v>24.23</v>
      </c>
      <c r="Q596">
        <v>10.96</v>
      </c>
      <c r="R596" s="130" t="s">
        <v>3538</v>
      </c>
      <c r="T596" s="130"/>
      <c r="X596" s="130"/>
    </row>
    <row r="597" spans="1:24" x14ac:dyDescent="0.3">
      <c r="A597" s="130" t="s">
        <v>2543</v>
      </c>
      <c r="B597">
        <v>595</v>
      </c>
      <c r="C597" s="130" t="s">
        <v>904</v>
      </c>
      <c r="D597" s="130" t="s">
        <v>97</v>
      </c>
      <c r="E597">
        <v>7.0000000000000007E-2</v>
      </c>
      <c r="F597">
        <v>0</v>
      </c>
      <c r="G597">
        <v>42339400</v>
      </c>
      <c r="H597">
        <v>2679</v>
      </c>
      <c r="I597">
        <v>1843</v>
      </c>
      <c r="K597" s="130" t="s">
        <v>1061</v>
      </c>
      <c r="M597" s="130"/>
      <c r="N597">
        <v>0</v>
      </c>
      <c r="O597">
        <v>-3.59</v>
      </c>
      <c r="P597">
        <v>-101.53</v>
      </c>
      <c r="Q597">
        <v>-41.9</v>
      </c>
      <c r="R597" s="130"/>
      <c r="T597" s="130"/>
      <c r="X597" s="130"/>
    </row>
    <row r="598" spans="1:24" x14ac:dyDescent="0.3">
      <c r="A598" s="130" t="s">
        <v>239</v>
      </c>
      <c r="B598">
        <v>596</v>
      </c>
      <c r="C598" s="130" t="s">
        <v>914</v>
      </c>
      <c r="D598" s="130" t="s">
        <v>6</v>
      </c>
      <c r="E598">
        <v>4</v>
      </c>
      <c r="F598">
        <v>-1.48</v>
      </c>
      <c r="G598">
        <v>1587600</v>
      </c>
      <c r="H598">
        <v>6385</v>
      </c>
      <c r="I598">
        <v>6499</v>
      </c>
      <c r="K598" s="130" t="s">
        <v>1081</v>
      </c>
      <c r="L598">
        <v>0.68</v>
      </c>
      <c r="M598" s="130"/>
      <c r="N598">
        <v>0</v>
      </c>
      <c r="O598">
        <v>-8.16</v>
      </c>
      <c r="P598">
        <v>-10.91</v>
      </c>
      <c r="Q598">
        <v>9.6999999999999993</v>
      </c>
      <c r="R598" s="130"/>
      <c r="T598" s="130"/>
      <c r="X598" s="130"/>
    </row>
    <row r="599" spans="1:24" x14ac:dyDescent="0.3">
      <c r="A599" s="130" t="s">
        <v>238</v>
      </c>
      <c r="B599">
        <v>597</v>
      </c>
      <c r="C599" s="130" t="s">
        <v>904</v>
      </c>
      <c r="D599" s="130" t="s">
        <v>6</v>
      </c>
      <c r="E599">
        <v>33.5</v>
      </c>
      <c r="F599">
        <v>0</v>
      </c>
      <c r="G599">
        <v>5500</v>
      </c>
      <c r="H599">
        <v>184</v>
      </c>
      <c r="I599">
        <v>10050</v>
      </c>
      <c r="J599">
        <v>9.08</v>
      </c>
      <c r="K599" s="130" t="s">
        <v>2529</v>
      </c>
      <c r="L599">
        <v>0.14000000000000001</v>
      </c>
      <c r="M599" s="130" t="s">
        <v>905</v>
      </c>
      <c r="N599">
        <v>3.69</v>
      </c>
      <c r="O599">
        <v>5.19</v>
      </c>
      <c r="P599">
        <v>5.23</v>
      </c>
      <c r="Q599">
        <v>14.03</v>
      </c>
      <c r="R599" s="130" t="s">
        <v>3078</v>
      </c>
      <c r="T599" s="130"/>
      <c r="X599" s="130"/>
    </row>
    <row r="600" spans="1:24" x14ac:dyDescent="0.3">
      <c r="A600" s="130" t="s">
        <v>237</v>
      </c>
      <c r="B600">
        <v>598</v>
      </c>
      <c r="C600" s="130" t="s">
        <v>904</v>
      </c>
      <c r="D600" s="130" t="s">
        <v>6</v>
      </c>
      <c r="E600">
        <v>9.5500000000000007</v>
      </c>
      <c r="F600">
        <v>5.52</v>
      </c>
      <c r="G600">
        <v>81317000</v>
      </c>
      <c r="H600">
        <v>791272</v>
      </c>
      <c r="I600">
        <v>6160</v>
      </c>
      <c r="J600">
        <v>28.91</v>
      </c>
      <c r="K600" s="130" t="s">
        <v>3539</v>
      </c>
      <c r="L600">
        <v>0.27</v>
      </c>
      <c r="M600" s="130" t="s">
        <v>902</v>
      </c>
      <c r="N600">
        <v>0.33</v>
      </c>
      <c r="O600">
        <v>18.37</v>
      </c>
      <c r="P600">
        <v>22.28</v>
      </c>
      <c r="Q600">
        <v>4.66</v>
      </c>
      <c r="R600" s="130" t="s">
        <v>1021</v>
      </c>
      <c r="T600" s="130"/>
      <c r="X600" s="130"/>
    </row>
    <row r="601" spans="1:24" x14ac:dyDescent="0.3">
      <c r="A601" s="130" t="s">
        <v>236</v>
      </c>
      <c r="B601">
        <v>599</v>
      </c>
      <c r="C601" s="130" t="s">
        <v>904</v>
      </c>
      <c r="D601" s="130" t="s">
        <v>6</v>
      </c>
      <c r="E601">
        <v>0.91</v>
      </c>
      <c r="F601">
        <v>0</v>
      </c>
      <c r="G601">
        <v>61658300</v>
      </c>
      <c r="H601">
        <v>56489</v>
      </c>
      <c r="I601">
        <v>24888</v>
      </c>
      <c r="J601">
        <v>17.22</v>
      </c>
      <c r="K601" s="130" t="s">
        <v>1000</v>
      </c>
      <c r="L601">
        <v>3.13</v>
      </c>
      <c r="M601" s="130" t="s">
        <v>938</v>
      </c>
      <c r="N601">
        <v>0.05</v>
      </c>
      <c r="O601">
        <v>5.28</v>
      </c>
      <c r="P601">
        <v>8.48</v>
      </c>
      <c r="Q601">
        <v>46.48</v>
      </c>
      <c r="R601" s="130" t="s">
        <v>2518</v>
      </c>
      <c r="T601" s="130"/>
      <c r="X601" s="130"/>
    </row>
    <row r="602" spans="1:24" x14ac:dyDescent="0.3">
      <c r="A602" s="130" t="s">
        <v>235</v>
      </c>
      <c r="B602">
        <v>600</v>
      </c>
      <c r="C602" s="130" t="s">
        <v>904</v>
      </c>
      <c r="D602" s="130" t="s">
        <v>6</v>
      </c>
      <c r="E602">
        <v>3</v>
      </c>
      <c r="F602">
        <v>-0.66</v>
      </c>
      <c r="G602">
        <v>307700</v>
      </c>
      <c r="H602">
        <v>929</v>
      </c>
      <c r="I602">
        <v>3300</v>
      </c>
      <c r="J602">
        <v>8.8000000000000007</v>
      </c>
      <c r="K602" s="130" t="s">
        <v>1108</v>
      </c>
      <c r="L602">
        <v>0.74</v>
      </c>
      <c r="M602" s="130" t="s">
        <v>1101</v>
      </c>
      <c r="N602">
        <v>0.34</v>
      </c>
      <c r="O602">
        <v>7.74</v>
      </c>
      <c r="P602">
        <v>9.73</v>
      </c>
      <c r="Q602">
        <v>2.13</v>
      </c>
      <c r="R602" s="130" t="s">
        <v>926</v>
      </c>
      <c r="T602" s="130"/>
      <c r="X602" s="130"/>
    </row>
    <row r="603" spans="1:24" x14ac:dyDescent="0.3">
      <c r="A603" s="130" t="s">
        <v>234</v>
      </c>
      <c r="B603">
        <v>601</v>
      </c>
      <c r="C603" s="130" t="s">
        <v>904</v>
      </c>
      <c r="D603" s="130" t="s">
        <v>6</v>
      </c>
      <c r="E603">
        <v>4.68</v>
      </c>
      <c r="F603">
        <v>-0.43</v>
      </c>
      <c r="G603">
        <v>34700</v>
      </c>
      <c r="H603">
        <v>162</v>
      </c>
      <c r="I603">
        <v>1404</v>
      </c>
      <c r="J603">
        <v>6.45</v>
      </c>
      <c r="K603" s="130" t="s">
        <v>1122</v>
      </c>
      <c r="L603">
        <v>2.64</v>
      </c>
      <c r="M603" s="130" t="s">
        <v>954</v>
      </c>
      <c r="N603">
        <v>0.73</v>
      </c>
      <c r="O603">
        <v>14.15</v>
      </c>
      <c r="P603">
        <v>37.979999999999997</v>
      </c>
      <c r="Q603">
        <v>8.64</v>
      </c>
      <c r="R603" s="130" t="s">
        <v>3527</v>
      </c>
      <c r="T603" s="130"/>
      <c r="X603" s="130"/>
    </row>
    <row r="604" spans="1:24" x14ac:dyDescent="0.3">
      <c r="A604" s="130" t="s">
        <v>233</v>
      </c>
      <c r="B604">
        <v>602</v>
      </c>
      <c r="C604" s="130" t="s">
        <v>914</v>
      </c>
      <c r="D604" s="130" t="s">
        <v>6</v>
      </c>
      <c r="E604">
        <v>406</v>
      </c>
      <c r="F604">
        <v>0</v>
      </c>
      <c r="G604">
        <v>200</v>
      </c>
      <c r="H604">
        <v>81</v>
      </c>
      <c r="I604">
        <v>40600</v>
      </c>
      <c r="J604">
        <v>31.58</v>
      </c>
      <c r="K604" s="130" t="s">
        <v>1042</v>
      </c>
      <c r="L604">
        <v>0.33</v>
      </c>
      <c r="M604" s="130" t="s">
        <v>1156</v>
      </c>
      <c r="N604">
        <v>12.86</v>
      </c>
      <c r="O604">
        <v>12.11</v>
      </c>
      <c r="P604">
        <v>13.7</v>
      </c>
      <c r="Q604">
        <v>13.37</v>
      </c>
      <c r="R604" s="130" t="s">
        <v>2544</v>
      </c>
      <c r="T604" s="130"/>
      <c r="X604" s="130"/>
    </row>
    <row r="605" spans="1:24" x14ac:dyDescent="0.3">
      <c r="A605" s="130" t="s">
        <v>232</v>
      </c>
      <c r="B605">
        <v>603</v>
      </c>
      <c r="C605" s="130" t="s">
        <v>904</v>
      </c>
      <c r="D605" s="130" t="s">
        <v>6</v>
      </c>
      <c r="E605">
        <v>5</v>
      </c>
      <c r="F605">
        <v>1.21</v>
      </c>
      <c r="G605">
        <v>10035100</v>
      </c>
      <c r="H605">
        <v>50156</v>
      </c>
      <c r="I605">
        <v>10853</v>
      </c>
      <c r="J605">
        <v>17.7</v>
      </c>
      <c r="K605" s="130" t="s">
        <v>3144</v>
      </c>
      <c r="L605">
        <v>1.64</v>
      </c>
      <c r="M605" s="130" t="s">
        <v>1038</v>
      </c>
      <c r="N605">
        <v>0.28000000000000003</v>
      </c>
      <c r="O605">
        <v>7.05</v>
      </c>
      <c r="P605">
        <v>15.65</v>
      </c>
      <c r="Q605">
        <v>4.26</v>
      </c>
      <c r="R605" s="130" t="s">
        <v>2929</v>
      </c>
      <c r="T605" s="130"/>
      <c r="X605" s="130"/>
    </row>
    <row r="606" spans="1:24" x14ac:dyDescent="0.3">
      <c r="A606" s="130" t="s">
        <v>231</v>
      </c>
      <c r="B606">
        <v>604</v>
      </c>
      <c r="C606" s="130" t="s">
        <v>904</v>
      </c>
      <c r="D606" s="130" t="s">
        <v>6</v>
      </c>
      <c r="E606">
        <v>2.16</v>
      </c>
      <c r="F606">
        <v>-2.7</v>
      </c>
      <c r="G606">
        <v>57951300</v>
      </c>
      <c r="H606">
        <v>130446</v>
      </c>
      <c r="I606">
        <v>1527</v>
      </c>
      <c r="J606">
        <v>10.75</v>
      </c>
      <c r="K606" s="130" t="s">
        <v>1009</v>
      </c>
      <c r="L606">
        <v>1.63</v>
      </c>
      <c r="M606" s="130" t="s">
        <v>902</v>
      </c>
      <c r="N606">
        <v>0.2</v>
      </c>
      <c r="O606">
        <v>5.16</v>
      </c>
      <c r="P606">
        <v>8.56</v>
      </c>
      <c r="Q606">
        <v>1.82</v>
      </c>
      <c r="R606" s="130" t="s">
        <v>1087</v>
      </c>
      <c r="T606" s="130"/>
      <c r="X606" s="130"/>
    </row>
    <row r="607" spans="1:24" x14ac:dyDescent="0.3">
      <c r="A607" s="130" t="s">
        <v>230</v>
      </c>
      <c r="B607">
        <v>605</v>
      </c>
      <c r="C607" s="130" t="s">
        <v>904</v>
      </c>
      <c r="D607" s="130" t="s">
        <v>6</v>
      </c>
      <c r="E607">
        <v>6.3</v>
      </c>
      <c r="F607">
        <v>1.61</v>
      </c>
      <c r="G607">
        <v>303000</v>
      </c>
      <c r="H607">
        <v>1883</v>
      </c>
      <c r="I607">
        <v>2033</v>
      </c>
      <c r="J607">
        <v>27.29</v>
      </c>
      <c r="K607" s="130" t="s">
        <v>953</v>
      </c>
      <c r="L607">
        <v>0.72</v>
      </c>
      <c r="M607" s="130" t="s">
        <v>906</v>
      </c>
      <c r="N607">
        <v>0.23</v>
      </c>
      <c r="O607">
        <v>10.97</v>
      </c>
      <c r="P607">
        <v>11.01</v>
      </c>
      <c r="Q607">
        <v>4.09</v>
      </c>
      <c r="R607" s="130" t="s">
        <v>3540</v>
      </c>
      <c r="T607" s="130"/>
      <c r="X607" s="130"/>
    </row>
    <row r="608" spans="1:24" x14ac:dyDescent="0.3">
      <c r="A608" s="130" t="s">
        <v>229</v>
      </c>
      <c r="B608">
        <v>606</v>
      </c>
      <c r="C608" s="130" t="s">
        <v>904</v>
      </c>
      <c r="D608" s="130" t="s">
        <v>6</v>
      </c>
      <c r="E608">
        <v>4.9000000000000004</v>
      </c>
      <c r="F608">
        <v>-1.61</v>
      </c>
      <c r="G608">
        <v>7000</v>
      </c>
      <c r="H608">
        <v>34</v>
      </c>
      <c r="I608">
        <v>2125</v>
      </c>
      <c r="J608">
        <v>25.65</v>
      </c>
      <c r="K608" s="130" t="s">
        <v>964</v>
      </c>
      <c r="L608">
        <v>0.74</v>
      </c>
      <c r="M608" s="130" t="s">
        <v>968</v>
      </c>
      <c r="N608">
        <v>0.19</v>
      </c>
      <c r="O608">
        <v>4.0199999999999996</v>
      </c>
      <c r="P608">
        <v>3.43</v>
      </c>
      <c r="Q608">
        <v>5.87</v>
      </c>
      <c r="R608" s="130" t="s">
        <v>969</v>
      </c>
      <c r="T608" s="130"/>
      <c r="X608" s="130"/>
    </row>
    <row r="609" spans="1:24" x14ac:dyDescent="0.3">
      <c r="A609" s="130" t="s">
        <v>228</v>
      </c>
      <c r="B609">
        <v>607</v>
      </c>
      <c r="C609" s="130" t="s">
        <v>904</v>
      </c>
      <c r="D609" s="130" t="s">
        <v>6</v>
      </c>
      <c r="E609">
        <v>23.4</v>
      </c>
      <c r="F609">
        <v>-2.5</v>
      </c>
      <c r="G609">
        <v>2554500</v>
      </c>
      <c r="H609">
        <v>60633</v>
      </c>
      <c r="I609">
        <v>19828</v>
      </c>
      <c r="J609">
        <v>28.51</v>
      </c>
      <c r="K609" s="130" t="s">
        <v>3541</v>
      </c>
      <c r="L609">
        <v>1.56</v>
      </c>
      <c r="M609" s="130" t="s">
        <v>930</v>
      </c>
      <c r="N609">
        <v>0.82</v>
      </c>
      <c r="O609">
        <v>9.2100000000000009</v>
      </c>
      <c r="P609">
        <v>19.86</v>
      </c>
      <c r="Q609">
        <v>2.14</v>
      </c>
      <c r="R609" s="130" t="s">
        <v>1087</v>
      </c>
      <c r="T609" s="130"/>
      <c r="X609" s="130"/>
    </row>
    <row r="610" spans="1:24" x14ac:dyDescent="0.3">
      <c r="A610" s="130" t="s">
        <v>227</v>
      </c>
      <c r="B610">
        <v>608</v>
      </c>
      <c r="C610" s="130" t="s">
        <v>904</v>
      </c>
      <c r="D610" s="130" t="s">
        <v>6</v>
      </c>
      <c r="E610">
        <v>1.83</v>
      </c>
      <c r="F610">
        <v>-1.61</v>
      </c>
      <c r="G610">
        <v>2135300</v>
      </c>
      <c r="H610">
        <v>3921</v>
      </c>
      <c r="I610">
        <v>2928</v>
      </c>
      <c r="J610">
        <v>13.84</v>
      </c>
      <c r="K610" s="130" t="s">
        <v>989</v>
      </c>
      <c r="L610">
        <v>0.79</v>
      </c>
      <c r="M610" s="130" t="s">
        <v>902</v>
      </c>
      <c r="N610">
        <v>0.13</v>
      </c>
      <c r="O610">
        <v>2.5299999999999998</v>
      </c>
      <c r="P610">
        <v>3.75</v>
      </c>
      <c r="Q610">
        <v>2.5299999999999998</v>
      </c>
      <c r="R610" s="130" t="s">
        <v>3542</v>
      </c>
      <c r="T610" s="130"/>
      <c r="X610" s="130"/>
    </row>
    <row r="611" spans="1:24" x14ac:dyDescent="0.3">
      <c r="A611" s="130" t="s">
        <v>226</v>
      </c>
      <c r="B611">
        <v>609</v>
      </c>
      <c r="C611" s="130" t="s">
        <v>904</v>
      </c>
      <c r="D611" s="130" t="s">
        <v>97</v>
      </c>
      <c r="E611">
        <v>0.06</v>
      </c>
      <c r="F611">
        <v>0</v>
      </c>
      <c r="G611">
        <v>28578700</v>
      </c>
      <c r="H611">
        <v>1715</v>
      </c>
      <c r="I611">
        <v>657</v>
      </c>
      <c r="K611" s="130" t="s">
        <v>2434</v>
      </c>
      <c r="L611">
        <v>0.77</v>
      </c>
      <c r="M611" s="130"/>
      <c r="N611">
        <v>0</v>
      </c>
      <c r="O611">
        <v>-4.4400000000000004</v>
      </c>
      <c r="P611">
        <v>-9.57</v>
      </c>
      <c r="Q611">
        <v>-217.59</v>
      </c>
      <c r="R611" s="130"/>
      <c r="T611" s="130"/>
      <c r="X611" s="130"/>
    </row>
    <row r="612" spans="1:24" x14ac:dyDescent="0.3">
      <c r="A612" s="130" t="s">
        <v>225</v>
      </c>
      <c r="B612">
        <v>610</v>
      </c>
      <c r="C612" s="130" t="s">
        <v>904</v>
      </c>
      <c r="D612" s="130" t="s">
        <v>6</v>
      </c>
      <c r="E612">
        <v>7.2</v>
      </c>
      <c r="F612">
        <v>1.41</v>
      </c>
      <c r="G612">
        <v>7290400</v>
      </c>
      <c r="H612">
        <v>51892</v>
      </c>
      <c r="I612">
        <v>4378</v>
      </c>
      <c r="J612">
        <v>22.75</v>
      </c>
      <c r="K612" s="130" t="s">
        <v>2530</v>
      </c>
      <c r="L612">
        <v>0.4</v>
      </c>
      <c r="M612" s="130" t="s">
        <v>996</v>
      </c>
      <c r="N612">
        <v>0.32</v>
      </c>
      <c r="O612">
        <v>22.4</v>
      </c>
      <c r="P612">
        <v>27</v>
      </c>
      <c r="Q612">
        <v>14.33</v>
      </c>
      <c r="R612" s="130" t="s">
        <v>2287</v>
      </c>
      <c r="T612" s="130"/>
      <c r="X612" s="130"/>
    </row>
    <row r="613" spans="1:24" x14ac:dyDescent="0.3">
      <c r="A613" s="130" t="s">
        <v>224</v>
      </c>
      <c r="B613">
        <v>611</v>
      </c>
      <c r="C613" s="130" t="s">
        <v>904</v>
      </c>
      <c r="D613" s="130" t="s">
        <v>6</v>
      </c>
      <c r="E613">
        <v>2.52</v>
      </c>
      <c r="F613">
        <v>0.8</v>
      </c>
      <c r="G613">
        <v>1175500</v>
      </c>
      <c r="H613">
        <v>2926</v>
      </c>
      <c r="I613">
        <v>2520</v>
      </c>
      <c r="J613">
        <v>57.98</v>
      </c>
      <c r="K613" s="130" t="s">
        <v>945</v>
      </c>
      <c r="L613">
        <v>0.87</v>
      </c>
      <c r="M613" s="130" t="s">
        <v>912</v>
      </c>
      <c r="N613">
        <v>0.04</v>
      </c>
      <c r="O613">
        <v>2.33</v>
      </c>
      <c r="P613">
        <v>2.2400000000000002</v>
      </c>
      <c r="Q613">
        <v>8.34</v>
      </c>
      <c r="R613" s="130" t="s">
        <v>2544</v>
      </c>
      <c r="T613" s="130"/>
      <c r="X613" s="130"/>
    </row>
    <row r="614" spans="1:24" x14ac:dyDescent="0.3">
      <c r="A614" s="130" t="s">
        <v>223</v>
      </c>
      <c r="B614">
        <v>612</v>
      </c>
      <c r="C614" s="130" t="s">
        <v>904</v>
      </c>
      <c r="D614" s="130" t="s">
        <v>6</v>
      </c>
      <c r="E614">
        <v>1.1399999999999999</v>
      </c>
      <c r="F614">
        <v>-2.56</v>
      </c>
      <c r="G614">
        <v>3440600</v>
      </c>
      <c r="H614">
        <v>3951</v>
      </c>
      <c r="I614">
        <v>912</v>
      </c>
      <c r="J614">
        <v>27.89</v>
      </c>
      <c r="K614" s="130" t="s">
        <v>1003</v>
      </c>
      <c r="L614">
        <v>1.35</v>
      </c>
      <c r="M614" s="130" t="s">
        <v>923</v>
      </c>
      <c r="N614">
        <v>0.04</v>
      </c>
      <c r="O614">
        <v>5</v>
      </c>
      <c r="P614">
        <v>3.67</v>
      </c>
      <c r="Q614">
        <v>2.74</v>
      </c>
      <c r="R614" s="130" t="s">
        <v>970</v>
      </c>
      <c r="T614" s="130"/>
      <c r="X614" s="130"/>
    </row>
    <row r="615" spans="1:24" x14ac:dyDescent="0.3">
      <c r="A615" s="130" t="s">
        <v>222</v>
      </c>
      <c r="B615">
        <v>613</v>
      </c>
      <c r="C615" s="130" t="s">
        <v>904</v>
      </c>
      <c r="D615" s="130" t="s">
        <v>6</v>
      </c>
      <c r="E615">
        <v>4.4000000000000004</v>
      </c>
      <c r="F615">
        <v>0.92</v>
      </c>
      <c r="G615">
        <v>372300</v>
      </c>
      <c r="H615">
        <v>1616</v>
      </c>
      <c r="I615">
        <v>1812</v>
      </c>
      <c r="K615" s="130" t="s">
        <v>1073</v>
      </c>
      <c r="L615">
        <v>1.52</v>
      </c>
      <c r="M615" s="130" t="s">
        <v>938</v>
      </c>
      <c r="N615">
        <v>0</v>
      </c>
      <c r="O615">
        <v>1.78</v>
      </c>
      <c r="P615">
        <v>-0.23</v>
      </c>
      <c r="Q615">
        <v>4.8899999999999997</v>
      </c>
      <c r="R615" s="130" t="s">
        <v>983</v>
      </c>
      <c r="T615" s="130"/>
      <c r="X615" s="130"/>
    </row>
    <row r="616" spans="1:24" x14ac:dyDescent="0.3">
      <c r="A616" s="130" t="s">
        <v>221</v>
      </c>
      <c r="B616">
        <v>614</v>
      </c>
      <c r="C616" s="130" t="s">
        <v>904</v>
      </c>
      <c r="D616" s="130" t="s">
        <v>6</v>
      </c>
      <c r="E616">
        <v>19</v>
      </c>
      <c r="F616">
        <v>-1.04</v>
      </c>
      <c r="G616">
        <v>5855700</v>
      </c>
      <c r="H616">
        <v>111501</v>
      </c>
      <c r="I616">
        <v>29989</v>
      </c>
      <c r="J616">
        <v>6.25</v>
      </c>
      <c r="K616" s="130" t="s">
        <v>3140</v>
      </c>
      <c r="L616">
        <v>0.43</v>
      </c>
      <c r="M616" s="130" t="s">
        <v>1002</v>
      </c>
      <c r="N616">
        <v>3.04</v>
      </c>
      <c r="O616">
        <v>23.92</v>
      </c>
      <c r="P616">
        <v>33.97</v>
      </c>
      <c r="Q616">
        <v>7.27</v>
      </c>
      <c r="R616" s="130" t="s">
        <v>2952</v>
      </c>
      <c r="T616" s="130"/>
      <c r="X616" s="130"/>
    </row>
    <row r="617" spans="1:24" x14ac:dyDescent="0.3">
      <c r="A617" s="130" t="s">
        <v>220</v>
      </c>
      <c r="B617">
        <v>615</v>
      </c>
      <c r="C617" s="130" t="s">
        <v>904</v>
      </c>
      <c r="D617" s="130" t="s">
        <v>6</v>
      </c>
      <c r="E617">
        <v>16.899999999999999</v>
      </c>
      <c r="F617">
        <v>-1.17</v>
      </c>
      <c r="G617">
        <v>400</v>
      </c>
      <c r="H617">
        <v>7</v>
      </c>
      <c r="I617">
        <v>3451</v>
      </c>
      <c r="J617">
        <v>120.54</v>
      </c>
      <c r="K617" s="130" t="s">
        <v>2233</v>
      </c>
      <c r="L617">
        <v>1.1100000000000001</v>
      </c>
      <c r="M617" s="130"/>
      <c r="N617">
        <v>0.14000000000000001</v>
      </c>
      <c r="O617">
        <v>3.15</v>
      </c>
      <c r="P617">
        <v>3.61</v>
      </c>
      <c r="Q617">
        <v>8.43</v>
      </c>
      <c r="R617" s="130"/>
      <c r="S617">
        <v>1.49</v>
      </c>
      <c r="T617" s="130"/>
      <c r="U617">
        <v>627</v>
      </c>
      <c r="V617">
        <v>622</v>
      </c>
      <c r="W617">
        <v>0.15</v>
      </c>
      <c r="X617" s="130"/>
    </row>
    <row r="618" spans="1:24" x14ac:dyDescent="0.3">
      <c r="A618" s="130" t="s">
        <v>219</v>
      </c>
      <c r="B618">
        <v>616</v>
      </c>
      <c r="C618" s="130" t="s">
        <v>914</v>
      </c>
      <c r="D618" s="130" t="s">
        <v>6</v>
      </c>
      <c r="E618">
        <v>6.1</v>
      </c>
      <c r="F618">
        <v>0.83</v>
      </c>
      <c r="G618">
        <v>448000</v>
      </c>
      <c r="H618">
        <v>2743</v>
      </c>
      <c r="I618">
        <v>2013</v>
      </c>
      <c r="J618">
        <v>8.75</v>
      </c>
      <c r="K618" s="130" t="s">
        <v>1020</v>
      </c>
      <c r="L618">
        <v>0.32</v>
      </c>
      <c r="M618" s="130" t="s">
        <v>906</v>
      </c>
      <c r="N618">
        <v>0.7</v>
      </c>
      <c r="O618">
        <v>10.34</v>
      </c>
      <c r="P618">
        <v>11.45</v>
      </c>
      <c r="Q618">
        <v>7.47</v>
      </c>
      <c r="R618" s="130" t="s">
        <v>2284</v>
      </c>
      <c r="T618" s="130"/>
      <c r="X618" s="130"/>
    </row>
    <row r="619" spans="1:24" x14ac:dyDescent="0.3">
      <c r="A619" s="130" t="s">
        <v>218</v>
      </c>
      <c r="B619">
        <v>617</v>
      </c>
      <c r="C619" s="130" t="s">
        <v>904</v>
      </c>
      <c r="D619" s="130" t="s">
        <v>6</v>
      </c>
      <c r="E619">
        <v>32.75</v>
      </c>
      <c r="F619">
        <v>0</v>
      </c>
      <c r="G619">
        <v>3025400</v>
      </c>
      <c r="H619">
        <v>98511</v>
      </c>
      <c r="I619">
        <v>38158</v>
      </c>
      <c r="J619">
        <v>10.01</v>
      </c>
      <c r="K619" s="130" t="s">
        <v>1109</v>
      </c>
      <c r="L619">
        <v>1.07</v>
      </c>
      <c r="M619" s="130" t="s">
        <v>1073</v>
      </c>
      <c r="N619">
        <v>3.27</v>
      </c>
      <c r="O619">
        <v>4.97</v>
      </c>
      <c r="P619">
        <v>5.41</v>
      </c>
      <c r="Q619">
        <v>39.299999999999997</v>
      </c>
      <c r="R619" s="130" t="s">
        <v>3482</v>
      </c>
      <c r="T619" s="130"/>
      <c r="X619" s="130"/>
    </row>
    <row r="620" spans="1:24" x14ac:dyDescent="0.3">
      <c r="A620" s="130" t="s">
        <v>217</v>
      </c>
      <c r="B620">
        <v>618</v>
      </c>
      <c r="C620" s="130" t="s">
        <v>914</v>
      </c>
      <c r="D620" s="130" t="s">
        <v>6</v>
      </c>
      <c r="E620">
        <v>0.44</v>
      </c>
      <c r="F620">
        <v>-2.2200000000000002</v>
      </c>
      <c r="G620">
        <v>4390100</v>
      </c>
      <c r="H620">
        <v>1959</v>
      </c>
      <c r="I620">
        <v>563</v>
      </c>
      <c r="K620" s="130" t="s">
        <v>1023</v>
      </c>
      <c r="L620">
        <v>0.28000000000000003</v>
      </c>
      <c r="M620" s="130"/>
      <c r="N620">
        <v>0</v>
      </c>
      <c r="O620">
        <v>-1.83</v>
      </c>
      <c r="P620">
        <v>-2.72</v>
      </c>
      <c r="Q620">
        <v>-0.75</v>
      </c>
      <c r="R620" s="130"/>
      <c r="T620" s="130"/>
      <c r="X620" s="130"/>
    </row>
    <row r="621" spans="1:24" x14ac:dyDescent="0.3">
      <c r="A621" s="130" t="s">
        <v>216</v>
      </c>
      <c r="B621">
        <v>619</v>
      </c>
      <c r="C621" s="130" t="s">
        <v>904</v>
      </c>
      <c r="D621" s="130" t="s">
        <v>6</v>
      </c>
      <c r="E621">
        <v>32.75</v>
      </c>
      <c r="F621">
        <v>-1.5</v>
      </c>
      <c r="G621">
        <v>11800</v>
      </c>
      <c r="H621">
        <v>385</v>
      </c>
      <c r="I621">
        <v>19149</v>
      </c>
      <c r="J621">
        <v>11.25</v>
      </c>
      <c r="K621" s="130" t="s">
        <v>1131</v>
      </c>
      <c r="L621">
        <v>0.13</v>
      </c>
      <c r="M621" s="130" t="s">
        <v>1073</v>
      </c>
      <c r="N621">
        <v>2.91</v>
      </c>
      <c r="O621">
        <v>17.25</v>
      </c>
      <c r="P621">
        <v>17.690000000000001</v>
      </c>
      <c r="Q621">
        <v>16.63</v>
      </c>
      <c r="R621" s="130" t="s">
        <v>2537</v>
      </c>
      <c r="T621" s="130"/>
      <c r="X621" s="130"/>
    </row>
    <row r="622" spans="1:24" x14ac:dyDescent="0.3">
      <c r="A622" s="130" t="s">
        <v>215</v>
      </c>
      <c r="B622">
        <v>620</v>
      </c>
      <c r="C622" s="130" t="s">
        <v>904</v>
      </c>
      <c r="D622" s="130" t="s">
        <v>6</v>
      </c>
      <c r="E622">
        <v>4.0999999999999996</v>
      </c>
      <c r="F622">
        <v>-0.97</v>
      </c>
      <c r="G622">
        <v>43200</v>
      </c>
      <c r="H622">
        <v>176</v>
      </c>
      <c r="I622">
        <v>433</v>
      </c>
      <c r="J622">
        <v>57.58</v>
      </c>
      <c r="K622" s="130" t="s">
        <v>977</v>
      </c>
      <c r="L622">
        <v>0.68</v>
      </c>
      <c r="M622" s="130"/>
      <c r="N622">
        <v>7.0000000000000007E-2</v>
      </c>
      <c r="O622">
        <v>2.0299999999999998</v>
      </c>
      <c r="P622">
        <v>0.52</v>
      </c>
      <c r="Q622">
        <v>-2.83</v>
      </c>
      <c r="R622" s="130"/>
      <c r="T622" s="130"/>
      <c r="X622" s="130"/>
    </row>
    <row r="623" spans="1:24" x14ac:dyDescent="0.3">
      <c r="A623" s="130" t="s">
        <v>214</v>
      </c>
      <c r="B623">
        <v>621</v>
      </c>
      <c r="C623" s="130" t="s">
        <v>904</v>
      </c>
      <c r="D623" s="130" t="s">
        <v>6</v>
      </c>
      <c r="E623">
        <v>1.74</v>
      </c>
      <c r="F623">
        <v>-1.1399999999999999</v>
      </c>
      <c r="G623">
        <v>2927300</v>
      </c>
      <c r="H623">
        <v>5162</v>
      </c>
      <c r="I623">
        <v>1328</v>
      </c>
      <c r="K623" s="130" t="s">
        <v>979</v>
      </c>
      <c r="L623">
        <v>2.2200000000000002</v>
      </c>
      <c r="M623" s="130"/>
      <c r="N623">
        <v>0</v>
      </c>
      <c r="O623">
        <v>1.29</v>
      </c>
      <c r="P623">
        <v>-1.32</v>
      </c>
      <c r="Q623">
        <v>-0.83</v>
      </c>
      <c r="R623" s="130"/>
      <c r="T623" s="130"/>
      <c r="X623" s="130"/>
    </row>
    <row r="624" spans="1:24" x14ac:dyDescent="0.3">
      <c r="A624" s="130" t="s">
        <v>213</v>
      </c>
      <c r="B624">
        <v>622</v>
      </c>
      <c r="C624" s="130" t="s">
        <v>904</v>
      </c>
      <c r="D624" s="130" t="s">
        <v>6</v>
      </c>
      <c r="E624">
        <v>28</v>
      </c>
      <c r="F624">
        <v>0</v>
      </c>
      <c r="G624">
        <v>0</v>
      </c>
      <c r="H624">
        <v>0</v>
      </c>
      <c r="I624">
        <v>294</v>
      </c>
      <c r="J624">
        <v>23.83</v>
      </c>
      <c r="K624" s="130" t="s">
        <v>979</v>
      </c>
      <c r="L624">
        <v>0.25</v>
      </c>
      <c r="M624" s="130" t="s">
        <v>987</v>
      </c>
      <c r="N624">
        <v>1.18</v>
      </c>
      <c r="O624">
        <v>2.35</v>
      </c>
      <c r="P624">
        <v>2.3199999999999998</v>
      </c>
      <c r="Q624">
        <v>1.5</v>
      </c>
      <c r="R624" s="130" t="s">
        <v>2545</v>
      </c>
      <c r="S624">
        <v>25.99</v>
      </c>
      <c r="T624" s="130"/>
      <c r="U624">
        <v>420</v>
      </c>
      <c r="V624">
        <v>418</v>
      </c>
      <c r="W624">
        <v>1.43</v>
      </c>
      <c r="X624" s="130"/>
    </row>
    <row r="625" spans="1:24" x14ac:dyDescent="0.3">
      <c r="A625" s="130" t="s">
        <v>212</v>
      </c>
      <c r="B625">
        <v>623</v>
      </c>
      <c r="C625" s="130" t="s">
        <v>904</v>
      </c>
      <c r="D625" s="130" t="s">
        <v>6</v>
      </c>
      <c r="E625">
        <v>4.66</v>
      </c>
      <c r="F625">
        <v>0</v>
      </c>
      <c r="G625">
        <v>3225500</v>
      </c>
      <c r="H625">
        <v>15249</v>
      </c>
      <c r="I625">
        <v>2969</v>
      </c>
      <c r="J625">
        <v>71.66</v>
      </c>
      <c r="K625" s="130" t="s">
        <v>2478</v>
      </c>
      <c r="L625">
        <v>0.83</v>
      </c>
      <c r="M625" s="130"/>
      <c r="N625">
        <v>7.0000000000000007E-2</v>
      </c>
      <c r="O625">
        <v>2.87</v>
      </c>
      <c r="P625">
        <v>5.15</v>
      </c>
      <c r="Q625">
        <v>7.43</v>
      </c>
      <c r="R625" s="130"/>
      <c r="T625" s="130"/>
      <c r="X625" s="130"/>
    </row>
    <row r="626" spans="1:24" x14ac:dyDescent="0.3">
      <c r="A626" s="130" t="s">
        <v>211</v>
      </c>
      <c r="B626">
        <v>624</v>
      </c>
      <c r="C626" s="130" t="s">
        <v>904</v>
      </c>
      <c r="D626" s="130" t="s">
        <v>6</v>
      </c>
      <c r="E626">
        <v>2.2599999999999998</v>
      </c>
      <c r="F626">
        <v>-0.88</v>
      </c>
      <c r="G626">
        <v>1326400</v>
      </c>
      <c r="H626">
        <v>3016</v>
      </c>
      <c r="I626">
        <v>1537</v>
      </c>
      <c r="J626">
        <v>13.23</v>
      </c>
      <c r="K626" s="130" t="s">
        <v>3125</v>
      </c>
      <c r="L626">
        <v>1.2</v>
      </c>
      <c r="M626" s="130" t="s">
        <v>902</v>
      </c>
      <c r="N626">
        <v>0.17</v>
      </c>
      <c r="O626">
        <v>7.65</v>
      </c>
      <c r="P626">
        <v>12.43</v>
      </c>
      <c r="Q626">
        <v>5.37</v>
      </c>
      <c r="R626" s="130" t="s">
        <v>3543</v>
      </c>
      <c r="T626" s="130"/>
      <c r="X626" s="130"/>
    </row>
    <row r="627" spans="1:24" x14ac:dyDescent="0.3">
      <c r="A627" s="130" t="s">
        <v>210</v>
      </c>
      <c r="B627">
        <v>625</v>
      </c>
      <c r="C627" s="130" t="s">
        <v>904</v>
      </c>
      <c r="D627" s="130" t="s">
        <v>6</v>
      </c>
      <c r="E627">
        <v>4.58</v>
      </c>
      <c r="F627">
        <v>-0.87</v>
      </c>
      <c r="G627">
        <v>5240500</v>
      </c>
      <c r="H627">
        <v>23987</v>
      </c>
      <c r="I627">
        <v>25683</v>
      </c>
      <c r="J627">
        <v>10.85</v>
      </c>
      <c r="K627" s="130" t="s">
        <v>3119</v>
      </c>
      <c r="L627">
        <v>1.34</v>
      </c>
      <c r="M627" s="130" t="s">
        <v>968</v>
      </c>
      <c r="N627">
        <v>0.42</v>
      </c>
      <c r="O627">
        <v>13.24</v>
      </c>
      <c r="P627">
        <v>22.62</v>
      </c>
      <c r="Q627">
        <v>5.29</v>
      </c>
      <c r="R627" s="130" t="s">
        <v>1102</v>
      </c>
      <c r="T627" s="130"/>
      <c r="X627" s="130"/>
    </row>
    <row r="628" spans="1:24" x14ac:dyDescent="0.3">
      <c r="A628" s="130" t="s">
        <v>209</v>
      </c>
      <c r="B628">
        <v>626</v>
      </c>
      <c r="C628" s="130" t="s">
        <v>914</v>
      </c>
      <c r="D628" s="130" t="s">
        <v>372</v>
      </c>
      <c r="E628">
        <v>0.25</v>
      </c>
      <c r="F628">
        <v>0</v>
      </c>
      <c r="G628">
        <v>15264200</v>
      </c>
      <c r="H628">
        <v>3746</v>
      </c>
      <c r="I628">
        <v>4207</v>
      </c>
      <c r="J628">
        <v>84.36</v>
      </c>
      <c r="K628" s="130" t="s">
        <v>1014</v>
      </c>
      <c r="L628">
        <v>0.18</v>
      </c>
      <c r="M628" s="130"/>
      <c r="N628">
        <v>0</v>
      </c>
      <c r="O628">
        <v>6.3</v>
      </c>
      <c r="P628">
        <v>3.87</v>
      </c>
      <c r="Q628">
        <v>-4436.7</v>
      </c>
      <c r="R628" s="130"/>
      <c r="T628" s="130"/>
      <c r="X628" s="130"/>
    </row>
    <row r="629" spans="1:24" x14ac:dyDescent="0.3">
      <c r="A629" s="130" t="s">
        <v>208</v>
      </c>
      <c r="B629">
        <v>627</v>
      </c>
      <c r="C629" s="130" t="s">
        <v>904</v>
      </c>
      <c r="D629" s="130" t="s">
        <v>6</v>
      </c>
      <c r="E629">
        <v>194</v>
      </c>
      <c r="F629">
        <v>0.52</v>
      </c>
      <c r="G629">
        <v>5200</v>
      </c>
      <c r="H629">
        <v>1004</v>
      </c>
      <c r="I629">
        <v>63963</v>
      </c>
      <c r="J629">
        <v>16.27</v>
      </c>
      <c r="K629" s="130" t="s">
        <v>1031</v>
      </c>
      <c r="L629">
        <v>0.15</v>
      </c>
      <c r="M629" s="130" t="s">
        <v>946</v>
      </c>
      <c r="N629">
        <v>11.92</v>
      </c>
      <c r="O629">
        <v>14.73</v>
      </c>
      <c r="P629">
        <v>15.33</v>
      </c>
      <c r="Q629">
        <v>18.37</v>
      </c>
      <c r="R629" s="130" t="s">
        <v>2511</v>
      </c>
      <c r="T629" s="130"/>
      <c r="X629" s="130"/>
    </row>
    <row r="630" spans="1:24" x14ac:dyDescent="0.3">
      <c r="A630" s="130" t="s">
        <v>869</v>
      </c>
      <c r="B630">
        <v>628</v>
      </c>
      <c r="C630" s="130" t="s">
        <v>914</v>
      </c>
      <c r="D630" s="130" t="s">
        <v>6</v>
      </c>
      <c r="E630">
        <v>32.25</v>
      </c>
      <c r="F630">
        <v>3.2</v>
      </c>
      <c r="G630">
        <v>500</v>
      </c>
      <c r="H630">
        <v>16</v>
      </c>
      <c r="I630">
        <v>24255</v>
      </c>
      <c r="J630">
        <v>20.94</v>
      </c>
      <c r="K630" s="130" t="s">
        <v>2950</v>
      </c>
      <c r="L630">
        <v>5.74</v>
      </c>
      <c r="M630" s="130"/>
      <c r="N630">
        <v>1.54</v>
      </c>
      <c r="O630">
        <v>2.08</v>
      </c>
      <c r="P630">
        <v>9.27</v>
      </c>
      <c r="Q630">
        <v>5.05</v>
      </c>
      <c r="R630" s="130" t="s">
        <v>957</v>
      </c>
      <c r="S630">
        <v>19.16</v>
      </c>
      <c r="T630" s="130"/>
      <c r="U630">
        <v>336</v>
      </c>
      <c r="V630">
        <v>400</v>
      </c>
      <c r="W630">
        <v>0.15</v>
      </c>
      <c r="X630" s="130"/>
    </row>
    <row r="631" spans="1:24" x14ac:dyDescent="0.3">
      <c r="A631" s="130" t="s">
        <v>207</v>
      </c>
      <c r="B631">
        <v>629</v>
      </c>
      <c r="C631" s="130" t="s">
        <v>904</v>
      </c>
      <c r="D631" s="130" t="s">
        <v>6</v>
      </c>
      <c r="E631">
        <v>0.28999999999999998</v>
      </c>
      <c r="F631">
        <v>-3.33</v>
      </c>
      <c r="G631">
        <v>7864700</v>
      </c>
      <c r="H631">
        <v>2294</v>
      </c>
      <c r="I631">
        <v>1369</v>
      </c>
      <c r="K631" s="130" t="s">
        <v>2524</v>
      </c>
      <c r="L631">
        <v>0.6</v>
      </c>
      <c r="M631" s="130"/>
      <c r="N631">
        <v>0</v>
      </c>
      <c r="O631">
        <v>1.05</v>
      </c>
      <c r="P631">
        <v>-0.43</v>
      </c>
      <c r="Q631">
        <v>-2.3199999999999998</v>
      </c>
      <c r="R631" s="130"/>
      <c r="T631" s="130"/>
      <c r="X631" s="130"/>
    </row>
    <row r="632" spans="1:24" x14ac:dyDescent="0.3">
      <c r="A632" s="130" t="s">
        <v>206</v>
      </c>
      <c r="B632">
        <v>630</v>
      </c>
      <c r="C632" s="130" t="s">
        <v>904</v>
      </c>
      <c r="D632" s="130" t="s">
        <v>6</v>
      </c>
      <c r="E632">
        <v>1.88</v>
      </c>
      <c r="F632">
        <v>-1.57</v>
      </c>
      <c r="G632">
        <v>12380800</v>
      </c>
      <c r="H632">
        <v>23624</v>
      </c>
      <c r="I632">
        <v>1814</v>
      </c>
      <c r="J632">
        <v>74.89</v>
      </c>
      <c r="K632" s="130" t="s">
        <v>1112</v>
      </c>
      <c r="L632">
        <v>0.03</v>
      </c>
      <c r="M632" s="130"/>
      <c r="N632">
        <v>0.03</v>
      </c>
      <c r="O632">
        <v>2.08</v>
      </c>
      <c r="P632">
        <v>2.0299999999999998</v>
      </c>
      <c r="Q632">
        <v>56.03</v>
      </c>
      <c r="R632" s="130"/>
      <c r="T632" s="130"/>
      <c r="X632" s="130"/>
    </row>
    <row r="633" spans="1:24" x14ac:dyDescent="0.3">
      <c r="A633" s="130" t="s">
        <v>205</v>
      </c>
      <c r="B633">
        <v>631</v>
      </c>
      <c r="C633" s="130" t="s">
        <v>904</v>
      </c>
      <c r="D633" s="130" t="s">
        <v>241</v>
      </c>
      <c r="E633">
        <v>3.32</v>
      </c>
      <c r="F633">
        <v>0</v>
      </c>
      <c r="G633">
        <v>0</v>
      </c>
      <c r="H633">
        <v>0</v>
      </c>
      <c r="I633">
        <v>7247</v>
      </c>
      <c r="K633" s="130"/>
      <c r="L633">
        <v>-2.62</v>
      </c>
      <c r="M633" s="130"/>
      <c r="N633">
        <v>0</v>
      </c>
      <c r="O633">
        <v>-54.96</v>
      </c>
      <c r="Q633">
        <v>-290.27</v>
      </c>
      <c r="R633" s="130"/>
      <c r="S633">
        <v>52.14</v>
      </c>
      <c r="T633" s="130"/>
      <c r="X633" s="130"/>
    </row>
    <row r="634" spans="1:24" x14ac:dyDescent="0.3">
      <c r="A634" s="130" t="s">
        <v>203</v>
      </c>
      <c r="B634">
        <v>632</v>
      </c>
      <c r="C634" s="130" t="s">
        <v>904</v>
      </c>
      <c r="D634" s="130" t="s">
        <v>6</v>
      </c>
      <c r="E634">
        <v>1.34</v>
      </c>
      <c r="F634">
        <v>-1.47</v>
      </c>
      <c r="G634">
        <v>250800</v>
      </c>
      <c r="H634">
        <v>336</v>
      </c>
      <c r="I634">
        <v>339</v>
      </c>
      <c r="K634" s="130" t="s">
        <v>946</v>
      </c>
      <c r="L634">
        <v>0.73</v>
      </c>
      <c r="M634" s="130"/>
      <c r="N634">
        <v>0</v>
      </c>
      <c r="O634">
        <v>0.04</v>
      </c>
      <c r="P634">
        <v>-2.67</v>
      </c>
      <c r="Q634">
        <v>-6.56</v>
      </c>
      <c r="R634" s="130"/>
      <c r="T634" s="130"/>
      <c r="X634" s="130"/>
    </row>
    <row r="635" spans="1:24" x14ac:dyDescent="0.3">
      <c r="A635" s="130" t="s">
        <v>202</v>
      </c>
      <c r="B635">
        <v>633</v>
      </c>
      <c r="C635" s="130" t="s">
        <v>904</v>
      </c>
      <c r="D635" s="130" t="s">
        <v>6</v>
      </c>
      <c r="E635">
        <v>4.62</v>
      </c>
      <c r="F635">
        <v>-0.86</v>
      </c>
      <c r="G635">
        <v>41762800</v>
      </c>
      <c r="H635">
        <v>194557</v>
      </c>
      <c r="I635">
        <v>26163</v>
      </c>
      <c r="J635">
        <v>14.36</v>
      </c>
      <c r="K635" s="130" t="s">
        <v>3544</v>
      </c>
      <c r="L635">
        <v>3.48</v>
      </c>
      <c r="M635" s="130" t="s">
        <v>996</v>
      </c>
      <c r="N635">
        <v>0.32</v>
      </c>
      <c r="O635">
        <v>6.71</v>
      </c>
      <c r="P635">
        <v>19.41</v>
      </c>
      <c r="Q635">
        <v>41.36</v>
      </c>
      <c r="R635" s="130" t="s">
        <v>2515</v>
      </c>
      <c r="T635" s="130"/>
      <c r="X635" s="130"/>
    </row>
    <row r="636" spans="1:24" x14ac:dyDescent="0.3">
      <c r="A636" s="130" t="s">
        <v>201</v>
      </c>
      <c r="B636">
        <v>634</v>
      </c>
      <c r="C636" s="130" t="s">
        <v>904</v>
      </c>
      <c r="D636" s="130" t="s">
        <v>6</v>
      </c>
      <c r="E636">
        <v>11.1</v>
      </c>
      <c r="F636">
        <v>5.71</v>
      </c>
      <c r="G636">
        <v>12459600</v>
      </c>
      <c r="H636">
        <v>135032</v>
      </c>
      <c r="I636">
        <v>12167</v>
      </c>
      <c r="K636" s="130" t="s">
        <v>1008</v>
      </c>
      <c r="L636">
        <v>0.48</v>
      </c>
      <c r="M636" s="130" t="s">
        <v>952</v>
      </c>
      <c r="N636">
        <v>0</v>
      </c>
      <c r="O636">
        <v>4.0999999999999996</v>
      </c>
      <c r="P636">
        <v>3.86</v>
      </c>
      <c r="Q636">
        <v>12.74</v>
      </c>
      <c r="R636" s="130" t="s">
        <v>2517</v>
      </c>
      <c r="T636" s="130"/>
      <c r="X636" s="130"/>
    </row>
    <row r="637" spans="1:24" x14ac:dyDescent="0.3">
      <c r="A637" s="130" t="s">
        <v>200</v>
      </c>
      <c r="B637">
        <v>635</v>
      </c>
      <c r="C637" s="130" t="s">
        <v>904</v>
      </c>
      <c r="D637" s="130" t="s">
        <v>6</v>
      </c>
      <c r="E637">
        <v>2.98</v>
      </c>
      <c r="F637">
        <v>0.68</v>
      </c>
      <c r="G637">
        <v>1153200</v>
      </c>
      <c r="H637">
        <v>3406</v>
      </c>
      <c r="I637">
        <v>3284</v>
      </c>
      <c r="J637">
        <v>8.65</v>
      </c>
      <c r="K637" s="130" t="s">
        <v>1120</v>
      </c>
      <c r="L637">
        <v>1.68</v>
      </c>
      <c r="M637" s="130" t="s">
        <v>952</v>
      </c>
      <c r="N637">
        <v>0.34</v>
      </c>
      <c r="O637">
        <v>11.37</v>
      </c>
      <c r="P637">
        <v>21.23</v>
      </c>
      <c r="Q637">
        <v>10.92</v>
      </c>
      <c r="R637" s="130" t="s">
        <v>992</v>
      </c>
      <c r="T637" s="130"/>
      <c r="X637" s="130"/>
    </row>
    <row r="638" spans="1:24" x14ac:dyDescent="0.3">
      <c r="A638" s="130" t="s">
        <v>199</v>
      </c>
      <c r="B638">
        <v>636</v>
      </c>
      <c r="C638" s="130" t="s">
        <v>904</v>
      </c>
      <c r="D638" s="130" t="s">
        <v>6</v>
      </c>
      <c r="E638">
        <v>28.25</v>
      </c>
      <c r="F638">
        <v>0</v>
      </c>
      <c r="G638">
        <v>1684300</v>
      </c>
      <c r="H638">
        <v>46960</v>
      </c>
      <c r="I638">
        <v>23987</v>
      </c>
      <c r="K638" s="130" t="s">
        <v>2166</v>
      </c>
      <c r="L638">
        <v>1.51</v>
      </c>
      <c r="M638" s="130" t="s">
        <v>977</v>
      </c>
      <c r="N638">
        <v>0</v>
      </c>
      <c r="O638">
        <v>0.47</v>
      </c>
      <c r="P638">
        <v>-2.96</v>
      </c>
      <c r="Q638">
        <v>-14.08</v>
      </c>
      <c r="R638" s="130" t="s">
        <v>1029</v>
      </c>
      <c r="T638" s="130"/>
      <c r="X638" s="130"/>
    </row>
    <row r="639" spans="1:24" x14ac:dyDescent="0.3">
      <c r="A639" s="130" t="s">
        <v>198</v>
      </c>
      <c r="B639">
        <v>637</v>
      </c>
      <c r="C639" s="130" t="s">
        <v>914</v>
      </c>
      <c r="D639" s="130" t="s">
        <v>6</v>
      </c>
      <c r="E639">
        <v>31.25</v>
      </c>
      <c r="F639">
        <v>-0.79</v>
      </c>
      <c r="G639">
        <v>36100</v>
      </c>
      <c r="H639">
        <v>1130</v>
      </c>
      <c r="I639">
        <v>2812</v>
      </c>
      <c r="J639">
        <v>7.85</v>
      </c>
      <c r="K639" s="130" t="s">
        <v>1001</v>
      </c>
      <c r="L639">
        <v>0.25</v>
      </c>
      <c r="M639" s="130" t="s">
        <v>916</v>
      </c>
      <c r="N639">
        <v>3.98</v>
      </c>
      <c r="O639">
        <v>16.7</v>
      </c>
      <c r="P639">
        <v>18.03</v>
      </c>
      <c r="Q639">
        <v>9.9700000000000006</v>
      </c>
      <c r="R639" s="130" t="s">
        <v>2535</v>
      </c>
      <c r="T639" s="130"/>
      <c r="X639" s="130"/>
    </row>
    <row r="640" spans="1:24" x14ac:dyDescent="0.3">
      <c r="A640" s="130" t="s">
        <v>197</v>
      </c>
      <c r="B640">
        <v>638</v>
      </c>
      <c r="C640" s="130" t="s">
        <v>904</v>
      </c>
      <c r="D640" s="130" t="s">
        <v>82</v>
      </c>
      <c r="E640">
        <v>0.46</v>
      </c>
      <c r="F640">
        <v>0</v>
      </c>
      <c r="G640">
        <v>0</v>
      </c>
      <c r="H640">
        <v>0</v>
      </c>
      <c r="I640">
        <v>348</v>
      </c>
      <c r="K640" s="130"/>
      <c r="L640">
        <v>0.18</v>
      </c>
      <c r="M640" s="130"/>
      <c r="N640">
        <v>0</v>
      </c>
      <c r="O640">
        <v>6.98</v>
      </c>
      <c r="P640">
        <v>6.4</v>
      </c>
      <c r="Q640">
        <v>5.08</v>
      </c>
      <c r="R640" s="130"/>
      <c r="S640">
        <v>53.48</v>
      </c>
      <c r="T640" s="130"/>
      <c r="X640" s="130"/>
    </row>
    <row r="641" spans="1:24" x14ac:dyDescent="0.3">
      <c r="A641" s="130" t="s">
        <v>196</v>
      </c>
      <c r="B641">
        <v>639</v>
      </c>
      <c r="C641" s="130" t="s">
        <v>914</v>
      </c>
      <c r="D641" s="130" t="s">
        <v>6</v>
      </c>
      <c r="E641">
        <v>1.1599999999999999</v>
      </c>
      <c r="F641">
        <v>-7.94</v>
      </c>
      <c r="G641">
        <v>13186600</v>
      </c>
      <c r="H641">
        <v>16004</v>
      </c>
      <c r="I641">
        <v>394</v>
      </c>
      <c r="K641" s="130" t="s">
        <v>1043</v>
      </c>
      <c r="L641">
        <v>0.71</v>
      </c>
      <c r="M641" s="130"/>
      <c r="N641">
        <v>0</v>
      </c>
      <c r="O641">
        <v>-1.61</v>
      </c>
      <c r="P641">
        <v>-4.24</v>
      </c>
      <c r="Q641">
        <v>-2.75</v>
      </c>
      <c r="R641" s="130"/>
      <c r="T641" s="130"/>
      <c r="X641" s="130"/>
    </row>
    <row r="642" spans="1:24" x14ac:dyDescent="0.3">
      <c r="A642" s="130" t="s">
        <v>195</v>
      </c>
      <c r="B642">
        <v>640</v>
      </c>
      <c r="C642" s="130" t="s">
        <v>904</v>
      </c>
      <c r="D642" s="130" t="s">
        <v>6</v>
      </c>
      <c r="E642">
        <v>1.42</v>
      </c>
      <c r="F642">
        <v>-1.39</v>
      </c>
      <c r="G642">
        <v>7818600</v>
      </c>
      <c r="H642">
        <v>11127</v>
      </c>
      <c r="I642">
        <v>5985</v>
      </c>
      <c r="J642">
        <v>16.97</v>
      </c>
      <c r="K642" s="130" t="s">
        <v>984</v>
      </c>
      <c r="L642">
        <v>0.9</v>
      </c>
      <c r="M642" s="130" t="s">
        <v>923</v>
      </c>
      <c r="N642">
        <v>0.08</v>
      </c>
      <c r="O642">
        <v>5.73</v>
      </c>
      <c r="P642">
        <v>10.08</v>
      </c>
      <c r="Q642">
        <v>4.76</v>
      </c>
      <c r="R642" s="130" t="s">
        <v>2226</v>
      </c>
      <c r="T642" s="130"/>
      <c r="X642" s="130"/>
    </row>
    <row r="643" spans="1:24" x14ac:dyDescent="0.3">
      <c r="A643" s="130" t="s">
        <v>194</v>
      </c>
      <c r="B643">
        <v>641</v>
      </c>
      <c r="C643" s="130" t="s">
        <v>904</v>
      </c>
      <c r="D643" s="130" t="s">
        <v>6</v>
      </c>
      <c r="E643">
        <v>2.72</v>
      </c>
      <c r="F643">
        <v>-0.73</v>
      </c>
      <c r="G643">
        <v>954500</v>
      </c>
      <c r="H643">
        <v>2594</v>
      </c>
      <c r="I643">
        <v>1632</v>
      </c>
      <c r="J643">
        <v>13.49</v>
      </c>
      <c r="K643" s="130" t="s">
        <v>1132</v>
      </c>
      <c r="L643">
        <v>0.9</v>
      </c>
      <c r="M643" s="130" t="s">
        <v>959</v>
      </c>
      <c r="N643">
        <v>0.2</v>
      </c>
      <c r="O643">
        <v>5.87</v>
      </c>
      <c r="P643">
        <v>8.69</v>
      </c>
      <c r="Q643">
        <v>5.17</v>
      </c>
      <c r="R643" s="130" t="s">
        <v>2932</v>
      </c>
      <c r="T643" s="130"/>
      <c r="X643" s="130"/>
    </row>
    <row r="644" spans="1:24" x14ac:dyDescent="0.3">
      <c r="A644" s="130" t="s">
        <v>870</v>
      </c>
      <c r="B644">
        <v>642</v>
      </c>
      <c r="C644" s="130" t="s">
        <v>914</v>
      </c>
      <c r="D644" s="130" t="s">
        <v>6</v>
      </c>
      <c r="E644">
        <v>39</v>
      </c>
      <c r="F644">
        <v>-3.11</v>
      </c>
      <c r="G644">
        <v>26027000</v>
      </c>
      <c r="H644">
        <v>1021700</v>
      </c>
      <c r="I644">
        <v>0</v>
      </c>
      <c r="K644" s="130" t="s">
        <v>925</v>
      </c>
      <c r="M644" s="130" t="s">
        <v>925</v>
      </c>
      <c r="N644">
        <v>0</v>
      </c>
      <c r="O644">
        <v>7.93</v>
      </c>
      <c r="P644">
        <v>20.74</v>
      </c>
      <c r="Q644">
        <v>27.17</v>
      </c>
      <c r="R644" s="130" t="s">
        <v>925</v>
      </c>
      <c r="T644" s="130"/>
      <c r="X644" s="130"/>
    </row>
    <row r="645" spans="1:24" x14ac:dyDescent="0.3">
      <c r="A645" s="130" t="s">
        <v>193</v>
      </c>
      <c r="B645">
        <v>643</v>
      </c>
      <c r="C645" s="130" t="s">
        <v>914</v>
      </c>
      <c r="D645" s="130" t="s">
        <v>6</v>
      </c>
      <c r="E645">
        <v>2.48</v>
      </c>
      <c r="F645">
        <v>-1.59</v>
      </c>
      <c r="G645">
        <v>109900</v>
      </c>
      <c r="H645">
        <v>272</v>
      </c>
      <c r="I645">
        <v>1141</v>
      </c>
      <c r="J645">
        <v>25.73</v>
      </c>
      <c r="K645" s="130" t="s">
        <v>985</v>
      </c>
      <c r="L645">
        <v>0.23</v>
      </c>
      <c r="M645" s="130" t="s">
        <v>1101</v>
      </c>
      <c r="N645">
        <v>0.1</v>
      </c>
      <c r="O645">
        <v>6.76</v>
      </c>
      <c r="P645">
        <v>6.88</v>
      </c>
      <c r="Q645">
        <v>6.63</v>
      </c>
      <c r="R645" s="130" t="s">
        <v>2223</v>
      </c>
      <c r="T645" s="130"/>
      <c r="X645" s="130"/>
    </row>
    <row r="646" spans="1:24" x14ac:dyDescent="0.3">
      <c r="A646" s="130" t="s">
        <v>192</v>
      </c>
      <c r="B646">
        <v>644</v>
      </c>
      <c r="C646" s="130" t="s">
        <v>914</v>
      </c>
      <c r="D646" s="130" t="s">
        <v>6</v>
      </c>
      <c r="E646">
        <v>27.75</v>
      </c>
      <c r="F646">
        <v>0</v>
      </c>
      <c r="G646">
        <v>815700</v>
      </c>
      <c r="H646">
        <v>22715</v>
      </c>
      <c r="I646">
        <v>16650</v>
      </c>
      <c r="J646">
        <v>7.65</v>
      </c>
      <c r="K646" s="130" t="s">
        <v>1033</v>
      </c>
      <c r="L646">
        <v>4.2699999999999996</v>
      </c>
      <c r="M646" s="130" t="s">
        <v>972</v>
      </c>
      <c r="N646">
        <v>3.63</v>
      </c>
      <c r="O646">
        <v>5.87</v>
      </c>
      <c r="P646">
        <v>26.55</v>
      </c>
      <c r="Q646">
        <v>18.95</v>
      </c>
      <c r="R646" s="130" t="s">
        <v>3545</v>
      </c>
      <c r="T646" s="130"/>
      <c r="X646" s="130"/>
    </row>
    <row r="647" spans="1:24" x14ac:dyDescent="0.3">
      <c r="A647" s="130" t="s">
        <v>191</v>
      </c>
      <c r="B647">
        <v>645</v>
      </c>
      <c r="C647" s="130" t="s">
        <v>904</v>
      </c>
      <c r="D647" s="130" t="s">
        <v>6</v>
      </c>
      <c r="E647">
        <v>9.25</v>
      </c>
      <c r="F647">
        <v>-0.54</v>
      </c>
      <c r="G647">
        <v>2208400</v>
      </c>
      <c r="H647">
        <v>20447</v>
      </c>
      <c r="I647">
        <v>4464</v>
      </c>
      <c r="J647">
        <v>5.46</v>
      </c>
      <c r="K647" s="130" t="s">
        <v>1139</v>
      </c>
      <c r="L647">
        <v>0.54</v>
      </c>
      <c r="M647" s="130" t="s">
        <v>1046</v>
      </c>
      <c r="N647">
        <v>1.69</v>
      </c>
      <c r="O647">
        <v>13.17</v>
      </c>
      <c r="P647">
        <v>20.49</v>
      </c>
      <c r="Q647">
        <v>7.15</v>
      </c>
      <c r="R647" s="130" t="s">
        <v>3546</v>
      </c>
      <c r="T647" s="130"/>
      <c r="X647" s="130"/>
    </row>
    <row r="648" spans="1:24" x14ac:dyDescent="0.3">
      <c r="A648" s="130" t="s">
        <v>190</v>
      </c>
      <c r="B648">
        <v>646</v>
      </c>
      <c r="C648" s="130" t="s">
        <v>904</v>
      </c>
      <c r="D648" s="130" t="s">
        <v>6</v>
      </c>
      <c r="E648">
        <v>88</v>
      </c>
      <c r="F648">
        <v>-0.28000000000000003</v>
      </c>
      <c r="G648">
        <v>2979800</v>
      </c>
      <c r="H648">
        <v>262134</v>
      </c>
      <c r="I648">
        <v>70457</v>
      </c>
      <c r="J648">
        <v>11.11</v>
      </c>
      <c r="K648" s="130" t="s">
        <v>1049</v>
      </c>
      <c r="L648">
        <v>5.98</v>
      </c>
      <c r="M648" s="130" t="s">
        <v>1096</v>
      </c>
      <c r="N648">
        <v>7.92</v>
      </c>
      <c r="O648">
        <v>3.9</v>
      </c>
      <c r="P648">
        <v>15.4</v>
      </c>
      <c r="Q648">
        <v>34.57</v>
      </c>
      <c r="R648" s="130" t="s">
        <v>3547</v>
      </c>
      <c r="T648" s="130"/>
      <c r="X648" s="130"/>
    </row>
    <row r="649" spans="1:24" x14ac:dyDescent="0.3">
      <c r="A649" s="130" t="s">
        <v>189</v>
      </c>
      <c r="B649">
        <v>647</v>
      </c>
      <c r="C649" s="130" t="s">
        <v>904</v>
      </c>
      <c r="D649" s="130" t="s">
        <v>6</v>
      </c>
      <c r="E649">
        <v>2.04</v>
      </c>
      <c r="F649">
        <v>-0.97</v>
      </c>
      <c r="G649">
        <v>99800</v>
      </c>
      <c r="H649">
        <v>200</v>
      </c>
      <c r="I649">
        <v>1480</v>
      </c>
      <c r="K649" s="130" t="s">
        <v>2507</v>
      </c>
      <c r="L649">
        <v>0.96</v>
      </c>
      <c r="M649" s="130"/>
      <c r="N649">
        <v>0</v>
      </c>
      <c r="O649">
        <v>-9.98</v>
      </c>
      <c r="P649">
        <v>-15.97</v>
      </c>
      <c r="Q649">
        <v>-2705.79</v>
      </c>
      <c r="R649" s="130"/>
      <c r="T649" s="130"/>
      <c r="X649" s="130"/>
    </row>
    <row r="650" spans="1:24" x14ac:dyDescent="0.3">
      <c r="A650" s="130" t="s">
        <v>188</v>
      </c>
      <c r="B650">
        <v>648</v>
      </c>
      <c r="C650" s="130" t="s">
        <v>904</v>
      </c>
      <c r="D650" s="130" t="s">
        <v>6</v>
      </c>
      <c r="E650">
        <v>8.85</v>
      </c>
      <c r="F650">
        <v>-1.67</v>
      </c>
      <c r="G650">
        <v>123800</v>
      </c>
      <c r="H650">
        <v>1109</v>
      </c>
      <c r="I650">
        <v>4425</v>
      </c>
      <c r="J650">
        <v>12.14</v>
      </c>
      <c r="K650" s="130" t="s">
        <v>1011</v>
      </c>
      <c r="L650">
        <v>0.37</v>
      </c>
      <c r="M650" s="130" t="s">
        <v>1130</v>
      </c>
      <c r="N650">
        <v>0.73</v>
      </c>
      <c r="O650">
        <v>7.07</v>
      </c>
      <c r="P650">
        <v>6.7</v>
      </c>
      <c r="Q650">
        <v>18.29</v>
      </c>
      <c r="R650" s="130" t="s">
        <v>1059</v>
      </c>
      <c r="T650" s="130"/>
      <c r="X650" s="130"/>
    </row>
    <row r="651" spans="1:24" x14ac:dyDescent="0.3">
      <c r="A651" s="130" t="s">
        <v>187</v>
      </c>
      <c r="B651">
        <v>649</v>
      </c>
      <c r="C651" s="130" t="s">
        <v>904</v>
      </c>
      <c r="D651" s="130" t="s">
        <v>6</v>
      </c>
      <c r="E651">
        <v>6.6</v>
      </c>
      <c r="F651">
        <v>-2.2200000000000002</v>
      </c>
      <c r="G651">
        <v>6860300</v>
      </c>
      <c r="H651">
        <v>45621</v>
      </c>
      <c r="I651">
        <v>9108</v>
      </c>
      <c r="J651">
        <v>42.73</v>
      </c>
      <c r="K651" s="130" t="s">
        <v>3143</v>
      </c>
      <c r="L651">
        <v>0.72</v>
      </c>
      <c r="M651" s="130" t="s">
        <v>931</v>
      </c>
      <c r="N651">
        <v>0.15</v>
      </c>
      <c r="O651">
        <v>6.95</v>
      </c>
      <c r="P651">
        <v>10.4</v>
      </c>
      <c r="Q651">
        <v>6.03</v>
      </c>
      <c r="R651" s="130" t="s">
        <v>2509</v>
      </c>
      <c r="T651" s="130"/>
      <c r="X651" s="130"/>
    </row>
    <row r="652" spans="1:24" x14ac:dyDescent="0.3">
      <c r="A652" s="130" t="s">
        <v>186</v>
      </c>
      <c r="B652">
        <v>650</v>
      </c>
      <c r="C652" s="130" t="s">
        <v>904</v>
      </c>
      <c r="D652" s="130" t="s">
        <v>6</v>
      </c>
      <c r="E652">
        <v>9.6</v>
      </c>
      <c r="F652">
        <v>0</v>
      </c>
      <c r="G652">
        <v>1139100</v>
      </c>
      <c r="H652">
        <v>10893</v>
      </c>
      <c r="I652">
        <v>4437</v>
      </c>
      <c r="J652">
        <v>15.22</v>
      </c>
      <c r="K652" s="130" t="s">
        <v>1065</v>
      </c>
      <c r="L652">
        <v>0.65</v>
      </c>
      <c r="M652" s="130" t="s">
        <v>952</v>
      </c>
      <c r="N652">
        <v>0.63</v>
      </c>
      <c r="O652">
        <v>7.82</v>
      </c>
      <c r="P652">
        <v>11.37</v>
      </c>
      <c r="Q652">
        <v>22.58</v>
      </c>
      <c r="R652" s="130" t="s">
        <v>2928</v>
      </c>
      <c r="T652" s="130"/>
      <c r="X652" s="130"/>
    </row>
    <row r="653" spans="1:24" x14ac:dyDescent="0.3">
      <c r="A653" s="130" t="s">
        <v>185</v>
      </c>
      <c r="B653">
        <v>651</v>
      </c>
      <c r="C653" s="130" t="s">
        <v>904</v>
      </c>
      <c r="D653" s="130" t="s">
        <v>6</v>
      </c>
      <c r="E653">
        <v>2.2999999999999998</v>
      </c>
      <c r="F653">
        <v>-5.74</v>
      </c>
      <c r="G653">
        <v>35157000</v>
      </c>
      <c r="H653">
        <v>88933</v>
      </c>
      <c r="I653">
        <v>547</v>
      </c>
      <c r="K653" s="130" t="s">
        <v>950</v>
      </c>
      <c r="L653">
        <v>1.66</v>
      </c>
      <c r="M653" s="130"/>
      <c r="N653">
        <v>0</v>
      </c>
      <c r="O653">
        <v>-0.08</v>
      </c>
      <c r="P653">
        <v>-6.43</v>
      </c>
      <c r="Q653">
        <v>2.5099999999999998</v>
      </c>
      <c r="R653" s="130"/>
      <c r="T653" s="130"/>
      <c r="X653" s="130"/>
    </row>
    <row r="654" spans="1:24" x14ac:dyDescent="0.3">
      <c r="A654" s="130" t="s">
        <v>184</v>
      </c>
      <c r="B654">
        <v>652</v>
      </c>
      <c r="C654" s="130" t="s">
        <v>904</v>
      </c>
      <c r="D654" s="130" t="s">
        <v>6</v>
      </c>
      <c r="E654">
        <v>4.5</v>
      </c>
      <c r="F654">
        <v>4.6500000000000004</v>
      </c>
      <c r="G654">
        <v>38643700</v>
      </c>
      <c r="H654">
        <v>171166</v>
      </c>
      <c r="I654">
        <v>1386</v>
      </c>
      <c r="J654">
        <v>47.82</v>
      </c>
      <c r="K654" s="130" t="s">
        <v>1113</v>
      </c>
      <c r="L654">
        <v>0.59</v>
      </c>
      <c r="M654" s="130" t="s">
        <v>931</v>
      </c>
      <c r="N654">
        <v>0.09</v>
      </c>
      <c r="O654">
        <v>5.85</v>
      </c>
      <c r="P654">
        <v>6.69</v>
      </c>
      <c r="Q654">
        <v>0.21</v>
      </c>
      <c r="R654" s="130" t="s">
        <v>1054</v>
      </c>
      <c r="T654" s="130"/>
      <c r="X654" s="130"/>
    </row>
    <row r="655" spans="1:24" x14ac:dyDescent="0.3">
      <c r="A655" s="130" t="s">
        <v>183</v>
      </c>
      <c r="B655">
        <v>653</v>
      </c>
      <c r="C655" s="130" t="s">
        <v>904</v>
      </c>
      <c r="D655" s="130" t="s">
        <v>6</v>
      </c>
      <c r="E655">
        <v>1.1499999999999999</v>
      </c>
      <c r="F655">
        <v>-0.86</v>
      </c>
      <c r="G655">
        <v>4824949</v>
      </c>
      <c r="H655">
        <v>551641</v>
      </c>
      <c r="I655">
        <v>110871</v>
      </c>
      <c r="J655">
        <v>10.96</v>
      </c>
      <c r="K655" s="130" t="s">
        <v>1075</v>
      </c>
      <c r="L655">
        <v>7.83</v>
      </c>
      <c r="M655" s="130" t="s">
        <v>902</v>
      </c>
      <c r="N655">
        <v>0.1</v>
      </c>
      <c r="R655" s="130" t="s">
        <v>1085</v>
      </c>
      <c r="T655" s="130"/>
      <c r="W655">
        <v>1.85</v>
      </c>
      <c r="X655" s="130"/>
    </row>
    <row r="656" spans="1:24" x14ac:dyDescent="0.3">
      <c r="A656" s="130" t="s">
        <v>182</v>
      </c>
      <c r="B656">
        <v>654</v>
      </c>
      <c r="C656" s="130" t="s">
        <v>904</v>
      </c>
      <c r="D656" s="130" t="s">
        <v>6</v>
      </c>
      <c r="E656">
        <v>1.01</v>
      </c>
      <c r="F656">
        <v>2.02</v>
      </c>
      <c r="G656">
        <v>975800</v>
      </c>
      <c r="H656">
        <v>976</v>
      </c>
      <c r="I656">
        <v>463</v>
      </c>
      <c r="K656" s="130" t="s">
        <v>1153</v>
      </c>
      <c r="L656">
        <v>0.96</v>
      </c>
      <c r="M656" s="130"/>
      <c r="N656">
        <v>0</v>
      </c>
      <c r="O656">
        <v>-4.2699999999999996</v>
      </c>
      <c r="P656">
        <v>-11.55</v>
      </c>
      <c r="Q656">
        <v>-38.79</v>
      </c>
      <c r="R656" s="130"/>
      <c r="T656" s="130"/>
      <c r="X656" s="130"/>
    </row>
    <row r="657" spans="1:24" x14ac:dyDescent="0.3">
      <c r="A657" s="130" t="s">
        <v>181</v>
      </c>
      <c r="B657">
        <v>655</v>
      </c>
      <c r="C657" s="130" t="s">
        <v>904</v>
      </c>
      <c r="D657" s="130" t="s">
        <v>6</v>
      </c>
      <c r="E657">
        <v>24.1</v>
      </c>
      <c r="F657">
        <v>0</v>
      </c>
      <c r="G657">
        <v>7300</v>
      </c>
      <c r="H657">
        <v>176</v>
      </c>
      <c r="I657">
        <v>3615</v>
      </c>
      <c r="J657">
        <v>11.03</v>
      </c>
      <c r="K657" s="130" t="s">
        <v>1128</v>
      </c>
      <c r="L657">
        <v>0.09</v>
      </c>
      <c r="M657" s="130" t="s">
        <v>1000</v>
      </c>
      <c r="N657">
        <v>2.1800000000000002</v>
      </c>
      <c r="O657">
        <v>12.31</v>
      </c>
      <c r="P657">
        <v>11.64</v>
      </c>
      <c r="Q657">
        <v>19.48</v>
      </c>
      <c r="R657" s="130" t="s">
        <v>3127</v>
      </c>
      <c r="T657" s="130"/>
      <c r="X657" s="130"/>
    </row>
    <row r="658" spans="1:24" x14ac:dyDescent="0.3">
      <c r="A658" s="130" t="s">
        <v>180</v>
      </c>
      <c r="B658">
        <v>656</v>
      </c>
      <c r="C658" s="130" t="s">
        <v>914</v>
      </c>
      <c r="D658" s="130" t="s">
        <v>6</v>
      </c>
      <c r="E658">
        <v>1.1000000000000001</v>
      </c>
      <c r="F658">
        <v>-4.3499999999999996</v>
      </c>
      <c r="G658">
        <v>2429600</v>
      </c>
      <c r="H658">
        <v>2728</v>
      </c>
      <c r="I658">
        <v>739</v>
      </c>
      <c r="J658">
        <v>38.340000000000003</v>
      </c>
      <c r="K658" s="130" t="s">
        <v>1055</v>
      </c>
      <c r="L658">
        <v>1.3</v>
      </c>
      <c r="M658" s="130"/>
      <c r="N658">
        <v>0.03</v>
      </c>
      <c r="O658">
        <v>5.79</v>
      </c>
      <c r="P658">
        <v>10.31</v>
      </c>
      <c r="Q658">
        <v>0.94</v>
      </c>
      <c r="R658" s="130"/>
      <c r="T658" s="130"/>
      <c r="X658" s="130"/>
    </row>
    <row r="659" spans="1:24" x14ac:dyDescent="0.3">
      <c r="A659" s="130" t="s">
        <v>179</v>
      </c>
      <c r="B659">
        <v>657</v>
      </c>
      <c r="C659" s="130" t="s">
        <v>904</v>
      </c>
      <c r="D659" s="130" t="s">
        <v>6</v>
      </c>
      <c r="E659">
        <v>3.66</v>
      </c>
      <c r="F659">
        <v>1.67</v>
      </c>
      <c r="G659">
        <v>1290000</v>
      </c>
      <c r="H659">
        <v>4723</v>
      </c>
      <c r="I659">
        <v>1459</v>
      </c>
      <c r="J659">
        <v>13.39</v>
      </c>
      <c r="K659" s="130" t="s">
        <v>1088</v>
      </c>
      <c r="L659">
        <v>0.35</v>
      </c>
      <c r="M659" s="130" t="s">
        <v>956</v>
      </c>
      <c r="N659">
        <v>0.27</v>
      </c>
      <c r="O659">
        <v>9.24</v>
      </c>
      <c r="P659">
        <v>10.31</v>
      </c>
      <c r="Q659">
        <v>11.99</v>
      </c>
      <c r="R659" s="130" t="s">
        <v>3548</v>
      </c>
      <c r="T659" s="130"/>
      <c r="X659" s="130"/>
    </row>
    <row r="660" spans="1:24" x14ac:dyDescent="0.3">
      <c r="A660" s="130" t="s">
        <v>178</v>
      </c>
      <c r="B660">
        <v>658</v>
      </c>
      <c r="C660" s="130" t="s">
        <v>904</v>
      </c>
      <c r="D660" s="130" t="s">
        <v>6</v>
      </c>
      <c r="E660">
        <v>10.4</v>
      </c>
      <c r="F660">
        <v>-1.89</v>
      </c>
      <c r="G660">
        <v>1593000</v>
      </c>
      <c r="H660">
        <v>16653</v>
      </c>
      <c r="I660">
        <v>9056</v>
      </c>
      <c r="J660">
        <v>10.81</v>
      </c>
      <c r="K660" s="130" t="s">
        <v>2170</v>
      </c>
      <c r="L660">
        <v>1.78</v>
      </c>
      <c r="M660" s="130" t="s">
        <v>972</v>
      </c>
      <c r="N660">
        <v>0.96</v>
      </c>
      <c r="O660">
        <v>13.27</v>
      </c>
      <c r="P660">
        <v>26.29</v>
      </c>
      <c r="Q660">
        <v>8.27</v>
      </c>
      <c r="R660" s="130" t="s">
        <v>3139</v>
      </c>
      <c r="T660" s="130"/>
      <c r="X660" s="130"/>
    </row>
    <row r="661" spans="1:24" x14ac:dyDescent="0.3">
      <c r="A661" s="130" t="s">
        <v>177</v>
      </c>
      <c r="B661">
        <v>659</v>
      </c>
      <c r="C661" s="130" t="s">
        <v>904</v>
      </c>
      <c r="D661" s="130" t="s">
        <v>3549</v>
      </c>
      <c r="E661">
        <v>31.5</v>
      </c>
      <c r="F661">
        <v>-1.56</v>
      </c>
      <c r="G661">
        <v>15800</v>
      </c>
      <c r="H661">
        <v>503</v>
      </c>
      <c r="I661">
        <v>1257</v>
      </c>
      <c r="J661">
        <v>20.66</v>
      </c>
      <c r="K661" s="130" t="s">
        <v>989</v>
      </c>
      <c r="L661">
        <v>0.3</v>
      </c>
      <c r="M661" s="130" t="s">
        <v>1098</v>
      </c>
      <c r="N661">
        <v>1.52</v>
      </c>
      <c r="O661">
        <v>2.4900000000000002</v>
      </c>
      <c r="P661">
        <v>2.48</v>
      </c>
      <c r="Q661">
        <v>2.4500000000000002</v>
      </c>
      <c r="R661" s="130" t="s">
        <v>948</v>
      </c>
      <c r="T661" s="130"/>
      <c r="X661" s="130"/>
    </row>
    <row r="662" spans="1:24" x14ac:dyDescent="0.3">
      <c r="A662" s="130" t="s">
        <v>176</v>
      </c>
      <c r="B662">
        <v>660</v>
      </c>
      <c r="C662" s="130" t="s">
        <v>904</v>
      </c>
      <c r="D662" s="130" t="s">
        <v>6</v>
      </c>
      <c r="E662">
        <v>2.98</v>
      </c>
      <c r="F662">
        <v>2.76</v>
      </c>
      <c r="G662">
        <v>41464100</v>
      </c>
      <c r="H662">
        <v>121399</v>
      </c>
      <c r="I662">
        <v>622</v>
      </c>
      <c r="J662">
        <v>39.130000000000003</v>
      </c>
      <c r="K662" s="130" t="s">
        <v>950</v>
      </c>
      <c r="L662">
        <v>1.36</v>
      </c>
      <c r="M662" s="130"/>
      <c r="N662">
        <v>0.08</v>
      </c>
      <c r="O662">
        <v>4.0199999999999996</v>
      </c>
      <c r="P662">
        <v>3.42</v>
      </c>
      <c r="Q662">
        <v>-7.23</v>
      </c>
      <c r="R662" s="130"/>
      <c r="T662" s="130"/>
      <c r="X662" s="130"/>
    </row>
    <row r="663" spans="1:24" x14ac:dyDescent="0.3">
      <c r="A663" s="130" t="s">
        <v>175</v>
      </c>
      <c r="B663">
        <v>661</v>
      </c>
      <c r="C663" s="130" t="s">
        <v>914</v>
      </c>
      <c r="D663" s="130" t="s">
        <v>6</v>
      </c>
      <c r="E663">
        <v>31.75</v>
      </c>
      <c r="F663">
        <v>0</v>
      </c>
      <c r="G663">
        <v>14400</v>
      </c>
      <c r="H663">
        <v>460</v>
      </c>
      <c r="I663">
        <v>5715</v>
      </c>
      <c r="J663">
        <v>24.91</v>
      </c>
      <c r="K663" s="130" t="s">
        <v>1067</v>
      </c>
      <c r="L663">
        <v>0.18</v>
      </c>
      <c r="M663" s="130" t="s">
        <v>965</v>
      </c>
      <c r="N663">
        <v>1.27</v>
      </c>
      <c r="O663">
        <v>12.31</v>
      </c>
      <c r="P663">
        <v>11.77</v>
      </c>
      <c r="Q663">
        <v>11.95</v>
      </c>
      <c r="R663" s="130" t="s">
        <v>2939</v>
      </c>
      <c r="T663" s="130"/>
      <c r="X663" s="130"/>
    </row>
    <row r="664" spans="1:24" x14ac:dyDescent="0.3">
      <c r="A664" s="130" t="s">
        <v>174</v>
      </c>
      <c r="B664">
        <v>662</v>
      </c>
      <c r="C664" s="130" t="s">
        <v>914</v>
      </c>
      <c r="D664" s="130" t="s">
        <v>6</v>
      </c>
      <c r="E664">
        <v>6.8</v>
      </c>
      <c r="F664">
        <v>-1.45</v>
      </c>
      <c r="G664">
        <v>702400</v>
      </c>
      <c r="H664">
        <v>4816</v>
      </c>
      <c r="I664">
        <v>1458</v>
      </c>
      <c r="J664">
        <v>4.82</v>
      </c>
      <c r="K664" s="130" t="s">
        <v>1108</v>
      </c>
      <c r="L664">
        <v>2.16</v>
      </c>
      <c r="M664" s="130" t="s">
        <v>972</v>
      </c>
      <c r="N664">
        <v>1.41</v>
      </c>
      <c r="O664">
        <v>8.2799999999999994</v>
      </c>
      <c r="P664">
        <v>19.23</v>
      </c>
      <c r="Q664">
        <v>27.38</v>
      </c>
      <c r="R664" s="130" t="s">
        <v>3550</v>
      </c>
      <c r="T664" s="130"/>
      <c r="X664" s="130"/>
    </row>
    <row r="665" spans="1:24" x14ac:dyDescent="0.3">
      <c r="A665" s="130" t="s">
        <v>173</v>
      </c>
      <c r="B665">
        <v>663</v>
      </c>
      <c r="C665" s="130" t="s">
        <v>904</v>
      </c>
      <c r="D665" s="130" t="s">
        <v>6</v>
      </c>
      <c r="E665">
        <v>16.100000000000001</v>
      </c>
      <c r="F665">
        <v>-2.42</v>
      </c>
      <c r="G665">
        <v>400</v>
      </c>
      <c r="H665">
        <v>6</v>
      </c>
      <c r="I665">
        <v>1932</v>
      </c>
      <c r="J665">
        <v>159.54</v>
      </c>
      <c r="K665" s="130" t="s">
        <v>989</v>
      </c>
      <c r="L665">
        <v>0.14000000000000001</v>
      </c>
      <c r="M665" s="130" t="s">
        <v>949</v>
      </c>
      <c r="N665">
        <v>0.1</v>
      </c>
      <c r="O665">
        <v>0.13</v>
      </c>
      <c r="P665">
        <v>0.32</v>
      </c>
      <c r="Q665">
        <v>4.95</v>
      </c>
      <c r="R665" s="130" t="s">
        <v>1130</v>
      </c>
      <c r="T665" s="130"/>
      <c r="X665" s="130"/>
    </row>
    <row r="666" spans="1:24" x14ac:dyDescent="0.3">
      <c r="A666" s="130" t="s">
        <v>172</v>
      </c>
      <c r="B666">
        <v>664</v>
      </c>
      <c r="C666" s="130" t="s">
        <v>904</v>
      </c>
      <c r="D666" s="130" t="s">
        <v>6</v>
      </c>
      <c r="E666">
        <v>5.0999999999999996</v>
      </c>
      <c r="F666">
        <v>-1.92</v>
      </c>
      <c r="G666">
        <v>5598300</v>
      </c>
      <c r="H666">
        <v>29216</v>
      </c>
      <c r="I666">
        <v>4080</v>
      </c>
      <c r="J666">
        <v>25.61</v>
      </c>
      <c r="K666" s="130" t="s">
        <v>3551</v>
      </c>
      <c r="L666">
        <v>0.31</v>
      </c>
      <c r="M666" s="130" t="s">
        <v>923</v>
      </c>
      <c r="N666">
        <v>0.2</v>
      </c>
      <c r="O666">
        <v>17.97</v>
      </c>
      <c r="P666">
        <v>20.13</v>
      </c>
      <c r="Q666">
        <v>7.54</v>
      </c>
      <c r="R666" s="130" t="s">
        <v>945</v>
      </c>
      <c r="T666" s="130"/>
      <c r="X666" s="130"/>
    </row>
    <row r="667" spans="1:24" x14ac:dyDescent="0.3">
      <c r="A667" s="130" t="s">
        <v>171</v>
      </c>
      <c r="B667">
        <v>665</v>
      </c>
      <c r="C667" s="130" t="s">
        <v>914</v>
      </c>
      <c r="D667" s="130" t="s">
        <v>6</v>
      </c>
      <c r="E667">
        <v>3.38</v>
      </c>
      <c r="F667">
        <v>-2.87</v>
      </c>
      <c r="G667">
        <v>15057600</v>
      </c>
      <c r="H667">
        <v>52676</v>
      </c>
      <c r="I667">
        <v>1080</v>
      </c>
      <c r="J667">
        <v>12.03</v>
      </c>
      <c r="K667" s="130" t="s">
        <v>3544</v>
      </c>
      <c r="L667">
        <v>1.1000000000000001</v>
      </c>
      <c r="M667" s="130" t="s">
        <v>938</v>
      </c>
      <c r="N667">
        <v>0.28000000000000003</v>
      </c>
      <c r="O667">
        <v>10.86</v>
      </c>
      <c r="P667">
        <v>20.14</v>
      </c>
      <c r="Q667">
        <v>11.54</v>
      </c>
      <c r="R667" s="130" t="s">
        <v>1106</v>
      </c>
      <c r="T667" s="130"/>
      <c r="X667" s="130"/>
    </row>
    <row r="668" spans="1:24" x14ac:dyDescent="0.3">
      <c r="A668" s="130" t="s">
        <v>170</v>
      </c>
      <c r="B668">
        <v>666</v>
      </c>
      <c r="C668" s="130" t="s">
        <v>904</v>
      </c>
      <c r="D668" s="130" t="s">
        <v>6</v>
      </c>
      <c r="E668">
        <v>12.2</v>
      </c>
      <c r="F668">
        <v>0</v>
      </c>
      <c r="G668">
        <v>37900</v>
      </c>
      <c r="H668">
        <v>464</v>
      </c>
      <c r="I668">
        <v>3660</v>
      </c>
      <c r="J668">
        <v>21.55</v>
      </c>
      <c r="K668" s="130" t="s">
        <v>3440</v>
      </c>
      <c r="L668">
        <v>0.62</v>
      </c>
      <c r="M668" s="130" t="s">
        <v>1159</v>
      </c>
      <c r="N668">
        <v>0.56999999999999995</v>
      </c>
      <c r="O668">
        <v>8.76</v>
      </c>
      <c r="P668">
        <v>13.65</v>
      </c>
      <c r="Q668">
        <v>15.97</v>
      </c>
      <c r="R668" s="130" t="s">
        <v>3436</v>
      </c>
      <c r="T668" s="130"/>
      <c r="X668" s="130"/>
    </row>
    <row r="669" spans="1:24" x14ac:dyDescent="0.3">
      <c r="A669" s="130" t="s">
        <v>169</v>
      </c>
      <c r="B669">
        <v>667</v>
      </c>
      <c r="C669" s="130" t="s">
        <v>914</v>
      </c>
      <c r="D669" s="130" t="s">
        <v>6</v>
      </c>
      <c r="E669">
        <v>35</v>
      </c>
      <c r="F669">
        <v>0.72</v>
      </c>
      <c r="G669">
        <v>1353800</v>
      </c>
      <c r="H669">
        <v>47020</v>
      </c>
      <c r="I669">
        <v>71015</v>
      </c>
      <c r="J669">
        <v>31.15</v>
      </c>
      <c r="K669" s="130" t="s">
        <v>2526</v>
      </c>
      <c r="L669">
        <v>0.45</v>
      </c>
      <c r="M669" s="130" t="s">
        <v>1159</v>
      </c>
      <c r="N669">
        <v>1.1200000000000001</v>
      </c>
      <c r="O669">
        <v>16.41</v>
      </c>
      <c r="P669">
        <v>20.09</v>
      </c>
      <c r="Q669">
        <v>14.84</v>
      </c>
      <c r="R669" s="130" t="s">
        <v>2279</v>
      </c>
      <c r="T669" s="130"/>
      <c r="X669" s="130"/>
    </row>
    <row r="670" spans="1:24" x14ac:dyDescent="0.3">
      <c r="A670" s="130" t="s">
        <v>168</v>
      </c>
      <c r="B670">
        <v>668</v>
      </c>
      <c r="C670" s="130" t="s">
        <v>904</v>
      </c>
      <c r="D670" s="130" t="s">
        <v>6</v>
      </c>
      <c r="E670">
        <v>8.1</v>
      </c>
      <c r="F670">
        <v>4.5199999999999996</v>
      </c>
      <c r="G670">
        <v>6354300</v>
      </c>
      <c r="H670">
        <v>51862</v>
      </c>
      <c r="I670">
        <v>3842</v>
      </c>
      <c r="J670">
        <v>30.32</v>
      </c>
      <c r="K670" s="130" t="s">
        <v>1026</v>
      </c>
      <c r="L670">
        <v>0.56000000000000005</v>
      </c>
      <c r="M670" s="130" t="s">
        <v>956</v>
      </c>
      <c r="N670">
        <v>0.27</v>
      </c>
      <c r="O670">
        <v>4.78</v>
      </c>
      <c r="P670">
        <v>6.9</v>
      </c>
      <c r="Q670">
        <v>16.350000000000001</v>
      </c>
      <c r="R670" s="130" t="s">
        <v>1154</v>
      </c>
      <c r="T670" s="130"/>
      <c r="X670" s="130"/>
    </row>
    <row r="671" spans="1:24" x14ac:dyDescent="0.3">
      <c r="A671" s="130" t="s">
        <v>167</v>
      </c>
      <c r="B671">
        <v>669</v>
      </c>
      <c r="C671" s="130" t="s">
        <v>904</v>
      </c>
      <c r="D671" s="130" t="s">
        <v>6</v>
      </c>
      <c r="E671">
        <v>45</v>
      </c>
      <c r="F671">
        <v>0.56000000000000005</v>
      </c>
      <c r="G671">
        <v>9178500</v>
      </c>
      <c r="H671">
        <v>412830</v>
      </c>
      <c r="I671">
        <v>91801</v>
      </c>
      <c r="J671">
        <v>6.65</v>
      </c>
      <c r="K671" s="130" t="s">
        <v>997</v>
      </c>
      <c r="L671">
        <v>1.6</v>
      </c>
      <c r="M671" s="130" t="s">
        <v>1040</v>
      </c>
      <c r="N671">
        <v>6.77</v>
      </c>
      <c r="O671">
        <v>7.59</v>
      </c>
      <c r="P671">
        <v>12.6</v>
      </c>
      <c r="Q671">
        <v>4.58</v>
      </c>
      <c r="R671" s="130" t="s">
        <v>984</v>
      </c>
      <c r="T671" s="130"/>
      <c r="X671" s="130"/>
    </row>
    <row r="672" spans="1:24" x14ac:dyDescent="0.3">
      <c r="A672" s="130" t="s">
        <v>166</v>
      </c>
      <c r="B672">
        <v>670</v>
      </c>
      <c r="C672" s="130" t="s">
        <v>914</v>
      </c>
      <c r="D672" s="130" t="s">
        <v>6</v>
      </c>
      <c r="E672">
        <v>210</v>
      </c>
      <c r="F672">
        <v>0</v>
      </c>
      <c r="G672">
        <v>0</v>
      </c>
      <c r="H672">
        <v>0</v>
      </c>
      <c r="I672">
        <v>1260</v>
      </c>
      <c r="J672">
        <v>10.11</v>
      </c>
      <c r="K672" s="130" t="s">
        <v>1081</v>
      </c>
      <c r="L672">
        <v>0.2</v>
      </c>
      <c r="M672" s="130" t="s">
        <v>1160</v>
      </c>
      <c r="N672">
        <v>20.77</v>
      </c>
      <c r="O672">
        <v>8.08</v>
      </c>
      <c r="P672">
        <v>8.8000000000000007</v>
      </c>
      <c r="Q672">
        <v>8.1</v>
      </c>
      <c r="R672" s="130" t="s">
        <v>3434</v>
      </c>
      <c r="S672">
        <v>22.69</v>
      </c>
      <c r="T672" s="130"/>
      <c r="U672">
        <v>148</v>
      </c>
      <c r="V672">
        <v>137</v>
      </c>
      <c r="W672">
        <v>1.37</v>
      </c>
      <c r="X672" s="130"/>
    </row>
    <row r="673" spans="1:24" x14ac:dyDescent="0.3">
      <c r="A673" s="130" t="s">
        <v>165</v>
      </c>
      <c r="B673">
        <v>671</v>
      </c>
      <c r="C673" s="130" t="s">
        <v>904</v>
      </c>
      <c r="D673" s="130" t="s">
        <v>6</v>
      </c>
      <c r="E673">
        <v>6.8</v>
      </c>
      <c r="F673">
        <v>-0.73</v>
      </c>
      <c r="G673">
        <v>2100</v>
      </c>
      <c r="H673">
        <v>14</v>
      </c>
      <c r="I673">
        <v>826</v>
      </c>
      <c r="J673">
        <v>14.99</v>
      </c>
      <c r="K673" s="130" t="s">
        <v>995</v>
      </c>
      <c r="L673">
        <v>0.7</v>
      </c>
      <c r="M673" s="130" t="s">
        <v>965</v>
      </c>
      <c r="N673">
        <v>0.45</v>
      </c>
      <c r="O673">
        <v>8.59</v>
      </c>
      <c r="P673">
        <v>10.54</v>
      </c>
      <c r="Q673">
        <v>4.7300000000000004</v>
      </c>
      <c r="R673" s="130" t="s">
        <v>3552</v>
      </c>
      <c r="T673" s="130"/>
      <c r="X673" s="130"/>
    </row>
    <row r="674" spans="1:24" x14ac:dyDescent="0.3">
      <c r="A674" s="130" t="s">
        <v>164</v>
      </c>
      <c r="B674">
        <v>672</v>
      </c>
      <c r="C674" s="130" t="s">
        <v>904</v>
      </c>
      <c r="D674" s="130" t="s">
        <v>6</v>
      </c>
      <c r="E674">
        <v>16.100000000000001</v>
      </c>
      <c r="F674">
        <v>0</v>
      </c>
      <c r="G674">
        <v>792600</v>
      </c>
      <c r="H674">
        <v>12766</v>
      </c>
      <c r="I674">
        <v>5257</v>
      </c>
      <c r="J674">
        <v>24.93</v>
      </c>
      <c r="K674" s="130" t="s">
        <v>2508</v>
      </c>
      <c r="L674">
        <v>1.26</v>
      </c>
      <c r="M674" s="130" t="s">
        <v>1161</v>
      </c>
      <c r="N674">
        <v>0.65</v>
      </c>
      <c r="O674">
        <v>11.43</v>
      </c>
      <c r="P674">
        <v>10.23</v>
      </c>
      <c r="Q674">
        <v>-1.45</v>
      </c>
      <c r="R674" s="130" t="s">
        <v>936</v>
      </c>
      <c r="T674" s="130"/>
      <c r="X674" s="130"/>
    </row>
    <row r="675" spans="1:24" x14ac:dyDescent="0.3">
      <c r="A675" s="130" t="s">
        <v>163</v>
      </c>
      <c r="B675">
        <v>673</v>
      </c>
      <c r="C675" s="130" t="s">
        <v>904</v>
      </c>
      <c r="D675" s="130" t="s">
        <v>6</v>
      </c>
      <c r="E675">
        <v>5.15</v>
      </c>
      <c r="F675">
        <v>0.98</v>
      </c>
      <c r="G675">
        <v>191000</v>
      </c>
      <c r="H675">
        <v>981</v>
      </c>
      <c r="I675">
        <v>2147</v>
      </c>
      <c r="J675">
        <v>13.14</v>
      </c>
      <c r="K675" s="130" t="s">
        <v>1009</v>
      </c>
      <c r="L675">
        <v>1.02</v>
      </c>
      <c r="M675" s="130" t="s">
        <v>906</v>
      </c>
      <c r="N675">
        <v>0.39</v>
      </c>
      <c r="O675">
        <v>4.71</v>
      </c>
      <c r="P675">
        <v>7.02</v>
      </c>
      <c r="Q675">
        <v>-1.03</v>
      </c>
      <c r="R675" s="130" t="s">
        <v>3504</v>
      </c>
      <c r="T675" s="130"/>
      <c r="X675" s="130"/>
    </row>
    <row r="676" spans="1:24" x14ac:dyDescent="0.3">
      <c r="A676" s="130" t="s">
        <v>162</v>
      </c>
      <c r="B676">
        <v>674</v>
      </c>
      <c r="C676" s="130" t="s">
        <v>904</v>
      </c>
      <c r="D676" s="130" t="s">
        <v>6</v>
      </c>
      <c r="E676">
        <v>10.9</v>
      </c>
      <c r="F676">
        <v>0.93</v>
      </c>
      <c r="G676">
        <v>279400</v>
      </c>
      <c r="H676">
        <v>3035</v>
      </c>
      <c r="I676">
        <v>4373</v>
      </c>
      <c r="J676">
        <v>20.56</v>
      </c>
      <c r="K676" s="130" t="s">
        <v>1034</v>
      </c>
      <c r="L676">
        <v>1.56</v>
      </c>
      <c r="M676" s="130" t="s">
        <v>1038</v>
      </c>
      <c r="N676">
        <v>0.53</v>
      </c>
      <c r="O676">
        <v>5.61</v>
      </c>
      <c r="P676">
        <v>7.21</v>
      </c>
      <c r="Q676">
        <v>15.01</v>
      </c>
      <c r="R676" s="130" t="s">
        <v>942</v>
      </c>
      <c r="T676" s="130"/>
      <c r="X676" s="130"/>
    </row>
    <row r="677" spans="1:24" x14ac:dyDescent="0.3">
      <c r="A677" s="130" t="s">
        <v>871</v>
      </c>
      <c r="B677">
        <v>675</v>
      </c>
      <c r="C677" s="130" t="s">
        <v>904</v>
      </c>
      <c r="D677" s="130" t="s">
        <v>6</v>
      </c>
      <c r="E677">
        <v>13</v>
      </c>
      <c r="F677">
        <v>0</v>
      </c>
      <c r="G677">
        <v>0</v>
      </c>
      <c r="H677">
        <v>0</v>
      </c>
      <c r="I677">
        <v>1404</v>
      </c>
      <c r="J677">
        <v>18.25</v>
      </c>
      <c r="K677" s="130" t="s">
        <v>934</v>
      </c>
      <c r="L677">
        <v>0.11</v>
      </c>
      <c r="M677" s="130" t="s">
        <v>913</v>
      </c>
      <c r="N677">
        <v>0.71</v>
      </c>
      <c r="O677">
        <v>3.28</v>
      </c>
      <c r="P677">
        <v>3.25</v>
      </c>
      <c r="Q677">
        <v>12.54</v>
      </c>
      <c r="R677" s="130" t="s">
        <v>3516</v>
      </c>
      <c r="S677">
        <v>26.49</v>
      </c>
      <c r="T677" s="130"/>
      <c r="U677">
        <v>353</v>
      </c>
      <c r="V677">
        <v>345</v>
      </c>
      <c r="W677">
        <v>7.66</v>
      </c>
      <c r="X677" s="130"/>
    </row>
    <row r="678" spans="1:24" x14ac:dyDescent="0.3">
      <c r="A678" s="130" t="s">
        <v>161</v>
      </c>
      <c r="B678">
        <v>676</v>
      </c>
      <c r="C678" s="130" t="s">
        <v>904</v>
      </c>
      <c r="D678" s="130" t="s">
        <v>6</v>
      </c>
      <c r="E678">
        <v>1.69</v>
      </c>
      <c r="F678">
        <v>-0.59</v>
      </c>
      <c r="G678">
        <v>2533800</v>
      </c>
      <c r="H678">
        <v>4281</v>
      </c>
      <c r="I678">
        <v>32324</v>
      </c>
      <c r="J678">
        <v>14.31</v>
      </c>
      <c r="K678" s="130" t="s">
        <v>3130</v>
      </c>
      <c r="L678">
        <v>1.65</v>
      </c>
      <c r="M678" s="130" t="s">
        <v>912</v>
      </c>
      <c r="N678">
        <v>0.12</v>
      </c>
      <c r="O678">
        <v>4.67</v>
      </c>
      <c r="P678">
        <v>5.0999999999999996</v>
      </c>
      <c r="Q678">
        <v>15.53</v>
      </c>
      <c r="R678" s="130" t="s">
        <v>1010</v>
      </c>
      <c r="T678" s="130"/>
      <c r="X678" s="130"/>
    </row>
    <row r="679" spans="1:24" x14ac:dyDescent="0.3">
      <c r="A679" s="130" t="s">
        <v>160</v>
      </c>
      <c r="B679">
        <v>677</v>
      </c>
      <c r="C679" s="130" t="s">
        <v>904</v>
      </c>
      <c r="D679" s="130" t="s">
        <v>6</v>
      </c>
      <c r="E679">
        <v>4.4000000000000004</v>
      </c>
      <c r="F679">
        <v>-0.45</v>
      </c>
      <c r="G679">
        <v>8005200</v>
      </c>
      <c r="H679">
        <v>35144</v>
      </c>
      <c r="I679">
        <v>36960</v>
      </c>
      <c r="J679">
        <v>8.0299999999999994</v>
      </c>
      <c r="K679" s="130" t="s">
        <v>1099</v>
      </c>
      <c r="L679">
        <v>0.51</v>
      </c>
      <c r="M679" s="130" t="s">
        <v>933</v>
      </c>
      <c r="N679">
        <v>0.55000000000000004</v>
      </c>
      <c r="O679">
        <v>12.17</v>
      </c>
      <c r="P679">
        <v>15.84</v>
      </c>
      <c r="Q679">
        <v>38.93</v>
      </c>
      <c r="R679" s="130" t="s">
        <v>3553</v>
      </c>
      <c r="T679" s="130"/>
      <c r="X679" s="130"/>
    </row>
    <row r="680" spans="1:24" x14ac:dyDescent="0.3">
      <c r="A680" s="130" t="s">
        <v>159</v>
      </c>
      <c r="B680">
        <v>678</v>
      </c>
      <c r="C680" s="130" t="s">
        <v>914</v>
      </c>
      <c r="D680" s="130" t="s">
        <v>6</v>
      </c>
      <c r="E680">
        <v>4.96</v>
      </c>
      <c r="F680">
        <v>0</v>
      </c>
      <c r="G680">
        <v>7578600</v>
      </c>
      <c r="H680">
        <v>37782</v>
      </c>
      <c r="I680">
        <v>1339</v>
      </c>
      <c r="J680">
        <v>34.93</v>
      </c>
      <c r="K680" s="130" t="s">
        <v>1164</v>
      </c>
      <c r="L680">
        <v>0.2</v>
      </c>
      <c r="M680" s="130" t="s">
        <v>931</v>
      </c>
      <c r="N680">
        <v>0.14000000000000001</v>
      </c>
      <c r="O680">
        <v>12.59</v>
      </c>
      <c r="P680">
        <v>12.16</v>
      </c>
      <c r="Q680">
        <v>7.65</v>
      </c>
      <c r="R680" s="130" t="s">
        <v>1026</v>
      </c>
      <c r="T680" s="130"/>
      <c r="X680" s="130"/>
    </row>
    <row r="681" spans="1:24" x14ac:dyDescent="0.3">
      <c r="A681" s="130" t="s">
        <v>158</v>
      </c>
      <c r="B681">
        <v>679</v>
      </c>
      <c r="C681" s="130" t="s">
        <v>904</v>
      </c>
      <c r="D681" s="130" t="s">
        <v>6</v>
      </c>
      <c r="E681">
        <v>1.89</v>
      </c>
      <c r="F681">
        <v>0</v>
      </c>
      <c r="G681">
        <v>553000</v>
      </c>
      <c r="H681">
        <v>1034</v>
      </c>
      <c r="I681">
        <v>1083</v>
      </c>
      <c r="K681" s="130" t="s">
        <v>2522</v>
      </c>
      <c r="L681">
        <v>3.65</v>
      </c>
      <c r="M681" s="130" t="s">
        <v>938</v>
      </c>
      <c r="N681">
        <v>0</v>
      </c>
      <c r="O681">
        <v>3.73</v>
      </c>
      <c r="P681">
        <v>-1.32</v>
      </c>
      <c r="Q681">
        <v>2.68</v>
      </c>
      <c r="R681" s="130" t="s">
        <v>1025</v>
      </c>
      <c r="T681" s="130"/>
      <c r="X681" s="130"/>
    </row>
    <row r="682" spans="1:24" x14ac:dyDescent="0.3">
      <c r="A682" s="130" t="s">
        <v>157</v>
      </c>
      <c r="B682">
        <v>680</v>
      </c>
      <c r="C682" s="130" t="s">
        <v>914</v>
      </c>
      <c r="D682" s="130" t="s">
        <v>6</v>
      </c>
      <c r="E682">
        <v>18.600000000000001</v>
      </c>
      <c r="F682">
        <v>1.64</v>
      </c>
      <c r="G682">
        <v>3800</v>
      </c>
      <c r="H682">
        <v>71</v>
      </c>
      <c r="I682">
        <v>698</v>
      </c>
      <c r="J682">
        <v>34.19</v>
      </c>
      <c r="K682" s="130" t="s">
        <v>1016</v>
      </c>
      <c r="L682">
        <v>0.16</v>
      </c>
      <c r="M682" s="130" t="s">
        <v>930</v>
      </c>
      <c r="N682">
        <v>0.54</v>
      </c>
      <c r="O682">
        <v>2.61</v>
      </c>
      <c r="P682">
        <v>2.34</v>
      </c>
      <c r="Q682">
        <v>14.66</v>
      </c>
      <c r="R682" s="130" t="s">
        <v>1100</v>
      </c>
      <c r="T682" s="130"/>
      <c r="X682" s="130"/>
    </row>
    <row r="683" spans="1:24" x14ac:dyDescent="0.3">
      <c r="A683" s="130" t="s">
        <v>156</v>
      </c>
      <c r="B683">
        <v>681</v>
      </c>
      <c r="C683" s="130" t="s">
        <v>914</v>
      </c>
      <c r="D683" s="130" t="s">
        <v>6</v>
      </c>
      <c r="E683">
        <v>2.2400000000000002</v>
      </c>
      <c r="F683">
        <v>-0.88</v>
      </c>
      <c r="G683">
        <v>815300</v>
      </c>
      <c r="H683">
        <v>1806</v>
      </c>
      <c r="I683">
        <v>753</v>
      </c>
      <c r="J683">
        <v>16.7</v>
      </c>
      <c r="K683" s="130" t="s">
        <v>2930</v>
      </c>
      <c r="L683">
        <v>0.63</v>
      </c>
      <c r="M683" s="130" t="s">
        <v>923</v>
      </c>
      <c r="N683">
        <v>0.13</v>
      </c>
      <c r="O683">
        <v>9.27</v>
      </c>
      <c r="P683">
        <v>11.69</v>
      </c>
      <c r="Q683">
        <v>2.08</v>
      </c>
      <c r="R683" s="130" t="s">
        <v>1032</v>
      </c>
      <c r="T683" s="130"/>
      <c r="X683" s="130"/>
    </row>
    <row r="684" spans="1:24" x14ac:dyDescent="0.3">
      <c r="A684" s="130" t="s">
        <v>155</v>
      </c>
      <c r="B684">
        <v>682</v>
      </c>
      <c r="C684" s="130" t="s">
        <v>914</v>
      </c>
      <c r="D684" s="130" t="s">
        <v>6</v>
      </c>
      <c r="E684">
        <v>113</v>
      </c>
      <c r="F684">
        <v>-1.31</v>
      </c>
      <c r="G684">
        <v>403000</v>
      </c>
      <c r="H684">
        <v>45764</v>
      </c>
      <c r="I684">
        <v>33900</v>
      </c>
      <c r="J684">
        <v>46.8</v>
      </c>
      <c r="K684" s="130" t="s">
        <v>1156</v>
      </c>
      <c r="L684">
        <v>1.06</v>
      </c>
      <c r="M684" s="130" t="s">
        <v>1045</v>
      </c>
      <c r="N684">
        <v>2.41</v>
      </c>
      <c r="O684">
        <v>19.440000000000001</v>
      </c>
      <c r="P684">
        <v>28.46</v>
      </c>
      <c r="Q684">
        <v>23.85</v>
      </c>
      <c r="R684" s="130" t="s">
        <v>2950</v>
      </c>
      <c r="T684" s="130"/>
      <c r="X684" s="130"/>
    </row>
    <row r="685" spans="1:24" x14ac:dyDescent="0.3">
      <c r="A685" s="130" t="s">
        <v>872</v>
      </c>
      <c r="B685">
        <v>683</v>
      </c>
      <c r="C685" s="130" t="s">
        <v>907</v>
      </c>
      <c r="D685" s="130" t="s">
        <v>6</v>
      </c>
      <c r="E685">
        <v>14.7</v>
      </c>
      <c r="F685">
        <v>1.38</v>
      </c>
      <c r="G685">
        <v>258100</v>
      </c>
      <c r="H685">
        <v>3774</v>
      </c>
      <c r="I685">
        <v>3381</v>
      </c>
      <c r="J685">
        <v>43.76</v>
      </c>
      <c r="K685" s="130" t="s">
        <v>3554</v>
      </c>
      <c r="L685">
        <v>1.1000000000000001</v>
      </c>
      <c r="M685" s="130" t="s">
        <v>938</v>
      </c>
      <c r="N685">
        <v>0.34</v>
      </c>
      <c r="O685">
        <v>16.760000000000002</v>
      </c>
      <c r="P685">
        <v>16.34</v>
      </c>
      <c r="Q685">
        <v>27.61</v>
      </c>
      <c r="R685" s="130" t="s">
        <v>931</v>
      </c>
      <c r="T685" s="130"/>
      <c r="X685" s="130"/>
    </row>
    <row r="686" spans="1:24" x14ac:dyDescent="0.3">
      <c r="A686" s="130" t="s">
        <v>154</v>
      </c>
      <c r="B686">
        <v>684</v>
      </c>
      <c r="C686" s="130" t="s">
        <v>914</v>
      </c>
      <c r="D686" s="130" t="s">
        <v>6</v>
      </c>
      <c r="E686">
        <v>31</v>
      </c>
      <c r="F686">
        <v>0</v>
      </c>
      <c r="G686">
        <v>0</v>
      </c>
      <c r="H686">
        <v>0</v>
      </c>
      <c r="I686">
        <v>6250</v>
      </c>
      <c r="J686">
        <v>69.84</v>
      </c>
      <c r="K686" s="130" t="s">
        <v>1058</v>
      </c>
      <c r="L686">
        <v>7.0000000000000007E-2</v>
      </c>
      <c r="M686" s="130" t="s">
        <v>902</v>
      </c>
      <c r="N686">
        <v>0.44</v>
      </c>
      <c r="O686">
        <v>0.3</v>
      </c>
      <c r="P686">
        <v>0.36</v>
      </c>
      <c r="Q686">
        <v>1.47</v>
      </c>
      <c r="R686" s="130" t="s">
        <v>1018</v>
      </c>
      <c r="S686">
        <v>36.409999999999997</v>
      </c>
      <c r="T686" s="130"/>
      <c r="U686">
        <v>626</v>
      </c>
      <c r="V686">
        <v>633</v>
      </c>
      <c r="W686">
        <v>-4.45</v>
      </c>
      <c r="X686" s="130"/>
    </row>
    <row r="687" spans="1:24" x14ac:dyDescent="0.3">
      <c r="A687" s="130" t="s">
        <v>153</v>
      </c>
      <c r="B687">
        <v>685</v>
      </c>
      <c r="C687" s="130" t="s">
        <v>904</v>
      </c>
      <c r="D687" s="130" t="s">
        <v>97</v>
      </c>
      <c r="E687">
        <v>0.12</v>
      </c>
      <c r="F687">
        <v>0</v>
      </c>
      <c r="G687">
        <v>12430500</v>
      </c>
      <c r="H687">
        <v>1489</v>
      </c>
      <c r="I687">
        <v>1150</v>
      </c>
      <c r="K687" s="130" t="s">
        <v>2281</v>
      </c>
      <c r="L687">
        <v>7.71</v>
      </c>
      <c r="M687" s="130"/>
      <c r="N687">
        <v>0</v>
      </c>
      <c r="O687">
        <v>-15</v>
      </c>
      <c r="P687">
        <v>-93.1</v>
      </c>
      <c r="Q687">
        <v>-9.16</v>
      </c>
      <c r="R687" s="130"/>
      <c r="T687" s="130"/>
      <c r="X687" s="130"/>
    </row>
    <row r="688" spans="1:24" x14ac:dyDescent="0.3">
      <c r="A688" s="130" t="s">
        <v>152</v>
      </c>
      <c r="B688">
        <v>686</v>
      </c>
      <c r="C688" s="130" t="s">
        <v>904</v>
      </c>
      <c r="D688" s="130" t="s">
        <v>6</v>
      </c>
      <c r="E688">
        <v>0.27</v>
      </c>
      <c r="F688">
        <v>-6.9</v>
      </c>
      <c r="G688">
        <v>156378600</v>
      </c>
      <c r="H688">
        <v>42751</v>
      </c>
      <c r="I688">
        <v>3004</v>
      </c>
      <c r="K688" s="130" t="s">
        <v>1047</v>
      </c>
      <c r="L688">
        <v>0.57999999999999996</v>
      </c>
      <c r="M688" s="130"/>
      <c r="N688">
        <v>0</v>
      </c>
      <c r="O688">
        <v>0.35</v>
      </c>
      <c r="P688">
        <v>-0.35</v>
      </c>
      <c r="Q688">
        <v>-24.55</v>
      </c>
      <c r="R688" s="130"/>
      <c r="T688" s="130"/>
      <c r="X688" s="130"/>
    </row>
    <row r="689" spans="1:24" x14ac:dyDescent="0.3">
      <c r="A689" s="130" t="s">
        <v>151</v>
      </c>
      <c r="B689">
        <v>687</v>
      </c>
      <c r="C689" s="130" t="s">
        <v>904</v>
      </c>
      <c r="D689" s="130" t="s">
        <v>6</v>
      </c>
      <c r="E689">
        <v>2.36</v>
      </c>
      <c r="F689">
        <v>-5.6</v>
      </c>
      <c r="G689">
        <v>4717700</v>
      </c>
      <c r="H689">
        <v>11459</v>
      </c>
      <c r="I689">
        <v>727</v>
      </c>
      <c r="J689">
        <v>19.399999999999999</v>
      </c>
      <c r="K689" s="130" t="s">
        <v>1046</v>
      </c>
      <c r="L689">
        <v>2.1</v>
      </c>
      <c r="M689" s="130" t="s">
        <v>921</v>
      </c>
      <c r="N689">
        <v>0.12</v>
      </c>
      <c r="O689">
        <v>3.72</v>
      </c>
      <c r="P689">
        <v>3.58</v>
      </c>
      <c r="Q689">
        <v>-9.61</v>
      </c>
      <c r="R689" s="130" t="s">
        <v>997</v>
      </c>
      <c r="T689" s="130"/>
      <c r="X689" s="130"/>
    </row>
    <row r="690" spans="1:24" x14ac:dyDescent="0.3">
      <c r="A690" s="130" t="s">
        <v>150</v>
      </c>
      <c r="B690">
        <v>688</v>
      </c>
      <c r="C690" s="130" t="s">
        <v>904</v>
      </c>
      <c r="D690" s="130" t="s">
        <v>6</v>
      </c>
      <c r="E690">
        <v>4.4000000000000004</v>
      </c>
      <c r="F690">
        <v>0</v>
      </c>
      <c r="G690">
        <v>8500</v>
      </c>
      <c r="H690">
        <v>37</v>
      </c>
      <c r="I690">
        <v>2600</v>
      </c>
      <c r="K690" s="130" t="s">
        <v>997</v>
      </c>
      <c r="L690">
        <v>0.13</v>
      </c>
      <c r="M690" s="130" t="s">
        <v>968</v>
      </c>
      <c r="N690">
        <v>0</v>
      </c>
      <c r="O690">
        <v>-1.04</v>
      </c>
      <c r="P690">
        <v>-1.55</v>
      </c>
      <c r="Q690">
        <v>6.22</v>
      </c>
      <c r="R690" s="130" t="s">
        <v>1088</v>
      </c>
      <c r="T690" s="130"/>
      <c r="X690" s="130"/>
    </row>
    <row r="691" spans="1:24" x14ac:dyDescent="0.3">
      <c r="A691" s="130" t="s">
        <v>149</v>
      </c>
      <c r="B691">
        <v>689</v>
      </c>
      <c r="C691" s="130" t="s">
        <v>904</v>
      </c>
      <c r="D691" s="130" t="s">
        <v>6</v>
      </c>
      <c r="E691">
        <v>2.78</v>
      </c>
      <c r="F691">
        <v>-5.12</v>
      </c>
      <c r="G691">
        <v>17887000</v>
      </c>
      <c r="H691">
        <v>49704</v>
      </c>
      <c r="I691">
        <v>1895</v>
      </c>
      <c r="J691">
        <v>24.06</v>
      </c>
      <c r="K691" s="130" t="s">
        <v>1023</v>
      </c>
      <c r="L691">
        <v>2.56</v>
      </c>
      <c r="M691" s="130"/>
      <c r="N691">
        <v>0.12</v>
      </c>
      <c r="O691">
        <v>1.87</v>
      </c>
      <c r="P691">
        <v>3.69</v>
      </c>
      <c r="Q691">
        <v>4.58</v>
      </c>
      <c r="R691" s="130"/>
      <c r="T691" s="130"/>
      <c r="X691" s="130"/>
    </row>
    <row r="692" spans="1:24" x14ac:dyDescent="0.3">
      <c r="A692" s="130" t="s">
        <v>1163</v>
      </c>
      <c r="B692">
        <v>690</v>
      </c>
      <c r="C692" s="130" t="s">
        <v>904</v>
      </c>
      <c r="D692" s="130" t="s">
        <v>6</v>
      </c>
      <c r="E692">
        <v>3.08</v>
      </c>
      <c r="F692">
        <v>-1.28</v>
      </c>
      <c r="G692">
        <v>63472700</v>
      </c>
      <c r="H692">
        <v>195606</v>
      </c>
      <c r="I692">
        <v>102774</v>
      </c>
      <c r="J692">
        <v>163.5</v>
      </c>
      <c r="K692" s="130" t="s">
        <v>1128</v>
      </c>
      <c r="L692">
        <v>6.25</v>
      </c>
      <c r="M692" s="130" t="s">
        <v>949</v>
      </c>
      <c r="N692">
        <v>0.02</v>
      </c>
      <c r="O692">
        <v>3.23</v>
      </c>
      <c r="P692">
        <v>0.75</v>
      </c>
      <c r="Q692">
        <v>-1.64</v>
      </c>
      <c r="R692" s="130" t="s">
        <v>971</v>
      </c>
      <c r="T692" s="130"/>
      <c r="X692" s="130"/>
    </row>
    <row r="693" spans="1:24" x14ac:dyDescent="0.3">
      <c r="A693" s="130" t="s">
        <v>148</v>
      </c>
      <c r="B693">
        <v>691</v>
      </c>
      <c r="C693" s="130" t="s">
        <v>904</v>
      </c>
      <c r="D693" s="130" t="s">
        <v>6</v>
      </c>
      <c r="E693">
        <v>11.6</v>
      </c>
      <c r="F693">
        <v>0</v>
      </c>
      <c r="G693">
        <v>400</v>
      </c>
      <c r="H693">
        <v>5</v>
      </c>
      <c r="I693">
        <v>3014</v>
      </c>
      <c r="J693">
        <v>24.17</v>
      </c>
      <c r="K693" s="130" t="s">
        <v>2517</v>
      </c>
      <c r="L693">
        <v>0.47</v>
      </c>
      <c r="M693" s="130" t="s">
        <v>930</v>
      </c>
      <c r="N693">
        <v>0.48</v>
      </c>
      <c r="O693">
        <v>5.81</v>
      </c>
      <c r="P693">
        <v>7.89</v>
      </c>
      <c r="Q693">
        <v>9.32</v>
      </c>
      <c r="R693" s="130" t="s">
        <v>2176</v>
      </c>
      <c r="T693" s="130"/>
      <c r="X693" s="130"/>
    </row>
    <row r="694" spans="1:24" x14ac:dyDescent="0.3">
      <c r="A694" s="130" t="s">
        <v>147</v>
      </c>
      <c r="B694">
        <v>692</v>
      </c>
      <c r="C694" s="130" t="s">
        <v>904</v>
      </c>
      <c r="D694" s="130" t="s">
        <v>6</v>
      </c>
      <c r="E694">
        <v>2.7</v>
      </c>
      <c r="F694">
        <v>-0.74</v>
      </c>
      <c r="G694">
        <v>15242100</v>
      </c>
      <c r="H694">
        <v>41147</v>
      </c>
      <c r="I694">
        <v>5718</v>
      </c>
      <c r="J694">
        <v>9.26</v>
      </c>
      <c r="K694" s="130" t="s">
        <v>1039</v>
      </c>
      <c r="L694">
        <v>2.2400000000000002</v>
      </c>
      <c r="M694" s="130"/>
      <c r="N694">
        <v>0.28999999999999998</v>
      </c>
      <c r="O694">
        <v>5.45</v>
      </c>
      <c r="P694">
        <v>10.46</v>
      </c>
      <c r="Q694">
        <v>54.24</v>
      </c>
      <c r="R694" s="130" t="s">
        <v>1102</v>
      </c>
      <c r="T694" s="130"/>
      <c r="X694" s="130"/>
    </row>
    <row r="695" spans="1:24" x14ac:dyDescent="0.3">
      <c r="A695" s="130" t="s">
        <v>146</v>
      </c>
      <c r="B695">
        <v>693</v>
      </c>
      <c r="C695" s="130" t="s">
        <v>904</v>
      </c>
      <c r="D695" s="130" t="s">
        <v>82</v>
      </c>
      <c r="E695">
        <v>0.01</v>
      </c>
      <c r="F695">
        <v>0</v>
      </c>
      <c r="G695">
        <v>0</v>
      </c>
      <c r="H695">
        <v>0</v>
      </c>
      <c r="I695">
        <v>68</v>
      </c>
      <c r="K695" s="130"/>
      <c r="L695">
        <v>-1.2</v>
      </c>
      <c r="M695" s="130"/>
      <c r="N695">
        <v>0</v>
      </c>
      <c r="O695">
        <v>-30.09</v>
      </c>
      <c r="Q695">
        <v>-85.19</v>
      </c>
      <c r="R695" s="130"/>
      <c r="S695">
        <v>99.85</v>
      </c>
      <c r="T695" s="130"/>
      <c r="X695" s="130"/>
    </row>
    <row r="696" spans="1:24" x14ac:dyDescent="0.3">
      <c r="A696" s="130" t="s">
        <v>145</v>
      </c>
      <c r="B696">
        <v>694</v>
      </c>
      <c r="C696" s="130" t="s">
        <v>904</v>
      </c>
      <c r="D696" s="130" t="s">
        <v>97</v>
      </c>
      <c r="E696">
        <v>0.28999999999999998</v>
      </c>
      <c r="F696">
        <v>-3.33</v>
      </c>
      <c r="G696">
        <v>200100</v>
      </c>
      <c r="H696">
        <v>58</v>
      </c>
      <c r="I696">
        <v>552</v>
      </c>
      <c r="K696" s="130" t="s">
        <v>911</v>
      </c>
      <c r="L696">
        <v>2.13</v>
      </c>
      <c r="M696" s="130"/>
      <c r="N696">
        <v>0</v>
      </c>
      <c r="O696">
        <v>-2.85</v>
      </c>
      <c r="P696">
        <v>-12.63</v>
      </c>
      <c r="Q696">
        <v>-16.13</v>
      </c>
      <c r="R696" s="130"/>
      <c r="T696" s="130"/>
      <c r="X696" s="130"/>
    </row>
    <row r="697" spans="1:24" x14ac:dyDescent="0.3">
      <c r="A697" s="130" t="s">
        <v>144</v>
      </c>
      <c r="B697">
        <v>695</v>
      </c>
      <c r="C697" s="130" t="s">
        <v>904</v>
      </c>
      <c r="D697" s="130" t="s">
        <v>6</v>
      </c>
      <c r="E697">
        <v>3.8</v>
      </c>
      <c r="F697">
        <v>-1.55</v>
      </c>
      <c r="G697">
        <v>1308200</v>
      </c>
      <c r="H697">
        <v>4989</v>
      </c>
      <c r="I697">
        <v>2089</v>
      </c>
      <c r="J697">
        <v>13.86</v>
      </c>
      <c r="K697" s="130" t="s">
        <v>975</v>
      </c>
      <c r="L697">
        <v>0.33</v>
      </c>
      <c r="M697" s="130" t="s">
        <v>918</v>
      </c>
      <c r="N697">
        <v>0.27</v>
      </c>
      <c r="O697">
        <v>11.49</v>
      </c>
      <c r="P697">
        <v>11.81</v>
      </c>
      <c r="Q697">
        <v>6.92</v>
      </c>
      <c r="R697" s="130" t="s">
        <v>1149</v>
      </c>
      <c r="T697" s="130"/>
      <c r="X697" s="130"/>
    </row>
    <row r="698" spans="1:24" x14ac:dyDescent="0.3">
      <c r="A698" s="130" t="s">
        <v>143</v>
      </c>
      <c r="B698">
        <v>696</v>
      </c>
      <c r="C698" s="130" t="s">
        <v>904</v>
      </c>
      <c r="D698" s="130" t="s">
        <v>6</v>
      </c>
      <c r="E698">
        <v>7</v>
      </c>
      <c r="F698">
        <v>-1.41</v>
      </c>
      <c r="G698">
        <v>8000</v>
      </c>
      <c r="H698">
        <v>56</v>
      </c>
      <c r="I698">
        <v>2683</v>
      </c>
      <c r="J698">
        <v>17.93</v>
      </c>
      <c r="K698" s="130" t="s">
        <v>1011</v>
      </c>
      <c r="L698">
        <v>0.3</v>
      </c>
      <c r="M698" s="130" t="s">
        <v>956</v>
      </c>
      <c r="N698">
        <v>0.39</v>
      </c>
      <c r="O698">
        <v>4.87</v>
      </c>
      <c r="P698">
        <v>4.54</v>
      </c>
      <c r="Q698">
        <v>13.7</v>
      </c>
      <c r="R698" s="130" t="s">
        <v>2227</v>
      </c>
      <c r="S698">
        <v>25.77</v>
      </c>
      <c r="T698" s="130"/>
      <c r="U698">
        <v>337</v>
      </c>
      <c r="V698">
        <v>323</v>
      </c>
      <c r="W698">
        <v>11.39</v>
      </c>
      <c r="X698" s="130"/>
    </row>
    <row r="699" spans="1:24" x14ac:dyDescent="0.3">
      <c r="A699" s="130" t="s">
        <v>142</v>
      </c>
      <c r="B699">
        <v>697</v>
      </c>
      <c r="C699" s="130" t="s">
        <v>914</v>
      </c>
      <c r="D699" s="130" t="s">
        <v>6</v>
      </c>
      <c r="E699">
        <v>1.63</v>
      </c>
      <c r="F699">
        <v>-1.21</v>
      </c>
      <c r="G699">
        <v>20273900</v>
      </c>
      <c r="H699">
        <v>33151</v>
      </c>
      <c r="I699">
        <v>13727</v>
      </c>
      <c r="J699">
        <v>9.64</v>
      </c>
      <c r="K699" s="130" t="s">
        <v>922</v>
      </c>
      <c r="L699">
        <v>0.24</v>
      </c>
      <c r="M699" s="130"/>
      <c r="N699">
        <v>0.17</v>
      </c>
      <c r="O699">
        <v>11.8</v>
      </c>
      <c r="P699">
        <v>14.24</v>
      </c>
      <c r="Q699">
        <v>10.74</v>
      </c>
      <c r="R699" s="130"/>
      <c r="T699" s="130"/>
      <c r="X699" s="130"/>
    </row>
    <row r="700" spans="1:24" x14ac:dyDescent="0.3">
      <c r="A700" s="130" t="s">
        <v>141</v>
      </c>
      <c r="B700">
        <v>698</v>
      </c>
      <c r="C700" s="130" t="s">
        <v>904</v>
      </c>
      <c r="D700" s="130" t="s">
        <v>6</v>
      </c>
      <c r="E700">
        <v>16</v>
      </c>
      <c r="F700">
        <v>-3.61</v>
      </c>
      <c r="G700">
        <v>57385100</v>
      </c>
      <c r="H700">
        <v>927561</v>
      </c>
      <c r="I700">
        <v>29159</v>
      </c>
      <c r="K700" s="130" t="s">
        <v>1094</v>
      </c>
      <c r="L700">
        <v>0.73</v>
      </c>
      <c r="M700" s="130" t="s">
        <v>921</v>
      </c>
      <c r="N700">
        <v>0</v>
      </c>
      <c r="O700">
        <v>-6.51</v>
      </c>
      <c r="P700">
        <v>-7.28</v>
      </c>
      <c r="Q700">
        <v>3.68</v>
      </c>
      <c r="R700" s="130" t="s">
        <v>956</v>
      </c>
      <c r="T700" s="130"/>
      <c r="X700" s="130"/>
    </row>
    <row r="701" spans="1:24" x14ac:dyDescent="0.3">
      <c r="A701" s="130" t="s">
        <v>873</v>
      </c>
      <c r="B701">
        <v>699</v>
      </c>
      <c r="C701" s="130" t="s">
        <v>904</v>
      </c>
      <c r="D701" s="130" t="s">
        <v>6</v>
      </c>
      <c r="E701">
        <v>0.97</v>
      </c>
      <c r="F701">
        <v>0</v>
      </c>
      <c r="G701">
        <v>117090100</v>
      </c>
      <c r="H701">
        <v>113564</v>
      </c>
      <c r="I701">
        <v>93517</v>
      </c>
      <c r="J701">
        <v>10.71</v>
      </c>
      <c r="K701" s="130" t="s">
        <v>965</v>
      </c>
      <c r="M701" s="130" t="s">
        <v>902</v>
      </c>
      <c r="N701">
        <v>0.09</v>
      </c>
      <c r="O701">
        <v>1.47</v>
      </c>
      <c r="P701">
        <v>4.3</v>
      </c>
      <c r="Q701">
        <v>16.52</v>
      </c>
      <c r="R701" s="130" t="s">
        <v>3129</v>
      </c>
      <c r="T701" s="130"/>
      <c r="X701" s="130"/>
    </row>
    <row r="702" spans="1:24" x14ac:dyDescent="0.3">
      <c r="A702" s="130" t="s">
        <v>140</v>
      </c>
      <c r="B702">
        <v>700</v>
      </c>
      <c r="C702" s="130" t="s">
        <v>904</v>
      </c>
      <c r="D702" s="130" t="s">
        <v>6</v>
      </c>
      <c r="E702">
        <v>3.8</v>
      </c>
      <c r="F702">
        <v>0.53</v>
      </c>
      <c r="G702">
        <v>376500</v>
      </c>
      <c r="H702">
        <v>1422</v>
      </c>
      <c r="I702">
        <v>2341</v>
      </c>
      <c r="K702" s="130" t="s">
        <v>1037</v>
      </c>
      <c r="L702">
        <v>4.5599999999999996</v>
      </c>
      <c r="M702" s="130"/>
      <c r="N702">
        <v>0</v>
      </c>
      <c r="O702">
        <v>0.8</v>
      </c>
      <c r="P702">
        <v>-2.71</v>
      </c>
      <c r="Q702">
        <v>-2.5499999999999998</v>
      </c>
      <c r="R702" s="130"/>
      <c r="T702" s="130"/>
      <c r="X702" s="130"/>
    </row>
    <row r="703" spans="1:24" x14ac:dyDescent="0.3">
      <c r="A703" s="130" t="s">
        <v>139</v>
      </c>
      <c r="B703">
        <v>701</v>
      </c>
      <c r="C703" s="130" t="s">
        <v>904</v>
      </c>
      <c r="D703" s="130" t="s">
        <v>6</v>
      </c>
      <c r="E703">
        <v>20.9</v>
      </c>
      <c r="F703">
        <v>0</v>
      </c>
      <c r="G703">
        <v>0</v>
      </c>
      <c r="H703">
        <v>0</v>
      </c>
      <c r="I703">
        <v>1045</v>
      </c>
      <c r="K703" s="130" t="s">
        <v>965</v>
      </c>
      <c r="L703">
        <v>0.72</v>
      </c>
      <c r="M703" s="130"/>
      <c r="N703">
        <v>0</v>
      </c>
      <c r="O703">
        <v>-1.54</v>
      </c>
      <c r="P703">
        <v>-3.45</v>
      </c>
      <c r="Q703">
        <v>-0.4</v>
      </c>
      <c r="R703" s="130"/>
      <c r="S703">
        <v>32.97</v>
      </c>
      <c r="T703" s="130"/>
      <c r="X703" s="130"/>
    </row>
    <row r="704" spans="1:24" x14ac:dyDescent="0.3">
      <c r="A704" s="130" t="s">
        <v>138</v>
      </c>
      <c r="B704">
        <v>702</v>
      </c>
      <c r="C704" s="130" t="s">
        <v>914</v>
      </c>
      <c r="D704" s="130" t="s">
        <v>6</v>
      </c>
      <c r="E704">
        <v>49.5</v>
      </c>
      <c r="F704">
        <v>0</v>
      </c>
      <c r="G704">
        <v>0</v>
      </c>
      <c r="H704">
        <v>0</v>
      </c>
      <c r="I704">
        <v>2863</v>
      </c>
      <c r="K704" s="130" t="s">
        <v>1089</v>
      </c>
      <c r="L704">
        <v>0.38</v>
      </c>
      <c r="M704" s="130" t="s">
        <v>972</v>
      </c>
      <c r="N704">
        <v>0</v>
      </c>
      <c r="O704">
        <v>-7.23</v>
      </c>
      <c r="P704">
        <v>-7.77</v>
      </c>
      <c r="Q704">
        <v>-8.76</v>
      </c>
      <c r="R704" s="130" t="s">
        <v>1015</v>
      </c>
      <c r="S704">
        <v>30.64</v>
      </c>
      <c r="T704" s="130"/>
      <c r="X704" s="130"/>
    </row>
    <row r="705" spans="1:24" x14ac:dyDescent="0.3">
      <c r="A705" s="130" t="s">
        <v>137</v>
      </c>
      <c r="B705">
        <v>703</v>
      </c>
      <c r="C705" s="130" t="s">
        <v>904</v>
      </c>
      <c r="D705" s="130" t="s">
        <v>6</v>
      </c>
      <c r="E705">
        <v>11.8</v>
      </c>
      <c r="F705">
        <v>0</v>
      </c>
      <c r="G705">
        <v>2050700</v>
      </c>
      <c r="H705">
        <v>24200</v>
      </c>
      <c r="I705">
        <v>47082</v>
      </c>
      <c r="J705">
        <v>15.61</v>
      </c>
      <c r="K705" s="130" t="s">
        <v>1053</v>
      </c>
      <c r="L705">
        <v>0.67</v>
      </c>
      <c r="M705" s="130" t="s">
        <v>977</v>
      </c>
      <c r="N705">
        <v>0.76</v>
      </c>
      <c r="O705">
        <v>17.03</v>
      </c>
      <c r="P705">
        <v>21.68</v>
      </c>
      <c r="Q705">
        <v>47.97</v>
      </c>
      <c r="R705" s="130" t="s">
        <v>2940</v>
      </c>
      <c r="T705" s="130"/>
      <c r="X705" s="130"/>
    </row>
    <row r="706" spans="1:24" x14ac:dyDescent="0.3">
      <c r="A706" s="130" t="s">
        <v>136</v>
      </c>
      <c r="B706">
        <v>704</v>
      </c>
      <c r="C706" s="130" t="s">
        <v>904</v>
      </c>
      <c r="D706" s="130" t="s">
        <v>6</v>
      </c>
      <c r="E706">
        <v>22.5</v>
      </c>
      <c r="F706">
        <v>0.9</v>
      </c>
      <c r="G706">
        <v>38239100</v>
      </c>
      <c r="H706">
        <v>848492</v>
      </c>
      <c r="I706">
        <v>107366</v>
      </c>
      <c r="J706">
        <v>14.89</v>
      </c>
      <c r="K706" s="130" t="s">
        <v>2229</v>
      </c>
      <c r="L706">
        <v>1.7</v>
      </c>
      <c r="M706" s="130" t="s">
        <v>930</v>
      </c>
      <c r="N706">
        <v>1.51</v>
      </c>
      <c r="O706">
        <v>6.86</v>
      </c>
      <c r="P706">
        <v>13.71</v>
      </c>
      <c r="Q706">
        <v>5.87</v>
      </c>
      <c r="R706" s="130" t="s">
        <v>960</v>
      </c>
      <c r="T706" s="130"/>
      <c r="X706" s="130"/>
    </row>
    <row r="707" spans="1:24" x14ac:dyDescent="0.3">
      <c r="A707" s="130" t="s">
        <v>135</v>
      </c>
      <c r="B707">
        <v>705</v>
      </c>
      <c r="C707" s="130" t="s">
        <v>904</v>
      </c>
      <c r="D707" s="130" t="s">
        <v>6</v>
      </c>
      <c r="E707">
        <v>1.01</v>
      </c>
      <c r="F707">
        <v>0</v>
      </c>
      <c r="G707">
        <v>1714300</v>
      </c>
      <c r="H707">
        <v>1731</v>
      </c>
      <c r="I707">
        <v>904</v>
      </c>
      <c r="J707">
        <v>130.29</v>
      </c>
      <c r="K707" s="130" t="s">
        <v>2915</v>
      </c>
      <c r="L707">
        <v>0.81</v>
      </c>
      <c r="M707" s="130"/>
      <c r="N707">
        <v>0.01</v>
      </c>
      <c r="O707">
        <v>1.1399999999999999</v>
      </c>
      <c r="P707">
        <v>1.1200000000000001</v>
      </c>
      <c r="Q707">
        <v>-5.01</v>
      </c>
      <c r="R707" s="130" t="s">
        <v>2287</v>
      </c>
      <c r="T707" s="130"/>
      <c r="X707" s="130"/>
    </row>
    <row r="708" spans="1:24" x14ac:dyDescent="0.3">
      <c r="A708" s="130" t="s">
        <v>134</v>
      </c>
      <c r="B708">
        <v>706</v>
      </c>
      <c r="C708" s="130" t="s">
        <v>914</v>
      </c>
      <c r="D708" s="130" t="s">
        <v>6</v>
      </c>
      <c r="E708">
        <v>6.5</v>
      </c>
      <c r="F708">
        <v>0.78</v>
      </c>
      <c r="G708">
        <v>53900</v>
      </c>
      <c r="H708">
        <v>349</v>
      </c>
      <c r="I708">
        <v>1970</v>
      </c>
      <c r="J708">
        <v>4.74</v>
      </c>
      <c r="K708" s="130" t="s">
        <v>2280</v>
      </c>
      <c r="L708">
        <v>4.88</v>
      </c>
      <c r="M708" s="130" t="s">
        <v>952</v>
      </c>
      <c r="N708">
        <v>1.37</v>
      </c>
      <c r="O708">
        <v>7.37</v>
      </c>
      <c r="P708">
        <v>31.09</v>
      </c>
      <c r="Q708">
        <v>10.69</v>
      </c>
      <c r="R708" s="130" t="s">
        <v>1113</v>
      </c>
      <c r="T708" s="130"/>
      <c r="X708" s="130"/>
    </row>
    <row r="709" spans="1:24" x14ac:dyDescent="0.3">
      <c r="A709" s="130" t="s">
        <v>133</v>
      </c>
      <c r="B709">
        <v>707</v>
      </c>
      <c r="C709" s="130" t="s">
        <v>904</v>
      </c>
      <c r="D709" s="130" t="s">
        <v>6</v>
      </c>
      <c r="E709">
        <v>32</v>
      </c>
      <c r="F709">
        <v>0.79</v>
      </c>
      <c r="G709">
        <v>1130800</v>
      </c>
      <c r="H709">
        <v>36316</v>
      </c>
      <c r="I709">
        <v>25876</v>
      </c>
      <c r="J709">
        <v>12.66</v>
      </c>
      <c r="K709" s="130" t="s">
        <v>2173</v>
      </c>
      <c r="L709">
        <v>0.48</v>
      </c>
      <c r="M709" s="130" t="s">
        <v>997</v>
      </c>
      <c r="N709">
        <v>2.5299999999999998</v>
      </c>
      <c r="O709">
        <v>21</v>
      </c>
      <c r="P709">
        <v>21.17</v>
      </c>
      <c r="Q709">
        <v>11.57</v>
      </c>
      <c r="R709" s="130" t="s">
        <v>2926</v>
      </c>
      <c r="T709" s="130"/>
      <c r="X709" s="130"/>
    </row>
    <row r="710" spans="1:24" x14ac:dyDescent="0.3">
      <c r="A710" s="130" t="s">
        <v>132</v>
      </c>
      <c r="B710">
        <v>708</v>
      </c>
      <c r="C710" s="130" t="s">
        <v>904</v>
      </c>
      <c r="D710" s="130" t="s">
        <v>6</v>
      </c>
      <c r="E710">
        <v>0.69</v>
      </c>
      <c r="F710">
        <v>0</v>
      </c>
      <c r="G710">
        <v>35700</v>
      </c>
      <c r="H710">
        <v>25</v>
      </c>
      <c r="I710">
        <v>552</v>
      </c>
      <c r="J710">
        <v>4774.4399999999996</v>
      </c>
      <c r="K710" s="130" t="s">
        <v>987</v>
      </c>
      <c r="L710">
        <v>0.16</v>
      </c>
      <c r="M710" s="130"/>
      <c r="N710">
        <v>0</v>
      </c>
      <c r="O710">
        <v>0.82</v>
      </c>
      <c r="P710">
        <v>0.02</v>
      </c>
      <c r="Q710">
        <v>5.93</v>
      </c>
      <c r="R710" s="130"/>
      <c r="T710" s="130"/>
      <c r="X710" s="130"/>
    </row>
    <row r="711" spans="1:24" x14ac:dyDescent="0.3">
      <c r="A711" s="130" t="s">
        <v>131</v>
      </c>
      <c r="B711">
        <v>709</v>
      </c>
      <c r="C711" s="130" t="s">
        <v>904</v>
      </c>
      <c r="D711" s="130" t="s">
        <v>6</v>
      </c>
      <c r="E711">
        <v>3.64</v>
      </c>
      <c r="F711">
        <v>-2.67</v>
      </c>
      <c r="G711">
        <v>15200</v>
      </c>
      <c r="H711">
        <v>55</v>
      </c>
      <c r="I711">
        <v>983</v>
      </c>
      <c r="J711">
        <v>18.32</v>
      </c>
      <c r="K711" s="130" t="s">
        <v>913</v>
      </c>
      <c r="L711">
        <v>0.3</v>
      </c>
      <c r="M711" s="130"/>
      <c r="N711">
        <v>0.2</v>
      </c>
      <c r="O711">
        <v>2.68</v>
      </c>
      <c r="P711">
        <v>3.27</v>
      </c>
      <c r="Q711">
        <v>12.81</v>
      </c>
      <c r="R711" s="130"/>
      <c r="T711" s="130"/>
      <c r="X711" s="130"/>
    </row>
    <row r="712" spans="1:24" x14ac:dyDescent="0.3">
      <c r="A712" s="130" t="s">
        <v>130</v>
      </c>
      <c r="B712">
        <v>710</v>
      </c>
      <c r="C712" s="130" t="s">
        <v>904</v>
      </c>
      <c r="D712" s="130" t="s">
        <v>6</v>
      </c>
      <c r="E712">
        <v>6.05</v>
      </c>
      <c r="F712">
        <v>0</v>
      </c>
      <c r="G712">
        <v>2843900</v>
      </c>
      <c r="H712">
        <v>17446</v>
      </c>
      <c r="I712">
        <v>5327</v>
      </c>
      <c r="J712">
        <v>63.28</v>
      </c>
      <c r="K712" s="130" t="s">
        <v>1139</v>
      </c>
      <c r="L712">
        <v>0.6</v>
      </c>
      <c r="M712" s="130" t="s">
        <v>954</v>
      </c>
      <c r="N712">
        <v>0.1</v>
      </c>
      <c r="O712">
        <v>2.25</v>
      </c>
      <c r="P712">
        <v>1.66</v>
      </c>
      <c r="Q712">
        <v>6.8</v>
      </c>
      <c r="R712" s="130" t="s">
        <v>928</v>
      </c>
      <c r="T712" s="130"/>
      <c r="X712" s="130"/>
    </row>
    <row r="713" spans="1:24" x14ac:dyDescent="0.3">
      <c r="A713" s="130" t="s">
        <v>129</v>
      </c>
      <c r="B713">
        <v>711</v>
      </c>
      <c r="C713" s="130" t="s">
        <v>914</v>
      </c>
      <c r="D713" s="130" t="s">
        <v>6</v>
      </c>
      <c r="E713">
        <v>0.1</v>
      </c>
      <c r="F713">
        <v>0</v>
      </c>
      <c r="G713">
        <v>210728800</v>
      </c>
      <c r="H713">
        <v>21093</v>
      </c>
      <c r="I713">
        <v>1489</v>
      </c>
      <c r="K713" s="130" t="s">
        <v>1106</v>
      </c>
      <c r="L713">
        <v>0.99</v>
      </c>
      <c r="M713" s="130"/>
      <c r="N713">
        <v>0</v>
      </c>
      <c r="O713">
        <v>2.64</v>
      </c>
      <c r="P713">
        <v>-0.24</v>
      </c>
      <c r="Q713">
        <v>0.52</v>
      </c>
      <c r="R713" s="130"/>
      <c r="T713" s="130"/>
      <c r="X713" s="130"/>
    </row>
    <row r="714" spans="1:24" x14ac:dyDescent="0.3">
      <c r="A714" s="130" t="s">
        <v>128</v>
      </c>
      <c r="B714">
        <v>712</v>
      </c>
      <c r="C714" s="130" t="s">
        <v>914</v>
      </c>
      <c r="D714" s="130" t="s">
        <v>6</v>
      </c>
      <c r="E714">
        <v>3.6</v>
      </c>
      <c r="F714">
        <v>1.69</v>
      </c>
      <c r="G714">
        <v>192600</v>
      </c>
      <c r="H714">
        <v>685</v>
      </c>
      <c r="I714">
        <v>2148</v>
      </c>
      <c r="J714">
        <v>39.44</v>
      </c>
      <c r="K714" s="130" t="s">
        <v>989</v>
      </c>
      <c r="L714">
        <v>0.59</v>
      </c>
      <c r="M714" s="130"/>
      <c r="N714">
        <v>0.09</v>
      </c>
      <c r="O714">
        <v>1.59</v>
      </c>
      <c r="P714">
        <v>1.29</v>
      </c>
      <c r="Q714">
        <v>10.58</v>
      </c>
      <c r="R714" s="130"/>
      <c r="T714" s="130"/>
      <c r="X714" s="130"/>
    </row>
    <row r="715" spans="1:24" x14ac:dyDescent="0.3">
      <c r="A715" s="130" t="s">
        <v>127</v>
      </c>
      <c r="B715">
        <v>713</v>
      </c>
      <c r="C715" s="130" t="s">
        <v>914</v>
      </c>
      <c r="D715" s="130" t="s">
        <v>6</v>
      </c>
      <c r="E715">
        <v>0.91</v>
      </c>
      <c r="F715">
        <v>0</v>
      </c>
      <c r="G715">
        <v>29427900</v>
      </c>
      <c r="H715">
        <v>26881</v>
      </c>
      <c r="I715">
        <v>5108</v>
      </c>
      <c r="K715" s="130" t="s">
        <v>1106</v>
      </c>
      <c r="L715">
        <v>1.62</v>
      </c>
      <c r="M715" s="130"/>
      <c r="N715">
        <v>0</v>
      </c>
      <c r="O715">
        <v>-9.0399999999999991</v>
      </c>
      <c r="P715">
        <v>-23.17</v>
      </c>
      <c r="Q715">
        <v>-70.33</v>
      </c>
      <c r="R715" s="130"/>
      <c r="T715" s="130"/>
      <c r="X715" s="130"/>
    </row>
    <row r="716" spans="1:24" x14ac:dyDescent="0.3">
      <c r="A716" s="130" t="s">
        <v>126</v>
      </c>
      <c r="B716">
        <v>714</v>
      </c>
      <c r="C716" s="130" t="s">
        <v>904</v>
      </c>
      <c r="D716" s="130" t="s">
        <v>6</v>
      </c>
      <c r="E716">
        <v>4.9800000000000004</v>
      </c>
      <c r="F716">
        <v>0.4</v>
      </c>
      <c r="G716">
        <v>809100</v>
      </c>
      <c r="H716">
        <v>4049</v>
      </c>
      <c r="I716">
        <v>3325</v>
      </c>
      <c r="J716">
        <v>13.66</v>
      </c>
      <c r="K716" s="130" t="s">
        <v>944</v>
      </c>
      <c r="L716">
        <v>0.98</v>
      </c>
      <c r="M716" s="130" t="s">
        <v>959</v>
      </c>
      <c r="N716">
        <v>0.36</v>
      </c>
      <c r="O716">
        <v>8.73</v>
      </c>
      <c r="P716">
        <v>15.69</v>
      </c>
      <c r="Q716">
        <v>21.92</v>
      </c>
      <c r="R716" s="130" t="s">
        <v>2933</v>
      </c>
      <c r="T716" s="130"/>
      <c r="X716" s="130"/>
    </row>
    <row r="717" spans="1:24" x14ac:dyDescent="0.3">
      <c r="A717" s="130" t="s">
        <v>125</v>
      </c>
      <c r="B717">
        <v>715</v>
      </c>
      <c r="C717" s="130" t="s">
        <v>904</v>
      </c>
      <c r="D717" s="130" t="s">
        <v>6</v>
      </c>
      <c r="E717">
        <v>7.15</v>
      </c>
      <c r="F717">
        <v>-2.0499999999999998</v>
      </c>
      <c r="G717">
        <v>343600</v>
      </c>
      <c r="H717">
        <v>2474</v>
      </c>
      <c r="I717">
        <v>1630</v>
      </c>
      <c r="J717">
        <v>15.2</v>
      </c>
      <c r="K717" s="130" t="s">
        <v>1135</v>
      </c>
      <c r="L717">
        <v>0.76</v>
      </c>
      <c r="M717" s="130"/>
      <c r="N717">
        <v>0.47</v>
      </c>
      <c r="O717">
        <v>15.57</v>
      </c>
      <c r="P717">
        <v>23.34</v>
      </c>
      <c r="Q717">
        <v>7.37</v>
      </c>
      <c r="R717" s="130" t="s">
        <v>994</v>
      </c>
      <c r="T717" s="130"/>
      <c r="X717" s="130"/>
    </row>
    <row r="718" spans="1:24" x14ac:dyDescent="0.3">
      <c r="A718" s="130" t="s">
        <v>124</v>
      </c>
      <c r="B718">
        <v>716</v>
      </c>
      <c r="C718" s="130" t="s">
        <v>904</v>
      </c>
      <c r="D718" s="130" t="s">
        <v>6</v>
      </c>
      <c r="E718">
        <v>2.3199999999999998</v>
      </c>
      <c r="F718">
        <v>0.87</v>
      </c>
      <c r="G718">
        <v>6263500</v>
      </c>
      <c r="H718">
        <v>14440</v>
      </c>
      <c r="I718">
        <v>1324</v>
      </c>
      <c r="J718">
        <v>22.9</v>
      </c>
      <c r="K718" s="130" t="s">
        <v>1037</v>
      </c>
      <c r="L718">
        <v>0.12</v>
      </c>
      <c r="M718" s="130" t="s">
        <v>923</v>
      </c>
      <c r="N718">
        <v>0.1</v>
      </c>
      <c r="O718">
        <v>4.63</v>
      </c>
      <c r="P718">
        <v>4.28</v>
      </c>
      <c r="Q718">
        <v>20.75</v>
      </c>
      <c r="R718" s="130" t="s">
        <v>1151</v>
      </c>
      <c r="T718" s="130"/>
      <c r="X718" s="130"/>
    </row>
    <row r="719" spans="1:24" x14ac:dyDescent="0.3">
      <c r="A719" s="130" t="s">
        <v>123</v>
      </c>
      <c r="B719">
        <v>717</v>
      </c>
      <c r="C719" s="130" t="s">
        <v>914</v>
      </c>
      <c r="D719" s="130" t="s">
        <v>6</v>
      </c>
      <c r="E719">
        <v>3.94</v>
      </c>
      <c r="F719">
        <v>-0.51</v>
      </c>
      <c r="G719">
        <v>42453800</v>
      </c>
      <c r="H719">
        <v>164857</v>
      </c>
      <c r="I719">
        <v>4871</v>
      </c>
      <c r="J719">
        <v>41.26</v>
      </c>
      <c r="K719" s="130" t="s">
        <v>3157</v>
      </c>
      <c r="L719">
        <v>0.79</v>
      </c>
      <c r="M719" s="130" t="s">
        <v>968</v>
      </c>
      <c r="N719">
        <v>0.1</v>
      </c>
      <c r="O719">
        <v>6.6</v>
      </c>
      <c r="P719">
        <v>10.68</v>
      </c>
      <c r="Q719">
        <v>7.77</v>
      </c>
      <c r="R719" s="130" t="s">
        <v>1014</v>
      </c>
      <c r="T719" s="130"/>
      <c r="X719" s="130"/>
    </row>
    <row r="720" spans="1:24" x14ac:dyDescent="0.3">
      <c r="A720" s="130" t="s">
        <v>122</v>
      </c>
      <c r="B720">
        <v>718</v>
      </c>
      <c r="C720" s="130" t="s">
        <v>914</v>
      </c>
      <c r="D720" s="130" t="s">
        <v>6</v>
      </c>
      <c r="E720">
        <v>1.39</v>
      </c>
      <c r="F720">
        <v>-3.47</v>
      </c>
      <c r="G720">
        <v>3247900</v>
      </c>
      <c r="H720">
        <v>4600</v>
      </c>
      <c r="I720">
        <v>1163</v>
      </c>
      <c r="K720" s="130" t="s">
        <v>932</v>
      </c>
      <c r="L720">
        <v>1.4</v>
      </c>
      <c r="M720" s="130"/>
      <c r="N720">
        <v>0</v>
      </c>
      <c r="O720">
        <v>0.03</v>
      </c>
      <c r="P720">
        <v>-5.77</v>
      </c>
      <c r="Q720">
        <v>-1.01</v>
      </c>
      <c r="R720" s="130"/>
      <c r="T720" s="130"/>
      <c r="X720" s="130"/>
    </row>
    <row r="721" spans="1:24" x14ac:dyDescent="0.3">
      <c r="A721" s="130" t="s">
        <v>121</v>
      </c>
      <c r="B721">
        <v>719</v>
      </c>
      <c r="C721" s="130" t="s">
        <v>914</v>
      </c>
      <c r="D721" s="130" t="s">
        <v>97</v>
      </c>
      <c r="E721">
        <v>1.2</v>
      </c>
      <c r="F721">
        <v>0</v>
      </c>
      <c r="G721">
        <v>80000</v>
      </c>
      <c r="H721">
        <v>95</v>
      </c>
      <c r="I721">
        <v>1374</v>
      </c>
      <c r="K721" s="130" t="s">
        <v>2935</v>
      </c>
      <c r="L721">
        <v>2.7</v>
      </c>
      <c r="M721" s="130"/>
      <c r="N721">
        <v>0</v>
      </c>
      <c r="O721">
        <v>-5.4</v>
      </c>
      <c r="P721">
        <v>-44.11</v>
      </c>
      <c r="Q721">
        <v>-50.89</v>
      </c>
      <c r="R721" s="130"/>
      <c r="T721" s="130"/>
      <c r="X721" s="130"/>
    </row>
    <row r="722" spans="1:24" x14ac:dyDescent="0.3">
      <c r="A722" s="130" t="s">
        <v>120</v>
      </c>
      <c r="B722">
        <v>720</v>
      </c>
      <c r="C722" s="130" t="s">
        <v>904</v>
      </c>
      <c r="D722" s="130" t="s">
        <v>6</v>
      </c>
      <c r="E722">
        <v>6.3</v>
      </c>
      <c r="F722">
        <v>-0.79</v>
      </c>
      <c r="G722">
        <v>1220400</v>
      </c>
      <c r="H722">
        <v>7679</v>
      </c>
      <c r="I722">
        <v>6810</v>
      </c>
      <c r="J722">
        <v>96.82</v>
      </c>
      <c r="K722" s="130" t="s">
        <v>991</v>
      </c>
      <c r="L722">
        <v>3.17</v>
      </c>
      <c r="M722" s="130"/>
      <c r="N722">
        <v>7.0000000000000007E-2</v>
      </c>
      <c r="O722">
        <v>2.63</v>
      </c>
      <c r="P722">
        <v>0.88</v>
      </c>
      <c r="Q722">
        <v>0.25</v>
      </c>
      <c r="R722" s="130"/>
      <c r="T722" s="130"/>
      <c r="X722" s="130"/>
    </row>
    <row r="723" spans="1:24" x14ac:dyDescent="0.3">
      <c r="A723" s="130" t="s">
        <v>119</v>
      </c>
      <c r="B723">
        <v>721</v>
      </c>
      <c r="C723" s="130" t="s">
        <v>914</v>
      </c>
      <c r="D723" s="130" t="s">
        <v>6</v>
      </c>
      <c r="E723">
        <v>5.2</v>
      </c>
      <c r="F723">
        <v>-0.95</v>
      </c>
      <c r="G723">
        <v>110900</v>
      </c>
      <c r="H723">
        <v>572</v>
      </c>
      <c r="I723">
        <v>2613</v>
      </c>
      <c r="J723">
        <v>9.59</v>
      </c>
      <c r="K723" s="130" t="s">
        <v>1046</v>
      </c>
      <c r="L723">
        <v>0.76</v>
      </c>
      <c r="M723" s="130" t="s">
        <v>931</v>
      </c>
      <c r="N723">
        <v>0.54</v>
      </c>
      <c r="O723">
        <v>6.13</v>
      </c>
      <c r="P723">
        <v>7.46</v>
      </c>
      <c r="Q723">
        <v>23.43</v>
      </c>
      <c r="R723" s="130" t="s">
        <v>2517</v>
      </c>
      <c r="T723" s="130"/>
      <c r="X723" s="130"/>
    </row>
    <row r="724" spans="1:24" x14ac:dyDescent="0.3">
      <c r="A724" s="130" t="s">
        <v>118</v>
      </c>
      <c r="B724">
        <v>722</v>
      </c>
      <c r="C724" s="130" t="s">
        <v>914</v>
      </c>
      <c r="D724" s="130" t="s">
        <v>6</v>
      </c>
      <c r="E724">
        <v>22.7</v>
      </c>
      <c r="F724">
        <v>1.34</v>
      </c>
      <c r="G724">
        <v>5800</v>
      </c>
      <c r="H724">
        <v>131</v>
      </c>
      <c r="I724">
        <v>568</v>
      </c>
      <c r="K724" s="130" t="s">
        <v>1008</v>
      </c>
      <c r="L724">
        <v>0.32</v>
      </c>
      <c r="M724" s="130"/>
      <c r="N724">
        <v>0</v>
      </c>
      <c r="O724">
        <v>-3.17</v>
      </c>
      <c r="P724">
        <v>-4.3099999999999996</v>
      </c>
      <c r="Q724">
        <v>11.28</v>
      </c>
      <c r="R724" s="130"/>
      <c r="T724" s="130"/>
      <c r="X724" s="130"/>
    </row>
    <row r="725" spans="1:24" x14ac:dyDescent="0.3">
      <c r="A725" s="130" t="s">
        <v>117</v>
      </c>
      <c r="B725">
        <v>723</v>
      </c>
      <c r="C725" s="130" t="s">
        <v>904</v>
      </c>
      <c r="D725" s="130" t="s">
        <v>6</v>
      </c>
      <c r="E725">
        <v>0.39</v>
      </c>
      <c r="F725">
        <v>2.63</v>
      </c>
      <c r="G725">
        <v>44707400</v>
      </c>
      <c r="H725">
        <v>17012</v>
      </c>
      <c r="I725">
        <v>3951</v>
      </c>
      <c r="K725" s="130" t="s">
        <v>1001</v>
      </c>
      <c r="L725">
        <v>0.05</v>
      </c>
      <c r="M725" s="130"/>
      <c r="N725">
        <v>0</v>
      </c>
      <c r="O725">
        <v>-2.13</v>
      </c>
      <c r="P725">
        <v>-2.95</v>
      </c>
      <c r="Q725">
        <v>15.86</v>
      </c>
      <c r="R725" s="130"/>
      <c r="T725" s="130"/>
      <c r="X725" s="130"/>
    </row>
    <row r="726" spans="1:24" x14ac:dyDescent="0.3">
      <c r="A726" s="130" t="s">
        <v>116</v>
      </c>
      <c r="B726">
        <v>724</v>
      </c>
      <c r="C726" s="130" t="s">
        <v>904</v>
      </c>
      <c r="D726" s="130" t="s">
        <v>6</v>
      </c>
      <c r="E726">
        <v>66</v>
      </c>
      <c r="F726">
        <v>-0.38</v>
      </c>
      <c r="G726">
        <v>5000</v>
      </c>
      <c r="H726">
        <v>330</v>
      </c>
      <c r="I726">
        <v>495</v>
      </c>
      <c r="J726">
        <v>7.11</v>
      </c>
      <c r="K726" s="130" t="s">
        <v>2915</v>
      </c>
      <c r="L726">
        <v>0.39</v>
      </c>
      <c r="M726" s="130" t="s">
        <v>1165</v>
      </c>
      <c r="N726">
        <v>9.2799999999999994</v>
      </c>
      <c r="O726">
        <v>16.14</v>
      </c>
      <c r="P726">
        <v>18.12</v>
      </c>
      <c r="Q726">
        <v>6.58</v>
      </c>
      <c r="R726" s="130" t="s">
        <v>3172</v>
      </c>
      <c r="T726" s="130"/>
      <c r="X726" s="130"/>
    </row>
    <row r="727" spans="1:24" x14ac:dyDescent="0.3">
      <c r="A727" s="130" t="s">
        <v>115</v>
      </c>
      <c r="B727">
        <v>725</v>
      </c>
      <c r="C727" s="130" t="s">
        <v>914</v>
      </c>
      <c r="D727" s="130" t="s">
        <v>6</v>
      </c>
      <c r="E727">
        <v>5.65</v>
      </c>
      <c r="F727">
        <v>-0.88</v>
      </c>
      <c r="G727">
        <v>12700</v>
      </c>
      <c r="H727">
        <v>72</v>
      </c>
      <c r="I727">
        <v>1831</v>
      </c>
      <c r="J727">
        <v>12.24</v>
      </c>
      <c r="K727" s="130" t="s">
        <v>1030</v>
      </c>
      <c r="L727">
        <v>0.31</v>
      </c>
      <c r="M727" s="130" t="s">
        <v>952</v>
      </c>
      <c r="N727">
        <v>0.46</v>
      </c>
      <c r="O727">
        <v>13.03</v>
      </c>
      <c r="P727">
        <v>13.67</v>
      </c>
      <c r="Q727">
        <v>6</v>
      </c>
      <c r="R727" s="130" t="s">
        <v>1123</v>
      </c>
      <c r="T727" s="130"/>
      <c r="X727" s="130"/>
    </row>
    <row r="728" spans="1:24" x14ac:dyDescent="0.3">
      <c r="A728" s="130" t="s">
        <v>114</v>
      </c>
      <c r="B728">
        <v>726</v>
      </c>
      <c r="C728" s="130" t="s">
        <v>904</v>
      </c>
      <c r="D728" s="130" t="s">
        <v>6</v>
      </c>
      <c r="E728">
        <v>0.81</v>
      </c>
      <c r="F728">
        <v>-2.41</v>
      </c>
      <c r="G728">
        <v>3780400</v>
      </c>
      <c r="H728">
        <v>3068</v>
      </c>
      <c r="I728">
        <v>721</v>
      </c>
      <c r="K728" s="130" t="s">
        <v>1044</v>
      </c>
      <c r="L728">
        <v>0.84</v>
      </c>
      <c r="M728" s="130"/>
      <c r="N728">
        <v>0</v>
      </c>
      <c r="O728">
        <v>-21.02</v>
      </c>
      <c r="P728">
        <v>-40.58</v>
      </c>
      <c r="Q728">
        <v>-404.99</v>
      </c>
      <c r="R728" s="130"/>
      <c r="T728" s="130"/>
      <c r="X728" s="130"/>
    </row>
    <row r="729" spans="1:24" x14ac:dyDescent="0.3">
      <c r="A729" s="130" t="s">
        <v>113</v>
      </c>
      <c r="B729">
        <v>727</v>
      </c>
      <c r="C729" s="130" t="s">
        <v>914</v>
      </c>
      <c r="D729" s="130" t="s">
        <v>6</v>
      </c>
      <c r="E729">
        <v>17.3</v>
      </c>
      <c r="F729">
        <v>0</v>
      </c>
      <c r="G729">
        <v>0</v>
      </c>
      <c r="H729">
        <v>0</v>
      </c>
      <c r="I729">
        <v>779</v>
      </c>
      <c r="K729" s="130" t="s">
        <v>992</v>
      </c>
      <c r="L729">
        <v>0.19</v>
      </c>
      <c r="M729" s="130"/>
      <c r="N729">
        <v>0</v>
      </c>
      <c r="O729">
        <v>-2.68</v>
      </c>
      <c r="P729">
        <v>-2.59</v>
      </c>
      <c r="Q729">
        <v>6.81</v>
      </c>
      <c r="R729" s="130"/>
      <c r="S729">
        <v>25.33</v>
      </c>
      <c r="T729" s="130"/>
      <c r="X729" s="130"/>
    </row>
    <row r="730" spans="1:24" x14ac:dyDescent="0.3">
      <c r="A730" s="130" t="s">
        <v>112</v>
      </c>
      <c r="B730">
        <v>728</v>
      </c>
      <c r="C730" s="130" t="s">
        <v>904</v>
      </c>
      <c r="D730" s="130" t="s">
        <v>6</v>
      </c>
      <c r="E730">
        <v>18.8</v>
      </c>
      <c r="F730">
        <v>-2.59</v>
      </c>
      <c r="G730">
        <v>1137800</v>
      </c>
      <c r="H730">
        <v>21467</v>
      </c>
      <c r="I730">
        <v>12220</v>
      </c>
      <c r="J730">
        <v>12.28</v>
      </c>
      <c r="K730" s="130" t="s">
        <v>2224</v>
      </c>
      <c r="L730">
        <v>0.13</v>
      </c>
      <c r="M730" s="130" t="s">
        <v>1125</v>
      </c>
      <c r="N730">
        <v>1.53</v>
      </c>
      <c r="O730">
        <v>28.34</v>
      </c>
      <c r="P730">
        <v>27.65</v>
      </c>
      <c r="Q730">
        <v>25.89</v>
      </c>
      <c r="R730" s="130" t="s">
        <v>2288</v>
      </c>
      <c r="T730" s="130"/>
      <c r="X730" s="130"/>
    </row>
    <row r="731" spans="1:24" x14ac:dyDescent="0.3">
      <c r="A731" s="130" t="s">
        <v>111</v>
      </c>
      <c r="B731">
        <v>729</v>
      </c>
      <c r="C731" s="130" t="s">
        <v>914</v>
      </c>
      <c r="D731" s="130" t="s">
        <v>6</v>
      </c>
      <c r="E731">
        <v>3.94</v>
      </c>
      <c r="F731">
        <v>-2.48</v>
      </c>
      <c r="G731">
        <v>9645200</v>
      </c>
      <c r="H731">
        <v>38666</v>
      </c>
      <c r="I731">
        <v>7533</v>
      </c>
      <c r="J731">
        <v>80.89</v>
      </c>
      <c r="K731" s="130" t="s">
        <v>1023</v>
      </c>
      <c r="L731">
        <v>0.66</v>
      </c>
      <c r="M731" s="130" t="s">
        <v>921</v>
      </c>
      <c r="N731">
        <v>0.05</v>
      </c>
      <c r="O731">
        <v>0.96</v>
      </c>
      <c r="P731">
        <v>0.96</v>
      </c>
      <c r="Q731">
        <v>4.04</v>
      </c>
      <c r="R731" s="130" t="s">
        <v>972</v>
      </c>
      <c r="T731" s="130"/>
      <c r="X731" s="130"/>
    </row>
    <row r="732" spans="1:24" x14ac:dyDescent="0.3">
      <c r="A732" s="130" t="s">
        <v>110</v>
      </c>
      <c r="B732">
        <v>730</v>
      </c>
      <c r="C732" s="130" t="s">
        <v>904</v>
      </c>
      <c r="D732" s="130" t="s">
        <v>6</v>
      </c>
      <c r="E732">
        <v>6.5</v>
      </c>
      <c r="F732">
        <v>-0.76</v>
      </c>
      <c r="G732">
        <v>452500</v>
      </c>
      <c r="H732">
        <v>2916</v>
      </c>
      <c r="I732">
        <v>6110</v>
      </c>
      <c r="J732">
        <v>16.25</v>
      </c>
      <c r="K732" s="130" t="s">
        <v>1102</v>
      </c>
      <c r="L732">
        <v>0.17</v>
      </c>
      <c r="M732" s="130" t="s">
        <v>996</v>
      </c>
      <c r="N732">
        <v>0.4</v>
      </c>
      <c r="O732">
        <v>12.51</v>
      </c>
      <c r="P732">
        <v>11.54</v>
      </c>
      <c r="Q732">
        <v>6.33</v>
      </c>
      <c r="R732" s="130" t="s">
        <v>1007</v>
      </c>
      <c r="T732" s="130"/>
      <c r="X732" s="130"/>
    </row>
    <row r="733" spans="1:24" x14ac:dyDescent="0.3">
      <c r="A733" s="130" t="s">
        <v>109</v>
      </c>
      <c r="B733">
        <v>731</v>
      </c>
      <c r="C733" s="130" t="s">
        <v>904</v>
      </c>
      <c r="D733" s="130" t="s">
        <v>6</v>
      </c>
      <c r="E733">
        <v>0.06</v>
      </c>
      <c r="F733">
        <v>-14.29</v>
      </c>
      <c r="G733">
        <v>1920953</v>
      </c>
      <c r="H733">
        <v>11579</v>
      </c>
      <c r="I733">
        <v>1580</v>
      </c>
      <c r="K733" s="130" t="s">
        <v>2434</v>
      </c>
      <c r="L733">
        <v>3.19</v>
      </c>
      <c r="M733" s="130"/>
      <c r="N733">
        <v>0</v>
      </c>
      <c r="R733" s="130"/>
      <c r="T733" s="130"/>
      <c r="X733" s="130"/>
    </row>
    <row r="734" spans="1:24" x14ac:dyDescent="0.3">
      <c r="A734" s="130" t="s">
        <v>108</v>
      </c>
      <c r="B734">
        <v>732</v>
      </c>
      <c r="C734" s="130" t="s">
        <v>904</v>
      </c>
      <c r="D734" s="130" t="s">
        <v>6</v>
      </c>
      <c r="E734">
        <v>4.32</v>
      </c>
      <c r="F734">
        <v>-4</v>
      </c>
      <c r="G734">
        <v>100</v>
      </c>
      <c r="H734">
        <v>0</v>
      </c>
      <c r="I734">
        <v>432</v>
      </c>
      <c r="K734" s="130" t="s">
        <v>1025</v>
      </c>
      <c r="L734">
        <v>1.1200000000000001</v>
      </c>
      <c r="M734" s="130"/>
      <c r="N734">
        <v>0</v>
      </c>
      <c r="O734">
        <v>-5.64</v>
      </c>
      <c r="P734">
        <v>-13.32</v>
      </c>
      <c r="Q734">
        <v>-0.82</v>
      </c>
      <c r="R734" s="130"/>
      <c r="S734">
        <v>21.39</v>
      </c>
      <c r="T734" s="130"/>
      <c r="X734" s="130"/>
    </row>
    <row r="735" spans="1:24" x14ac:dyDescent="0.3">
      <c r="A735" s="130" t="s">
        <v>107</v>
      </c>
      <c r="B735">
        <v>733</v>
      </c>
      <c r="C735" s="130" t="s">
        <v>904</v>
      </c>
      <c r="D735" s="130" t="s">
        <v>6</v>
      </c>
      <c r="E735">
        <v>5.95</v>
      </c>
      <c r="F735">
        <v>-1.65</v>
      </c>
      <c r="G735">
        <v>781100</v>
      </c>
      <c r="H735">
        <v>4680</v>
      </c>
      <c r="I735">
        <v>1827</v>
      </c>
      <c r="J735">
        <v>19.95</v>
      </c>
      <c r="K735" s="130" t="s">
        <v>3166</v>
      </c>
      <c r="L735">
        <v>2.12</v>
      </c>
      <c r="M735" s="130" t="s">
        <v>931</v>
      </c>
      <c r="N735">
        <v>0.3</v>
      </c>
      <c r="O735">
        <v>11.01</v>
      </c>
      <c r="P735">
        <v>20.329999999999998</v>
      </c>
      <c r="Q735">
        <v>7.6</v>
      </c>
      <c r="R735" s="130" t="s">
        <v>960</v>
      </c>
      <c r="T735" s="130"/>
      <c r="X735" s="130"/>
    </row>
    <row r="736" spans="1:24" x14ac:dyDescent="0.3">
      <c r="A736" s="130" t="s">
        <v>106</v>
      </c>
      <c r="B736">
        <v>734</v>
      </c>
      <c r="C736" s="130" t="s">
        <v>904</v>
      </c>
      <c r="D736" s="130" t="s">
        <v>6</v>
      </c>
      <c r="E736">
        <v>5.6</v>
      </c>
      <c r="F736">
        <v>0</v>
      </c>
      <c r="G736">
        <v>10311300</v>
      </c>
      <c r="H736">
        <v>57570</v>
      </c>
      <c r="I736">
        <v>48223</v>
      </c>
      <c r="J736">
        <v>49.22</v>
      </c>
      <c r="K736" s="130" t="s">
        <v>3171</v>
      </c>
      <c r="L736">
        <v>0.25</v>
      </c>
      <c r="M736" s="130" t="s">
        <v>923</v>
      </c>
      <c r="N736">
        <v>0.11</v>
      </c>
      <c r="O736">
        <v>5.85</v>
      </c>
      <c r="P736">
        <v>6.67</v>
      </c>
      <c r="Q736">
        <v>27.95</v>
      </c>
      <c r="R736" s="130" t="s">
        <v>1008</v>
      </c>
      <c r="T736" s="130"/>
      <c r="X736" s="130"/>
    </row>
    <row r="737" spans="1:24" x14ac:dyDescent="0.3">
      <c r="A737" s="130" t="s">
        <v>3555</v>
      </c>
      <c r="B737">
        <v>735</v>
      </c>
      <c r="C737" s="130" t="s">
        <v>904</v>
      </c>
      <c r="D737" s="130" t="s">
        <v>82</v>
      </c>
      <c r="E737">
        <v>0.03</v>
      </c>
      <c r="F737">
        <v>0</v>
      </c>
      <c r="G737">
        <v>280603600</v>
      </c>
      <c r="H737">
        <v>18213</v>
      </c>
      <c r="I737">
        <v>66</v>
      </c>
      <c r="K737" s="130" t="s">
        <v>905</v>
      </c>
      <c r="M737" s="130"/>
      <c r="N737">
        <v>0</v>
      </c>
      <c r="O737">
        <v>-6.42</v>
      </c>
      <c r="P737">
        <v>-7.61</v>
      </c>
      <c r="Q737">
        <v>-20.6</v>
      </c>
      <c r="R737" s="130"/>
      <c r="S737">
        <v>7.1</v>
      </c>
      <c r="T737" s="130"/>
      <c r="X737" s="130"/>
    </row>
    <row r="738" spans="1:24" x14ac:dyDescent="0.3">
      <c r="A738" s="130" t="s">
        <v>105</v>
      </c>
      <c r="B738">
        <v>736</v>
      </c>
      <c r="C738" s="130" t="s">
        <v>904</v>
      </c>
      <c r="D738" s="130" t="s">
        <v>6</v>
      </c>
      <c r="E738">
        <v>2.34</v>
      </c>
      <c r="F738">
        <v>-0.85</v>
      </c>
      <c r="G738">
        <v>19166000</v>
      </c>
      <c r="H738">
        <v>45067</v>
      </c>
      <c r="I738">
        <v>31768</v>
      </c>
      <c r="J738">
        <v>64.75</v>
      </c>
      <c r="K738" s="130" t="s">
        <v>1137</v>
      </c>
      <c r="L738">
        <v>1.28</v>
      </c>
      <c r="M738" s="130" t="s">
        <v>923</v>
      </c>
      <c r="N738">
        <v>0.04</v>
      </c>
      <c r="O738">
        <v>4.26</v>
      </c>
      <c r="P738">
        <v>6.03</v>
      </c>
      <c r="Q738">
        <v>13.9</v>
      </c>
      <c r="R738" s="130" t="s">
        <v>1065</v>
      </c>
      <c r="T738" s="130"/>
      <c r="X738" s="130"/>
    </row>
    <row r="739" spans="1:24" x14ac:dyDescent="0.3">
      <c r="A739" s="130" t="s">
        <v>104</v>
      </c>
      <c r="B739">
        <v>737</v>
      </c>
      <c r="C739" s="130" t="s">
        <v>904</v>
      </c>
      <c r="D739" s="130" t="s">
        <v>6</v>
      </c>
      <c r="E739">
        <v>13.3</v>
      </c>
      <c r="F739">
        <v>2.31</v>
      </c>
      <c r="G739">
        <v>1809500</v>
      </c>
      <c r="H739">
        <v>23840</v>
      </c>
      <c r="I739">
        <v>7590</v>
      </c>
      <c r="J739">
        <v>37.479999999999997</v>
      </c>
      <c r="K739" s="130" t="s">
        <v>3100</v>
      </c>
      <c r="L739">
        <v>0.65</v>
      </c>
      <c r="M739" s="130" t="s">
        <v>954</v>
      </c>
      <c r="N739">
        <v>0.35</v>
      </c>
      <c r="O739">
        <v>11.58</v>
      </c>
      <c r="P739">
        <v>14.45</v>
      </c>
      <c r="Q739">
        <v>9.77</v>
      </c>
      <c r="R739" s="130" t="s">
        <v>1020</v>
      </c>
      <c r="T739" s="130"/>
      <c r="X739" s="130"/>
    </row>
    <row r="740" spans="1:24" x14ac:dyDescent="0.3">
      <c r="A740" s="130" t="s">
        <v>103</v>
      </c>
      <c r="B740">
        <v>738</v>
      </c>
      <c r="C740" s="130" t="s">
        <v>914</v>
      </c>
      <c r="D740" s="130" t="s">
        <v>6</v>
      </c>
      <c r="E740">
        <v>2.02</v>
      </c>
      <c r="F740">
        <v>-1.94</v>
      </c>
      <c r="G740">
        <v>3971600</v>
      </c>
      <c r="H740">
        <v>8117</v>
      </c>
      <c r="I740">
        <v>1616</v>
      </c>
      <c r="J740">
        <v>26.69</v>
      </c>
      <c r="K740" s="130" t="s">
        <v>957</v>
      </c>
      <c r="L740">
        <v>1.1100000000000001</v>
      </c>
      <c r="M740" s="130" t="s">
        <v>902</v>
      </c>
      <c r="N740">
        <v>0.08</v>
      </c>
      <c r="O740">
        <v>5.46</v>
      </c>
      <c r="P740">
        <v>7.31</v>
      </c>
      <c r="Q740">
        <v>3.95</v>
      </c>
      <c r="R740" s="130" t="s">
        <v>943</v>
      </c>
      <c r="T740" s="130"/>
      <c r="X740" s="130"/>
    </row>
    <row r="741" spans="1:24" x14ac:dyDescent="0.3">
      <c r="A741" s="130" t="s">
        <v>102</v>
      </c>
      <c r="B741">
        <v>739</v>
      </c>
      <c r="C741" s="130" t="s">
        <v>904</v>
      </c>
      <c r="D741" s="130" t="s">
        <v>6</v>
      </c>
      <c r="E741">
        <v>8.0500000000000007</v>
      </c>
      <c r="F741">
        <v>4.55</v>
      </c>
      <c r="G741">
        <v>8345700</v>
      </c>
      <c r="H741">
        <v>66292</v>
      </c>
      <c r="I741">
        <v>13969</v>
      </c>
      <c r="K741" s="130" t="s">
        <v>1100</v>
      </c>
      <c r="L741">
        <v>2.02</v>
      </c>
      <c r="M741" s="130"/>
      <c r="N741">
        <v>0</v>
      </c>
      <c r="O741">
        <v>-0.06</v>
      </c>
      <c r="P741">
        <v>-4.5</v>
      </c>
      <c r="Q741">
        <v>4.12</v>
      </c>
      <c r="R741" s="130"/>
      <c r="T741" s="130"/>
      <c r="X741" s="130"/>
    </row>
    <row r="742" spans="1:24" x14ac:dyDescent="0.3">
      <c r="A742" s="130" t="s">
        <v>101</v>
      </c>
      <c r="B742">
        <v>740</v>
      </c>
      <c r="C742" s="130" t="s">
        <v>914</v>
      </c>
      <c r="D742" s="130" t="s">
        <v>6</v>
      </c>
      <c r="E742">
        <v>37.75</v>
      </c>
      <c r="F742">
        <v>0.67</v>
      </c>
      <c r="G742">
        <v>844900</v>
      </c>
      <c r="H742">
        <v>31710</v>
      </c>
      <c r="I742">
        <v>44741</v>
      </c>
      <c r="J742">
        <v>16.09</v>
      </c>
      <c r="K742" s="130" t="s">
        <v>1134</v>
      </c>
      <c r="L742">
        <v>0.18</v>
      </c>
      <c r="M742" s="130" t="s">
        <v>987</v>
      </c>
      <c r="N742">
        <v>2.35</v>
      </c>
      <c r="O742">
        <v>12.34</v>
      </c>
      <c r="P742">
        <v>12.01</v>
      </c>
      <c r="Q742">
        <v>22.95</v>
      </c>
      <c r="R742" s="130" t="s">
        <v>981</v>
      </c>
      <c r="T742" s="130"/>
      <c r="X742" s="130"/>
    </row>
    <row r="743" spans="1:24" x14ac:dyDescent="0.3">
      <c r="A743" s="130" t="s">
        <v>100</v>
      </c>
      <c r="B743">
        <v>741</v>
      </c>
      <c r="C743" s="130" t="s">
        <v>914</v>
      </c>
      <c r="D743" s="130" t="s">
        <v>6</v>
      </c>
      <c r="E743">
        <v>1.22</v>
      </c>
      <c r="F743">
        <v>0.83</v>
      </c>
      <c r="G743">
        <v>2328400</v>
      </c>
      <c r="H743">
        <v>2851</v>
      </c>
      <c r="I743">
        <v>1147</v>
      </c>
      <c r="J743">
        <v>339.16</v>
      </c>
      <c r="K743" s="130" t="s">
        <v>929</v>
      </c>
      <c r="L743">
        <v>0.84</v>
      </c>
      <c r="M743" s="130"/>
      <c r="N743">
        <v>0</v>
      </c>
      <c r="O743">
        <v>2.5299999999999998</v>
      </c>
      <c r="P743">
        <v>0.68</v>
      </c>
      <c r="Q743">
        <v>-16.899999999999999</v>
      </c>
      <c r="R743" s="130"/>
      <c r="T743" s="130"/>
      <c r="X743" s="130"/>
    </row>
    <row r="744" spans="1:24" x14ac:dyDescent="0.3">
      <c r="A744" s="130" t="s">
        <v>99</v>
      </c>
      <c r="B744">
        <v>742</v>
      </c>
      <c r="C744" s="130" t="s">
        <v>914</v>
      </c>
      <c r="D744" s="130" t="s">
        <v>6</v>
      </c>
      <c r="E744">
        <v>5.95</v>
      </c>
      <c r="F744">
        <v>-0.83</v>
      </c>
      <c r="G744">
        <v>44500</v>
      </c>
      <c r="H744">
        <v>263</v>
      </c>
      <c r="I744">
        <v>1902</v>
      </c>
      <c r="K744" s="130" t="s">
        <v>1019</v>
      </c>
      <c r="L744">
        <v>1.59</v>
      </c>
      <c r="M744" s="130" t="s">
        <v>931</v>
      </c>
      <c r="N744">
        <v>0</v>
      </c>
      <c r="O744">
        <v>0.75</v>
      </c>
      <c r="P744">
        <v>-1.68</v>
      </c>
      <c r="Q744">
        <v>-9.74</v>
      </c>
      <c r="R744" s="130" t="s">
        <v>1120</v>
      </c>
      <c r="T744" s="130"/>
      <c r="X744" s="130"/>
    </row>
    <row r="745" spans="1:24" x14ac:dyDescent="0.3">
      <c r="A745" s="130" t="s">
        <v>98</v>
      </c>
      <c r="B745">
        <v>743</v>
      </c>
      <c r="C745" s="130" t="s">
        <v>904</v>
      </c>
      <c r="D745" s="130" t="s">
        <v>97</v>
      </c>
      <c r="E745">
        <v>3.6</v>
      </c>
      <c r="F745">
        <v>0</v>
      </c>
      <c r="G745">
        <v>1666400</v>
      </c>
      <c r="H745">
        <v>5964</v>
      </c>
      <c r="I745">
        <v>2930</v>
      </c>
      <c r="K745" s="130" t="s">
        <v>1053</v>
      </c>
      <c r="L745">
        <v>0.35</v>
      </c>
      <c r="M745" s="130"/>
      <c r="N745">
        <v>0</v>
      </c>
      <c r="O745">
        <v>-19.38</v>
      </c>
      <c r="P745">
        <v>-32.6</v>
      </c>
      <c r="Q745">
        <v>-63.01</v>
      </c>
      <c r="R745" s="130"/>
      <c r="T745" s="130"/>
      <c r="X745" s="130"/>
    </row>
    <row r="746" spans="1:24" x14ac:dyDescent="0.3">
      <c r="A746" s="130" t="s">
        <v>96</v>
      </c>
      <c r="B746">
        <v>744</v>
      </c>
      <c r="C746" s="130" t="s">
        <v>904</v>
      </c>
      <c r="D746" s="130" t="s">
        <v>6</v>
      </c>
      <c r="E746">
        <v>40</v>
      </c>
      <c r="F746">
        <v>0</v>
      </c>
      <c r="G746">
        <v>0</v>
      </c>
      <c r="H746">
        <v>0</v>
      </c>
      <c r="I746">
        <v>4800</v>
      </c>
      <c r="K746" s="130" t="s">
        <v>987</v>
      </c>
      <c r="L746">
        <v>0.25</v>
      </c>
      <c r="M746" s="130" t="s">
        <v>972</v>
      </c>
      <c r="N746">
        <v>0</v>
      </c>
      <c r="O746">
        <v>-7.95</v>
      </c>
      <c r="P746">
        <v>-8.02</v>
      </c>
      <c r="Q746">
        <v>-3.45</v>
      </c>
      <c r="R746" s="130" t="s">
        <v>950</v>
      </c>
      <c r="S746">
        <v>27.88</v>
      </c>
      <c r="T746" s="130"/>
      <c r="X746" s="130"/>
    </row>
    <row r="747" spans="1:24" x14ac:dyDescent="0.3">
      <c r="A747" s="130" t="s">
        <v>95</v>
      </c>
      <c r="B747">
        <v>745</v>
      </c>
      <c r="C747" s="130" t="s">
        <v>904</v>
      </c>
      <c r="D747" s="130" t="s">
        <v>6</v>
      </c>
      <c r="E747">
        <v>0.75</v>
      </c>
      <c r="F747">
        <v>0</v>
      </c>
      <c r="G747">
        <v>1817800</v>
      </c>
      <c r="H747">
        <v>1356</v>
      </c>
      <c r="I747">
        <v>589</v>
      </c>
      <c r="K747" s="130" t="s">
        <v>1048</v>
      </c>
      <c r="L747">
        <v>1.35</v>
      </c>
      <c r="M747" s="130"/>
      <c r="N747">
        <v>0</v>
      </c>
      <c r="O747">
        <v>-6.48</v>
      </c>
      <c r="P747">
        <v>-16.68</v>
      </c>
      <c r="Q747">
        <v>0.78</v>
      </c>
      <c r="R747" s="130"/>
      <c r="T747" s="130"/>
      <c r="X747" s="130"/>
    </row>
    <row r="748" spans="1:24" x14ac:dyDescent="0.3">
      <c r="A748" s="130" t="s">
        <v>874</v>
      </c>
      <c r="B748">
        <v>746</v>
      </c>
      <c r="C748" s="130" t="s">
        <v>907</v>
      </c>
      <c r="D748" s="130" t="s">
        <v>6</v>
      </c>
      <c r="E748">
        <v>1.62</v>
      </c>
      <c r="F748">
        <v>-4.71</v>
      </c>
      <c r="G748">
        <v>992900</v>
      </c>
      <c r="H748">
        <v>1633</v>
      </c>
      <c r="I748">
        <v>972</v>
      </c>
      <c r="J748">
        <v>84.19</v>
      </c>
      <c r="K748" s="130" t="s">
        <v>2279</v>
      </c>
      <c r="L748">
        <v>0.56000000000000005</v>
      </c>
      <c r="M748" s="130"/>
      <c r="N748">
        <v>0.02</v>
      </c>
      <c r="O748">
        <v>2.89</v>
      </c>
      <c r="P748">
        <v>2.6</v>
      </c>
      <c r="Q748">
        <v>-12.02</v>
      </c>
      <c r="R748" s="130"/>
      <c r="T748" s="130"/>
      <c r="X748" s="130"/>
    </row>
    <row r="749" spans="1:24" x14ac:dyDescent="0.3">
      <c r="A749" s="130" t="s">
        <v>94</v>
      </c>
      <c r="B749">
        <v>747</v>
      </c>
      <c r="C749" s="130" t="s">
        <v>904</v>
      </c>
      <c r="D749" s="130" t="s">
        <v>6</v>
      </c>
      <c r="E749">
        <v>3.06</v>
      </c>
      <c r="F749">
        <v>0.66</v>
      </c>
      <c r="G749">
        <v>17764700</v>
      </c>
      <c r="H749">
        <v>53991</v>
      </c>
      <c r="I749">
        <v>45737</v>
      </c>
      <c r="J749">
        <v>17.87</v>
      </c>
      <c r="K749" s="130" t="s">
        <v>984</v>
      </c>
      <c r="L749">
        <v>1.75</v>
      </c>
      <c r="M749" s="130" t="s">
        <v>968</v>
      </c>
      <c r="N749">
        <v>0.17</v>
      </c>
      <c r="O749">
        <v>5.35</v>
      </c>
      <c r="P749">
        <v>8.9700000000000006</v>
      </c>
      <c r="Q749">
        <v>13.03</v>
      </c>
      <c r="R749" s="130" t="s">
        <v>1053</v>
      </c>
      <c r="T749" s="130"/>
      <c r="X749" s="130"/>
    </row>
    <row r="750" spans="1:24" x14ac:dyDescent="0.3">
      <c r="A750" s="130" t="s">
        <v>93</v>
      </c>
      <c r="B750">
        <v>748</v>
      </c>
      <c r="C750" s="130" t="s">
        <v>904</v>
      </c>
      <c r="D750" s="130" t="s">
        <v>6</v>
      </c>
      <c r="E750">
        <v>4.1399999999999997</v>
      </c>
      <c r="F750">
        <v>-0.96</v>
      </c>
      <c r="G750">
        <v>2905300</v>
      </c>
      <c r="H750">
        <v>12020</v>
      </c>
      <c r="I750">
        <v>15836</v>
      </c>
      <c r="J750">
        <v>17.600000000000001</v>
      </c>
      <c r="K750" s="130" t="s">
        <v>941</v>
      </c>
      <c r="L750">
        <v>1.1499999999999999</v>
      </c>
      <c r="M750" s="130" t="s">
        <v>1018</v>
      </c>
      <c r="N750">
        <v>0.24</v>
      </c>
      <c r="O750">
        <v>4.9800000000000004</v>
      </c>
      <c r="P750">
        <v>7.24</v>
      </c>
      <c r="Q750">
        <v>16.96</v>
      </c>
      <c r="R750" s="130" t="s">
        <v>2512</v>
      </c>
      <c r="T750" s="130"/>
      <c r="X750" s="130"/>
    </row>
    <row r="751" spans="1:24" x14ac:dyDescent="0.3">
      <c r="A751" s="130" t="s">
        <v>92</v>
      </c>
      <c r="B751">
        <v>749</v>
      </c>
      <c r="C751" s="130" t="s">
        <v>904</v>
      </c>
      <c r="D751" s="130" t="s">
        <v>6</v>
      </c>
      <c r="E751">
        <v>12.5</v>
      </c>
      <c r="F751">
        <v>0</v>
      </c>
      <c r="G751">
        <v>18954600</v>
      </c>
      <c r="H751">
        <v>235352</v>
      </c>
      <c r="I751">
        <v>8149</v>
      </c>
      <c r="J751">
        <v>32.28</v>
      </c>
      <c r="K751" s="130" t="s">
        <v>3556</v>
      </c>
      <c r="L751">
        <v>1.22</v>
      </c>
      <c r="M751" s="130" t="s">
        <v>959</v>
      </c>
      <c r="N751">
        <v>0.39</v>
      </c>
      <c r="O751">
        <v>19.97</v>
      </c>
      <c r="P751">
        <v>28.02</v>
      </c>
      <c r="Q751">
        <v>7.77</v>
      </c>
      <c r="R751" s="130" t="s">
        <v>1035</v>
      </c>
      <c r="T751" s="130"/>
      <c r="X751" s="130"/>
    </row>
    <row r="752" spans="1:24" x14ac:dyDescent="0.3">
      <c r="A752" s="130" t="s">
        <v>91</v>
      </c>
      <c r="B752">
        <v>750</v>
      </c>
      <c r="C752" s="130" t="s">
        <v>904</v>
      </c>
      <c r="D752" s="130" t="s">
        <v>6</v>
      </c>
      <c r="E752">
        <v>2.42</v>
      </c>
      <c r="F752">
        <v>-0.82</v>
      </c>
      <c r="G752">
        <v>1183500</v>
      </c>
      <c r="H752">
        <v>2862</v>
      </c>
      <c r="I752">
        <v>1397</v>
      </c>
      <c r="J752">
        <v>12.7</v>
      </c>
      <c r="K752" s="130" t="s">
        <v>1057</v>
      </c>
      <c r="L752">
        <v>0.89</v>
      </c>
      <c r="M752" s="130" t="s">
        <v>1101</v>
      </c>
      <c r="N752">
        <v>0.19</v>
      </c>
      <c r="O752">
        <v>6.38</v>
      </c>
      <c r="P752">
        <v>9.59</v>
      </c>
      <c r="Q752">
        <v>7.22</v>
      </c>
      <c r="R752" s="130" t="s">
        <v>3508</v>
      </c>
      <c r="T752" s="130"/>
      <c r="X752" s="130"/>
    </row>
    <row r="753" spans="1:24" x14ac:dyDescent="0.3">
      <c r="A753" s="130" t="s">
        <v>90</v>
      </c>
      <c r="B753">
        <v>751</v>
      </c>
      <c r="C753" s="130" t="s">
        <v>904</v>
      </c>
      <c r="D753" s="130" t="s">
        <v>6</v>
      </c>
      <c r="E753">
        <v>0.8</v>
      </c>
      <c r="F753">
        <v>-2.44</v>
      </c>
      <c r="G753">
        <v>129045100</v>
      </c>
      <c r="H753">
        <v>113537</v>
      </c>
      <c r="I753">
        <v>449</v>
      </c>
      <c r="K753" s="130" t="s">
        <v>1071</v>
      </c>
      <c r="L753">
        <v>1.82</v>
      </c>
      <c r="M753" s="130"/>
      <c r="N753">
        <v>0</v>
      </c>
      <c r="O753">
        <v>-9.44</v>
      </c>
      <c r="P753">
        <v>-31.21</v>
      </c>
      <c r="Q753">
        <v>-4.6100000000000003</v>
      </c>
      <c r="R753" s="130"/>
      <c r="T753" s="130"/>
      <c r="X753" s="130"/>
    </row>
    <row r="754" spans="1:24" x14ac:dyDescent="0.3">
      <c r="A754" s="130" t="s">
        <v>875</v>
      </c>
      <c r="B754">
        <v>752</v>
      </c>
      <c r="C754" s="130" t="s">
        <v>907</v>
      </c>
      <c r="D754" s="130" t="s">
        <v>6</v>
      </c>
      <c r="E754">
        <v>8</v>
      </c>
      <c r="F754">
        <v>0</v>
      </c>
      <c r="G754">
        <v>17528100</v>
      </c>
      <c r="H754">
        <v>140142</v>
      </c>
      <c r="I754">
        <v>0</v>
      </c>
      <c r="K754" s="130" t="s">
        <v>925</v>
      </c>
      <c r="M754" s="130" t="s">
        <v>925</v>
      </c>
      <c r="N754">
        <v>0</v>
      </c>
      <c r="O754">
        <v>13</v>
      </c>
      <c r="P754">
        <v>24.74</v>
      </c>
      <c r="Q754">
        <v>8.8699999999999992</v>
      </c>
      <c r="R754" s="130" t="s">
        <v>925</v>
      </c>
      <c r="T754" s="130"/>
      <c r="X754" s="130"/>
    </row>
    <row r="755" spans="1:24" x14ac:dyDescent="0.3">
      <c r="A755" s="130" t="s">
        <v>89</v>
      </c>
      <c r="B755">
        <v>753</v>
      </c>
      <c r="C755" s="130" t="s">
        <v>904</v>
      </c>
      <c r="D755" s="130" t="s">
        <v>6</v>
      </c>
      <c r="E755">
        <v>3.3</v>
      </c>
      <c r="F755">
        <v>0</v>
      </c>
      <c r="G755">
        <v>590900</v>
      </c>
      <c r="H755">
        <v>1955</v>
      </c>
      <c r="I755">
        <v>1320</v>
      </c>
      <c r="J755">
        <v>18.45</v>
      </c>
      <c r="K755" s="130" t="s">
        <v>944</v>
      </c>
      <c r="L755">
        <v>0.91</v>
      </c>
      <c r="M755" s="130" t="s">
        <v>931</v>
      </c>
      <c r="N755">
        <v>0.18</v>
      </c>
      <c r="O755">
        <v>9</v>
      </c>
      <c r="P755">
        <v>11.13</v>
      </c>
      <c r="Q755">
        <v>4.7300000000000004</v>
      </c>
      <c r="R755" s="130" t="s">
        <v>3557</v>
      </c>
      <c r="T755" s="130"/>
      <c r="X755" s="130"/>
    </row>
    <row r="756" spans="1:24" x14ac:dyDescent="0.3">
      <c r="A756" s="130" t="s">
        <v>88</v>
      </c>
      <c r="B756">
        <v>754</v>
      </c>
      <c r="C756" s="130" t="s">
        <v>904</v>
      </c>
      <c r="D756" s="130" t="s">
        <v>6</v>
      </c>
      <c r="E756">
        <v>18.600000000000001</v>
      </c>
      <c r="F756">
        <v>-2.62</v>
      </c>
      <c r="G756">
        <v>1598800</v>
      </c>
      <c r="H756">
        <v>30022</v>
      </c>
      <c r="I756">
        <v>8213</v>
      </c>
      <c r="J756">
        <v>35.6</v>
      </c>
      <c r="K756" s="130" t="s">
        <v>2919</v>
      </c>
      <c r="L756">
        <v>0.14000000000000001</v>
      </c>
      <c r="M756" s="130" t="s">
        <v>963</v>
      </c>
      <c r="N756">
        <v>0.52</v>
      </c>
      <c r="O756">
        <v>5.61</v>
      </c>
      <c r="P756">
        <v>5.1100000000000003</v>
      </c>
      <c r="Q756">
        <v>19.88</v>
      </c>
      <c r="R756" s="130" t="s">
        <v>1032</v>
      </c>
      <c r="T756" s="130"/>
      <c r="X756" s="130"/>
    </row>
    <row r="757" spans="1:24" x14ac:dyDescent="0.3">
      <c r="A757" s="130" t="s">
        <v>87</v>
      </c>
      <c r="B757">
        <v>755</v>
      </c>
      <c r="C757" s="130" t="s">
        <v>904</v>
      </c>
      <c r="D757" s="130" t="s">
        <v>6</v>
      </c>
      <c r="E757">
        <v>4.92</v>
      </c>
      <c r="F757">
        <v>0</v>
      </c>
      <c r="G757">
        <v>40200</v>
      </c>
      <c r="H757">
        <v>197</v>
      </c>
      <c r="I757">
        <v>2551</v>
      </c>
      <c r="J757">
        <v>15.73</v>
      </c>
      <c r="K757" s="130" t="s">
        <v>1134</v>
      </c>
      <c r="L757">
        <v>3.92</v>
      </c>
      <c r="M757" s="130" t="s">
        <v>952</v>
      </c>
      <c r="N757">
        <v>0.31</v>
      </c>
      <c r="O757">
        <v>3.57</v>
      </c>
      <c r="P757">
        <v>12.64</v>
      </c>
      <c r="Q757">
        <v>1.07</v>
      </c>
      <c r="R757" s="130" t="s">
        <v>998</v>
      </c>
      <c r="T757" s="130"/>
      <c r="X757" s="130"/>
    </row>
    <row r="758" spans="1:24" x14ac:dyDescent="0.3">
      <c r="A758" s="130" t="s">
        <v>86</v>
      </c>
      <c r="B758">
        <v>756</v>
      </c>
      <c r="C758" s="130" t="s">
        <v>904</v>
      </c>
      <c r="D758" s="130" t="s">
        <v>6</v>
      </c>
      <c r="E758">
        <v>2.2999999999999998</v>
      </c>
      <c r="F758">
        <v>3.6</v>
      </c>
      <c r="G758">
        <v>2432700</v>
      </c>
      <c r="H758">
        <v>5538</v>
      </c>
      <c r="I758">
        <v>1380</v>
      </c>
      <c r="K758" s="130" t="s">
        <v>942</v>
      </c>
      <c r="L758">
        <v>0.9</v>
      </c>
      <c r="M758" s="130" t="s">
        <v>923</v>
      </c>
      <c r="N758">
        <v>0</v>
      </c>
      <c r="O758">
        <v>-3.11</v>
      </c>
      <c r="P758">
        <v>-5.43</v>
      </c>
      <c r="Q758">
        <v>-8.8000000000000007</v>
      </c>
      <c r="R758" s="130" t="s">
        <v>1065</v>
      </c>
      <c r="T758" s="130"/>
      <c r="X758" s="130"/>
    </row>
    <row r="759" spans="1:24" x14ac:dyDescent="0.3">
      <c r="A759" s="130" t="s">
        <v>85</v>
      </c>
      <c r="B759">
        <v>757</v>
      </c>
      <c r="C759" s="130" t="s">
        <v>914</v>
      </c>
      <c r="D759" s="130" t="s">
        <v>82</v>
      </c>
      <c r="E759">
        <v>0.2</v>
      </c>
      <c r="F759">
        <v>0</v>
      </c>
      <c r="G759">
        <v>2481900</v>
      </c>
      <c r="H759">
        <v>489</v>
      </c>
      <c r="I759">
        <v>498</v>
      </c>
      <c r="K759" s="130" t="s">
        <v>1116</v>
      </c>
      <c r="L759">
        <v>0.93</v>
      </c>
      <c r="M759" s="130"/>
      <c r="N759">
        <v>0</v>
      </c>
      <c r="O759">
        <v>-6.25</v>
      </c>
      <c r="P759">
        <v>-19.37</v>
      </c>
      <c r="Q759">
        <v>-330.22</v>
      </c>
      <c r="R759" s="130"/>
      <c r="T759" s="130"/>
      <c r="X759" s="130"/>
    </row>
    <row r="760" spans="1:24" x14ac:dyDescent="0.3">
      <c r="A760" s="130" t="s">
        <v>84</v>
      </c>
      <c r="B760">
        <v>758</v>
      </c>
      <c r="C760" s="130" t="s">
        <v>904</v>
      </c>
      <c r="D760" s="130" t="s">
        <v>6</v>
      </c>
      <c r="E760">
        <v>21.4</v>
      </c>
      <c r="F760">
        <v>-0.47</v>
      </c>
      <c r="G760">
        <v>2711500</v>
      </c>
      <c r="H760">
        <v>57980</v>
      </c>
      <c r="I760">
        <v>9090</v>
      </c>
      <c r="J760">
        <v>24.18</v>
      </c>
      <c r="K760" s="130" t="s">
        <v>3558</v>
      </c>
      <c r="L760">
        <v>0.21</v>
      </c>
      <c r="M760" s="130"/>
      <c r="N760">
        <v>0.89</v>
      </c>
      <c r="O760">
        <v>32.56</v>
      </c>
      <c r="P760">
        <v>38.4</v>
      </c>
      <c r="Q760">
        <v>29.58</v>
      </c>
      <c r="R760" s="130" t="s">
        <v>1067</v>
      </c>
      <c r="T760" s="130"/>
      <c r="X760" s="130"/>
    </row>
    <row r="761" spans="1:24" x14ac:dyDescent="0.3">
      <c r="A761" s="130" t="s">
        <v>876</v>
      </c>
      <c r="B761">
        <v>759</v>
      </c>
      <c r="C761" s="130" t="s">
        <v>904</v>
      </c>
      <c r="D761" s="130" t="s">
        <v>6</v>
      </c>
      <c r="E761">
        <v>3.76</v>
      </c>
      <c r="F761">
        <v>-3.09</v>
      </c>
      <c r="G761">
        <v>10339600</v>
      </c>
      <c r="H761">
        <v>39178</v>
      </c>
      <c r="I761">
        <v>10775</v>
      </c>
      <c r="J761">
        <v>782.99</v>
      </c>
      <c r="K761" s="130" t="s">
        <v>3559</v>
      </c>
      <c r="L761">
        <v>0.15</v>
      </c>
      <c r="M761" s="130"/>
      <c r="N761">
        <v>0</v>
      </c>
      <c r="O761">
        <v>1.68</v>
      </c>
      <c r="P761">
        <v>1.6</v>
      </c>
      <c r="Q761">
        <v>200.87</v>
      </c>
      <c r="R761" s="130"/>
      <c r="T761" s="130"/>
      <c r="X761" s="130"/>
    </row>
    <row r="762" spans="1:24" x14ac:dyDescent="0.3">
      <c r="A762" s="130" t="s">
        <v>83</v>
      </c>
      <c r="B762">
        <v>760</v>
      </c>
      <c r="C762" s="130" t="s">
        <v>914</v>
      </c>
      <c r="D762" s="130" t="s">
        <v>6</v>
      </c>
      <c r="E762">
        <v>0.17</v>
      </c>
      <c r="F762">
        <v>0</v>
      </c>
      <c r="G762">
        <v>16360000</v>
      </c>
      <c r="H762">
        <v>4293</v>
      </c>
      <c r="I762">
        <v>31</v>
      </c>
      <c r="K762" s="130" t="s">
        <v>952</v>
      </c>
      <c r="L762">
        <v>0.3</v>
      </c>
      <c r="M762" s="130"/>
      <c r="N762">
        <v>0</v>
      </c>
      <c r="O762">
        <v>-8.4499999999999993</v>
      </c>
      <c r="P762">
        <v>-11.25</v>
      </c>
      <c r="Q762">
        <v>-7.07</v>
      </c>
      <c r="R762" s="130"/>
      <c r="T762" s="130"/>
      <c r="X762" s="130"/>
    </row>
    <row r="763" spans="1:24" x14ac:dyDescent="0.3">
      <c r="A763" s="130" t="s">
        <v>81</v>
      </c>
      <c r="B763">
        <v>761</v>
      </c>
      <c r="C763" s="130" t="s">
        <v>914</v>
      </c>
      <c r="D763" s="130" t="s">
        <v>6</v>
      </c>
      <c r="E763">
        <v>20.8</v>
      </c>
      <c r="F763">
        <v>-0.95</v>
      </c>
      <c r="G763">
        <v>1382600</v>
      </c>
      <c r="H763">
        <v>28522</v>
      </c>
      <c r="I763">
        <v>3744</v>
      </c>
      <c r="J763">
        <v>63.35</v>
      </c>
      <c r="K763" s="130" t="s">
        <v>3109</v>
      </c>
      <c r="L763">
        <v>0.09</v>
      </c>
      <c r="M763" s="130" t="s">
        <v>918</v>
      </c>
      <c r="N763">
        <v>0.33</v>
      </c>
      <c r="O763">
        <v>14.16</v>
      </c>
      <c r="P763">
        <v>15.77</v>
      </c>
      <c r="Q763">
        <v>25.75</v>
      </c>
      <c r="R763" s="130" t="s">
        <v>1138</v>
      </c>
      <c r="T763" s="130"/>
      <c r="X763" s="130"/>
    </row>
    <row r="764" spans="1:24" x14ac:dyDescent="0.3">
      <c r="A764" s="130" t="s">
        <v>80</v>
      </c>
      <c r="B764">
        <v>762</v>
      </c>
      <c r="C764" s="130" t="s">
        <v>914</v>
      </c>
      <c r="D764" s="130" t="s">
        <v>6</v>
      </c>
      <c r="E764">
        <v>16.2</v>
      </c>
      <c r="F764">
        <v>0.62</v>
      </c>
      <c r="G764">
        <v>13100</v>
      </c>
      <c r="H764">
        <v>211</v>
      </c>
      <c r="I764">
        <v>1744</v>
      </c>
      <c r="J764">
        <v>10.8</v>
      </c>
      <c r="K764" s="130" t="s">
        <v>2950</v>
      </c>
      <c r="L764">
        <v>0.59</v>
      </c>
      <c r="M764" s="130" t="s">
        <v>1092</v>
      </c>
      <c r="N764">
        <v>1.5</v>
      </c>
      <c r="O764">
        <v>14.93</v>
      </c>
      <c r="P764">
        <v>18.63</v>
      </c>
      <c r="Q764">
        <v>7.39</v>
      </c>
      <c r="R764" s="130" t="s">
        <v>3148</v>
      </c>
      <c r="T764" s="130"/>
      <c r="X764" s="130"/>
    </row>
    <row r="765" spans="1:24" x14ac:dyDescent="0.3">
      <c r="A765" s="130" t="s">
        <v>79</v>
      </c>
      <c r="B765">
        <v>763</v>
      </c>
      <c r="C765" s="130" t="s">
        <v>914</v>
      </c>
      <c r="D765" s="130" t="s">
        <v>6</v>
      </c>
      <c r="E765">
        <v>11.1</v>
      </c>
      <c r="F765">
        <v>-1.77</v>
      </c>
      <c r="G765">
        <v>29100</v>
      </c>
      <c r="H765">
        <v>327</v>
      </c>
      <c r="I765">
        <v>3330</v>
      </c>
      <c r="J765">
        <v>368.69</v>
      </c>
      <c r="K765" s="130" t="s">
        <v>1144</v>
      </c>
      <c r="L765">
        <v>1.22</v>
      </c>
      <c r="M765" s="130"/>
      <c r="N765">
        <v>0.03</v>
      </c>
      <c r="O765">
        <v>1.18</v>
      </c>
      <c r="P765">
        <v>0.69</v>
      </c>
      <c r="Q765">
        <v>4.7</v>
      </c>
      <c r="R765" s="130" t="s">
        <v>928</v>
      </c>
      <c r="T765" s="130"/>
      <c r="X765" s="130"/>
    </row>
    <row r="766" spans="1:24" x14ac:dyDescent="0.3">
      <c r="A766" s="130" t="s">
        <v>78</v>
      </c>
      <c r="B766">
        <v>764</v>
      </c>
      <c r="C766" s="130" t="s">
        <v>904</v>
      </c>
      <c r="D766" s="130" t="s">
        <v>6</v>
      </c>
      <c r="E766">
        <v>5.5</v>
      </c>
      <c r="F766">
        <v>3.77</v>
      </c>
      <c r="G766">
        <v>15560800</v>
      </c>
      <c r="H766">
        <v>83248</v>
      </c>
      <c r="I766">
        <v>2735</v>
      </c>
      <c r="J766">
        <v>19.829999999999998</v>
      </c>
      <c r="K766" s="130" t="s">
        <v>1127</v>
      </c>
      <c r="L766">
        <v>0.69</v>
      </c>
      <c r="M766" s="130" t="s">
        <v>1018</v>
      </c>
      <c r="N766">
        <v>0.28000000000000003</v>
      </c>
      <c r="O766">
        <v>13.48</v>
      </c>
      <c r="P766">
        <v>18.22</v>
      </c>
      <c r="Q766">
        <v>11.23</v>
      </c>
      <c r="R766" s="130" t="s">
        <v>3124</v>
      </c>
      <c r="T766" s="130"/>
      <c r="X766" s="130"/>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V356"/>
  <sheetViews>
    <sheetView workbookViewId="0">
      <selection activeCell="A22" sqref="A22"/>
    </sheetView>
  </sheetViews>
  <sheetFormatPr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x14ac:dyDescent="0.3">
      <c r="A1" s="133" t="s">
        <v>1166</v>
      </c>
      <c r="B1" s="133" t="s">
        <v>1220</v>
      </c>
      <c r="C1" s="133" t="s">
        <v>1221</v>
      </c>
      <c r="D1" s="133" t="s">
        <v>1222</v>
      </c>
      <c r="E1" t="s">
        <v>2293</v>
      </c>
      <c r="F1" t="s">
        <v>3178</v>
      </c>
      <c r="G1" s="133" t="s">
        <v>1223</v>
      </c>
      <c r="H1" s="133" t="s">
        <v>1224</v>
      </c>
      <c r="I1" t="s">
        <v>2294</v>
      </c>
      <c r="J1" t="s">
        <v>3179</v>
      </c>
      <c r="K1" s="133" t="s">
        <v>1167</v>
      </c>
      <c r="L1" s="133" t="s">
        <v>1168</v>
      </c>
      <c r="M1" s="133" t="s">
        <v>1169</v>
      </c>
      <c r="N1" s="133" t="s">
        <v>1170</v>
      </c>
      <c r="P1"/>
      <c r="V1" s="133"/>
    </row>
    <row r="2" spans="1:22" x14ac:dyDescent="0.3">
      <c r="A2" s="174" t="s">
        <v>790</v>
      </c>
      <c r="B2" s="174" t="s">
        <v>925</v>
      </c>
      <c r="C2" s="174" t="s">
        <v>2110</v>
      </c>
      <c r="D2" s="174" t="s">
        <v>2111</v>
      </c>
      <c r="E2" s="174" t="s">
        <v>2215</v>
      </c>
      <c r="F2" s="130" t="s">
        <v>2488</v>
      </c>
      <c r="G2" s="174" t="s">
        <v>2112</v>
      </c>
      <c r="H2" s="174" t="s">
        <v>2113</v>
      </c>
      <c r="I2" s="174" t="s">
        <v>2114</v>
      </c>
      <c r="J2" s="130" t="s">
        <v>2489</v>
      </c>
      <c r="K2" s="174" t="s">
        <v>3412</v>
      </c>
      <c r="L2" s="174" t="s">
        <v>1226</v>
      </c>
      <c r="M2" s="174" t="s">
        <v>925</v>
      </c>
      <c r="N2" s="174" t="s">
        <v>993</v>
      </c>
      <c r="P2"/>
      <c r="V2" s="133"/>
    </row>
    <row r="3" spans="1:22" x14ac:dyDescent="0.3">
      <c r="A3" s="174" t="s">
        <v>785</v>
      </c>
      <c r="B3" s="174" t="s">
        <v>925</v>
      </c>
      <c r="C3" s="174" t="s">
        <v>1488</v>
      </c>
      <c r="D3" s="174" t="s">
        <v>1489</v>
      </c>
      <c r="E3" s="174" t="s">
        <v>1490</v>
      </c>
      <c r="F3" s="130" t="s">
        <v>3240</v>
      </c>
      <c r="G3" s="174" t="s">
        <v>925</v>
      </c>
      <c r="H3" s="174" t="s">
        <v>925</v>
      </c>
      <c r="I3" s="174" t="s">
        <v>925</v>
      </c>
      <c r="J3" s="130" t="s">
        <v>3241</v>
      </c>
      <c r="K3" s="174" t="s">
        <v>925</v>
      </c>
      <c r="L3" s="174" t="s">
        <v>925</v>
      </c>
      <c r="M3" s="174" t="s">
        <v>925</v>
      </c>
      <c r="N3" s="174" t="s">
        <v>925</v>
      </c>
      <c r="O3" s="133">
        <v>5.0999999999999996</v>
      </c>
      <c r="P3"/>
      <c r="V3" s="133"/>
    </row>
    <row r="4" spans="1:22" x14ac:dyDescent="0.3">
      <c r="A4" s="174" t="s">
        <v>782</v>
      </c>
      <c r="B4" s="174" t="s">
        <v>925</v>
      </c>
      <c r="C4" s="174" t="s">
        <v>1834</v>
      </c>
      <c r="D4" s="174" t="s">
        <v>1835</v>
      </c>
      <c r="E4" s="174" t="s">
        <v>2201</v>
      </c>
      <c r="F4" s="130" t="s">
        <v>2428</v>
      </c>
      <c r="G4" s="174" t="s">
        <v>1835</v>
      </c>
      <c r="H4" s="174" t="s">
        <v>1836</v>
      </c>
      <c r="I4" s="174" t="s">
        <v>2202</v>
      </c>
      <c r="J4" s="130" t="s">
        <v>2429</v>
      </c>
      <c r="K4" s="174" t="s">
        <v>3359</v>
      </c>
      <c r="L4" s="174" t="s">
        <v>3295</v>
      </c>
      <c r="M4" s="174" t="s">
        <v>1218</v>
      </c>
      <c r="N4" s="174" t="s">
        <v>3360</v>
      </c>
      <c r="P4"/>
      <c r="V4" s="133"/>
    </row>
    <row r="5" spans="1:22" x14ac:dyDescent="0.3">
      <c r="A5" s="174" t="s">
        <v>780</v>
      </c>
      <c r="B5" s="174" t="s">
        <v>925</v>
      </c>
      <c r="C5" s="174" t="s">
        <v>1639</v>
      </c>
      <c r="D5" s="174" t="s">
        <v>1640</v>
      </c>
      <c r="E5" s="174" t="s">
        <v>2387</v>
      </c>
      <c r="F5" s="130" t="s">
        <v>2388</v>
      </c>
      <c r="G5" s="174" t="s">
        <v>1641</v>
      </c>
      <c r="H5" s="174" t="s">
        <v>1642</v>
      </c>
      <c r="I5" s="174" t="s">
        <v>2389</v>
      </c>
      <c r="J5" s="130" t="s">
        <v>2390</v>
      </c>
      <c r="K5" s="174" t="s">
        <v>3182</v>
      </c>
      <c r="L5" s="174" t="s">
        <v>3037</v>
      </c>
      <c r="M5" s="174" t="s">
        <v>1361</v>
      </c>
      <c r="N5" s="174" t="s">
        <v>1454</v>
      </c>
      <c r="P5"/>
      <c r="V5" s="133"/>
    </row>
    <row r="6" spans="1:22" x14ac:dyDescent="0.3">
      <c r="A6" s="174" t="s">
        <v>776</v>
      </c>
      <c r="B6" s="174" t="s">
        <v>925</v>
      </c>
      <c r="C6" s="174" t="s">
        <v>1197</v>
      </c>
      <c r="D6" s="174" t="s">
        <v>1198</v>
      </c>
      <c r="E6" s="174" t="s">
        <v>1231</v>
      </c>
      <c r="F6" s="130" t="s">
        <v>2298</v>
      </c>
      <c r="G6" s="174" t="s">
        <v>1199</v>
      </c>
      <c r="H6" s="174" t="s">
        <v>1200</v>
      </c>
      <c r="I6" s="174" t="s">
        <v>1232</v>
      </c>
      <c r="J6" s="130" t="s">
        <v>1990</v>
      </c>
      <c r="K6" s="174" t="s">
        <v>925</v>
      </c>
      <c r="L6" s="174" t="s">
        <v>925</v>
      </c>
      <c r="M6" s="174" t="s">
        <v>925</v>
      </c>
      <c r="N6" s="174" t="s">
        <v>925</v>
      </c>
      <c r="P6"/>
      <c r="V6" s="133"/>
    </row>
    <row r="7" spans="1:22" x14ac:dyDescent="0.3">
      <c r="A7" s="174" t="s">
        <v>3383</v>
      </c>
      <c r="B7" s="174" t="s">
        <v>925</v>
      </c>
      <c r="C7" s="174" t="s">
        <v>925</v>
      </c>
      <c r="D7" s="174" t="s">
        <v>925</v>
      </c>
      <c r="E7" s="174" t="s">
        <v>925</v>
      </c>
      <c r="F7" s="130" t="s">
        <v>3384</v>
      </c>
      <c r="G7" s="174" t="s">
        <v>925</v>
      </c>
      <c r="H7" s="174" t="s">
        <v>925</v>
      </c>
      <c r="I7" s="174" t="s">
        <v>925</v>
      </c>
      <c r="J7" s="130" t="s">
        <v>3385</v>
      </c>
      <c r="K7" s="174" t="s">
        <v>925</v>
      </c>
      <c r="L7" s="174" t="s">
        <v>925</v>
      </c>
      <c r="M7" s="174" t="s">
        <v>925</v>
      </c>
      <c r="N7" s="174" t="s">
        <v>925</v>
      </c>
      <c r="P7"/>
      <c r="V7" s="133"/>
    </row>
    <row r="8" spans="1:22" x14ac:dyDescent="0.3">
      <c r="A8" s="174" t="s">
        <v>761</v>
      </c>
      <c r="B8" s="174" t="s">
        <v>925</v>
      </c>
      <c r="C8" s="174" t="s">
        <v>1290</v>
      </c>
      <c r="D8" s="174" t="s">
        <v>1634</v>
      </c>
      <c r="E8" s="174" t="s">
        <v>1634</v>
      </c>
      <c r="F8" s="130" t="s">
        <v>1634</v>
      </c>
      <c r="G8" s="174" t="s">
        <v>1644</v>
      </c>
      <c r="H8" s="174" t="s">
        <v>925</v>
      </c>
      <c r="I8" s="174" t="s">
        <v>925</v>
      </c>
      <c r="J8" s="130" t="s">
        <v>925</v>
      </c>
      <c r="K8" s="174" t="s">
        <v>925</v>
      </c>
      <c r="L8" s="174" t="s">
        <v>925</v>
      </c>
      <c r="M8" s="174" t="s">
        <v>925</v>
      </c>
      <c r="N8" s="174" t="s">
        <v>925</v>
      </c>
      <c r="P8"/>
      <c r="V8" s="133"/>
    </row>
    <row r="9" spans="1:22" x14ac:dyDescent="0.3">
      <c r="A9" s="174" t="s">
        <v>759</v>
      </c>
      <c r="B9" s="174" t="s">
        <v>925</v>
      </c>
      <c r="C9" s="174" t="s">
        <v>1990</v>
      </c>
      <c r="D9" s="174" t="s">
        <v>1991</v>
      </c>
      <c r="E9" s="174" t="s">
        <v>1992</v>
      </c>
      <c r="F9" s="130" t="s">
        <v>3391</v>
      </c>
      <c r="G9" s="174" t="s">
        <v>1993</v>
      </c>
      <c r="H9" s="174" t="s">
        <v>1994</v>
      </c>
      <c r="I9" s="174" t="s">
        <v>1995</v>
      </c>
      <c r="J9" s="130" t="s">
        <v>1994</v>
      </c>
      <c r="K9" s="174" t="s">
        <v>3392</v>
      </c>
      <c r="L9" s="174" t="s">
        <v>1212</v>
      </c>
      <c r="M9" s="174" t="s">
        <v>1298</v>
      </c>
      <c r="N9" s="174" t="s">
        <v>3063</v>
      </c>
      <c r="O9" s="133">
        <v>7.2</v>
      </c>
      <c r="P9"/>
      <c r="V9" s="133"/>
    </row>
    <row r="10" spans="1:22" x14ac:dyDescent="0.3">
      <c r="A10" s="174" t="s">
        <v>758</v>
      </c>
      <c r="B10" s="174" t="s">
        <v>925</v>
      </c>
      <c r="C10" s="174" t="s">
        <v>1815</v>
      </c>
      <c r="D10" s="174" t="s">
        <v>925</v>
      </c>
      <c r="E10" s="174" t="s">
        <v>1807</v>
      </c>
      <c r="F10" s="130" t="s">
        <v>925</v>
      </c>
      <c r="G10" s="174" t="s">
        <v>925</v>
      </c>
      <c r="H10" s="174" t="s">
        <v>925</v>
      </c>
      <c r="I10" s="174" t="s">
        <v>925</v>
      </c>
      <c r="J10" s="130" t="s">
        <v>925</v>
      </c>
      <c r="K10" s="174" t="s">
        <v>925</v>
      </c>
      <c r="L10" s="174" t="s">
        <v>925</v>
      </c>
      <c r="M10" s="174" t="s">
        <v>925</v>
      </c>
      <c r="N10" s="174" t="s">
        <v>925</v>
      </c>
      <c r="P10"/>
      <c r="V10" s="133"/>
    </row>
    <row r="11" spans="1:22" x14ac:dyDescent="0.3">
      <c r="A11" s="174" t="s">
        <v>756</v>
      </c>
      <c r="B11" s="174" t="s">
        <v>925</v>
      </c>
      <c r="C11" s="174" t="s">
        <v>1996</v>
      </c>
      <c r="D11" s="174" t="s">
        <v>1997</v>
      </c>
      <c r="E11" s="174" t="s">
        <v>1998</v>
      </c>
      <c r="F11" s="130" t="s">
        <v>2443</v>
      </c>
      <c r="G11" s="174" t="s">
        <v>1999</v>
      </c>
      <c r="H11" s="174" t="s">
        <v>1365</v>
      </c>
      <c r="I11" s="174" t="s">
        <v>1941</v>
      </c>
      <c r="J11" s="130" t="s">
        <v>1941</v>
      </c>
      <c r="K11" s="174" t="s">
        <v>3053</v>
      </c>
      <c r="L11" s="174" t="s">
        <v>3069</v>
      </c>
      <c r="M11" s="174" t="s">
        <v>1336</v>
      </c>
      <c r="N11" s="174" t="s">
        <v>911</v>
      </c>
      <c r="P11"/>
      <c r="V11" s="133"/>
    </row>
    <row r="12" spans="1:22" x14ac:dyDescent="0.3">
      <c r="A12" s="174" t="s">
        <v>755</v>
      </c>
      <c r="B12" s="174" t="s">
        <v>925</v>
      </c>
      <c r="C12" s="174" t="s">
        <v>2115</v>
      </c>
      <c r="D12" s="174" t="s">
        <v>2116</v>
      </c>
      <c r="E12" s="174" t="s">
        <v>2490</v>
      </c>
      <c r="F12" s="130" t="s">
        <v>3413</v>
      </c>
      <c r="G12" s="174" t="s">
        <v>2117</v>
      </c>
      <c r="H12" s="174" t="s">
        <v>2118</v>
      </c>
      <c r="I12" s="174" t="s">
        <v>2216</v>
      </c>
      <c r="J12" s="130" t="s">
        <v>3414</v>
      </c>
      <c r="K12" s="174" t="s">
        <v>3415</v>
      </c>
      <c r="L12" s="174" t="s">
        <v>2214</v>
      </c>
      <c r="M12" s="174" t="s">
        <v>925</v>
      </c>
      <c r="N12" s="174" t="s">
        <v>2900</v>
      </c>
      <c r="P12"/>
      <c r="V12" s="133"/>
    </row>
    <row r="13" spans="1:22" x14ac:dyDescent="0.3">
      <c r="A13" s="174" t="s">
        <v>754</v>
      </c>
      <c r="B13" s="174" t="s">
        <v>925</v>
      </c>
      <c r="C13" s="174" t="s">
        <v>2000</v>
      </c>
      <c r="D13" s="174" t="s">
        <v>2001</v>
      </c>
      <c r="E13" s="174" t="s">
        <v>2002</v>
      </c>
      <c r="F13" s="130" t="s">
        <v>2464</v>
      </c>
      <c r="G13" s="174" t="s">
        <v>2003</v>
      </c>
      <c r="H13" s="174" t="s">
        <v>2004</v>
      </c>
      <c r="I13" s="174" t="s">
        <v>2005</v>
      </c>
      <c r="J13" s="130" t="s">
        <v>3393</v>
      </c>
      <c r="K13" s="174" t="s">
        <v>2146</v>
      </c>
      <c r="L13" s="174" t="s">
        <v>1217</v>
      </c>
      <c r="M13" s="174" t="s">
        <v>3064</v>
      </c>
      <c r="N13" s="174" t="s">
        <v>951</v>
      </c>
      <c r="P13"/>
      <c r="V13" s="133"/>
    </row>
    <row r="14" spans="1:22" x14ac:dyDescent="0.3">
      <c r="A14" s="174" t="s">
        <v>742</v>
      </c>
      <c r="B14" s="174" t="s">
        <v>925</v>
      </c>
      <c r="C14" s="174" t="s">
        <v>1205</v>
      </c>
      <c r="D14" s="174" t="s">
        <v>925</v>
      </c>
      <c r="E14" s="174" t="s">
        <v>1645</v>
      </c>
      <c r="F14" s="130" t="s">
        <v>925</v>
      </c>
      <c r="G14" s="174" t="s">
        <v>925</v>
      </c>
      <c r="H14" s="174" t="s">
        <v>925</v>
      </c>
      <c r="I14" s="174" t="s">
        <v>925</v>
      </c>
      <c r="J14" s="130" t="s">
        <v>925</v>
      </c>
      <c r="K14" s="174" t="s">
        <v>925</v>
      </c>
      <c r="L14" s="174" t="s">
        <v>925</v>
      </c>
      <c r="M14" s="174" t="s">
        <v>925</v>
      </c>
      <c r="N14" s="174" t="s">
        <v>925</v>
      </c>
      <c r="P14"/>
      <c r="V14" s="133"/>
    </row>
    <row r="15" spans="1:22" x14ac:dyDescent="0.3">
      <c r="A15" s="174" t="s">
        <v>739</v>
      </c>
      <c r="B15" s="174" t="s">
        <v>925</v>
      </c>
      <c r="C15" s="174" t="s">
        <v>1702</v>
      </c>
      <c r="D15" s="174" t="s">
        <v>1703</v>
      </c>
      <c r="E15" s="174" t="s">
        <v>1704</v>
      </c>
      <c r="F15" s="130" t="s">
        <v>2397</v>
      </c>
      <c r="G15" s="174" t="s">
        <v>1705</v>
      </c>
      <c r="H15" s="174" t="s">
        <v>1706</v>
      </c>
      <c r="I15" s="174" t="s">
        <v>1707</v>
      </c>
      <c r="J15" s="130" t="s">
        <v>2398</v>
      </c>
      <c r="K15" s="174" t="s">
        <v>3324</v>
      </c>
      <c r="L15" s="174" t="s">
        <v>3187</v>
      </c>
      <c r="M15" s="174" t="s">
        <v>1227</v>
      </c>
      <c r="N15" s="174" t="s">
        <v>1776</v>
      </c>
      <c r="P15"/>
      <c r="V15" s="133"/>
    </row>
    <row r="16" spans="1:22" x14ac:dyDescent="0.3">
      <c r="A16" s="174" t="s">
        <v>737</v>
      </c>
      <c r="B16" s="174" t="s">
        <v>925</v>
      </c>
      <c r="C16" s="174" t="s">
        <v>1646</v>
      </c>
      <c r="D16" s="174" t="s">
        <v>1647</v>
      </c>
      <c r="E16" s="174" t="s">
        <v>2195</v>
      </c>
      <c r="F16" s="130" t="s">
        <v>2195</v>
      </c>
      <c r="G16" s="174" t="s">
        <v>1649</v>
      </c>
      <c r="H16" s="174" t="s">
        <v>925</v>
      </c>
      <c r="I16" s="174" t="s">
        <v>1650</v>
      </c>
      <c r="J16" s="130" t="s">
        <v>1650</v>
      </c>
      <c r="K16" s="174" t="s">
        <v>925</v>
      </c>
      <c r="L16" s="174" t="s">
        <v>925</v>
      </c>
      <c r="M16" s="174" t="s">
        <v>925</v>
      </c>
      <c r="N16" s="174" t="s">
        <v>925</v>
      </c>
      <c r="P16"/>
      <c r="V16" s="133"/>
    </row>
    <row r="17" spans="1:22" x14ac:dyDescent="0.3">
      <c r="A17" s="174" t="s">
        <v>735</v>
      </c>
      <c r="B17" s="174" t="s">
        <v>925</v>
      </c>
      <c r="C17" s="174" t="s">
        <v>1651</v>
      </c>
      <c r="D17" s="174" t="s">
        <v>1652</v>
      </c>
      <c r="E17" s="174" t="s">
        <v>1653</v>
      </c>
      <c r="F17" s="130" t="s">
        <v>1653</v>
      </c>
      <c r="G17" s="174" t="s">
        <v>1654</v>
      </c>
      <c r="H17" s="174" t="s">
        <v>1655</v>
      </c>
      <c r="I17" s="174" t="s">
        <v>1656</v>
      </c>
      <c r="J17" s="130" t="s">
        <v>3310</v>
      </c>
      <c r="K17" s="174" t="s">
        <v>925</v>
      </c>
      <c r="L17" s="174" t="s">
        <v>925</v>
      </c>
      <c r="M17" s="174" t="s">
        <v>925</v>
      </c>
      <c r="N17" s="174" t="s">
        <v>925</v>
      </c>
      <c r="P17"/>
      <c r="V17" s="133"/>
    </row>
    <row r="18" spans="1:22" x14ac:dyDescent="0.3">
      <c r="A18" s="174" t="s">
        <v>731</v>
      </c>
      <c r="B18" s="174" t="s">
        <v>925</v>
      </c>
      <c r="C18" s="174" t="s">
        <v>2007</v>
      </c>
      <c r="D18" s="174" t="s">
        <v>2008</v>
      </c>
      <c r="E18" s="174" t="s">
        <v>2210</v>
      </c>
      <c r="F18" s="130" t="s">
        <v>3098</v>
      </c>
      <c r="G18" s="174" t="s">
        <v>2010</v>
      </c>
      <c r="H18" s="174" t="s">
        <v>2011</v>
      </c>
      <c r="I18" s="174" t="s">
        <v>1725</v>
      </c>
      <c r="J18" s="130" t="s">
        <v>3099</v>
      </c>
      <c r="K18" s="174" t="s">
        <v>3394</v>
      </c>
      <c r="L18" s="174" t="s">
        <v>1342</v>
      </c>
      <c r="M18" s="174" t="s">
        <v>925</v>
      </c>
      <c r="N18" s="174" t="s">
        <v>3353</v>
      </c>
      <c r="P18"/>
      <c r="V18" s="133"/>
    </row>
    <row r="19" spans="1:22" x14ac:dyDescent="0.3">
      <c r="A19" s="174" t="s">
        <v>727</v>
      </c>
      <c r="B19" s="174" t="s">
        <v>925</v>
      </c>
      <c r="C19" s="174" t="s">
        <v>2119</v>
      </c>
      <c r="D19" s="174" t="s">
        <v>2120</v>
      </c>
      <c r="E19" s="174" t="s">
        <v>2121</v>
      </c>
      <c r="F19" s="130" t="s">
        <v>2121</v>
      </c>
      <c r="G19" s="174" t="s">
        <v>2122</v>
      </c>
      <c r="H19" s="174" t="s">
        <v>2123</v>
      </c>
      <c r="I19" s="174" t="s">
        <v>2217</v>
      </c>
      <c r="J19" s="130" t="s">
        <v>2491</v>
      </c>
      <c r="K19" s="174" t="s">
        <v>3416</v>
      </c>
      <c r="L19" s="174" t="s">
        <v>1212</v>
      </c>
      <c r="M19" s="174" t="s">
        <v>925</v>
      </c>
      <c r="N19" s="174" t="s">
        <v>3417</v>
      </c>
      <c r="O19" s="133">
        <v>34.21</v>
      </c>
      <c r="P19"/>
      <c r="V19" s="133"/>
    </row>
    <row r="20" spans="1:22" x14ac:dyDescent="0.3">
      <c r="A20" s="174" t="s">
        <v>726</v>
      </c>
      <c r="B20" s="174" t="s">
        <v>925</v>
      </c>
      <c r="C20" s="174" t="s">
        <v>1231</v>
      </c>
      <c r="D20" s="174" t="s">
        <v>925</v>
      </c>
      <c r="E20" s="174" t="s">
        <v>1491</v>
      </c>
      <c r="F20" s="130" t="s">
        <v>925</v>
      </c>
      <c r="G20" s="174" t="s">
        <v>925</v>
      </c>
      <c r="H20" s="174" t="s">
        <v>925</v>
      </c>
      <c r="I20" s="174" t="s">
        <v>925</v>
      </c>
      <c r="J20" s="130" t="s">
        <v>925</v>
      </c>
      <c r="K20" s="174" t="s">
        <v>925</v>
      </c>
      <c r="L20" s="174" t="s">
        <v>925</v>
      </c>
      <c r="M20" s="174" t="s">
        <v>925</v>
      </c>
      <c r="N20" s="174" t="s">
        <v>925</v>
      </c>
      <c r="P20"/>
      <c r="V20" s="133"/>
    </row>
    <row r="21" spans="1:22" x14ac:dyDescent="0.3">
      <c r="A21" s="174" t="s">
        <v>725</v>
      </c>
      <c r="B21" s="174" t="s">
        <v>925</v>
      </c>
      <c r="C21" s="174" t="s">
        <v>1657</v>
      </c>
      <c r="D21" s="174" t="s">
        <v>1508</v>
      </c>
      <c r="E21" s="174" t="s">
        <v>1658</v>
      </c>
      <c r="F21" s="130" t="s">
        <v>3311</v>
      </c>
      <c r="G21" s="174" t="s">
        <v>1659</v>
      </c>
      <c r="H21" s="174" t="s">
        <v>1660</v>
      </c>
      <c r="I21" s="174" t="s">
        <v>1661</v>
      </c>
      <c r="J21" s="130" t="s">
        <v>3312</v>
      </c>
      <c r="K21" s="174" t="s">
        <v>2904</v>
      </c>
      <c r="L21" s="174" t="s">
        <v>1177</v>
      </c>
      <c r="M21" s="174" t="s">
        <v>1230</v>
      </c>
      <c r="N21" s="174" t="s">
        <v>3054</v>
      </c>
      <c r="P21"/>
      <c r="V21" s="133"/>
    </row>
    <row r="22" spans="1:22" x14ac:dyDescent="0.3">
      <c r="A22" s="174" t="s">
        <v>724</v>
      </c>
      <c r="B22" s="174" t="s">
        <v>925</v>
      </c>
      <c r="C22" s="174" t="s">
        <v>1492</v>
      </c>
      <c r="D22" s="174" t="s">
        <v>1493</v>
      </c>
      <c r="E22" s="174" t="s">
        <v>2185</v>
      </c>
      <c r="F22" s="130" t="s">
        <v>2353</v>
      </c>
      <c r="G22" s="174" t="s">
        <v>1494</v>
      </c>
      <c r="H22" s="174" t="s">
        <v>1495</v>
      </c>
      <c r="I22" s="174" t="s">
        <v>2186</v>
      </c>
      <c r="J22" s="130" t="s">
        <v>2324</v>
      </c>
      <c r="K22" s="174" t="s">
        <v>3242</v>
      </c>
      <c r="L22" s="174" t="s">
        <v>1201</v>
      </c>
      <c r="M22" s="174" t="s">
        <v>3194</v>
      </c>
      <c r="N22" s="174" t="s">
        <v>2410</v>
      </c>
      <c r="P22"/>
      <c r="V22" s="133"/>
    </row>
    <row r="23" spans="1:22" x14ac:dyDescent="0.3">
      <c r="A23" s="174" t="s">
        <v>723</v>
      </c>
      <c r="B23" s="174" t="s">
        <v>925</v>
      </c>
      <c r="C23" s="174" t="s">
        <v>1237</v>
      </c>
      <c r="D23" s="174" t="s">
        <v>1238</v>
      </c>
      <c r="E23" s="174" t="s">
        <v>1239</v>
      </c>
      <c r="F23" s="130" t="s">
        <v>3189</v>
      </c>
      <c r="G23" s="174" t="s">
        <v>1240</v>
      </c>
      <c r="H23" s="174" t="s">
        <v>1241</v>
      </c>
      <c r="I23" s="174" t="s">
        <v>2301</v>
      </c>
      <c r="J23" s="130" t="s">
        <v>2302</v>
      </c>
      <c r="K23" s="174" t="s">
        <v>2006</v>
      </c>
      <c r="L23" s="174" t="s">
        <v>1254</v>
      </c>
      <c r="M23" s="174" t="s">
        <v>1227</v>
      </c>
      <c r="N23" s="174" t="s">
        <v>1762</v>
      </c>
      <c r="P23"/>
      <c r="V23" s="133"/>
    </row>
    <row r="24" spans="1:22" x14ac:dyDescent="0.3">
      <c r="A24" s="174" t="s">
        <v>722</v>
      </c>
      <c r="B24" s="174" t="s">
        <v>925</v>
      </c>
      <c r="C24" s="174" t="s">
        <v>1242</v>
      </c>
      <c r="D24" s="174" t="s">
        <v>1243</v>
      </c>
      <c r="E24" s="174" t="s">
        <v>2303</v>
      </c>
      <c r="F24" s="130" t="s">
        <v>3190</v>
      </c>
      <c r="G24" s="174" t="s">
        <v>1244</v>
      </c>
      <c r="H24" s="174" t="s">
        <v>1245</v>
      </c>
      <c r="I24" s="174" t="s">
        <v>2304</v>
      </c>
      <c r="J24" s="130" t="s">
        <v>3191</v>
      </c>
      <c r="K24" s="174" t="s">
        <v>2180</v>
      </c>
      <c r="L24" s="174" t="s">
        <v>1266</v>
      </c>
      <c r="M24" s="174" t="s">
        <v>1233</v>
      </c>
      <c r="N24" s="174" t="s">
        <v>3192</v>
      </c>
      <c r="P24"/>
      <c r="V24" s="133"/>
    </row>
    <row r="25" spans="1:22" x14ac:dyDescent="0.3">
      <c r="A25" s="174" t="s">
        <v>720</v>
      </c>
      <c r="B25" s="174" t="s">
        <v>925</v>
      </c>
      <c r="C25" s="174" t="s">
        <v>1789</v>
      </c>
      <c r="D25" s="174" t="s">
        <v>1790</v>
      </c>
      <c r="E25" s="174" t="s">
        <v>2034</v>
      </c>
      <c r="F25" s="130" t="s">
        <v>1557</v>
      </c>
      <c r="G25" s="174" t="s">
        <v>1791</v>
      </c>
      <c r="H25" s="174" t="s">
        <v>1792</v>
      </c>
      <c r="I25" s="174" t="s">
        <v>2419</v>
      </c>
      <c r="J25" s="130" t="s">
        <v>1584</v>
      </c>
      <c r="K25" s="174" t="s">
        <v>3344</v>
      </c>
      <c r="L25" s="174" t="s">
        <v>3193</v>
      </c>
      <c r="M25" s="174" t="s">
        <v>1376</v>
      </c>
      <c r="N25" s="174" t="s">
        <v>2420</v>
      </c>
      <c r="P25"/>
      <c r="V25" s="133"/>
    </row>
    <row r="26" spans="1:22" x14ac:dyDescent="0.3">
      <c r="A26" s="174" t="s">
        <v>719</v>
      </c>
      <c r="B26" s="174" t="s">
        <v>925</v>
      </c>
      <c r="C26" s="174" t="s">
        <v>1496</v>
      </c>
      <c r="D26" s="174" t="s">
        <v>1497</v>
      </c>
      <c r="E26" s="174" t="s">
        <v>1416</v>
      </c>
      <c r="F26" s="130" t="s">
        <v>3243</v>
      </c>
      <c r="G26" s="174" t="s">
        <v>1499</v>
      </c>
      <c r="H26" s="174" t="s">
        <v>1500</v>
      </c>
      <c r="I26" s="174" t="s">
        <v>1501</v>
      </c>
      <c r="J26" s="130" t="s">
        <v>2354</v>
      </c>
      <c r="K26" s="174" t="s">
        <v>3244</v>
      </c>
      <c r="L26" s="174" t="s">
        <v>1254</v>
      </c>
      <c r="M26" s="174" t="s">
        <v>1202</v>
      </c>
      <c r="N26" s="174" t="s">
        <v>3152</v>
      </c>
      <c r="P26"/>
      <c r="V26" s="133"/>
    </row>
    <row r="27" spans="1:22" x14ac:dyDescent="0.3">
      <c r="A27" s="174" t="s">
        <v>718</v>
      </c>
      <c r="B27" s="174" t="s">
        <v>925</v>
      </c>
      <c r="C27" s="174" t="s">
        <v>1502</v>
      </c>
      <c r="D27" s="174" t="s">
        <v>1503</v>
      </c>
      <c r="E27" s="174" t="s">
        <v>2188</v>
      </c>
      <c r="F27" s="130" t="s">
        <v>3245</v>
      </c>
      <c r="G27" s="174" t="s">
        <v>1504</v>
      </c>
      <c r="H27" s="174" t="s">
        <v>1505</v>
      </c>
      <c r="I27" s="174" t="s">
        <v>2189</v>
      </c>
      <c r="J27" s="130" t="s">
        <v>2355</v>
      </c>
      <c r="K27" s="174" t="s">
        <v>3118</v>
      </c>
      <c r="L27" s="174" t="s">
        <v>1376</v>
      </c>
      <c r="M27" s="174" t="s">
        <v>3037</v>
      </c>
      <c r="N27" s="174" t="s">
        <v>3246</v>
      </c>
      <c r="P27"/>
      <c r="V27" s="133"/>
    </row>
    <row r="28" spans="1:22" x14ac:dyDescent="0.3">
      <c r="A28" s="174" t="s">
        <v>716</v>
      </c>
      <c r="B28" s="174" t="s">
        <v>925</v>
      </c>
      <c r="C28" s="174" t="s">
        <v>1793</v>
      </c>
      <c r="D28" s="174" t="s">
        <v>1794</v>
      </c>
      <c r="E28" s="174" t="s">
        <v>1795</v>
      </c>
      <c r="F28" s="130" t="s">
        <v>3345</v>
      </c>
      <c r="G28" s="174" t="s">
        <v>1796</v>
      </c>
      <c r="H28" s="174" t="s">
        <v>1797</v>
      </c>
      <c r="I28" s="174" t="s">
        <v>2421</v>
      </c>
      <c r="J28" s="130" t="s">
        <v>2422</v>
      </c>
      <c r="K28" s="174" t="s">
        <v>3346</v>
      </c>
      <c r="L28" s="174" t="s">
        <v>3067</v>
      </c>
      <c r="M28" s="174" t="s">
        <v>1212</v>
      </c>
      <c r="N28" s="174" t="s">
        <v>2423</v>
      </c>
      <c r="P28"/>
      <c r="V28" s="133"/>
    </row>
    <row r="29" spans="1:22" x14ac:dyDescent="0.3">
      <c r="A29" s="174" t="s">
        <v>715</v>
      </c>
      <c r="B29" s="174" t="s">
        <v>925</v>
      </c>
      <c r="C29" s="174" t="s">
        <v>1290</v>
      </c>
      <c r="D29" s="174" t="s">
        <v>1291</v>
      </c>
      <c r="E29" s="174" t="s">
        <v>1190</v>
      </c>
      <c r="F29" s="130" t="s">
        <v>3202</v>
      </c>
      <c r="G29" s="174" t="s">
        <v>925</v>
      </c>
      <c r="H29" s="174" t="s">
        <v>925</v>
      </c>
      <c r="I29" s="174" t="s">
        <v>925</v>
      </c>
      <c r="J29" s="130" t="s">
        <v>925</v>
      </c>
      <c r="K29" s="174" t="s">
        <v>925</v>
      </c>
      <c r="L29" s="174" t="s">
        <v>925</v>
      </c>
      <c r="M29" s="174" t="s">
        <v>925</v>
      </c>
      <c r="N29" s="174" t="s">
        <v>925</v>
      </c>
      <c r="P29"/>
      <c r="V29" s="133"/>
    </row>
    <row r="30" spans="1:22" x14ac:dyDescent="0.3">
      <c r="A30" s="174" t="s">
        <v>714</v>
      </c>
      <c r="B30" s="174" t="s">
        <v>925</v>
      </c>
      <c r="C30" s="174" t="s">
        <v>1909</v>
      </c>
      <c r="D30" s="174" t="s">
        <v>1484</v>
      </c>
      <c r="E30" s="174" t="s">
        <v>1878</v>
      </c>
      <c r="F30" s="130" t="s">
        <v>1706</v>
      </c>
      <c r="G30" s="174" t="s">
        <v>1910</v>
      </c>
      <c r="H30" s="174" t="s">
        <v>1911</v>
      </c>
      <c r="I30" s="174" t="s">
        <v>2441</v>
      </c>
      <c r="J30" s="130" t="s">
        <v>2442</v>
      </c>
      <c r="K30" s="174" t="s">
        <v>3373</v>
      </c>
      <c r="L30" s="174" t="s">
        <v>3194</v>
      </c>
      <c r="M30" s="174" t="s">
        <v>1462</v>
      </c>
      <c r="N30" s="174" t="s">
        <v>3084</v>
      </c>
      <c r="P30"/>
      <c r="V30" s="133"/>
    </row>
    <row r="31" spans="1:22" x14ac:dyDescent="0.3">
      <c r="A31" s="174" t="s">
        <v>713</v>
      </c>
      <c r="B31" s="174" t="s">
        <v>925</v>
      </c>
      <c r="C31" s="174" t="s">
        <v>1327</v>
      </c>
      <c r="D31" s="174" t="s">
        <v>2124</v>
      </c>
      <c r="E31" s="174" t="s">
        <v>2492</v>
      </c>
      <c r="F31" s="130" t="s">
        <v>3418</v>
      </c>
      <c r="G31" s="174" t="s">
        <v>2125</v>
      </c>
      <c r="H31" s="174" t="s">
        <v>2126</v>
      </c>
      <c r="I31" s="174" t="s">
        <v>2493</v>
      </c>
      <c r="J31" s="130" t="s">
        <v>3419</v>
      </c>
      <c r="K31" s="174" t="s">
        <v>3420</v>
      </c>
      <c r="L31" s="174" t="s">
        <v>1255</v>
      </c>
      <c r="M31" s="174" t="s">
        <v>1246</v>
      </c>
      <c r="N31" s="174" t="s">
        <v>951</v>
      </c>
      <c r="P31"/>
      <c r="V31" s="133"/>
    </row>
    <row r="32" spans="1:22" x14ac:dyDescent="0.3">
      <c r="A32" s="174" t="s">
        <v>711</v>
      </c>
      <c r="B32" s="174" t="s">
        <v>925</v>
      </c>
      <c r="C32" s="174" t="s">
        <v>1879</v>
      </c>
      <c r="D32" s="174" t="s">
        <v>1388</v>
      </c>
      <c r="E32" s="174" t="s">
        <v>1388</v>
      </c>
      <c r="F32" s="130" t="s">
        <v>2460</v>
      </c>
      <c r="G32" s="174" t="s">
        <v>1903</v>
      </c>
      <c r="H32" s="174" t="s">
        <v>1973</v>
      </c>
      <c r="I32" s="174" t="s">
        <v>1389</v>
      </c>
      <c r="J32" s="130" t="s">
        <v>2461</v>
      </c>
      <c r="K32" s="174" t="s">
        <v>925</v>
      </c>
      <c r="L32" s="174" t="s">
        <v>925</v>
      </c>
      <c r="M32" s="174" t="s">
        <v>925</v>
      </c>
      <c r="N32" s="174" t="s">
        <v>925</v>
      </c>
      <c r="P32"/>
      <c r="V32" s="133"/>
    </row>
    <row r="33" spans="1:22" x14ac:dyDescent="0.3">
      <c r="A33" s="174" t="s">
        <v>710</v>
      </c>
      <c r="B33" s="174" t="s">
        <v>925</v>
      </c>
      <c r="C33" s="174" t="s">
        <v>1506</v>
      </c>
      <c r="D33" s="174" t="s">
        <v>1507</v>
      </c>
      <c r="E33" s="174" t="s">
        <v>2190</v>
      </c>
      <c r="F33" s="130" t="s">
        <v>3247</v>
      </c>
      <c r="G33" s="174" t="s">
        <v>1509</v>
      </c>
      <c r="H33" s="174" t="s">
        <v>1510</v>
      </c>
      <c r="I33" s="174" t="s">
        <v>2191</v>
      </c>
      <c r="J33" s="130" t="s">
        <v>3248</v>
      </c>
      <c r="K33" s="174" t="s">
        <v>3249</v>
      </c>
      <c r="L33" s="174" t="s">
        <v>1202</v>
      </c>
      <c r="M33" s="174" t="s">
        <v>1226</v>
      </c>
      <c r="N33" s="174" t="s">
        <v>3250</v>
      </c>
      <c r="P33"/>
      <c r="V33" s="133"/>
    </row>
    <row r="34" spans="1:22" x14ac:dyDescent="0.3">
      <c r="A34" s="174" t="s">
        <v>708</v>
      </c>
      <c r="B34" s="174" t="s">
        <v>925</v>
      </c>
      <c r="C34" s="174" t="s">
        <v>1798</v>
      </c>
      <c r="D34" s="174" t="s">
        <v>1799</v>
      </c>
      <c r="E34" s="174" t="s">
        <v>1800</v>
      </c>
      <c r="F34" s="130" t="s">
        <v>2424</v>
      </c>
      <c r="G34" s="174" t="s">
        <v>1801</v>
      </c>
      <c r="H34" s="174" t="s">
        <v>1802</v>
      </c>
      <c r="I34" s="174" t="s">
        <v>1803</v>
      </c>
      <c r="J34" s="130" t="s">
        <v>3347</v>
      </c>
      <c r="K34" s="174" t="s">
        <v>3348</v>
      </c>
      <c r="L34" s="174" t="s">
        <v>1213</v>
      </c>
      <c r="M34" s="174" t="s">
        <v>1227</v>
      </c>
      <c r="N34" s="174" t="s">
        <v>3349</v>
      </c>
      <c r="P34"/>
      <c r="V34" s="133"/>
    </row>
    <row r="35" spans="1:22" x14ac:dyDescent="0.3">
      <c r="A35" s="174" t="s">
        <v>705</v>
      </c>
      <c r="B35" s="174" t="s">
        <v>925</v>
      </c>
      <c r="C35" s="174" t="s">
        <v>1292</v>
      </c>
      <c r="D35" s="174" t="s">
        <v>1293</v>
      </c>
      <c r="E35" s="174" t="s">
        <v>1294</v>
      </c>
      <c r="F35" s="130" t="s">
        <v>3043</v>
      </c>
      <c r="G35" s="174" t="s">
        <v>1295</v>
      </c>
      <c r="H35" s="174" t="s">
        <v>1296</v>
      </c>
      <c r="I35" s="174" t="s">
        <v>1297</v>
      </c>
      <c r="J35" s="130" t="s">
        <v>2317</v>
      </c>
      <c r="K35" s="174" t="s">
        <v>3203</v>
      </c>
      <c r="L35" s="174" t="s">
        <v>1212</v>
      </c>
      <c r="M35" s="174" t="s">
        <v>1298</v>
      </c>
      <c r="N35" s="174" t="s">
        <v>3044</v>
      </c>
      <c r="P35"/>
      <c r="V35" s="133"/>
    </row>
    <row r="36" spans="1:22" x14ac:dyDescent="0.3">
      <c r="A36" s="174" t="s">
        <v>704</v>
      </c>
      <c r="B36" s="174" t="s">
        <v>925</v>
      </c>
      <c r="C36" s="174" t="s">
        <v>1429</v>
      </c>
      <c r="D36" s="174" t="s">
        <v>1430</v>
      </c>
      <c r="E36" s="174" t="s">
        <v>1431</v>
      </c>
      <c r="F36" s="130" t="s">
        <v>1478</v>
      </c>
      <c r="G36" s="174" t="s">
        <v>1433</v>
      </c>
      <c r="H36" s="174" t="s">
        <v>1434</v>
      </c>
      <c r="I36" s="174" t="s">
        <v>1434</v>
      </c>
      <c r="J36" s="130" t="s">
        <v>3233</v>
      </c>
      <c r="K36" s="174" t="s">
        <v>925</v>
      </c>
      <c r="L36" s="174" t="s">
        <v>925</v>
      </c>
      <c r="M36" s="174" t="s">
        <v>925</v>
      </c>
      <c r="N36" s="174" t="s">
        <v>925</v>
      </c>
      <c r="P36"/>
      <c r="V36" s="133"/>
    </row>
    <row r="37" spans="1:22" x14ac:dyDescent="0.3">
      <c r="A37" s="174" t="s">
        <v>701</v>
      </c>
      <c r="B37" s="174" t="s">
        <v>925</v>
      </c>
      <c r="C37" s="174" t="s">
        <v>1895</v>
      </c>
      <c r="D37" s="174" t="s">
        <v>1896</v>
      </c>
      <c r="E37" s="174" t="s">
        <v>2437</v>
      </c>
      <c r="F37" s="130" t="s">
        <v>2437</v>
      </c>
      <c r="G37" s="174" t="s">
        <v>1897</v>
      </c>
      <c r="H37" s="174" t="s">
        <v>1898</v>
      </c>
      <c r="I37" s="174" t="s">
        <v>2438</v>
      </c>
      <c r="J37" s="130" t="s">
        <v>2438</v>
      </c>
      <c r="K37" s="174" t="s">
        <v>925</v>
      </c>
      <c r="L37" s="174" t="s">
        <v>925</v>
      </c>
      <c r="M37" s="174" t="s">
        <v>925</v>
      </c>
      <c r="N37" s="174" t="s">
        <v>925</v>
      </c>
      <c r="P37"/>
      <c r="V37" s="133"/>
    </row>
    <row r="38" spans="1:22" x14ac:dyDescent="0.3">
      <c r="A38" s="174" t="s">
        <v>696</v>
      </c>
      <c r="B38" s="174" t="s">
        <v>925</v>
      </c>
      <c r="C38" s="174" t="s">
        <v>1511</v>
      </c>
      <c r="D38" s="174" t="s">
        <v>1512</v>
      </c>
      <c r="E38" s="174" t="s">
        <v>1513</v>
      </c>
      <c r="F38" s="130" t="s">
        <v>1513</v>
      </c>
      <c r="G38" s="174" t="s">
        <v>1514</v>
      </c>
      <c r="H38" s="174" t="s">
        <v>1515</v>
      </c>
      <c r="I38" s="174" t="s">
        <v>2356</v>
      </c>
      <c r="J38" s="130" t="s">
        <v>3251</v>
      </c>
      <c r="K38" s="174" t="s">
        <v>3252</v>
      </c>
      <c r="L38" s="174" t="s">
        <v>1177</v>
      </c>
      <c r="M38" s="174" t="s">
        <v>1202</v>
      </c>
      <c r="N38" s="174" t="s">
        <v>3253</v>
      </c>
      <c r="P38"/>
      <c r="V38" s="133"/>
    </row>
    <row r="39" spans="1:22" x14ac:dyDescent="0.3">
      <c r="A39" s="174" t="s">
        <v>695</v>
      </c>
      <c r="B39" s="174" t="s">
        <v>925</v>
      </c>
      <c r="C39" s="174" t="s">
        <v>1709</v>
      </c>
      <c r="D39" s="174" t="s">
        <v>925</v>
      </c>
      <c r="E39" s="174" t="s">
        <v>925</v>
      </c>
      <c r="F39" s="130" t="s">
        <v>925</v>
      </c>
      <c r="G39" s="174" t="s">
        <v>925</v>
      </c>
      <c r="H39" s="174" t="s">
        <v>925</v>
      </c>
      <c r="I39" s="174" t="s">
        <v>925</v>
      </c>
      <c r="J39" s="130" t="s">
        <v>925</v>
      </c>
      <c r="K39" s="174" t="s">
        <v>925</v>
      </c>
      <c r="L39" s="174" t="s">
        <v>925</v>
      </c>
      <c r="M39" s="174" t="s">
        <v>925</v>
      </c>
      <c r="N39" s="174" t="s">
        <v>925</v>
      </c>
      <c r="P39"/>
      <c r="V39" s="133"/>
    </row>
    <row r="40" spans="1:22" x14ac:dyDescent="0.3">
      <c r="A40" s="174" t="s">
        <v>688</v>
      </c>
      <c r="B40" s="174" t="s">
        <v>925</v>
      </c>
      <c r="C40" s="174" t="s">
        <v>2127</v>
      </c>
      <c r="D40" s="174" t="s">
        <v>2128</v>
      </c>
      <c r="E40" s="174" t="s">
        <v>2218</v>
      </c>
      <c r="F40" s="130" t="s">
        <v>2494</v>
      </c>
      <c r="G40" s="174" t="s">
        <v>2129</v>
      </c>
      <c r="H40" s="174" t="s">
        <v>2130</v>
      </c>
      <c r="I40" s="174" t="s">
        <v>2219</v>
      </c>
      <c r="J40" s="130" t="s">
        <v>2391</v>
      </c>
      <c r="K40" s="174" t="s">
        <v>3079</v>
      </c>
      <c r="L40" s="174" t="s">
        <v>1353</v>
      </c>
      <c r="M40" s="174" t="s">
        <v>1228</v>
      </c>
      <c r="N40" s="174" t="s">
        <v>3421</v>
      </c>
      <c r="P40"/>
      <c r="V40" s="133"/>
    </row>
    <row r="41" spans="1:22" x14ac:dyDescent="0.3">
      <c r="A41" s="174" t="s">
        <v>2131</v>
      </c>
      <c r="B41" s="174" t="s">
        <v>925</v>
      </c>
      <c r="C41" s="174" t="s">
        <v>2132</v>
      </c>
      <c r="D41" s="174" t="s">
        <v>2133</v>
      </c>
      <c r="E41" s="174" t="s">
        <v>2134</v>
      </c>
      <c r="F41" s="130" t="s">
        <v>3110</v>
      </c>
      <c r="G41" s="174" t="s">
        <v>2135</v>
      </c>
      <c r="H41" s="174" t="s">
        <v>2136</v>
      </c>
      <c r="I41" s="174" t="s">
        <v>2137</v>
      </c>
      <c r="J41" s="130" t="s">
        <v>3422</v>
      </c>
      <c r="K41" s="174" t="s">
        <v>3423</v>
      </c>
      <c r="L41" s="174" t="s">
        <v>1281</v>
      </c>
      <c r="M41" s="174" t="s">
        <v>1326</v>
      </c>
      <c r="N41" s="174" t="s">
        <v>1096</v>
      </c>
      <c r="P41"/>
      <c r="V41" s="133"/>
    </row>
    <row r="42" spans="1:22" x14ac:dyDescent="0.3">
      <c r="A42" s="174" t="s">
        <v>683</v>
      </c>
      <c r="B42" s="174" t="s">
        <v>925</v>
      </c>
      <c r="C42" s="174" t="s">
        <v>1710</v>
      </c>
      <c r="D42" s="174" t="s">
        <v>1711</v>
      </c>
      <c r="E42" s="174" t="s">
        <v>1712</v>
      </c>
      <c r="F42" s="130" t="s">
        <v>2399</v>
      </c>
      <c r="G42" s="174" t="s">
        <v>1713</v>
      </c>
      <c r="H42" s="174" t="s">
        <v>1714</v>
      </c>
      <c r="I42" s="174" t="s">
        <v>1715</v>
      </c>
      <c r="J42" s="130" t="s">
        <v>2400</v>
      </c>
      <c r="K42" s="174" t="s">
        <v>3325</v>
      </c>
      <c r="L42" s="174" t="s">
        <v>3326</v>
      </c>
      <c r="M42" s="174" t="s">
        <v>1298</v>
      </c>
      <c r="N42" s="174" t="s">
        <v>2401</v>
      </c>
      <c r="P42"/>
      <c r="V42" s="133"/>
    </row>
    <row r="43" spans="1:22" x14ac:dyDescent="0.3">
      <c r="A43" s="174" t="s">
        <v>679</v>
      </c>
      <c r="B43" s="174" t="s">
        <v>925</v>
      </c>
      <c r="C43" s="174" t="s">
        <v>2095</v>
      </c>
      <c r="D43" s="174" t="s">
        <v>2096</v>
      </c>
      <c r="E43" s="174" t="s">
        <v>2097</v>
      </c>
      <c r="F43" s="130" t="s">
        <v>3406</v>
      </c>
      <c r="G43" s="174" t="s">
        <v>2098</v>
      </c>
      <c r="H43" s="174" t="s">
        <v>2099</v>
      </c>
      <c r="I43" s="174" t="s">
        <v>1983</v>
      </c>
      <c r="J43" s="130" t="s">
        <v>1457</v>
      </c>
      <c r="K43" s="174" t="s">
        <v>3407</v>
      </c>
      <c r="L43" s="174" t="s">
        <v>1185</v>
      </c>
      <c r="M43" s="174" t="s">
        <v>925</v>
      </c>
      <c r="N43" s="174" t="s">
        <v>3408</v>
      </c>
      <c r="P43"/>
      <c r="V43" s="133"/>
    </row>
    <row r="44" spans="1:22" x14ac:dyDescent="0.3">
      <c r="A44" s="174" t="s">
        <v>674</v>
      </c>
      <c r="B44" s="174" t="s">
        <v>925</v>
      </c>
      <c r="C44" s="174" t="s">
        <v>1662</v>
      </c>
      <c r="D44" s="174" t="s">
        <v>1407</v>
      </c>
      <c r="E44" s="174" t="s">
        <v>1663</v>
      </c>
      <c r="F44" s="130" t="s">
        <v>3313</v>
      </c>
      <c r="G44" s="174" t="s">
        <v>1453</v>
      </c>
      <c r="H44" s="174" t="s">
        <v>1290</v>
      </c>
      <c r="I44" s="174" t="s">
        <v>1665</v>
      </c>
      <c r="J44" s="130" t="s">
        <v>1665</v>
      </c>
      <c r="K44" s="174" t="s">
        <v>3314</v>
      </c>
      <c r="L44" s="174" t="s">
        <v>3181</v>
      </c>
      <c r="M44" s="174" t="s">
        <v>1281</v>
      </c>
      <c r="N44" s="174" t="s">
        <v>3315</v>
      </c>
      <c r="P44"/>
      <c r="V44" s="133"/>
    </row>
    <row r="45" spans="1:22" x14ac:dyDescent="0.3">
      <c r="A45" s="174" t="s">
        <v>672</v>
      </c>
      <c r="B45" s="174" t="s">
        <v>925</v>
      </c>
      <c r="C45" s="174" t="s">
        <v>1178</v>
      </c>
      <c r="D45" s="174" t="s">
        <v>1804</v>
      </c>
      <c r="E45" s="174" t="s">
        <v>2425</v>
      </c>
      <c r="F45" s="130" t="s">
        <v>3350</v>
      </c>
      <c r="G45" s="174" t="s">
        <v>1805</v>
      </c>
      <c r="H45" s="174" t="s">
        <v>1806</v>
      </c>
      <c r="I45" s="174" t="s">
        <v>2426</v>
      </c>
      <c r="J45" s="130" t="s">
        <v>3351</v>
      </c>
      <c r="K45" s="174" t="s">
        <v>3352</v>
      </c>
      <c r="L45" s="174" t="s">
        <v>3201</v>
      </c>
      <c r="M45" s="174" t="s">
        <v>1353</v>
      </c>
      <c r="N45" s="174" t="s">
        <v>3353</v>
      </c>
      <c r="P45"/>
      <c r="V45" s="133"/>
    </row>
    <row r="46" spans="1:22" x14ac:dyDescent="0.3">
      <c r="A46" s="174" t="s">
        <v>664</v>
      </c>
      <c r="B46" s="174" t="s">
        <v>925</v>
      </c>
      <c r="C46" s="174" t="s">
        <v>1435</v>
      </c>
      <c r="D46" s="174" t="s">
        <v>1436</v>
      </c>
      <c r="E46" s="174" t="s">
        <v>2346</v>
      </c>
      <c r="F46" s="130" t="s">
        <v>2347</v>
      </c>
      <c r="G46" s="174" t="s">
        <v>1437</v>
      </c>
      <c r="H46" s="174" t="s">
        <v>1438</v>
      </c>
      <c r="I46" s="174" t="s">
        <v>1439</v>
      </c>
      <c r="J46" s="130" t="s">
        <v>1438</v>
      </c>
      <c r="K46" s="174" t="s">
        <v>3112</v>
      </c>
      <c r="L46" s="174" t="s">
        <v>1212</v>
      </c>
      <c r="M46" s="174" t="s">
        <v>1177</v>
      </c>
      <c r="N46" s="174" t="s">
        <v>3234</v>
      </c>
      <c r="P46"/>
      <c r="V46" s="133"/>
    </row>
    <row r="47" spans="1:22" x14ac:dyDescent="0.3">
      <c r="A47" s="174" t="s">
        <v>663</v>
      </c>
      <c r="B47" s="174" t="s">
        <v>925</v>
      </c>
      <c r="C47" s="174" t="s">
        <v>1517</v>
      </c>
      <c r="D47" s="174" t="s">
        <v>1518</v>
      </c>
      <c r="E47" s="174" t="s">
        <v>1519</v>
      </c>
      <c r="F47" s="130" t="s">
        <v>3254</v>
      </c>
      <c r="G47" s="174" t="s">
        <v>1520</v>
      </c>
      <c r="H47" s="174" t="s">
        <v>1521</v>
      </c>
      <c r="I47" s="174" t="s">
        <v>1522</v>
      </c>
      <c r="J47" s="130" t="s">
        <v>3255</v>
      </c>
      <c r="K47" s="174" t="s">
        <v>925</v>
      </c>
      <c r="L47" s="174" t="s">
        <v>925</v>
      </c>
      <c r="M47" s="174" t="s">
        <v>925</v>
      </c>
      <c r="N47" s="174" t="s">
        <v>925</v>
      </c>
      <c r="P47"/>
      <c r="V47" s="133"/>
    </row>
    <row r="48" spans="1:22" x14ac:dyDescent="0.3">
      <c r="A48" s="174" t="s">
        <v>1299</v>
      </c>
      <c r="B48" s="174" t="s">
        <v>925</v>
      </c>
      <c r="C48" s="174" t="s">
        <v>1300</v>
      </c>
      <c r="D48" s="174" t="s">
        <v>1301</v>
      </c>
      <c r="E48" s="174" t="s">
        <v>1302</v>
      </c>
      <c r="F48" s="130" t="s">
        <v>2318</v>
      </c>
      <c r="G48" s="174" t="s">
        <v>925</v>
      </c>
      <c r="H48" s="174" t="s">
        <v>925</v>
      </c>
      <c r="I48" s="174" t="s">
        <v>925</v>
      </c>
      <c r="J48" s="130" t="s">
        <v>925</v>
      </c>
      <c r="K48" s="174" t="s">
        <v>925</v>
      </c>
      <c r="L48" s="174" t="s">
        <v>925</v>
      </c>
      <c r="M48" s="174" t="s">
        <v>925</v>
      </c>
      <c r="N48" s="174" t="s">
        <v>925</v>
      </c>
      <c r="P48"/>
      <c r="V48" s="133"/>
    </row>
    <row r="49" spans="1:22" x14ac:dyDescent="0.3">
      <c r="A49" s="174" t="s">
        <v>655</v>
      </c>
      <c r="B49" s="174" t="s">
        <v>925</v>
      </c>
      <c r="C49" s="174" t="s">
        <v>1303</v>
      </c>
      <c r="D49" s="174" t="s">
        <v>1304</v>
      </c>
      <c r="E49" s="174" t="s">
        <v>1305</v>
      </c>
      <c r="F49" s="130" t="s">
        <v>3204</v>
      </c>
      <c r="G49" s="174" t="s">
        <v>1306</v>
      </c>
      <c r="H49" s="174" t="s">
        <v>1307</v>
      </c>
      <c r="I49" s="174" t="s">
        <v>1308</v>
      </c>
      <c r="J49" s="130" t="s">
        <v>3205</v>
      </c>
      <c r="K49" s="174" t="s">
        <v>3206</v>
      </c>
      <c r="L49" s="174" t="s">
        <v>3115</v>
      </c>
      <c r="M49" s="174" t="s">
        <v>3037</v>
      </c>
      <c r="N49" s="174" t="s">
        <v>3207</v>
      </c>
      <c r="P49"/>
      <c r="V49" s="133"/>
    </row>
    <row r="50" spans="1:22" x14ac:dyDescent="0.3">
      <c r="A50" s="174" t="s">
        <v>652</v>
      </c>
      <c r="B50" s="174" t="s">
        <v>925</v>
      </c>
      <c r="C50" s="174" t="s">
        <v>1309</v>
      </c>
      <c r="D50" s="174" t="s">
        <v>1310</v>
      </c>
      <c r="E50" s="174" t="s">
        <v>2319</v>
      </c>
      <c r="F50" s="130" t="s">
        <v>3045</v>
      </c>
      <c r="G50" s="174" t="s">
        <v>1311</v>
      </c>
      <c r="H50" s="174" t="s">
        <v>1312</v>
      </c>
      <c r="I50" s="174" t="s">
        <v>2320</v>
      </c>
      <c r="J50" s="130" t="s">
        <v>2321</v>
      </c>
      <c r="K50" s="174" t="s">
        <v>3208</v>
      </c>
      <c r="L50" s="174" t="s">
        <v>1426</v>
      </c>
      <c r="M50" s="174" t="s">
        <v>1226</v>
      </c>
      <c r="N50" s="174" t="s">
        <v>2900</v>
      </c>
      <c r="P50"/>
      <c r="V50" s="133"/>
    </row>
    <row r="51" spans="1:22" x14ac:dyDescent="0.3">
      <c r="A51" s="174" t="s">
        <v>651</v>
      </c>
      <c r="B51" s="174" t="s">
        <v>925</v>
      </c>
      <c r="C51" s="174" t="s">
        <v>1716</v>
      </c>
      <c r="D51" s="174" t="s">
        <v>1717</v>
      </c>
      <c r="E51" s="174" t="s">
        <v>1718</v>
      </c>
      <c r="F51" s="130" t="s">
        <v>2402</v>
      </c>
      <c r="G51" s="174" t="s">
        <v>1719</v>
      </c>
      <c r="H51" s="174" t="s">
        <v>1720</v>
      </c>
      <c r="I51" s="174" t="s">
        <v>1721</v>
      </c>
      <c r="J51" s="130" t="s">
        <v>2403</v>
      </c>
      <c r="K51" s="174" t="s">
        <v>3108</v>
      </c>
      <c r="L51" s="174" t="s">
        <v>1226</v>
      </c>
      <c r="M51" s="174" t="s">
        <v>1456</v>
      </c>
      <c r="N51" s="174" t="s">
        <v>2200</v>
      </c>
      <c r="P51"/>
      <c r="V51" s="133"/>
    </row>
    <row r="52" spans="1:22" x14ac:dyDescent="0.3">
      <c r="A52" s="174" t="s">
        <v>647</v>
      </c>
      <c r="B52" s="174" t="s">
        <v>925</v>
      </c>
      <c r="C52" s="174" t="s">
        <v>2012</v>
      </c>
      <c r="D52" s="174" t="s">
        <v>2013</v>
      </c>
      <c r="E52" s="174" t="s">
        <v>2014</v>
      </c>
      <c r="F52" s="130" t="s">
        <v>2466</v>
      </c>
      <c r="G52" s="174" t="s">
        <v>2015</v>
      </c>
      <c r="H52" s="174" t="s">
        <v>2016</v>
      </c>
      <c r="I52" s="174" t="s">
        <v>2017</v>
      </c>
      <c r="J52" s="130" t="s">
        <v>2913</v>
      </c>
      <c r="K52" s="174" t="s">
        <v>3395</v>
      </c>
      <c r="L52" s="174" t="s">
        <v>1184</v>
      </c>
      <c r="M52" s="174" t="s">
        <v>1400</v>
      </c>
      <c r="N52" s="174" t="s">
        <v>2911</v>
      </c>
      <c r="P52"/>
      <c r="V52" s="133"/>
    </row>
    <row r="53" spans="1:22" x14ac:dyDescent="0.3">
      <c r="A53" s="174" t="s">
        <v>1954</v>
      </c>
      <c r="B53" s="174" t="s">
        <v>925</v>
      </c>
      <c r="C53" s="174" t="s">
        <v>1464</v>
      </c>
      <c r="D53" s="174" t="s">
        <v>1955</v>
      </c>
      <c r="E53" s="174" t="s">
        <v>1956</v>
      </c>
      <c r="F53" s="130" t="s">
        <v>3092</v>
      </c>
      <c r="G53" s="174" t="s">
        <v>1957</v>
      </c>
      <c r="H53" s="174" t="s">
        <v>1958</v>
      </c>
      <c r="I53" s="174" t="s">
        <v>1959</v>
      </c>
      <c r="J53" s="130" t="s">
        <v>3093</v>
      </c>
      <c r="K53" s="174" t="s">
        <v>3305</v>
      </c>
      <c r="L53" s="174" t="s">
        <v>1400</v>
      </c>
      <c r="M53" s="174" t="s">
        <v>1824</v>
      </c>
      <c r="N53" s="174" t="s">
        <v>3386</v>
      </c>
      <c r="P53"/>
      <c r="V53" s="133"/>
    </row>
    <row r="54" spans="1:22" x14ac:dyDescent="0.3">
      <c r="A54" s="174" t="s">
        <v>644</v>
      </c>
      <c r="B54" s="174" t="s">
        <v>925</v>
      </c>
      <c r="C54" s="174" t="s">
        <v>1314</v>
      </c>
      <c r="D54" s="174" t="s">
        <v>1315</v>
      </c>
      <c r="E54" s="174" t="s">
        <v>1739</v>
      </c>
      <c r="F54" s="130" t="s">
        <v>1739</v>
      </c>
      <c r="G54" s="174" t="s">
        <v>925</v>
      </c>
      <c r="H54" s="174" t="s">
        <v>925</v>
      </c>
      <c r="I54" s="174" t="s">
        <v>2322</v>
      </c>
      <c r="J54" s="130" t="s">
        <v>2322</v>
      </c>
      <c r="K54" s="174" t="s">
        <v>925</v>
      </c>
      <c r="L54" s="174" t="s">
        <v>925</v>
      </c>
      <c r="M54" s="174" t="s">
        <v>925</v>
      </c>
      <c r="N54" s="174" t="s">
        <v>925</v>
      </c>
      <c r="O54" s="133">
        <v>4.53</v>
      </c>
      <c r="P54"/>
      <c r="V54" s="133"/>
    </row>
    <row r="55" spans="1:22" x14ac:dyDescent="0.3">
      <c r="A55" s="174" t="s">
        <v>642</v>
      </c>
      <c r="B55" s="174" t="s">
        <v>925</v>
      </c>
      <c r="C55" s="174" t="s">
        <v>1316</v>
      </c>
      <c r="D55" s="174" t="s">
        <v>1317</v>
      </c>
      <c r="E55" s="174" t="s">
        <v>2323</v>
      </c>
      <c r="F55" s="130" t="s">
        <v>3209</v>
      </c>
      <c r="G55" s="174" t="s">
        <v>1318</v>
      </c>
      <c r="H55" s="174" t="s">
        <v>1319</v>
      </c>
      <c r="I55" s="174" t="s">
        <v>2324</v>
      </c>
      <c r="J55" s="130" t="s">
        <v>3210</v>
      </c>
      <c r="K55" s="174" t="s">
        <v>3211</v>
      </c>
      <c r="L55" s="174" t="s">
        <v>1230</v>
      </c>
      <c r="M55" s="174" t="s">
        <v>1266</v>
      </c>
      <c r="N55" s="174" t="s">
        <v>3197</v>
      </c>
      <c r="P55"/>
      <c r="V55" s="133"/>
    </row>
    <row r="56" spans="1:22" x14ac:dyDescent="0.3">
      <c r="A56" s="174" t="s">
        <v>633</v>
      </c>
      <c r="B56" s="174" t="s">
        <v>925</v>
      </c>
      <c r="C56" s="174" t="s">
        <v>1379</v>
      </c>
      <c r="D56" s="174" t="s">
        <v>1380</v>
      </c>
      <c r="E56" s="174" t="s">
        <v>1381</v>
      </c>
      <c r="F56" s="130" t="s">
        <v>1381</v>
      </c>
      <c r="G56" s="174" t="s">
        <v>1382</v>
      </c>
      <c r="H56" s="174" t="s">
        <v>1383</v>
      </c>
      <c r="I56" s="174" t="s">
        <v>1384</v>
      </c>
      <c r="J56" s="130" t="s">
        <v>2059</v>
      </c>
      <c r="K56" s="174" t="s">
        <v>3226</v>
      </c>
      <c r="L56" s="174" t="s">
        <v>1331</v>
      </c>
      <c r="M56" s="174" t="s">
        <v>1375</v>
      </c>
      <c r="N56" s="174" t="s">
        <v>1010</v>
      </c>
      <c r="P56"/>
      <c r="V56" s="133"/>
    </row>
    <row r="57" spans="1:22" x14ac:dyDescent="0.3">
      <c r="A57" s="174" t="s">
        <v>631</v>
      </c>
      <c r="B57" s="174" t="s">
        <v>925</v>
      </c>
      <c r="C57" s="174" t="s">
        <v>1481</v>
      </c>
      <c r="D57" s="174" t="s">
        <v>1431</v>
      </c>
      <c r="E57" s="174" t="s">
        <v>1431</v>
      </c>
      <c r="F57" s="130" t="s">
        <v>925</v>
      </c>
      <c r="G57" s="174" t="s">
        <v>925</v>
      </c>
      <c r="H57" s="174" t="s">
        <v>925</v>
      </c>
      <c r="I57" s="174" t="s">
        <v>925</v>
      </c>
      <c r="J57" s="130" t="s">
        <v>925</v>
      </c>
      <c r="K57" s="174" t="s">
        <v>925</v>
      </c>
      <c r="L57" s="174" t="s">
        <v>925</v>
      </c>
      <c r="M57" s="174" t="s">
        <v>925</v>
      </c>
      <c r="N57" s="174" t="s">
        <v>925</v>
      </c>
      <c r="O57" s="133">
        <v>20.9</v>
      </c>
      <c r="P57"/>
      <c r="V57" s="133"/>
    </row>
    <row r="58" spans="1:22" x14ac:dyDescent="0.3">
      <c r="A58" s="174" t="s">
        <v>630</v>
      </c>
      <c r="B58" s="174" t="s">
        <v>925</v>
      </c>
      <c r="C58" s="174" t="s">
        <v>1614</v>
      </c>
      <c r="D58" s="174" t="s">
        <v>1615</v>
      </c>
      <c r="E58" s="174" t="s">
        <v>2383</v>
      </c>
      <c r="F58" s="130" t="s">
        <v>3300</v>
      </c>
      <c r="G58" s="174" t="s">
        <v>1616</v>
      </c>
      <c r="H58" s="174" t="s">
        <v>1617</v>
      </c>
      <c r="I58" s="174" t="s">
        <v>1618</v>
      </c>
      <c r="J58" s="130" t="s">
        <v>3301</v>
      </c>
      <c r="K58" s="174" t="s">
        <v>3302</v>
      </c>
      <c r="L58" s="174" t="s">
        <v>2893</v>
      </c>
      <c r="M58" s="174" t="s">
        <v>1246</v>
      </c>
      <c r="N58" s="174" t="s">
        <v>3303</v>
      </c>
      <c r="P58"/>
      <c r="V58" s="133"/>
    </row>
    <row r="59" spans="1:22" x14ac:dyDescent="0.3">
      <c r="A59" s="174" t="s">
        <v>629</v>
      </c>
      <c r="B59" s="174" t="s">
        <v>925</v>
      </c>
      <c r="C59" s="174" t="s">
        <v>1523</v>
      </c>
      <c r="D59" s="174" t="s">
        <v>925</v>
      </c>
      <c r="E59" s="174" t="s">
        <v>925</v>
      </c>
      <c r="F59" s="130" t="s">
        <v>925</v>
      </c>
      <c r="G59" s="174" t="s">
        <v>925</v>
      </c>
      <c r="H59" s="174" t="s">
        <v>925</v>
      </c>
      <c r="I59" s="174" t="s">
        <v>925</v>
      </c>
      <c r="J59" s="130" t="s">
        <v>925</v>
      </c>
      <c r="K59" s="174" t="s">
        <v>925</v>
      </c>
      <c r="L59" s="174" t="s">
        <v>925</v>
      </c>
      <c r="M59" s="174" t="s">
        <v>925</v>
      </c>
      <c r="N59" s="174" t="s">
        <v>925</v>
      </c>
      <c r="P59"/>
      <c r="V59" s="133"/>
    </row>
    <row r="60" spans="1:22" x14ac:dyDescent="0.3">
      <c r="A60" s="174" t="s">
        <v>1837</v>
      </c>
      <c r="B60" s="174" t="s">
        <v>925</v>
      </c>
      <c r="C60" s="174" t="s">
        <v>1838</v>
      </c>
      <c r="D60" s="174" t="s">
        <v>1839</v>
      </c>
      <c r="E60" s="174" t="s">
        <v>1839</v>
      </c>
      <c r="F60" s="130" t="s">
        <v>2905</v>
      </c>
      <c r="G60" s="174" t="s">
        <v>1840</v>
      </c>
      <c r="H60" s="174" t="s">
        <v>1841</v>
      </c>
      <c r="I60" s="174" t="s">
        <v>1842</v>
      </c>
      <c r="J60" s="130" t="s">
        <v>2906</v>
      </c>
      <c r="K60" s="174" t="s">
        <v>3033</v>
      </c>
      <c r="L60" s="174" t="s">
        <v>1217</v>
      </c>
      <c r="M60" s="174" t="s">
        <v>3343</v>
      </c>
      <c r="N60" s="174" t="s">
        <v>3361</v>
      </c>
      <c r="P60"/>
      <c r="V60" s="133"/>
    </row>
    <row r="61" spans="1:22" x14ac:dyDescent="0.3">
      <c r="A61" s="174" t="s">
        <v>626</v>
      </c>
      <c r="B61" s="174" t="s">
        <v>925</v>
      </c>
      <c r="C61" s="174" t="s">
        <v>1320</v>
      </c>
      <c r="D61" s="174" t="s">
        <v>1321</v>
      </c>
      <c r="E61" s="174" t="s">
        <v>2153</v>
      </c>
      <c r="F61" s="130" t="s">
        <v>3046</v>
      </c>
      <c r="G61" s="174" t="s">
        <v>1324</v>
      </c>
      <c r="H61" s="174" t="s">
        <v>1325</v>
      </c>
      <c r="I61" s="174" t="s">
        <v>2181</v>
      </c>
      <c r="J61" s="130" t="s">
        <v>3047</v>
      </c>
      <c r="K61" s="174" t="s">
        <v>3212</v>
      </c>
      <c r="L61" s="174" t="s">
        <v>1326</v>
      </c>
      <c r="M61" s="174" t="s">
        <v>1201</v>
      </c>
      <c r="N61" s="174" t="s">
        <v>2325</v>
      </c>
      <c r="P61"/>
      <c r="V61" s="133"/>
    </row>
    <row r="62" spans="1:22" x14ac:dyDescent="0.3">
      <c r="A62" s="174" t="s">
        <v>625</v>
      </c>
      <c r="B62" s="174" t="s">
        <v>925</v>
      </c>
      <c r="C62" s="174" t="s">
        <v>1386</v>
      </c>
      <c r="D62" s="174" t="s">
        <v>1387</v>
      </c>
      <c r="E62" s="174" t="s">
        <v>1387</v>
      </c>
      <c r="F62" s="130" t="s">
        <v>2894</v>
      </c>
      <c r="G62" s="174" t="s">
        <v>1387</v>
      </c>
      <c r="H62" s="174" t="s">
        <v>1389</v>
      </c>
      <c r="I62" s="174" t="s">
        <v>1389</v>
      </c>
      <c r="J62" s="130" t="s">
        <v>2895</v>
      </c>
      <c r="K62" s="174" t="s">
        <v>3227</v>
      </c>
      <c r="L62" s="174" t="s">
        <v>3064</v>
      </c>
      <c r="M62" s="174" t="s">
        <v>1213</v>
      </c>
      <c r="N62" s="174" t="s">
        <v>2896</v>
      </c>
      <c r="P62"/>
      <c r="V62" s="133"/>
    </row>
    <row r="63" spans="1:22" x14ac:dyDescent="0.3">
      <c r="A63" s="174" t="s">
        <v>624</v>
      </c>
      <c r="B63" s="174" t="s">
        <v>925</v>
      </c>
      <c r="C63" s="174" t="s">
        <v>1843</v>
      </c>
      <c r="D63" s="174" t="s">
        <v>1844</v>
      </c>
      <c r="E63" s="174" t="s">
        <v>2203</v>
      </c>
      <c r="F63" s="130" t="s">
        <v>3081</v>
      </c>
      <c r="G63" s="174" t="s">
        <v>1845</v>
      </c>
      <c r="H63" s="174" t="s">
        <v>1846</v>
      </c>
      <c r="I63" s="174" t="s">
        <v>2204</v>
      </c>
      <c r="J63" s="130" t="s">
        <v>2430</v>
      </c>
      <c r="K63" s="174" t="s">
        <v>3286</v>
      </c>
      <c r="L63" s="174" t="s">
        <v>1233</v>
      </c>
      <c r="M63" s="174" t="s">
        <v>1228</v>
      </c>
      <c r="N63" s="174" t="s">
        <v>3362</v>
      </c>
      <c r="P63"/>
      <c r="V63" s="133"/>
    </row>
    <row r="64" spans="1:22" x14ac:dyDescent="0.3">
      <c r="A64" s="174" t="s">
        <v>620</v>
      </c>
      <c r="B64" s="174" t="s">
        <v>925</v>
      </c>
      <c r="C64" s="174" t="s">
        <v>1524</v>
      </c>
      <c r="D64" s="174" t="s">
        <v>1525</v>
      </c>
      <c r="E64" s="174" t="s">
        <v>1526</v>
      </c>
      <c r="F64" s="130" t="s">
        <v>3256</v>
      </c>
      <c r="G64" s="174" t="s">
        <v>1527</v>
      </c>
      <c r="H64" s="174" t="s">
        <v>1528</v>
      </c>
      <c r="I64" s="174" t="s">
        <v>1528</v>
      </c>
      <c r="J64" s="130" t="s">
        <v>3257</v>
      </c>
      <c r="K64" s="174" t="s">
        <v>925</v>
      </c>
      <c r="L64" s="174" t="s">
        <v>925</v>
      </c>
      <c r="M64" s="174" t="s">
        <v>925</v>
      </c>
      <c r="N64" s="174" t="s">
        <v>925</v>
      </c>
      <c r="P64"/>
      <c r="V64" s="133"/>
    </row>
    <row r="65" spans="1:22" x14ac:dyDescent="0.3">
      <c r="A65" s="174" t="s">
        <v>618</v>
      </c>
      <c r="B65" s="174" t="s">
        <v>925</v>
      </c>
      <c r="C65" s="174" t="s">
        <v>1529</v>
      </c>
      <c r="D65" s="174" t="s">
        <v>1530</v>
      </c>
      <c r="E65" s="174" t="s">
        <v>1531</v>
      </c>
      <c r="F65" s="130" t="s">
        <v>3258</v>
      </c>
      <c r="G65" s="174" t="s">
        <v>1367</v>
      </c>
      <c r="H65" s="174" t="s">
        <v>1532</v>
      </c>
      <c r="I65" s="174" t="s">
        <v>1533</v>
      </c>
      <c r="J65" s="130" t="s">
        <v>2357</v>
      </c>
      <c r="K65" s="174" t="s">
        <v>3259</v>
      </c>
      <c r="L65" s="174" t="s">
        <v>1400</v>
      </c>
      <c r="M65" s="174" t="s">
        <v>1582</v>
      </c>
      <c r="N65" s="174" t="s">
        <v>3260</v>
      </c>
      <c r="P65"/>
      <c r="V65" s="133"/>
    </row>
    <row r="66" spans="1:22" x14ac:dyDescent="0.3">
      <c r="A66" s="174" t="s">
        <v>613</v>
      </c>
      <c r="B66" s="174" t="s">
        <v>925</v>
      </c>
      <c r="C66" s="174" t="s">
        <v>1534</v>
      </c>
      <c r="D66" s="174" t="s">
        <v>1535</v>
      </c>
      <c r="E66" s="174" t="s">
        <v>2358</v>
      </c>
      <c r="F66" s="130" t="s">
        <v>2358</v>
      </c>
      <c r="G66" s="174" t="s">
        <v>1536</v>
      </c>
      <c r="H66" s="174" t="s">
        <v>1537</v>
      </c>
      <c r="I66" s="174" t="s">
        <v>2359</v>
      </c>
      <c r="J66" s="130" t="s">
        <v>3261</v>
      </c>
      <c r="K66" s="174" t="s">
        <v>3262</v>
      </c>
      <c r="L66" s="174" t="s">
        <v>1217</v>
      </c>
      <c r="M66" s="174" t="s">
        <v>1218</v>
      </c>
      <c r="N66" s="174" t="s">
        <v>1482</v>
      </c>
      <c r="P66"/>
      <c r="V66" s="133"/>
    </row>
    <row r="67" spans="1:22" x14ac:dyDescent="0.3">
      <c r="A67" s="174" t="s">
        <v>612</v>
      </c>
      <c r="B67" s="174" t="s">
        <v>925</v>
      </c>
      <c r="C67" s="174" t="s">
        <v>1807</v>
      </c>
      <c r="D67" s="174" t="s">
        <v>1808</v>
      </c>
      <c r="E67" s="174" t="s">
        <v>1662</v>
      </c>
      <c r="F67" s="130" t="s">
        <v>1901</v>
      </c>
      <c r="G67" s="174" t="s">
        <v>1809</v>
      </c>
      <c r="H67" s="174" t="s">
        <v>1810</v>
      </c>
      <c r="I67" s="174" t="s">
        <v>1832</v>
      </c>
      <c r="J67" s="130" t="s">
        <v>1832</v>
      </c>
      <c r="K67" s="174" t="s">
        <v>3354</v>
      </c>
      <c r="L67" s="174" t="s">
        <v>3282</v>
      </c>
      <c r="M67" s="174" t="s">
        <v>1824</v>
      </c>
      <c r="N67" s="174" t="s">
        <v>1142</v>
      </c>
      <c r="P67"/>
      <c r="V67" s="133"/>
    </row>
    <row r="68" spans="1:22" x14ac:dyDescent="0.3">
      <c r="A68" s="174" t="s">
        <v>609</v>
      </c>
      <c r="B68" s="174" t="s">
        <v>925</v>
      </c>
      <c r="C68" s="174" t="s">
        <v>1390</v>
      </c>
      <c r="D68" s="174" t="s">
        <v>1391</v>
      </c>
      <c r="E68" s="174" t="s">
        <v>2335</v>
      </c>
      <c r="F68" s="130" t="s">
        <v>2336</v>
      </c>
      <c r="G68" s="174" t="s">
        <v>1393</v>
      </c>
      <c r="H68" s="174" t="s">
        <v>1394</v>
      </c>
      <c r="I68" s="174" t="s">
        <v>2337</v>
      </c>
      <c r="J68" s="130" t="s">
        <v>2338</v>
      </c>
      <c r="K68" s="174" t="s">
        <v>3071</v>
      </c>
      <c r="L68" s="174" t="s">
        <v>2187</v>
      </c>
      <c r="M68" s="174" t="s">
        <v>3037</v>
      </c>
      <c r="N68" s="174" t="s">
        <v>3228</v>
      </c>
      <c r="P68"/>
      <c r="V68" s="133"/>
    </row>
    <row r="69" spans="1:22" x14ac:dyDescent="0.3">
      <c r="A69" s="174" t="s">
        <v>608</v>
      </c>
      <c r="B69" s="174" t="s">
        <v>925</v>
      </c>
      <c r="C69" s="174" t="s">
        <v>2101</v>
      </c>
      <c r="D69" s="174" t="s">
        <v>2102</v>
      </c>
      <c r="E69" s="174" t="s">
        <v>2484</v>
      </c>
      <c r="F69" s="130" t="s">
        <v>3409</v>
      </c>
      <c r="G69" s="174" t="s">
        <v>2103</v>
      </c>
      <c r="H69" s="174" t="s">
        <v>2104</v>
      </c>
      <c r="I69" s="174" t="s">
        <v>2485</v>
      </c>
      <c r="J69" s="130" t="s">
        <v>3410</v>
      </c>
      <c r="K69" s="174" t="s">
        <v>3411</v>
      </c>
      <c r="L69" s="174" t="s">
        <v>1184</v>
      </c>
      <c r="M69" s="174" t="s">
        <v>925</v>
      </c>
      <c r="N69" s="174" t="s">
        <v>3171</v>
      </c>
      <c r="P69"/>
      <c r="V69" s="133"/>
    </row>
    <row r="70" spans="1:22" x14ac:dyDescent="0.3">
      <c r="A70" s="174" t="s">
        <v>607</v>
      </c>
      <c r="B70" s="174" t="s">
        <v>925</v>
      </c>
      <c r="C70" s="174" t="s">
        <v>1539</v>
      </c>
      <c r="D70" s="174" t="s">
        <v>1540</v>
      </c>
      <c r="E70" s="174" t="s">
        <v>2192</v>
      </c>
      <c r="F70" s="130" t="s">
        <v>2361</v>
      </c>
      <c r="G70" s="174" t="s">
        <v>1541</v>
      </c>
      <c r="H70" s="174" t="s">
        <v>1542</v>
      </c>
      <c r="I70" s="174" t="s">
        <v>1542</v>
      </c>
      <c r="J70" s="130" t="s">
        <v>2362</v>
      </c>
      <c r="K70" s="174" t="s">
        <v>925</v>
      </c>
      <c r="L70" s="174" t="s">
        <v>925</v>
      </c>
      <c r="M70" s="174" t="s">
        <v>925</v>
      </c>
      <c r="N70" s="174" t="s">
        <v>925</v>
      </c>
      <c r="P70"/>
      <c r="V70" s="133"/>
    </row>
    <row r="71" spans="1:22" x14ac:dyDescent="0.3">
      <c r="A71" s="174" t="s">
        <v>593</v>
      </c>
      <c r="B71" s="174" t="s">
        <v>925</v>
      </c>
      <c r="C71" s="174" t="s">
        <v>2018</v>
      </c>
      <c r="D71" s="174" t="s">
        <v>1695</v>
      </c>
      <c r="E71" s="174" t="s">
        <v>1695</v>
      </c>
      <c r="F71" s="130" t="s">
        <v>3396</v>
      </c>
      <c r="G71" s="174" t="s">
        <v>2019</v>
      </c>
      <c r="H71" s="174" t="s">
        <v>2020</v>
      </c>
      <c r="I71" s="174" t="s">
        <v>2021</v>
      </c>
      <c r="J71" s="130" t="s">
        <v>3397</v>
      </c>
      <c r="K71" s="174" t="s">
        <v>925</v>
      </c>
      <c r="L71" s="174" t="s">
        <v>925</v>
      </c>
      <c r="M71" s="174" t="s">
        <v>925</v>
      </c>
      <c r="N71" s="174" t="s">
        <v>925</v>
      </c>
      <c r="P71"/>
      <c r="V71" s="133"/>
    </row>
    <row r="72" spans="1:22" x14ac:dyDescent="0.3">
      <c r="A72" s="174" t="s">
        <v>1960</v>
      </c>
      <c r="B72" s="174" t="s">
        <v>925</v>
      </c>
      <c r="C72" s="174" t="s">
        <v>925</v>
      </c>
      <c r="D72" s="174" t="s">
        <v>925</v>
      </c>
      <c r="E72" s="174" t="s">
        <v>1961</v>
      </c>
      <c r="F72" s="130" t="s">
        <v>2454</v>
      </c>
      <c r="G72" s="174" t="s">
        <v>925</v>
      </c>
      <c r="H72" s="174" t="s">
        <v>925</v>
      </c>
      <c r="I72" s="174" t="s">
        <v>925</v>
      </c>
      <c r="J72" s="130" t="s">
        <v>2455</v>
      </c>
      <c r="K72" s="174" t="s">
        <v>3387</v>
      </c>
      <c r="L72" s="174" t="s">
        <v>1336</v>
      </c>
      <c r="M72" s="174" t="s">
        <v>1336</v>
      </c>
      <c r="N72" s="174" t="s">
        <v>3388</v>
      </c>
      <c r="P72"/>
      <c r="V72" s="133"/>
    </row>
    <row r="73" spans="1:22" x14ac:dyDescent="0.3">
      <c r="A73" s="174" t="s">
        <v>583</v>
      </c>
      <c r="B73" s="174" t="s">
        <v>925</v>
      </c>
      <c r="C73" s="174" t="s">
        <v>1172</v>
      </c>
      <c r="D73" s="174" t="s">
        <v>1173</v>
      </c>
      <c r="E73" s="174" t="s">
        <v>1725</v>
      </c>
      <c r="F73" s="130" t="s">
        <v>3061</v>
      </c>
      <c r="G73" s="174" t="s">
        <v>1174</v>
      </c>
      <c r="H73" s="174" t="s">
        <v>1175</v>
      </c>
      <c r="I73" s="174" t="s">
        <v>1225</v>
      </c>
      <c r="J73" s="130" t="s">
        <v>1225</v>
      </c>
      <c r="K73" s="174" t="s">
        <v>3180</v>
      </c>
      <c r="L73" s="174" t="s">
        <v>1226</v>
      </c>
      <c r="M73" s="174" t="s">
        <v>1201</v>
      </c>
      <c r="N73" s="174" t="s">
        <v>1078</v>
      </c>
      <c r="P73"/>
      <c r="V73" s="133"/>
    </row>
    <row r="74" spans="1:22" x14ac:dyDescent="0.3">
      <c r="A74" s="174" t="s">
        <v>582</v>
      </c>
      <c r="B74" s="174" t="s">
        <v>925</v>
      </c>
      <c r="C74" s="174" t="s">
        <v>1812</v>
      </c>
      <c r="D74" s="174" t="s">
        <v>1941</v>
      </c>
      <c r="E74" s="174" t="s">
        <v>1389</v>
      </c>
      <c r="F74" s="130" t="s">
        <v>1389</v>
      </c>
      <c r="G74" s="174" t="s">
        <v>1473</v>
      </c>
      <c r="H74" s="174" t="s">
        <v>1942</v>
      </c>
      <c r="I74" s="174" t="s">
        <v>1943</v>
      </c>
      <c r="J74" s="130" t="s">
        <v>1943</v>
      </c>
      <c r="K74" s="174" t="s">
        <v>925</v>
      </c>
      <c r="L74" s="174" t="s">
        <v>925</v>
      </c>
      <c r="M74" s="174" t="s">
        <v>925</v>
      </c>
      <c r="N74" s="174" t="s">
        <v>925</v>
      </c>
      <c r="P74"/>
      <c r="V74" s="133"/>
    </row>
    <row r="75" spans="1:22" x14ac:dyDescent="0.3">
      <c r="A75" s="174" t="s">
        <v>577</v>
      </c>
      <c r="B75" s="174" t="s">
        <v>925</v>
      </c>
      <c r="C75" s="174" t="s">
        <v>1327</v>
      </c>
      <c r="D75" s="174" t="s">
        <v>1328</v>
      </c>
      <c r="E75" s="174" t="s">
        <v>2326</v>
      </c>
      <c r="F75" s="130" t="s">
        <v>3213</v>
      </c>
      <c r="G75" s="174" t="s">
        <v>1329</v>
      </c>
      <c r="H75" s="174" t="s">
        <v>1330</v>
      </c>
      <c r="I75" s="174" t="s">
        <v>2327</v>
      </c>
      <c r="J75" s="130" t="s">
        <v>3214</v>
      </c>
      <c r="K75" s="174" t="s">
        <v>3215</v>
      </c>
      <c r="L75" s="174" t="s">
        <v>1426</v>
      </c>
      <c r="M75" s="174" t="s">
        <v>1516</v>
      </c>
      <c r="N75" s="174" t="s">
        <v>3216</v>
      </c>
      <c r="P75"/>
      <c r="V75" s="133"/>
    </row>
    <row r="76" spans="1:22" x14ac:dyDescent="0.3">
      <c r="A76" s="174" t="s">
        <v>574</v>
      </c>
      <c r="B76" s="174" t="s">
        <v>925</v>
      </c>
      <c r="C76" s="174" t="s">
        <v>1543</v>
      </c>
      <c r="D76" s="174" t="s">
        <v>1544</v>
      </c>
      <c r="E76" s="174" t="s">
        <v>2363</v>
      </c>
      <c r="F76" s="130" t="s">
        <v>3263</v>
      </c>
      <c r="G76" s="174" t="s">
        <v>1545</v>
      </c>
      <c r="H76" s="174" t="s">
        <v>1546</v>
      </c>
      <c r="I76" s="174" t="s">
        <v>2364</v>
      </c>
      <c r="J76" s="130" t="s">
        <v>3264</v>
      </c>
      <c r="K76" s="174" t="s">
        <v>3265</v>
      </c>
      <c r="L76" s="174" t="s">
        <v>1353</v>
      </c>
      <c r="M76" s="174" t="s">
        <v>1353</v>
      </c>
      <c r="N76" s="174" t="s">
        <v>3266</v>
      </c>
      <c r="P76"/>
      <c r="V76" s="133"/>
    </row>
    <row r="77" spans="1:22" x14ac:dyDescent="0.3">
      <c r="A77" s="174" t="s">
        <v>567</v>
      </c>
      <c r="B77" s="174" t="s">
        <v>925</v>
      </c>
      <c r="C77" s="174" t="s">
        <v>1548</v>
      </c>
      <c r="D77" s="174" t="s">
        <v>1549</v>
      </c>
      <c r="E77" s="174" t="s">
        <v>1550</v>
      </c>
      <c r="F77" s="130" t="s">
        <v>1550</v>
      </c>
      <c r="G77" s="174" t="s">
        <v>1551</v>
      </c>
      <c r="H77" s="174" t="s">
        <v>1552</v>
      </c>
      <c r="I77" s="174" t="s">
        <v>1553</v>
      </c>
      <c r="J77" s="130" t="s">
        <v>1552</v>
      </c>
      <c r="K77" s="174" t="s">
        <v>3267</v>
      </c>
      <c r="L77" s="174" t="s">
        <v>2891</v>
      </c>
      <c r="M77" s="174" t="s">
        <v>1212</v>
      </c>
      <c r="N77" s="174" t="s">
        <v>3268</v>
      </c>
      <c r="P77"/>
      <c r="V77" s="133"/>
    </row>
    <row r="78" spans="1:22" x14ac:dyDescent="0.3">
      <c r="A78" s="174" t="s">
        <v>566</v>
      </c>
      <c r="B78" s="174" t="s">
        <v>925</v>
      </c>
      <c r="C78" s="174" t="s">
        <v>1554</v>
      </c>
      <c r="D78" s="174" t="s">
        <v>1555</v>
      </c>
      <c r="E78" s="174" t="s">
        <v>1556</v>
      </c>
      <c r="F78" s="130" t="s">
        <v>1556</v>
      </c>
      <c r="G78" s="174" t="s">
        <v>1557</v>
      </c>
      <c r="H78" s="174" t="s">
        <v>1558</v>
      </c>
      <c r="I78" s="174" t="s">
        <v>1559</v>
      </c>
      <c r="J78" s="130" t="s">
        <v>1559</v>
      </c>
      <c r="K78" s="174" t="s">
        <v>3269</v>
      </c>
      <c r="L78" s="174" t="s">
        <v>1255</v>
      </c>
      <c r="M78" s="174" t="s">
        <v>1462</v>
      </c>
      <c r="N78" s="174" t="s">
        <v>2514</v>
      </c>
      <c r="P78"/>
      <c r="V78" s="133"/>
    </row>
    <row r="79" spans="1:22" x14ac:dyDescent="0.3">
      <c r="A79" s="174" t="s">
        <v>564</v>
      </c>
      <c r="B79" s="174" t="s">
        <v>925</v>
      </c>
      <c r="C79" s="174" t="s">
        <v>1619</v>
      </c>
      <c r="D79" s="174" t="s">
        <v>1620</v>
      </c>
      <c r="E79" s="174" t="s">
        <v>1621</v>
      </c>
      <c r="F79" s="130" t="s">
        <v>1625</v>
      </c>
      <c r="G79" s="174" t="s">
        <v>1622</v>
      </c>
      <c r="H79" s="174" t="s">
        <v>1623</v>
      </c>
      <c r="I79" s="174" t="s">
        <v>1623</v>
      </c>
      <c r="J79" s="130" t="s">
        <v>3304</v>
      </c>
      <c r="K79" s="174" t="s">
        <v>3305</v>
      </c>
      <c r="L79" s="174" t="s">
        <v>1227</v>
      </c>
      <c r="M79" s="174" t="s">
        <v>1376</v>
      </c>
      <c r="N79" s="174" t="s">
        <v>3306</v>
      </c>
      <c r="P79"/>
      <c r="V79" s="133"/>
    </row>
    <row r="80" spans="1:22" x14ac:dyDescent="0.3">
      <c r="A80" s="174" t="s">
        <v>561</v>
      </c>
      <c r="B80" s="174" t="s">
        <v>925</v>
      </c>
      <c r="C80" s="174" t="s">
        <v>1332</v>
      </c>
      <c r="D80" s="174" t="s">
        <v>1333</v>
      </c>
      <c r="E80" s="174" t="s">
        <v>2328</v>
      </c>
      <c r="F80" s="130" t="s">
        <v>3217</v>
      </c>
      <c r="G80" s="174" t="s">
        <v>1334</v>
      </c>
      <c r="H80" s="174" t="s">
        <v>1335</v>
      </c>
      <c r="I80" s="174" t="s">
        <v>2329</v>
      </c>
      <c r="J80" s="130" t="s">
        <v>3050</v>
      </c>
      <c r="K80" s="174" t="s">
        <v>3218</v>
      </c>
      <c r="L80" s="174" t="s">
        <v>1782</v>
      </c>
      <c r="M80" s="174" t="s">
        <v>1361</v>
      </c>
      <c r="N80" s="174" t="s">
        <v>3219</v>
      </c>
      <c r="P80"/>
      <c r="V80" s="133"/>
    </row>
    <row r="81" spans="1:22" x14ac:dyDescent="0.3">
      <c r="A81" s="174" t="s">
        <v>1962</v>
      </c>
      <c r="B81" s="174" t="s">
        <v>925</v>
      </c>
      <c r="C81" s="174" t="s">
        <v>1963</v>
      </c>
      <c r="D81" s="174" t="s">
        <v>1964</v>
      </c>
      <c r="E81" s="174" t="s">
        <v>1964</v>
      </c>
      <c r="F81" s="130" t="s">
        <v>2456</v>
      </c>
      <c r="G81" s="174" t="s">
        <v>1965</v>
      </c>
      <c r="H81" s="174" t="s">
        <v>1966</v>
      </c>
      <c r="I81" s="174" t="s">
        <v>1966</v>
      </c>
      <c r="J81" s="130" t="s">
        <v>925</v>
      </c>
      <c r="K81" s="174" t="s">
        <v>925</v>
      </c>
      <c r="L81" s="174" t="s">
        <v>925</v>
      </c>
      <c r="M81" s="174" t="s">
        <v>925</v>
      </c>
      <c r="N81" s="174" t="s">
        <v>925</v>
      </c>
      <c r="P81"/>
      <c r="V81" s="133"/>
    </row>
    <row r="82" spans="1:22" x14ac:dyDescent="0.3">
      <c r="A82" s="174" t="s">
        <v>559</v>
      </c>
      <c r="B82" s="174" t="s">
        <v>925</v>
      </c>
      <c r="C82" s="174" t="s">
        <v>1722</v>
      </c>
      <c r="D82" s="174" t="s">
        <v>1723</v>
      </c>
      <c r="E82" s="174" t="s">
        <v>1724</v>
      </c>
      <c r="F82" s="130" t="s">
        <v>1724</v>
      </c>
      <c r="G82" s="174" t="s">
        <v>1724</v>
      </c>
      <c r="H82" s="174" t="s">
        <v>925</v>
      </c>
      <c r="I82" s="174" t="s">
        <v>2404</v>
      </c>
      <c r="J82" s="130" t="s">
        <v>2404</v>
      </c>
      <c r="K82" s="174" t="s">
        <v>925</v>
      </c>
      <c r="L82" s="174" t="s">
        <v>925</v>
      </c>
      <c r="M82" s="174" t="s">
        <v>925</v>
      </c>
      <c r="N82" s="174" t="s">
        <v>925</v>
      </c>
      <c r="P82"/>
      <c r="V82" s="133"/>
    </row>
    <row r="83" spans="1:22" x14ac:dyDescent="0.3">
      <c r="A83" s="174" t="s">
        <v>557</v>
      </c>
      <c r="B83" s="174" t="s">
        <v>925</v>
      </c>
      <c r="C83" s="174" t="s">
        <v>1847</v>
      </c>
      <c r="D83" s="174" t="s">
        <v>1848</v>
      </c>
      <c r="E83" s="174" t="s">
        <v>1849</v>
      </c>
      <c r="F83" s="130" t="s">
        <v>3363</v>
      </c>
      <c r="G83" s="174" t="s">
        <v>1850</v>
      </c>
      <c r="H83" s="174" t="s">
        <v>1748</v>
      </c>
      <c r="I83" s="174" t="s">
        <v>1748</v>
      </c>
      <c r="J83" s="130" t="s">
        <v>3364</v>
      </c>
      <c r="K83" s="174" t="s">
        <v>925</v>
      </c>
      <c r="L83" s="174" t="s">
        <v>925</v>
      </c>
      <c r="M83" s="174" t="s">
        <v>925</v>
      </c>
      <c r="N83" s="174" t="s">
        <v>925</v>
      </c>
      <c r="O83" s="133">
        <v>45</v>
      </c>
      <c r="P83"/>
      <c r="V83" s="133"/>
    </row>
    <row r="84" spans="1:22" x14ac:dyDescent="0.3">
      <c r="A84" s="174" t="s">
        <v>554</v>
      </c>
      <c r="B84" s="174" t="s">
        <v>925</v>
      </c>
      <c r="C84" s="174" t="s">
        <v>1686</v>
      </c>
      <c r="D84" s="174" t="s">
        <v>1726</v>
      </c>
      <c r="E84" s="174" t="s">
        <v>1921</v>
      </c>
      <c r="F84" s="130" t="s">
        <v>1921</v>
      </c>
      <c r="G84" s="174" t="s">
        <v>1728</v>
      </c>
      <c r="H84" s="174" t="s">
        <v>925</v>
      </c>
      <c r="I84" s="174" t="s">
        <v>1729</v>
      </c>
      <c r="J84" s="130" t="s">
        <v>1729</v>
      </c>
      <c r="K84" s="174" t="s">
        <v>3327</v>
      </c>
      <c r="L84" s="174" t="s">
        <v>1462</v>
      </c>
      <c r="M84" s="174" t="s">
        <v>1247</v>
      </c>
      <c r="N84" s="174" t="s">
        <v>1730</v>
      </c>
      <c r="O84" s="133">
        <v>11.4</v>
      </c>
      <c r="P84"/>
      <c r="V84" s="133"/>
    </row>
    <row r="85" spans="1:22" x14ac:dyDescent="0.3">
      <c r="A85" s="174" t="s">
        <v>548</v>
      </c>
      <c r="B85" s="174" t="s">
        <v>925</v>
      </c>
      <c r="C85" s="174" t="s">
        <v>925</v>
      </c>
      <c r="D85" s="174" t="s">
        <v>925</v>
      </c>
      <c r="E85" s="174" t="s">
        <v>1451</v>
      </c>
      <c r="F85" s="130" t="s">
        <v>1451</v>
      </c>
      <c r="G85" s="174" t="s">
        <v>925</v>
      </c>
      <c r="H85" s="174" t="s">
        <v>925</v>
      </c>
      <c r="I85" s="174" t="s">
        <v>2495</v>
      </c>
      <c r="J85" s="130" t="s">
        <v>2495</v>
      </c>
      <c r="K85" s="174" t="s">
        <v>3424</v>
      </c>
      <c r="L85" s="174" t="s">
        <v>1247</v>
      </c>
      <c r="M85" s="174" t="s">
        <v>1226</v>
      </c>
      <c r="N85" s="174" t="s">
        <v>3421</v>
      </c>
      <c r="P85"/>
      <c r="V85" s="133"/>
    </row>
    <row r="86" spans="1:22" x14ac:dyDescent="0.3">
      <c r="A86" s="174" t="s">
        <v>546</v>
      </c>
      <c r="B86" s="174" t="s">
        <v>925</v>
      </c>
      <c r="C86" s="174" t="s">
        <v>1337</v>
      </c>
      <c r="D86" s="174" t="s">
        <v>1338</v>
      </c>
      <c r="E86" s="174" t="s">
        <v>1339</v>
      </c>
      <c r="F86" s="130" t="s">
        <v>1339</v>
      </c>
      <c r="G86" s="174" t="s">
        <v>1338</v>
      </c>
      <c r="H86" s="174" t="s">
        <v>1340</v>
      </c>
      <c r="I86" s="174" t="s">
        <v>1341</v>
      </c>
      <c r="J86" s="130" t="s">
        <v>1341</v>
      </c>
      <c r="K86" s="174" t="s">
        <v>925</v>
      </c>
      <c r="L86" s="174" t="s">
        <v>925</v>
      </c>
      <c r="M86" s="174" t="s">
        <v>925</v>
      </c>
      <c r="N86" s="174" t="s">
        <v>925</v>
      </c>
      <c r="P86"/>
      <c r="V86" s="133"/>
    </row>
    <row r="87" spans="1:22" x14ac:dyDescent="0.3">
      <c r="A87" s="174" t="s">
        <v>2457</v>
      </c>
      <c r="B87" s="174" t="s">
        <v>925</v>
      </c>
      <c r="C87" s="174" t="s">
        <v>925</v>
      </c>
      <c r="D87" s="174" t="s">
        <v>925</v>
      </c>
      <c r="E87" s="174" t="s">
        <v>925</v>
      </c>
      <c r="F87" s="130" t="s">
        <v>1924</v>
      </c>
      <c r="G87" s="174" t="s">
        <v>925</v>
      </c>
      <c r="H87" s="174" t="s">
        <v>925</v>
      </c>
      <c r="I87" s="174" t="s">
        <v>925</v>
      </c>
      <c r="J87" s="130" t="s">
        <v>2458</v>
      </c>
      <c r="K87" s="174" t="s">
        <v>925</v>
      </c>
      <c r="L87" s="174" t="s">
        <v>925</v>
      </c>
      <c r="M87" s="174" t="s">
        <v>925</v>
      </c>
      <c r="N87" s="174" t="s">
        <v>925</v>
      </c>
      <c r="P87"/>
      <c r="V87" s="133"/>
    </row>
    <row r="88" spans="1:22" x14ac:dyDescent="0.3">
      <c r="A88" s="174" t="s">
        <v>539</v>
      </c>
      <c r="B88" s="174" t="s">
        <v>925</v>
      </c>
      <c r="C88" s="174" t="s">
        <v>1851</v>
      </c>
      <c r="D88" s="174" t="s">
        <v>1852</v>
      </c>
      <c r="E88" s="174" t="s">
        <v>1853</v>
      </c>
      <c r="F88" s="130" t="s">
        <v>3365</v>
      </c>
      <c r="G88" s="174" t="s">
        <v>1552</v>
      </c>
      <c r="H88" s="174" t="s">
        <v>1854</v>
      </c>
      <c r="I88" s="174" t="s">
        <v>1855</v>
      </c>
      <c r="J88" s="130" t="s">
        <v>3366</v>
      </c>
      <c r="K88" s="174" t="s">
        <v>3367</v>
      </c>
      <c r="L88" s="174" t="s">
        <v>2889</v>
      </c>
      <c r="M88" s="174" t="s">
        <v>1233</v>
      </c>
      <c r="N88" s="174" t="s">
        <v>3368</v>
      </c>
      <c r="P88"/>
      <c r="V88" s="133"/>
    </row>
    <row r="89" spans="1:22" x14ac:dyDescent="0.3">
      <c r="A89" s="174" t="s">
        <v>537</v>
      </c>
      <c r="B89" s="174" t="s">
        <v>925</v>
      </c>
      <c r="C89" s="174" t="s">
        <v>925</v>
      </c>
      <c r="D89" s="174" t="s">
        <v>1203</v>
      </c>
      <c r="E89" s="174" t="s">
        <v>925</v>
      </c>
      <c r="F89" s="130" t="s">
        <v>925</v>
      </c>
      <c r="G89" s="174" t="s">
        <v>925</v>
      </c>
      <c r="H89" s="174" t="s">
        <v>1204</v>
      </c>
      <c r="I89" s="174" t="s">
        <v>925</v>
      </c>
      <c r="J89" s="130" t="s">
        <v>925</v>
      </c>
      <c r="K89" s="174" t="s">
        <v>925</v>
      </c>
      <c r="L89" s="174" t="s">
        <v>925</v>
      </c>
      <c r="M89" s="174" t="s">
        <v>925</v>
      </c>
      <c r="N89" s="174" t="s">
        <v>925</v>
      </c>
      <c r="P89"/>
      <c r="V89" s="133"/>
    </row>
    <row r="90" spans="1:22" x14ac:dyDescent="0.3">
      <c r="A90" s="174" t="s">
        <v>535</v>
      </c>
      <c r="B90" s="174" t="s">
        <v>925</v>
      </c>
      <c r="C90" s="174" t="s">
        <v>1560</v>
      </c>
      <c r="D90" s="174" t="s">
        <v>1561</v>
      </c>
      <c r="E90" s="174" t="s">
        <v>2365</v>
      </c>
      <c r="F90" s="130" t="s">
        <v>3270</v>
      </c>
      <c r="G90" s="174" t="s">
        <v>1562</v>
      </c>
      <c r="H90" s="174" t="s">
        <v>1563</v>
      </c>
      <c r="I90" s="174" t="s">
        <v>2366</v>
      </c>
      <c r="J90" s="130" t="s">
        <v>2367</v>
      </c>
      <c r="K90" s="174" t="s">
        <v>3271</v>
      </c>
      <c r="L90" s="174" t="s">
        <v>1176</v>
      </c>
      <c r="M90" s="174" t="s">
        <v>1184</v>
      </c>
      <c r="N90" s="174" t="s">
        <v>1141</v>
      </c>
      <c r="P90"/>
      <c r="V90" s="133"/>
    </row>
    <row r="91" spans="1:22" x14ac:dyDescent="0.3">
      <c r="A91" s="174" t="s">
        <v>533</v>
      </c>
      <c r="B91" s="174" t="s">
        <v>925</v>
      </c>
      <c r="C91" s="174" t="s">
        <v>1440</v>
      </c>
      <c r="D91" s="174" t="s">
        <v>1441</v>
      </c>
      <c r="E91" s="174" t="s">
        <v>1442</v>
      </c>
      <c r="F91" s="130" t="s">
        <v>3235</v>
      </c>
      <c r="G91" s="174" t="s">
        <v>1443</v>
      </c>
      <c r="H91" s="174" t="s">
        <v>925</v>
      </c>
      <c r="I91" s="174" t="s">
        <v>1444</v>
      </c>
      <c r="J91" s="130" t="s">
        <v>925</v>
      </c>
      <c r="K91" s="174" t="s">
        <v>925</v>
      </c>
      <c r="L91" s="174" t="s">
        <v>925</v>
      </c>
      <c r="M91" s="174" t="s">
        <v>925</v>
      </c>
      <c r="N91" s="174" t="s">
        <v>925</v>
      </c>
      <c r="P91"/>
      <c r="V91" s="133"/>
    </row>
    <row r="92" spans="1:22" x14ac:dyDescent="0.3">
      <c r="A92" s="174" t="s">
        <v>531</v>
      </c>
      <c r="B92" s="174" t="s">
        <v>925</v>
      </c>
      <c r="C92" s="174" t="s">
        <v>1944</v>
      </c>
      <c r="D92" s="174" t="s">
        <v>1945</v>
      </c>
      <c r="E92" s="174" t="s">
        <v>1946</v>
      </c>
      <c r="F92" s="130" t="s">
        <v>3380</v>
      </c>
      <c r="G92" s="174" t="s">
        <v>1947</v>
      </c>
      <c r="H92" s="174" t="s">
        <v>1948</v>
      </c>
      <c r="I92" s="174" t="s">
        <v>2208</v>
      </c>
      <c r="J92" s="130" t="s">
        <v>3381</v>
      </c>
      <c r="K92" s="174" t="s">
        <v>3382</v>
      </c>
      <c r="L92" s="174" t="s">
        <v>1342</v>
      </c>
      <c r="M92" s="174" t="s">
        <v>2297</v>
      </c>
      <c r="N92" s="174" t="s">
        <v>3034</v>
      </c>
      <c r="P92"/>
      <c r="V92" s="133"/>
    </row>
    <row r="93" spans="1:22" x14ac:dyDescent="0.3">
      <c r="A93" s="174" t="s">
        <v>529</v>
      </c>
      <c r="B93" s="174" t="s">
        <v>925</v>
      </c>
      <c r="C93" s="174" t="s">
        <v>1856</v>
      </c>
      <c r="D93" s="174" t="s">
        <v>1857</v>
      </c>
      <c r="E93" s="174" t="s">
        <v>1858</v>
      </c>
      <c r="F93" s="130" t="s">
        <v>1858</v>
      </c>
      <c r="G93" s="174" t="s">
        <v>1859</v>
      </c>
      <c r="H93" s="174" t="s">
        <v>925</v>
      </c>
      <c r="I93" s="174" t="s">
        <v>1860</v>
      </c>
      <c r="J93" s="130" t="s">
        <v>1860</v>
      </c>
      <c r="K93" s="174" t="s">
        <v>925</v>
      </c>
      <c r="L93" s="174" t="s">
        <v>925</v>
      </c>
      <c r="M93" s="174" t="s">
        <v>925</v>
      </c>
      <c r="N93" s="174" t="s">
        <v>925</v>
      </c>
      <c r="O93" s="133">
        <v>3.1</v>
      </c>
      <c r="P93"/>
      <c r="V93" s="133"/>
    </row>
    <row r="94" spans="1:22" x14ac:dyDescent="0.3">
      <c r="A94" s="174" t="s">
        <v>1861</v>
      </c>
      <c r="B94" s="174" t="s">
        <v>925</v>
      </c>
      <c r="C94" s="174" t="s">
        <v>1862</v>
      </c>
      <c r="D94" s="174" t="s">
        <v>1863</v>
      </c>
      <c r="E94" s="174" t="s">
        <v>2205</v>
      </c>
      <c r="F94" s="130" t="s">
        <v>2907</v>
      </c>
      <c r="G94" s="174" t="s">
        <v>1864</v>
      </c>
      <c r="H94" s="174" t="s">
        <v>1865</v>
      </c>
      <c r="I94" s="174" t="s">
        <v>2206</v>
      </c>
      <c r="J94" s="130" t="s">
        <v>2908</v>
      </c>
      <c r="K94" s="174" t="s">
        <v>2179</v>
      </c>
      <c r="L94" s="174" t="s">
        <v>1176</v>
      </c>
      <c r="M94" s="174" t="s">
        <v>3108</v>
      </c>
      <c r="N94" s="174" t="s">
        <v>2910</v>
      </c>
      <c r="P94"/>
      <c r="V94" s="133"/>
    </row>
    <row r="95" spans="1:22" x14ac:dyDescent="0.3">
      <c r="A95" s="174" t="s">
        <v>525</v>
      </c>
      <c r="B95" s="174" t="s">
        <v>925</v>
      </c>
      <c r="C95" s="174" t="s">
        <v>1912</v>
      </c>
      <c r="D95" s="174" t="s">
        <v>1913</v>
      </c>
      <c r="E95" s="174" t="s">
        <v>1913</v>
      </c>
      <c r="F95" s="130" t="s">
        <v>1768</v>
      </c>
      <c r="G95" s="174" t="s">
        <v>925</v>
      </c>
      <c r="H95" s="174" t="s">
        <v>1485</v>
      </c>
      <c r="I95" s="174" t="s">
        <v>1485</v>
      </c>
      <c r="J95" s="130" t="s">
        <v>1485</v>
      </c>
      <c r="K95" s="174" t="s">
        <v>925</v>
      </c>
      <c r="L95" s="174" t="s">
        <v>925</v>
      </c>
      <c r="M95" s="174" t="s">
        <v>925</v>
      </c>
      <c r="N95" s="174" t="s">
        <v>925</v>
      </c>
      <c r="P95"/>
      <c r="V95" s="133"/>
    </row>
    <row r="96" spans="1:22" x14ac:dyDescent="0.3">
      <c r="A96" s="174" t="s">
        <v>524</v>
      </c>
      <c r="B96" s="174" t="s">
        <v>925</v>
      </c>
      <c r="C96" s="174" t="s">
        <v>1866</v>
      </c>
      <c r="D96" s="174" t="s">
        <v>1867</v>
      </c>
      <c r="E96" s="174" t="s">
        <v>1868</v>
      </c>
      <c r="F96" s="130" t="s">
        <v>1867</v>
      </c>
      <c r="G96" s="174" t="s">
        <v>1869</v>
      </c>
      <c r="H96" s="174" t="s">
        <v>1870</v>
      </c>
      <c r="I96" s="174" t="s">
        <v>1871</v>
      </c>
      <c r="J96" s="130" t="s">
        <v>2431</v>
      </c>
      <c r="K96" s="174" t="s">
        <v>925</v>
      </c>
      <c r="L96" s="174" t="s">
        <v>925</v>
      </c>
      <c r="M96" s="174" t="s">
        <v>925</v>
      </c>
      <c r="N96" s="174" t="s">
        <v>925</v>
      </c>
      <c r="P96"/>
      <c r="V96" s="133"/>
    </row>
    <row r="97" spans="1:22" x14ac:dyDescent="0.3">
      <c r="A97" s="174" t="s">
        <v>523</v>
      </c>
      <c r="B97" s="174" t="s">
        <v>925</v>
      </c>
      <c r="C97" s="174" t="s">
        <v>1666</v>
      </c>
      <c r="D97" s="174" t="s">
        <v>1667</v>
      </c>
      <c r="E97" s="174" t="s">
        <v>1667</v>
      </c>
      <c r="F97" s="130" t="s">
        <v>2468</v>
      </c>
      <c r="G97" s="174" t="s">
        <v>1470</v>
      </c>
      <c r="H97" s="174" t="s">
        <v>1612</v>
      </c>
      <c r="I97" s="174" t="s">
        <v>1668</v>
      </c>
      <c r="J97" s="130" t="s">
        <v>1668</v>
      </c>
      <c r="K97" s="174" t="s">
        <v>3316</v>
      </c>
      <c r="L97" s="174" t="s">
        <v>2891</v>
      </c>
      <c r="M97" s="174" t="s">
        <v>1353</v>
      </c>
      <c r="N97" s="174" t="s">
        <v>1669</v>
      </c>
      <c r="P97"/>
      <c r="V97" s="133"/>
    </row>
    <row r="98" spans="1:22" x14ac:dyDescent="0.3">
      <c r="A98" s="174" t="s">
        <v>846</v>
      </c>
      <c r="B98" s="174" t="s">
        <v>925</v>
      </c>
      <c r="C98" s="174" t="s">
        <v>925</v>
      </c>
      <c r="D98" s="174" t="s">
        <v>1872</v>
      </c>
      <c r="E98" s="174" t="s">
        <v>925</v>
      </c>
      <c r="F98" s="130" t="s">
        <v>3369</v>
      </c>
      <c r="G98" s="174" t="s">
        <v>925</v>
      </c>
      <c r="H98" s="174" t="s">
        <v>925</v>
      </c>
      <c r="I98" s="174" t="s">
        <v>925</v>
      </c>
      <c r="J98" s="130" t="s">
        <v>925</v>
      </c>
      <c r="K98" s="174" t="s">
        <v>925</v>
      </c>
      <c r="L98" s="174" t="s">
        <v>925</v>
      </c>
      <c r="M98" s="174" t="s">
        <v>925</v>
      </c>
      <c r="N98" s="174" t="s">
        <v>925</v>
      </c>
      <c r="P98"/>
      <c r="V98" s="133"/>
    </row>
    <row r="99" spans="1:22" x14ac:dyDescent="0.3">
      <c r="A99" s="174" t="s">
        <v>518</v>
      </c>
      <c r="B99" s="174" t="s">
        <v>925</v>
      </c>
      <c r="C99" s="174" t="s">
        <v>2138</v>
      </c>
      <c r="D99" s="174" t="s">
        <v>1822</v>
      </c>
      <c r="E99" s="174" t="s">
        <v>2139</v>
      </c>
      <c r="F99" s="130" t="s">
        <v>3111</v>
      </c>
      <c r="G99" s="174" t="s">
        <v>2140</v>
      </c>
      <c r="H99" s="174" t="s">
        <v>2141</v>
      </c>
      <c r="I99" s="174" t="s">
        <v>2142</v>
      </c>
      <c r="J99" s="130" t="s">
        <v>1210</v>
      </c>
      <c r="K99" s="174" t="s">
        <v>3425</v>
      </c>
      <c r="L99" s="174" t="s">
        <v>1426</v>
      </c>
      <c r="M99" s="174" t="s">
        <v>1288</v>
      </c>
      <c r="N99" s="174" t="s">
        <v>3113</v>
      </c>
      <c r="P99"/>
      <c r="V99" s="133"/>
    </row>
    <row r="100" spans="1:22" x14ac:dyDescent="0.3">
      <c r="A100" s="174" t="s">
        <v>516</v>
      </c>
      <c r="B100" s="174" t="s">
        <v>925</v>
      </c>
      <c r="C100" s="174" t="s">
        <v>1343</v>
      </c>
      <c r="D100" s="174" t="s">
        <v>925</v>
      </c>
      <c r="E100" s="174" t="s">
        <v>925</v>
      </c>
      <c r="F100" s="130" t="s">
        <v>925</v>
      </c>
      <c r="G100" s="174" t="s">
        <v>925</v>
      </c>
      <c r="H100" s="174" t="s">
        <v>925</v>
      </c>
      <c r="I100" s="174" t="s">
        <v>925</v>
      </c>
      <c r="J100" s="130" t="s">
        <v>925</v>
      </c>
      <c r="K100" s="174" t="s">
        <v>925</v>
      </c>
      <c r="L100" s="174" t="s">
        <v>925</v>
      </c>
      <c r="M100" s="174" t="s">
        <v>925</v>
      </c>
      <c r="N100" s="174" t="s">
        <v>925</v>
      </c>
      <c r="O100" s="133">
        <v>4.7</v>
      </c>
      <c r="P100"/>
      <c r="V100" s="133"/>
    </row>
    <row r="101" spans="1:22" x14ac:dyDescent="0.3">
      <c r="A101" s="174" t="s">
        <v>514</v>
      </c>
      <c r="B101" s="174" t="s">
        <v>925</v>
      </c>
      <c r="C101" s="174" t="s">
        <v>1248</v>
      </c>
      <c r="D101" s="174" t="s">
        <v>1249</v>
      </c>
      <c r="E101" s="174" t="s">
        <v>1250</v>
      </c>
      <c r="F101" s="130" t="s">
        <v>3038</v>
      </c>
      <c r="G101" s="174" t="s">
        <v>1251</v>
      </c>
      <c r="H101" s="174" t="s">
        <v>1252</v>
      </c>
      <c r="I101" s="174" t="s">
        <v>1253</v>
      </c>
      <c r="J101" s="130" t="s">
        <v>2305</v>
      </c>
      <c r="K101" s="174" t="s">
        <v>3193</v>
      </c>
      <c r="L101" s="174" t="s">
        <v>1246</v>
      </c>
      <c r="M101" s="174" t="s">
        <v>2297</v>
      </c>
      <c r="N101" s="174" t="s">
        <v>3039</v>
      </c>
      <c r="P101"/>
      <c r="V101" s="133"/>
    </row>
    <row r="102" spans="1:22" x14ac:dyDescent="0.3">
      <c r="A102" s="174" t="s">
        <v>510</v>
      </c>
      <c r="B102" s="174" t="s">
        <v>925</v>
      </c>
      <c r="C102" s="174" t="s">
        <v>1624</v>
      </c>
      <c r="D102" s="174" t="s">
        <v>1625</v>
      </c>
      <c r="E102" s="174" t="s">
        <v>2369</v>
      </c>
      <c r="F102" s="130" t="s">
        <v>1504</v>
      </c>
      <c r="G102" s="174" t="s">
        <v>1183</v>
      </c>
      <c r="H102" s="174" t="s">
        <v>1626</v>
      </c>
      <c r="I102" s="174" t="s">
        <v>2384</v>
      </c>
      <c r="J102" s="130" t="s">
        <v>2385</v>
      </c>
      <c r="K102" s="174" t="s">
        <v>3307</v>
      </c>
      <c r="L102" s="174" t="s">
        <v>2473</v>
      </c>
      <c r="M102" s="174" t="s">
        <v>1288</v>
      </c>
      <c r="N102" s="174" t="s">
        <v>1547</v>
      </c>
      <c r="P102"/>
      <c r="V102" s="133"/>
    </row>
    <row r="103" spans="1:22" x14ac:dyDescent="0.3">
      <c r="A103" s="174" t="s">
        <v>847</v>
      </c>
      <c r="B103" s="174" t="s">
        <v>925</v>
      </c>
      <c r="C103" s="174" t="s">
        <v>925</v>
      </c>
      <c r="D103" s="174" t="s">
        <v>2143</v>
      </c>
      <c r="E103" s="174" t="s">
        <v>2144</v>
      </c>
      <c r="F103" s="130" t="s">
        <v>2496</v>
      </c>
      <c r="G103" s="174" t="s">
        <v>925</v>
      </c>
      <c r="H103" s="174" t="s">
        <v>2145</v>
      </c>
      <c r="I103" s="174" t="s">
        <v>2220</v>
      </c>
      <c r="J103" s="130" t="s">
        <v>2497</v>
      </c>
      <c r="K103" s="174" t="s">
        <v>3426</v>
      </c>
      <c r="L103" s="174" t="s">
        <v>2006</v>
      </c>
      <c r="M103" s="174" t="s">
        <v>1281</v>
      </c>
      <c r="N103" s="174" t="s">
        <v>2100</v>
      </c>
      <c r="P103"/>
      <c r="V103" s="133"/>
    </row>
    <row r="104" spans="1:22" x14ac:dyDescent="0.3">
      <c r="A104" s="174" t="s">
        <v>848</v>
      </c>
      <c r="B104" s="174" t="s">
        <v>925</v>
      </c>
      <c r="C104" s="174" t="s">
        <v>925</v>
      </c>
      <c r="D104" s="174" t="s">
        <v>925</v>
      </c>
      <c r="E104" s="174" t="s">
        <v>1663</v>
      </c>
      <c r="F104" s="130" t="s">
        <v>925</v>
      </c>
      <c r="G104" s="174" t="s">
        <v>925</v>
      </c>
      <c r="H104" s="174" t="s">
        <v>925</v>
      </c>
      <c r="I104" s="174" t="s">
        <v>1442</v>
      </c>
      <c r="J104" s="130" t="s">
        <v>925</v>
      </c>
      <c r="K104" s="174" t="s">
        <v>925</v>
      </c>
      <c r="L104" s="174" t="s">
        <v>925</v>
      </c>
      <c r="M104" s="174" t="s">
        <v>925</v>
      </c>
      <c r="N104" s="174" t="s">
        <v>925</v>
      </c>
      <c r="P104"/>
      <c r="V104" s="133"/>
    </row>
    <row r="105" spans="1:22" x14ac:dyDescent="0.3">
      <c r="A105" s="174" t="s">
        <v>504</v>
      </c>
      <c r="B105" s="174" t="s">
        <v>925</v>
      </c>
      <c r="C105" s="174" t="s">
        <v>1256</v>
      </c>
      <c r="D105" s="174" t="s">
        <v>1257</v>
      </c>
      <c r="E105" s="174" t="s">
        <v>1258</v>
      </c>
      <c r="F105" s="130" t="s">
        <v>3040</v>
      </c>
      <c r="G105" s="174" t="s">
        <v>1259</v>
      </c>
      <c r="H105" s="174" t="s">
        <v>1260</v>
      </c>
      <c r="I105" s="174" t="s">
        <v>1261</v>
      </c>
      <c r="J105" s="130" t="s">
        <v>3041</v>
      </c>
      <c r="K105" s="174" t="s">
        <v>2180</v>
      </c>
      <c r="L105" s="174" t="s">
        <v>1176</v>
      </c>
      <c r="M105" s="174" t="s">
        <v>1985</v>
      </c>
      <c r="N105" s="174" t="s">
        <v>2462</v>
      </c>
      <c r="P105"/>
      <c r="V105" s="133"/>
    </row>
    <row r="106" spans="1:22" x14ac:dyDescent="0.3">
      <c r="A106" s="174" t="s">
        <v>502</v>
      </c>
      <c r="B106" s="174" t="s">
        <v>925</v>
      </c>
      <c r="C106" s="174" t="s">
        <v>1731</v>
      </c>
      <c r="D106" s="174" t="s">
        <v>1732</v>
      </c>
      <c r="E106" s="174" t="s">
        <v>2030</v>
      </c>
      <c r="F106" s="130" t="s">
        <v>2901</v>
      </c>
      <c r="G106" s="174" t="s">
        <v>1351</v>
      </c>
      <c r="H106" s="174" t="s">
        <v>1392</v>
      </c>
      <c r="I106" s="174" t="s">
        <v>1734</v>
      </c>
      <c r="J106" s="130" t="s">
        <v>2902</v>
      </c>
      <c r="K106" s="174" t="s">
        <v>925</v>
      </c>
      <c r="L106" s="174" t="s">
        <v>925</v>
      </c>
      <c r="M106" s="174" t="s">
        <v>925</v>
      </c>
      <c r="N106" s="174" t="s">
        <v>925</v>
      </c>
      <c r="P106"/>
      <c r="V106" s="133"/>
    </row>
    <row r="107" spans="1:22" x14ac:dyDescent="0.3">
      <c r="A107" s="174" t="s">
        <v>501</v>
      </c>
      <c r="B107" s="174" t="s">
        <v>925</v>
      </c>
      <c r="C107" s="174" t="s">
        <v>1262</v>
      </c>
      <c r="D107" s="174" t="s">
        <v>1263</v>
      </c>
      <c r="E107" s="174" t="s">
        <v>2306</v>
      </c>
      <c r="F107" s="130" t="s">
        <v>2307</v>
      </c>
      <c r="G107" s="174" t="s">
        <v>1264</v>
      </c>
      <c r="H107" s="174" t="s">
        <v>1265</v>
      </c>
      <c r="I107" s="174" t="s">
        <v>2308</v>
      </c>
      <c r="J107" s="130" t="s">
        <v>2309</v>
      </c>
      <c r="K107" s="174" t="s">
        <v>1282</v>
      </c>
      <c r="L107" s="174" t="s">
        <v>1266</v>
      </c>
      <c r="M107" s="174" t="s">
        <v>3194</v>
      </c>
      <c r="N107" s="174" t="s">
        <v>3042</v>
      </c>
      <c r="P107"/>
      <c r="V107" s="133"/>
    </row>
    <row r="108" spans="1:22" x14ac:dyDescent="0.3">
      <c r="A108" s="174" t="s">
        <v>500</v>
      </c>
      <c r="B108" s="174" t="s">
        <v>925</v>
      </c>
      <c r="C108" s="174" t="s">
        <v>1670</v>
      </c>
      <c r="D108" s="174" t="s">
        <v>1671</v>
      </c>
      <c r="E108" s="174" t="s">
        <v>1672</v>
      </c>
      <c r="F108" s="130" t="s">
        <v>2392</v>
      </c>
      <c r="G108" s="174" t="s">
        <v>1673</v>
      </c>
      <c r="H108" s="174" t="s">
        <v>1674</v>
      </c>
      <c r="I108" s="174" t="s">
        <v>1675</v>
      </c>
      <c r="J108" s="130" t="s">
        <v>2393</v>
      </c>
      <c r="K108" s="174" t="s">
        <v>3317</v>
      </c>
      <c r="L108" s="174" t="s">
        <v>3064</v>
      </c>
      <c r="M108" s="174" t="s">
        <v>1342</v>
      </c>
      <c r="N108" s="174" t="s">
        <v>2394</v>
      </c>
      <c r="P108"/>
      <c r="V108" s="133"/>
    </row>
    <row r="109" spans="1:22" x14ac:dyDescent="0.3">
      <c r="A109" s="174" t="s">
        <v>491</v>
      </c>
      <c r="B109" s="174" t="s">
        <v>925</v>
      </c>
      <c r="C109" s="174" t="s">
        <v>2022</v>
      </c>
      <c r="D109" s="174" t="s">
        <v>2023</v>
      </c>
      <c r="E109" s="174" t="s">
        <v>2023</v>
      </c>
      <c r="F109" s="130" t="s">
        <v>2467</v>
      </c>
      <c r="G109" s="174" t="s">
        <v>2024</v>
      </c>
      <c r="H109" s="174" t="s">
        <v>2025</v>
      </c>
      <c r="I109" s="174" t="s">
        <v>2025</v>
      </c>
      <c r="J109" s="130" t="s">
        <v>2468</v>
      </c>
      <c r="K109" s="174" t="s">
        <v>925</v>
      </c>
      <c r="L109" s="174" t="s">
        <v>925</v>
      </c>
      <c r="M109" s="174" t="s">
        <v>925</v>
      </c>
      <c r="N109" s="174" t="s">
        <v>925</v>
      </c>
      <c r="P109"/>
      <c r="V109" s="133"/>
    </row>
    <row r="110" spans="1:22" x14ac:dyDescent="0.3">
      <c r="A110" s="174" t="s">
        <v>487</v>
      </c>
      <c r="B110" s="174" t="s">
        <v>925</v>
      </c>
      <c r="C110" s="174" t="s">
        <v>2026</v>
      </c>
      <c r="D110" s="174" t="s">
        <v>2027</v>
      </c>
      <c r="E110" s="174" t="s">
        <v>2211</v>
      </c>
      <c r="F110" s="130" t="s">
        <v>3398</v>
      </c>
      <c r="G110" s="174" t="s">
        <v>2028</v>
      </c>
      <c r="H110" s="174" t="s">
        <v>2029</v>
      </c>
      <c r="I110" s="174" t="s">
        <v>2212</v>
      </c>
      <c r="J110" s="130" t="s">
        <v>3101</v>
      </c>
      <c r="K110" s="174" t="s">
        <v>3399</v>
      </c>
      <c r="L110" s="174" t="s">
        <v>1376</v>
      </c>
      <c r="M110" s="174" t="s">
        <v>3185</v>
      </c>
      <c r="N110" s="174" t="s">
        <v>3400</v>
      </c>
      <c r="P110"/>
      <c r="V110" s="133"/>
    </row>
    <row r="111" spans="1:22" x14ac:dyDescent="0.3">
      <c r="A111" s="174" t="s">
        <v>486</v>
      </c>
      <c r="B111" s="174" t="s">
        <v>925</v>
      </c>
      <c r="C111" s="174" t="s">
        <v>1268</v>
      </c>
      <c r="D111" s="174" t="s">
        <v>1269</v>
      </c>
      <c r="E111" s="174" t="s">
        <v>1270</v>
      </c>
      <c r="F111" s="130" t="s">
        <v>925</v>
      </c>
      <c r="G111" s="174" t="s">
        <v>925</v>
      </c>
      <c r="H111" s="174" t="s">
        <v>925</v>
      </c>
      <c r="I111" s="174" t="s">
        <v>925</v>
      </c>
      <c r="J111" s="130" t="s">
        <v>925</v>
      </c>
      <c r="K111" s="174" t="s">
        <v>925</v>
      </c>
      <c r="L111" s="174" t="s">
        <v>925</v>
      </c>
      <c r="M111" s="174" t="s">
        <v>925</v>
      </c>
      <c r="N111" s="174" t="s">
        <v>925</v>
      </c>
      <c r="P111"/>
      <c r="V111" s="133"/>
    </row>
    <row r="112" spans="1:22" x14ac:dyDescent="0.3">
      <c r="A112" s="174" t="s">
        <v>482</v>
      </c>
      <c r="B112" s="174" t="s">
        <v>925</v>
      </c>
      <c r="C112" s="174" t="s">
        <v>1813</v>
      </c>
      <c r="D112" s="174" t="s">
        <v>925</v>
      </c>
      <c r="E112" s="174" t="s">
        <v>1814</v>
      </c>
      <c r="F112" s="130" t="s">
        <v>1662</v>
      </c>
      <c r="G112" s="174" t="s">
        <v>925</v>
      </c>
      <c r="H112" s="174" t="s">
        <v>925</v>
      </c>
      <c r="I112" s="174" t="s">
        <v>925</v>
      </c>
      <c r="J112" s="130" t="s">
        <v>925</v>
      </c>
      <c r="K112" s="174" t="s">
        <v>925</v>
      </c>
      <c r="L112" s="174" t="s">
        <v>925</v>
      </c>
      <c r="M112" s="174" t="s">
        <v>925</v>
      </c>
      <c r="N112" s="174" t="s">
        <v>925</v>
      </c>
      <c r="O112" s="133">
        <v>5.45</v>
      </c>
      <c r="P112"/>
      <c r="V112" s="133"/>
    </row>
    <row r="113" spans="1:22" x14ac:dyDescent="0.3">
      <c r="A113" s="174" t="s">
        <v>481</v>
      </c>
      <c r="B113" s="174" t="s">
        <v>925</v>
      </c>
      <c r="C113" s="174" t="s">
        <v>2030</v>
      </c>
      <c r="D113" s="174" t="s">
        <v>2031</v>
      </c>
      <c r="E113" s="174" t="s">
        <v>1922</v>
      </c>
      <c r="F113" s="130" t="s">
        <v>1627</v>
      </c>
      <c r="G113" s="174" t="s">
        <v>2032</v>
      </c>
      <c r="H113" s="174" t="s">
        <v>2033</v>
      </c>
      <c r="I113" s="174" t="s">
        <v>2213</v>
      </c>
      <c r="J113" s="130" t="s">
        <v>2031</v>
      </c>
      <c r="K113" s="174" t="s">
        <v>2469</v>
      </c>
      <c r="L113" s="174" t="s">
        <v>1281</v>
      </c>
      <c r="M113" s="174" t="s">
        <v>1313</v>
      </c>
      <c r="N113" s="174" t="s">
        <v>1093</v>
      </c>
      <c r="P113"/>
      <c r="V113" s="133"/>
    </row>
    <row r="114" spans="1:22" x14ac:dyDescent="0.3">
      <c r="A114" s="174" t="s">
        <v>478</v>
      </c>
      <c r="B114" s="174" t="s">
        <v>925</v>
      </c>
      <c r="C114" s="174" t="s">
        <v>1367</v>
      </c>
      <c r="D114" s="174" t="s">
        <v>1735</v>
      </c>
      <c r="E114" s="174" t="s">
        <v>2199</v>
      </c>
      <c r="F114" s="130" t="s">
        <v>1603</v>
      </c>
      <c r="G114" s="174" t="s">
        <v>1736</v>
      </c>
      <c r="H114" s="174" t="s">
        <v>1737</v>
      </c>
      <c r="I114" s="174" t="s">
        <v>1738</v>
      </c>
      <c r="J114" s="130" t="s">
        <v>2405</v>
      </c>
      <c r="K114" s="174" t="s">
        <v>3328</v>
      </c>
      <c r="L114" s="174" t="s">
        <v>1824</v>
      </c>
      <c r="M114" s="174" t="s">
        <v>1201</v>
      </c>
      <c r="N114" s="174" t="s">
        <v>2377</v>
      </c>
      <c r="P114"/>
      <c r="V114" s="133"/>
    </row>
    <row r="115" spans="1:22" x14ac:dyDescent="0.3">
      <c r="A115" s="174" t="s">
        <v>476</v>
      </c>
      <c r="B115" s="174" t="s">
        <v>925</v>
      </c>
      <c r="C115" s="174" t="s">
        <v>1822</v>
      </c>
      <c r="D115" s="174" t="s">
        <v>925</v>
      </c>
      <c r="E115" s="174" t="s">
        <v>925</v>
      </c>
      <c r="F115" s="130" t="s">
        <v>925</v>
      </c>
      <c r="G115" s="174" t="s">
        <v>925</v>
      </c>
      <c r="H115" s="174" t="s">
        <v>925</v>
      </c>
      <c r="I115" s="174" t="s">
        <v>925</v>
      </c>
      <c r="J115" s="130" t="s">
        <v>925</v>
      </c>
      <c r="K115" s="174" t="s">
        <v>925</v>
      </c>
      <c r="L115" s="174" t="s">
        <v>925</v>
      </c>
      <c r="M115" s="174" t="s">
        <v>925</v>
      </c>
      <c r="N115" s="174" t="s">
        <v>925</v>
      </c>
      <c r="P115"/>
      <c r="V115" s="133"/>
    </row>
    <row r="116" spans="1:22" x14ac:dyDescent="0.3">
      <c r="A116" s="174" t="s">
        <v>475</v>
      </c>
      <c r="B116" s="174" t="s">
        <v>925</v>
      </c>
      <c r="C116" s="174" t="s">
        <v>1914</v>
      </c>
      <c r="D116" s="174" t="s">
        <v>1323</v>
      </c>
      <c r="E116" s="174" t="s">
        <v>2443</v>
      </c>
      <c r="F116" s="130" t="s">
        <v>3374</v>
      </c>
      <c r="G116" s="174" t="s">
        <v>1301</v>
      </c>
      <c r="H116" s="174" t="s">
        <v>1915</v>
      </c>
      <c r="I116" s="174" t="s">
        <v>2444</v>
      </c>
      <c r="J116" s="130" t="s">
        <v>2445</v>
      </c>
      <c r="K116" s="174" t="s">
        <v>3375</v>
      </c>
      <c r="L116" s="174" t="s">
        <v>1462</v>
      </c>
      <c r="M116" s="174" t="s">
        <v>1361</v>
      </c>
      <c r="N116" s="174" t="s">
        <v>2446</v>
      </c>
      <c r="P116"/>
      <c r="V116" s="133"/>
    </row>
    <row r="117" spans="1:22" x14ac:dyDescent="0.3">
      <c r="A117" s="174" t="s">
        <v>474</v>
      </c>
      <c r="B117" s="174" t="s">
        <v>925</v>
      </c>
      <c r="C117" s="174" t="s">
        <v>1344</v>
      </c>
      <c r="D117" s="174" t="s">
        <v>1345</v>
      </c>
      <c r="E117" s="174" t="s">
        <v>2330</v>
      </c>
      <c r="F117" s="130" t="s">
        <v>1675</v>
      </c>
      <c r="G117" s="174" t="s">
        <v>1346</v>
      </c>
      <c r="H117" s="174" t="s">
        <v>1347</v>
      </c>
      <c r="I117" s="174" t="s">
        <v>2331</v>
      </c>
      <c r="J117" s="130" t="s">
        <v>2332</v>
      </c>
      <c r="K117" s="174" t="s">
        <v>3220</v>
      </c>
      <c r="L117" s="174" t="s">
        <v>3221</v>
      </c>
      <c r="M117" s="174" t="s">
        <v>2297</v>
      </c>
      <c r="N117" s="174" t="s">
        <v>2333</v>
      </c>
      <c r="P117"/>
      <c r="V117" s="133"/>
    </row>
    <row r="118" spans="1:22" x14ac:dyDescent="0.3">
      <c r="A118" s="174" t="s">
        <v>473</v>
      </c>
      <c r="B118" s="174" t="s">
        <v>925</v>
      </c>
      <c r="C118" s="174" t="s">
        <v>1740</v>
      </c>
      <c r="D118" s="174" t="s">
        <v>925</v>
      </c>
      <c r="E118" s="174" t="s">
        <v>925</v>
      </c>
      <c r="F118" s="130" t="s">
        <v>925</v>
      </c>
      <c r="G118" s="174" t="s">
        <v>925</v>
      </c>
      <c r="H118" s="174" t="s">
        <v>925</v>
      </c>
      <c r="I118" s="174" t="s">
        <v>925</v>
      </c>
      <c r="J118" s="130" t="s">
        <v>925</v>
      </c>
      <c r="K118" s="174" t="s">
        <v>925</v>
      </c>
      <c r="L118" s="174" t="s">
        <v>925</v>
      </c>
      <c r="M118" s="174" t="s">
        <v>925</v>
      </c>
      <c r="N118" s="174" t="s">
        <v>925</v>
      </c>
      <c r="P118"/>
      <c r="V118" s="133"/>
    </row>
    <row r="119" spans="1:22" x14ac:dyDescent="0.3">
      <c r="A119" s="174" t="s">
        <v>465</v>
      </c>
      <c r="B119" s="174" t="s">
        <v>925</v>
      </c>
      <c r="C119" s="174" t="s">
        <v>1349</v>
      </c>
      <c r="D119" s="174" t="s">
        <v>1350</v>
      </c>
      <c r="E119" s="174" t="s">
        <v>2183</v>
      </c>
      <c r="F119" s="130" t="s">
        <v>2183</v>
      </c>
      <c r="G119" s="174" t="s">
        <v>1351</v>
      </c>
      <c r="H119" s="174" t="s">
        <v>1352</v>
      </c>
      <c r="I119" s="174" t="s">
        <v>1385</v>
      </c>
      <c r="J119" s="130" t="s">
        <v>1385</v>
      </c>
      <c r="K119" s="174" t="s">
        <v>3057</v>
      </c>
      <c r="L119" s="174" t="s">
        <v>1376</v>
      </c>
      <c r="M119" s="174" t="s">
        <v>3185</v>
      </c>
      <c r="N119" s="174" t="s">
        <v>3222</v>
      </c>
      <c r="P119"/>
      <c r="V119" s="133"/>
    </row>
    <row r="120" spans="1:22" x14ac:dyDescent="0.3">
      <c r="A120" s="174" t="s">
        <v>461</v>
      </c>
      <c r="B120" s="174" t="s">
        <v>925</v>
      </c>
      <c r="C120" s="174" t="s">
        <v>1355</v>
      </c>
      <c r="D120" s="174" t="s">
        <v>1356</v>
      </c>
      <c r="E120" s="174" t="s">
        <v>1357</v>
      </c>
      <c r="F120" s="130" t="s">
        <v>1357</v>
      </c>
      <c r="G120" s="174" t="s">
        <v>1358</v>
      </c>
      <c r="H120" s="174" t="s">
        <v>1359</v>
      </c>
      <c r="I120" s="174" t="s">
        <v>1360</v>
      </c>
      <c r="J120" s="130" t="s">
        <v>1360</v>
      </c>
      <c r="K120" s="174" t="s">
        <v>3223</v>
      </c>
      <c r="L120" s="174" t="s">
        <v>1228</v>
      </c>
      <c r="M120" s="174" t="s">
        <v>1462</v>
      </c>
      <c r="N120" s="174" t="s">
        <v>3224</v>
      </c>
      <c r="P120"/>
      <c r="V120" s="133"/>
    </row>
    <row r="121" spans="1:22" x14ac:dyDescent="0.3">
      <c r="A121" s="174" t="s">
        <v>851</v>
      </c>
      <c r="B121" s="174" t="s">
        <v>925</v>
      </c>
      <c r="C121" s="174" t="s">
        <v>1676</v>
      </c>
      <c r="D121" s="174" t="s">
        <v>1432</v>
      </c>
      <c r="E121" s="174" t="s">
        <v>1677</v>
      </c>
      <c r="F121" s="130" t="s">
        <v>1677</v>
      </c>
      <c r="G121" s="174" t="s">
        <v>1678</v>
      </c>
      <c r="H121" s="174" t="s">
        <v>1679</v>
      </c>
      <c r="I121" s="174" t="s">
        <v>1680</v>
      </c>
      <c r="J121" s="130" t="s">
        <v>1680</v>
      </c>
      <c r="K121" s="174" t="s">
        <v>925</v>
      </c>
      <c r="L121" s="174" t="s">
        <v>925</v>
      </c>
      <c r="M121" s="174" t="s">
        <v>925</v>
      </c>
      <c r="N121" s="174" t="s">
        <v>925</v>
      </c>
      <c r="P121"/>
      <c r="V121" s="133"/>
    </row>
    <row r="122" spans="1:22" x14ac:dyDescent="0.3">
      <c r="A122" s="174" t="s">
        <v>453</v>
      </c>
      <c r="B122" s="174" t="s">
        <v>925</v>
      </c>
      <c r="C122" s="174" t="s">
        <v>1741</v>
      </c>
      <c r="D122" s="174" t="s">
        <v>1742</v>
      </c>
      <c r="E122" s="174" t="s">
        <v>1743</v>
      </c>
      <c r="F122" s="130" t="s">
        <v>3329</v>
      </c>
      <c r="G122" s="174" t="s">
        <v>1744</v>
      </c>
      <c r="H122" s="174" t="s">
        <v>1745</v>
      </c>
      <c r="I122" s="174" t="s">
        <v>1746</v>
      </c>
      <c r="J122" s="130" t="s">
        <v>1379</v>
      </c>
      <c r="K122" s="174" t="s">
        <v>3330</v>
      </c>
      <c r="L122" s="174" t="s">
        <v>1227</v>
      </c>
      <c r="M122" s="174" t="s">
        <v>925</v>
      </c>
      <c r="N122" s="174" t="s">
        <v>3331</v>
      </c>
      <c r="P122"/>
      <c r="V122" s="133"/>
    </row>
    <row r="123" spans="1:22" x14ac:dyDescent="0.3">
      <c r="A123" s="174" t="s">
        <v>446</v>
      </c>
      <c r="B123" s="174" t="s">
        <v>925</v>
      </c>
      <c r="C123" s="174" t="s">
        <v>1916</v>
      </c>
      <c r="D123" s="174" t="s">
        <v>925</v>
      </c>
      <c r="E123" s="174" t="s">
        <v>1917</v>
      </c>
      <c r="F123" s="130" t="s">
        <v>3376</v>
      </c>
      <c r="G123" s="174" t="s">
        <v>1918</v>
      </c>
      <c r="H123" s="174" t="s">
        <v>925</v>
      </c>
      <c r="I123" s="174" t="s">
        <v>925</v>
      </c>
      <c r="J123" s="130" t="s">
        <v>925</v>
      </c>
      <c r="K123" s="174" t="s">
        <v>925</v>
      </c>
      <c r="L123" s="174" t="s">
        <v>925</v>
      </c>
      <c r="M123" s="174" t="s">
        <v>925</v>
      </c>
      <c r="N123" s="174" t="s">
        <v>925</v>
      </c>
      <c r="P123"/>
      <c r="V123" s="133"/>
    </row>
    <row r="124" spans="1:22" x14ac:dyDescent="0.3">
      <c r="A124" s="174" t="s">
        <v>440</v>
      </c>
      <c r="B124" s="174" t="s">
        <v>925</v>
      </c>
      <c r="C124" s="174" t="s">
        <v>1681</v>
      </c>
      <c r="D124" s="174" t="s">
        <v>1682</v>
      </c>
      <c r="E124" s="174" t="s">
        <v>1683</v>
      </c>
      <c r="F124" s="130" t="s">
        <v>3065</v>
      </c>
      <c r="G124" s="174" t="s">
        <v>1684</v>
      </c>
      <c r="H124" s="174" t="s">
        <v>1685</v>
      </c>
      <c r="I124" s="174" t="s">
        <v>1275</v>
      </c>
      <c r="J124" s="130" t="s">
        <v>3066</v>
      </c>
      <c r="K124" s="174" t="s">
        <v>3309</v>
      </c>
      <c r="L124" s="174" t="s">
        <v>1426</v>
      </c>
      <c r="M124" s="174" t="s">
        <v>1254</v>
      </c>
      <c r="N124" s="174" t="s">
        <v>3318</v>
      </c>
      <c r="P124"/>
      <c r="V124" s="133"/>
    </row>
    <row r="125" spans="1:22" x14ac:dyDescent="0.3">
      <c r="A125" s="174" t="s">
        <v>431</v>
      </c>
      <c r="B125" s="174" t="s">
        <v>925</v>
      </c>
      <c r="C125" s="174" t="s">
        <v>1179</v>
      </c>
      <c r="D125" s="174" t="s">
        <v>1180</v>
      </c>
      <c r="E125" s="174" t="s">
        <v>1888</v>
      </c>
      <c r="F125" s="130" t="s">
        <v>2295</v>
      </c>
      <c r="G125" s="174" t="s">
        <v>1181</v>
      </c>
      <c r="H125" s="174" t="s">
        <v>1182</v>
      </c>
      <c r="I125" s="174" t="s">
        <v>2296</v>
      </c>
      <c r="J125" s="130" t="s">
        <v>1420</v>
      </c>
      <c r="K125" s="174" t="s">
        <v>3052</v>
      </c>
      <c r="L125" s="174" t="s">
        <v>2297</v>
      </c>
      <c r="M125" s="174" t="s">
        <v>3181</v>
      </c>
      <c r="N125" s="174" t="s">
        <v>1143</v>
      </c>
      <c r="P125"/>
      <c r="V125" s="133"/>
    </row>
    <row r="126" spans="1:22" x14ac:dyDescent="0.3">
      <c r="A126" s="174" t="s">
        <v>421</v>
      </c>
      <c r="B126" s="174" t="s">
        <v>925</v>
      </c>
      <c r="C126" s="174" t="s">
        <v>2035</v>
      </c>
      <c r="D126" s="174" t="s">
        <v>2036</v>
      </c>
      <c r="E126" s="174" t="s">
        <v>2036</v>
      </c>
      <c r="F126" s="130" t="s">
        <v>2036</v>
      </c>
      <c r="G126" s="174" t="s">
        <v>2037</v>
      </c>
      <c r="H126" s="174" t="s">
        <v>2038</v>
      </c>
      <c r="I126" s="174" t="s">
        <v>2039</v>
      </c>
      <c r="J126" s="130" t="s">
        <v>3102</v>
      </c>
      <c r="K126" s="174" t="s">
        <v>3049</v>
      </c>
      <c r="L126" s="174" t="s">
        <v>1516</v>
      </c>
      <c r="M126" s="174" t="s">
        <v>3103</v>
      </c>
      <c r="N126" s="174" t="s">
        <v>3104</v>
      </c>
      <c r="P126"/>
      <c r="V126" s="133"/>
    </row>
    <row r="127" spans="1:22" x14ac:dyDescent="0.3">
      <c r="A127" s="174" t="s">
        <v>854</v>
      </c>
      <c r="B127" s="174" t="s">
        <v>925</v>
      </c>
      <c r="C127" s="174" t="s">
        <v>1747</v>
      </c>
      <c r="D127" s="174" t="s">
        <v>1441</v>
      </c>
      <c r="E127" s="174" t="s">
        <v>1748</v>
      </c>
      <c r="F127" s="130" t="s">
        <v>1814</v>
      </c>
      <c r="G127" s="174" t="s">
        <v>1204</v>
      </c>
      <c r="H127" s="174" t="s">
        <v>1749</v>
      </c>
      <c r="I127" s="174" t="s">
        <v>1750</v>
      </c>
      <c r="J127" s="130" t="s">
        <v>3068</v>
      </c>
      <c r="K127" s="174" t="s">
        <v>3332</v>
      </c>
      <c r="L127" s="174" t="s">
        <v>1228</v>
      </c>
      <c r="M127" s="174" t="s">
        <v>3069</v>
      </c>
      <c r="N127" s="174" t="s">
        <v>2890</v>
      </c>
      <c r="P127"/>
      <c r="V127" s="133"/>
    </row>
    <row r="128" spans="1:22" x14ac:dyDescent="0.3">
      <c r="A128" s="174" t="s">
        <v>414</v>
      </c>
      <c r="B128" s="174" t="s">
        <v>925</v>
      </c>
      <c r="C128" s="174" t="s">
        <v>1445</v>
      </c>
      <c r="D128" s="174" t="s">
        <v>1446</v>
      </c>
      <c r="E128" s="174" t="s">
        <v>1447</v>
      </c>
      <c r="F128" s="130" t="s">
        <v>1739</v>
      </c>
      <c r="G128" s="174" t="s">
        <v>1448</v>
      </c>
      <c r="H128" s="174" t="s">
        <v>1449</v>
      </c>
      <c r="I128" s="174" t="s">
        <v>1450</v>
      </c>
      <c r="J128" s="130" t="s">
        <v>925</v>
      </c>
      <c r="K128" s="174" t="s">
        <v>925</v>
      </c>
      <c r="L128" s="174" t="s">
        <v>925</v>
      </c>
      <c r="M128" s="174" t="s">
        <v>925</v>
      </c>
      <c r="N128" s="174" t="s">
        <v>925</v>
      </c>
      <c r="P128"/>
      <c r="V128" s="133"/>
    </row>
    <row r="129" spans="1:22" x14ac:dyDescent="0.3">
      <c r="A129" s="174" t="s">
        <v>413</v>
      </c>
      <c r="B129" s="174" t="s">
        <v>925</v>
      </c>
      <c r="C129" s="174" t="s">
        <v>1910</v>
      </c>
      <c r="D129" s="174" t="s">
        <v>1987</v>
      </c>
      <c r="E129" s="174" t="s">
        <v>1643</v>
      </c>
      <c r="F129" s="130" t="s">
        <v>1463</v>
      </c>
      <c r="G129" s="174" t="s">
        <v>925</v>
      </c>
      <c r="H129" s="174" t="s">
        <v>1651</v>
      </c>
      <c r="I129" s="174" t="s">
        <v>2498</v>
      </c>
      <c r="J129" s="130" t="s">
        <v>1635</v>
      </c>
      <c r="K129" s="174" t="s">
        <v>925</v>
      </c>
      <c r="L129" s="174" t="s">
        <v>925</v>
      </c>
      <c r="M129" s="174" t="s">
        <v>925</v>
      </c>
      <c r="N129" s="174" t="s">
        <v>925</v>
      </c>
      <c r="P129"/>
      <c r="V129" s="133"/>
    </row>
    <row r="130" spans="1:22" x14ac:dyDescent="0.3">
      <c r="A130" s="174" t="s">
        <v>856</v>
      </c>
      <c r="B130" s="174" t="s">
        <v>925</v>
      </c>
      <c r="C130" s="174" t="s">
        <v>925</v>
      </c>
      <c r="D130" s="174" t="s">
        <v>1538</v>
      </c>
      <c r="E130" s="174" t="s">
        <v>2193</v>
      </c>
      <c r="F130" s="130" t="s">
        <v>2193</v>
      </c>
      <c r="G130" s="174" t="s">
        <v>925</v>
      </c>
      <c r="H130" s="174" t="s">
        <v>1564</v>
      </c>
      <c r="I130" s="174" t="s">
        <v>2194</v>
      </c>
      <c r="J130" s="130" t="s">
        <v>3272</v>
      </c>
      <c r="K130" s="174" t="s">
        <v>3060</v>
      </c>
      <c r="L130" s="174" t="s">
        <v>1824</v>
      </c>
      <c r="M130" s="174" t="s">
        <v>1400</v>
      </c>
      <c r="N130" s="174" t="s">
        <v>3273</v>
      </c>
      <c r="P130"/>
      <c r="V130" s="133"/>
    </row>
    <row r="131" spans="1:22" x14ac:dyDescent="0.3">
      <c r="A131" s="174" t="s">
        <v>407</v>
      </c>
      <c r="B131" s="174" t="s">
        <v>925</v>
      </c>
      <c r="C131" s="174" t="s">
        <v>2040</v>
      </c>
      <c r="D131" s="174" t="s">
        <v>2041</v>
      </c>
      <c r="E131" s="174" t="s">
        <v>2042</v>
      </c>
      <c r="F131" s="130" t="s">
        <v>3105</v>
      </c>
      <c r="G131" s="174" t="s">
        <v>2043</v>
      </c>
      <c r="H131" s="174" t="s">
        <v>2044</v>
      </c>
      <c r="I131" s="174" t="s">
        <v>2045</v>
      </c>
      <c r="J131" s="130" t="s">
        <v>3401</v>
      </c>
      <c r="K131" s="174" t="s">
        <v>1348</v>
      </c>
      <c r="L131" s="174" t="s">
        <v>1288</v>
      </c>
      <c r="M131" s="174" t="s">
        <v>3049</v>
      </c>
      <c r="N131" s="174" t="s">
        <v>3402</v>
      </c>
      <c r="P131"/>
      <c r="V131" s="133"/>
    </row>
    <row r="132" spans="1:22" x14ac:dyDescent="0.3">
      <c r="A132" s="174" t="s">
        <v>406</v>
      </c>
      <c r="B132" s="174" t="s">
        <v>925</v>
      </c>
      <c r="C132" s="174" t="s">
        <v>1751</v>
      </c>
      <c r="D132" s="174" t="s">
        <v>1752</v>
      </c>
      <c r="E132" s="174" t="s">
        <v>1600</v>
      </c>
      <c r="F132" s="130" t="s">
        <v>2407</v>
      </c>
      <c r="G132" s="174" t="s">
        <v>1753</v>
      </c>
      <c r="H132" s="174" t="s">
        <v>1754</v>
      </c>
      <c r="I132" s="174" t="s">
        <v>2408</v>
      </c>
      <c r="J132" s="130" t="s">
        <v>3070</v>
      </c>
      <c r="K132" s="174" t="s">
        <v>3333</v>
      </c>
      <c r="L132" s="174" t="s">
        <v>1375</v>
      </c>
      <c r="M132" s="174" t="s">
        <v>1230</v>
      </c>
      <c r="N132" s="174" t="s">
        <v>3073</v>
      </c>
      <c r="P132"/>
      <c r="V132" s="133"/>
    </row>
    <row r="133" spans="1:22" x14ac:dyDescent="0.3">
      <c r="A133" s="174" t="s">
        <v>398</v>
      </c>
      <c r="B133" s="174" t="s">
        <v>925</v>
      </c>
      <c r="C133" s="174" t="s">
        <v>1206</v>
      </c>
      <c r="D133" s="174" t="s">
        <v>925</v>
      </c>
      <c r="E133" s="174" t="s">
        <v>1192</v>
      </c>
      <c r="F133" s="130" t="s">
        <v>3183</v>
      </c>
      <c r="G133" s="174" t="s">
        <v>925</v>
      </c>
      <c r="H133" s="174" t="s">
        <v>925</v>
      </c>
      <c r="I133" s="174" t="s">
        <v>925</v>
      </c>
      <c r="J133" s="130" t="s">
        <v>925</v>
      </c>
      <c r="K133" s="174" t="s">
        <v>925</v>
      </c>
      <c r="L133" s="174" t="s">
        <v>925</v>
      </c>
      <c r="M133" s="174" t="s">
        <v>925</v>
      </c>
      <c r="N133" s="174" t="s">
        <v>925</v>
      </c>
      <c r="P133"/>
      <c r="V133" s="133"/>
    </row>
    <row r="134" spans="1:22" x14ac:dyDescent="0.3">
      <c r="A134" s="174" t="s">
        <v>384</v>
      </c>
      <c r="B134" s="174" t="s">
        <v>925</v>
      </c>
      <c r="C134" s="174" t="s">
        <v>1919</v>
      </c>
      <c r="D134" s="174" t="s">
        <v>1920</v>
      </c>
      <c r="E134" s="174" t="s">
        <v>1928</v>
      </c>
      <c r="F134" s="130" t="s">
        <v>1477</v>
      </c>
      <c r="G134" s="174" t="s">
        <v>1922</v>
      </c>
      <c r="H134" s="174" t="s">
        <v>1373</v>
      </c>
      <c r="I134" s="174" t="s">
        <v>1630</v>
      </c>
      <c r="J134" s="130" t="s">
        <v>3085</v>
      </c>
      <c r="K134" s="174" t="s">
        <v>3377</v>
      </c>
      <c r="L134" s="174" t="s">
        <v>3187</v>
      </c>
      <c r="M134" s="174" t="s">
        <v>3069</v>
      </c>
      <c r="N134" s="174" t="s">
        <v>1061</v>
      </c>
      <c r="P134"/>
      <c r="V134" s="133"/>
    </row>
    <row r="135" spans="1:22" x14ac:dyDescent="0.3">
      <c r="A135" s="174" t="s">
        <v>377</v>
      </c>
      <c r="B135" s="174" t="s">
        <v>925</v>
      </c>
      <c r="C135" s="174" t="s">
        <v>2147</v>
      </c>
      <c r="D135" s="174" t="s">
        <v>1899</v>
      </c>
      <c r="E135" s="174" t="s">
        <v>925</v>
      </c>
      <c r="F135" s="130" t="s">
        <v>925</v>
      </c>
      <c r="G135" s="174" t="s">
        <v>1899</v>
      </c>
      <c r="H135" s="174" t="s">
        <v>925</v>
      </c>
      <c r="I135" s="174" t="s">
        <v>925</v>
      </c>
      <c r="J135" s="130" t="s">
        <v>925</v>
      </c>
      <c r="K135" s="174" t="s">
        <v>925</v>
      </c>
      <c r="L135" s="174" t="s">
        <v>925</v>
      </c>
      <c r="M135" s="174" t="s">
        <v>925</v>
      </c>
      <c r="N135" s="174" t="s">
        <v>925</v>
      </c>
      <c r="O135" s="133">
        <v>3.05</v>
      </c>
      <c r="P135"/>
      <c r="V135" s="133"/>
    </row>
    <row r="136" spans="1:22" x14ac:dyDescent="0.3">
      <c r="A136" s="174" t="s">
        <v>370</v>
      </c>
      <c r="B136" s="174" t="s">
        <v>925</v>
      </c>
      <c r="C136" s="174" t="s">
        <v>1815</v>
      </c>
      <c r="D136" s="174" t="s">
        <v>1816</v>
      </c>
      <c r="E136" s="174" t="s">
        <v>1817</v>
      </c>
      <c r="F136" s="130" t="s">
        <v>1458</v>
      </c>
      <c r="G136" s="174" t="s">
        <v>1455</v>
      </c>
      <c r="H136" s="174" t="s">
        <v>1818</v>
      </c>
      <c r="I136" s="174" t="s">
        <v>1819</v>
      </c>
      <c r="J136" s="130" t="s">
        <v>1290</v>
      </c>
      <c r="K136" s="174" t="s">
        <v>3355</v>
      </c>
      <c r="L136" s="174" t="s">
        <v>1376</v>
      </c>
      <c r="M136" s="174" t="s">
        <v>1212</v>
      </c>
      <c r="N136" s="174" t="s">
        <v>1078</v>
      </c>
      <c r="P136"/>
      <c r="V136" s="133"/>
    </row>
    <row r="137" spans="1:22" x14ac:dyDescent="0.3">
      <c r="A137" s="174" t="s">
        <v>362</v>
      </c>
      <c r="B137" s="174" t="s">
        <v>925</v>
      </c>
      <c r="C137" s="174" t="s">
        <v>2148</v>
      </c>
      <c r="D137" s="174" t="s">
        <v>2149</v>
      </c>
      <c r="E137" s="174" t="s">
        <v>2150</v>
      </c>
      <c r="F137" s="130" t="s">
        <v>2499</v>
      </c>
      <c r="G137" s="174" t="s">
        <v>2151</v>
      </c>
      <c r="H137" s="174" t="s">
        <v>1696</v>
      </c>
      <c r="I137" s="174" t="s">
        <v>2221</v>
      </c>
      <c r="J137" s="130" t="s">
        <v>3114</v>
      </c>
      <c r="K137" s="174" t="s">
        <v>925</v>
      </c>
      <c r="L137" s="174" t="s">
        <v>925</v>
      </c>
      <c r="M137" s="174" t="s">
        <v>925</v>
      </c>
      <c r="N137" s="174" t="s">
        <v>925</v>
      </c>
      <c r="P137"/>
      <c r="V137" s="133"/>
    </row>
    <row r="138" spans="1:22" x14ac:dyDescent="0.3">
      <c r="A138" s="174" t="s">
        <v>359</v>
      </c>
      <c r="B138" s="174" t="s">
        <v>925</v>
      </c>
      <c r="C138" s="174" t="s">
        <v>2046</v>
      </c>
      <c r="D138" s="174" t="s">
        <v>2047</v>
      </c>
      <c r="E138" s="174" t="s">
        <v>2470</v>
      </c>
      <c r="F138" s="130" t="s">
        <v>2471</v>
      </c>
      <c r="G138" s="174" t="s">
        <v>2048</v>
      </c>
      <c r="H138" s="174" t="s">
        <v>2049</v>
      </c>
      <c r="I138" s="174" t="s">
        <v>2472</v>
      </c>
      <c r="J138" s="130" t="s">
        <v>2472</v>
      </c>
      <c r="K138" s="174" t="s">
        <v>2898</v>
      </c>
      <c r="L138" s="174" t="s">
        <v>1281</v>
      </c>
      <c r="M138" s="174" t="s">
        <v>2473</v>
      </c>
      <c r="N138" s="174" t="s">
        <v>3106</v>
      </c>
      <c r="P138"/>
      <c r="V138" s="133"/>
    </row>
    <row r="139" spans="1:22" x14ac:dyDescent="0.3">
      <c r="A139" s="174" t="s">
        <v>358</v>
      </c>
      <c r="B139" s="174" t="s">
        <v>925</v>
      </c>
      <c r="C139" s="174" t="s">
        <v>2152</v>
      </c>
      <c r="D139" s="174" t="s">
        <v>1866</v>
      </c>
      <c r="E139" s="174" t="s">
        <v>2500</v>
      </c>
      <c r="F139" s="130" t="s">
        <v>2501</v>
      </c>
      <c r="G139" s="174" t="s">
        <v>2154</v>
      </c>
      <c r="H139" s="174" t="s">
        <v>2155</v>
      </c>
      <c r="I139" s="174" t="s">
        <v>2502</v>
      </c>
      <c r="J139" s="130" t="s">
        <v>2503</v>
      </c>
      <c r="K139" s="174" t="s">
        <v>3075</v>
      </c>
      <c r="L139" s="174" t="s">
        <v>1255</v>
      </c>
      <c r="M139" s="174" t="s">
        <v>1246</v>
      </c>
      <c r="N139" s="174" t="s">
        <v>3116</v>
      </c>
      <c r="P139"/>
      <c r="V139" s="133"/>
    </row>
    <row r="140" spans="1:22" x14ac:dyDescent="0.3">
      <c r="A140" s="174" t="s">
        <v>355</v>
      </c>
      <c r="B140" s="174" t="s">
        <v>925</v>
      </c>
      <c r="C140" s="174" t="s">
        <v>1565</v>
      </c>
      <c r="D140" s="174" t="s">
        <v>1566</v>
      </c>
      <c r="E140" s="174" t="s">
        <v>1566</v>
      </c>
      <c r="F140" s="130" t="s">
        <v>2368</v>
      </c>
      <c r="G140" s="174" t="s">
        <v>1567</v>
      </c>
      <c r="H140" s="174" t="s">
        <v>1568</v>
      </c>
      <c r="I140" s="174" t="s">
        <v>2369</v>
      </c>
      <c r="J140" s="130" t="s">
        <v>2370</v>
      </c>
      <c r="K140" s="174" t="s">
        <v>3274</v>
      </c>
      <c r="L140" s="174" t="s">
        <v>1708</v>
      </c>
      <c r="M140" s="174" t="s">
        <v>1255</v>
      </c>
      <c r="N140" s="174" t="s">
        <v>2371</v>
      </c>
      <c r="P140"/>
      <c r="V140" s="133"/>
    </row>
    <row r="141" spans="1:22" x14ac:dyDescent="0.3">
      <c r="A141" s="174" t="s">
        <v>353</v>
      </c>
      <c r="B141" s="174" t="s">
        <v>925</v>
      </c>
      <c r="C141" s="174" t="s">
        <v>1569</v>
      </c>
      <c r="D141" s="174" t="s">
        <v>1570</v>
      </c>
      <c r="E141" s="174" t="s">
        <v>2372</v>
      </c>
      <c r="F141" s="130" t="s">
        <v>3275</v>
      </c>
      <c r="G141" s="174" t="s">
        <v>1571</v>
      </c>
      <c r="H141" s="174" t="s">
        <v>1572</v>
      </c>
      <c r="I141" s="174" t="s">
        <v>2373</v>
      </c>
      <c r="J141" s="130" t="s">
        <v>3276</v>
      </c>
      <c r="K141" s="174" t="s">
        <v>3277</v>
      </c>
      <c r="L141" s="174" t="s">
        <v>1201</v>
      </c>
      <c r="M141" s="174" t="s">
        <v>1185</v>
      </c>
      <c r="N141" s="174" t="s">
        <v>3278</v>
      </c>
      <c r="P141"/>
      <c r="V141" s="133"/>
    </row>
    <row r="142" spans="1:22" x14ac:dyDescent="0.3">
      <c r="A142" s="174" t="s">
        <v>352</v>
      </c>
      <c r="B142" s="174" t="s">
        <v>925</v>
      </c>
      <c r="C142" s="174" t="s">
        <v>1573</v>
      </c>
      <c r="D142" s="174" t="s">
        <v>1574</v>
      </c>
      <c r="E142" s="174" t="s">
        <v>1575</v>
      </c>
      <c r="F142" s="130" t="s">
        <v>3279</v>
      </c>
      <c r="G142" s="174" t="s">
        <v>1576</v>
      </c>
      <c r="H142" s="174" t="s">
        <v>1577</v>
      </c>
      <c r="I142" s="174" t="s">
        <v>2374</v>
      </c>
      <c r="J142" s="130" t="s">
        <v>3280</v>
      </c>
      <c r="K142" s="174" t="s">
        <v>3281</v>
      </c>
      <c r="L142" s="174" t="s">
        <v>1226</v>
      </c>
      <c r="M142" s="174" t="s">
        <v>3282</v>
      </c>
      <c r="N142" s="174" t="s">
        <v>3283</v>
      </c>
      <c r="P142"/>
      <c r="V142" s="133"/>
    </row>
    <row r="143" spans="1:22" x14ac:dyDescent="0.3">
      <c r="A143" s="174" t="s">
        <v>351</v>
      </c>
      <c r="B143" s="174" t="s">
        <v>925</v>
      </c>
      <c r="C143" s="174" t="s">
        <v>1949</v>
      </c>
      <c r="D143" s="174" t="s">
        <v>1950</v>
      </c>
      <c r="E143" s="174" t="s">
        <v>2452</v>
      </c>
      <c r="F143" s="130" t="s">
        <v>3089</v>
      </c>
      <c r="G143" s="174" t="s">
        <v>1951</v>
      </c>
      <c r="H143" s="174" t="s">
        <v>1952</v>
      </c>
      <c r="I143" s="174" t="s">
        <v>2453</v>
      </c>
      <c r="J143" s="130" t="s">
        <v>3090</v>
      </c>
      <c r="K143" s="174" t="s">
        <v>2912</v>
      </c>
      <c r="L143" s="174" t="s">
        <v>1176</v>
      </c>
      <c r="M143" s="174" t="s">
        <v>3072</v>
      </c>
      <c r="N143" s="174" t="s">
        <v>3091</v>
      </c>
      <c r="P143"/>
      <c r="V143" s="133"/>
    </row>
    <row r="144" spans="1:22" x14ac:dyDescent="0.3">
      <c r="A144" s="174" t="s">
        <v>350</v>
      </c>
      <c r="B144" s="174" t="s">
        <v>925</v>
      </c>
      <c r="C144" s="174" t="s">
        <v>1452</v>
      </c>
      <c r="D144" s="174" t="s">
        <v>1453</v>
      </c>
      <c r="E144" s="174" t="s">
        <v>2348</v>
      </c>
      <c r="F144" s="130" t="s">
        <v>1787</v>
      </c>
      <c r="G144" s="174" t="s">
        <v>1453</v>
      </c>
      <c r="H144" s="174" t="s">
        <v>1454</v>
      </c>
      <c r="I144" s="174" t="s">
        <v>1455</v>
      </c>
      <c r="J144" s="130" t="s">
        <v>2349</v>
      </c>
      <c r="K144" s="174" t="s">
        <v>3236</v>
      </c>
      <c r="L144" s="174" t="s">
        <v>2297</v>
      </c>
      <c r="M144" s="174" t="s">
        <v>1212</v>
      </c>
      <c r="N144" s="174" t="s">
        <v>3237</v>
      </c>
      <c r="P144"/>
      <c r="V144" s="133"/>
    </row>
    <row r="145" spans="1:22" x14ac:dyDescent="0.3">
      <c r="A145" s="174" t="s">
        <v>348</v>
      </c>
      <c r="B145" s="174" t="s">
        <v>925</v>
      </c>
      <c r="C145" s="174" t="s">
        <v>2050</v>
      </c>
      <c r="D145" s="174" t="s">
        <v>2051</v>
      </c>
      <c r="E145" s="174" t="s">
        <v>2474</v>
      </c>
      <c r="F145" s="130" t="s">
        <v>1959</v>
      </c>
      <c r="G145" s="174" t="s">
        <v>2052</v>
      </c>
      <c r="H145" s="174" t="s">
        <v>2053</v>
      </c>
      <c r="I145" s="174" t="s">
        <v>2475</v>
      </c>
      <c r="J145" s="130" t="s">
        <v>3403</v>
      </c>
      <c r="K145" s="174" t="s">
        <v>3277</v>
      </c>
      <c r="L145" s="174" t="s">
        <v>1176</v>
      </c>
      <c r="M145" s="174" t="s">
        <v>2891</v>
      </c>
      <c r="N145" s="174" t="s">
        <v>2227</v>
      </c>
      <c r="P145"/>
      <c r="V145" s="133"/>
    </row>
    <row r="146" spans="1:22" x14ac:dyDescent="0.3">
      <c r="A146" s="174" t="s">
        <v>344</v>
      </c>
      <c r="B146" s="174" t="s">
        <v>925</v>
      </c>
      <c r="C146" s="174" t="s">
        <v>1578</v>
      </c>
      <c r="D146" s="174" t="s">
        <v>1579</v>
      </c>
      <c r="E146" s="174" t="s">
        <v>2375</v>
      </c>
      <c r="F146" s="130" t="s">
        <v>1579</v>
      </c>
      <c r="G146" s="174" t="s">
        <v>1580</v>
      </c>
      <c r="H146" s="174" t="s">
        <v>1581</v>
      </c>
      <c r="I146" s="174" t="s">
        <v>2376</v>
      </c>
      <c r="J146" s="130" t="s">
        <v>3284</v>
      </c>
      <c r="K146" s="174" t="s">
        <v>3184</v>
      </c>
      <c r="L146" s="174" t="s">
        <v>1201</v>
      </c>
      <c r="M146" s="174" t="s">
        <v>3049</v>
      </c>
      <c r="N146" s="174" t="s">
        <v>3285</v>
      </c>
      <c r="P146"/>
      <c r="V146" s="133"/>
    </row>
    <row r="147" spans="1:22" x14ac:dyDescent="0.3">
      <c r="A147" s="174" t="s">
        <v>343</v>
      </c>
      <c r="B147" s="174" t="s">
        <v>925</v>
      </c>
      <c r="C147" s="174" t="s">
        <v>1209</v>
      </c>
      <c r="D147" s="174" t="s">
        <v>1755</v>
      </c>
      <c r="E147" s="174" t="s">
        <v>1999</v>
      </c>
      <c r="F147" s="130" t="s">
        <v>1483</v>
      </c>
      <c r="G147" s="174" t="s">
        <v>1604</v>
      </c>
      <c r="H147" s="174" t="s">
        <v>1756</v>
      </c>
      <c r="I147" s="174" t="s">
        <v>1648</v>
      </c>
      <c r="J147" s="130" t="s">
        <v>1648</v>
      </c>
      <c r="K147" s="174" t="s">
        <v>3334</v>
      </c>
      <c r="L147" s="174" t="s">
        <v>3052</v>
      </c>
      <c r="M147" s="174" t="s">
        <v>1176</v>
      </c>
      <c r="N147" s="174" t="s">
        <v>3074</v>
      </c>
      <c r="P147"/>
      <c r="V147" s="133"/>
    </row>
    <row r="148" spans="1:22" x14ac:dyDescent="0.3">
      <c r="A148" s="174" t="s">
        <v>339</v>
      </c>
      <c r="B148" s="174" t="s">
        <v>925</v>
      </c>
      <c r="C148" s="174" t="s">
        <v>1820</v>
      </c>
      <c r="D148" s="174" t="s">
        <v>1652</v>
      </c>
      <c r="E148" s="174" t="s">
        <v>1821</v>
      </c>
      <c r="F148" s="130" t="s">
        <v>1821</v>
      </c>
      <c r="G148" s="174" t="s">
        <v>1822</v>
      </c>
      <c r="H148" s="174" t="s">
        <v>1823</v>
      </c>
      <c r="I148" s="174" t="s">
        <v>1337</v>
      </c>
      <c r="J148" s="130" t="s">
        <v>1337</v>
      </c>
      <c r="K148" s="174" t="s">
        <v>3356</v>
      </c>
      <c r="L148" s="174" t="s">
        <v>3048</v>
      </c>
      <c r="M148" s="174" t="s">
        <v>1227</v>
      </c>
      <c r="N148" s="174" t="s">
        <v>3357</v>
      </c>
      <c r="P148"/>
      <c r="V148" s="133"/>
    </row>
    <row r="149" spans="1:22" x14ac:dyDescent="0.3">
      <c r="A149" s="174" t="s">
        <v>1362</v>
      </c>
      <c r="B149" s="174" t="s">
        <v>925</v>
      </c>
      <c r="C149" s="174" t="s">
        <v>1363</v>
      </c>
      <c r="D149" s="174" t="s">
        <v>925</v>
      </c>
      <c r="E149" s="174" t="s">
        <v>925</v>
      </c>
      <c r="F149" s="130" t="s">
        <v>925</v>
      </c>
      <c r="G149" s="174" t="s">
        <v>925</v>
      </c>
      <c r="H149" s="174" t="s">
        <v>925</v>
      </c>
      <c r="I149" s="174" t="s">
        <v>925</v>
      </c>
      <c r="J149" s="130" t="s">
        <v>925</v>
      </c>
      <c r="K149" s="174" t="s">
        <v>925</v>
      </c>
      <c r="L149" s="174" t="s">
        <v>925</v>
      </c>
      <c r="M149" s="174" t="s">
        <v>925</v>
      </c>
      <c r="N149" s="174" t="s">
        <v>925</v>
      </c>
      <c r="P149"/>
      <c r="V149" s="133"/>
    </row>
    <row r="150" spans="1:22" x14ac:dyDescent="0.3">
      <c r="A150" s="174" t="s">
        <v>335</v>
      </c>
      <c r="B150" s="174" t="s">
        <v>925</v>
      </c>
      <c r="C150" s="174" t="s">
        <v>1822</v>
      </c>
      <c r="D150" s="174" t="s">
        <v>1637</v>
      </c>
      <c r="E150" s="174" t="s">
        <v>2054</v>
      </c>
      <c r="F150" s="130" t="s">
        <v>925</v>
      </c>
      <c r="G150" s="174" t="s">
        <v>2054</v>
      </c>
      <c r="H150" s="174" t="s">
        <v>925</v>
      </c>
      <c r="I150" s="174" t="s">
        <v>925</v>
      </c>
      <c r="J150" s="130" t="s">
        <v>925</v>
      </c>
      <c r="K150" s="174" t="s">
        <v>925</v>
      </c>
      <c r="L150" s="174" t="s">
        <v>925</v>
      </c>
      <c r="M150" s="174" t="s">
        <v>925</v>
      </c>
      <c r="N150" s="174" t="s">
        <v>925</v>
      </c>
      <c r="P150"/>
      <c r="V150" s="133"/>
    </row>
    <row r="151" spans="1:22" x14ac:dyDescent="0.3">
      <c r="A151" s="174" t="s">
        <v>332</v>
      </c>
      <c r="B151" s="174" t="s">
        <v>925</v>
      </c>
      <c r="C151" s="174" t="s">
        <v>1825</v>
      </c>
      <c r="D151" s="174" t="s">
        <v>1784</v>
      </c>
      <c r="E151" s="174" t="s">
        <v>1434</v>
      </c>
      <c r="F151" s="130" t="s">
        <v>1481</v>
      </c>
      <c r="G151" s="174" t="s">
        <v>1826</v>
      </c>
      <c r="H151" s="174" t="s">
        <v>1827</v>
      </c>
      <c r="I151" s="174" t="s">
        <v>1827</v>
      </c>
      <c r="J151" s="130" t="s">
        <v>925</v>
      </c>
      <c r="K151" s="174" t="s">
        <v>925</v>
      </c>
      <c r="L151" s="174" t="s">
        <v>925</v>
      </c>
      <c r="M151" s="174" t="s">
        <v>925</v>
      </c>
      <c r="N151" s="174" t="s">
        <v>925</v>
      </c>
      <c r="O151" s="133">
        <v>6.95</v>
      </c>
      <c r="P151"/>
      <c r="V151" s="133"/>
    </row>
    <row r="152" spans="1:22" x14ac:dyDescent="0.3">
      <c r="A152" s="174" t="s">
        <v>331</v>
      </c>
      <c r="B152" s="174" t="s">
        <v>925</v>
      </c>
      <c r="C152" s="174" t="s">
        <v>1351</v>
      </c>
      <c r="D152" s="174" t="s">
        <v>1198</v>
      </c>
      <c r="E152" s="174" t="s">
        <v>1364</v>
      </c>
      <c r="F152" s="130" t="s">
        <v>1727</v>
      </c>
      <c r="G152" s="174" t="s">
        <v>1365</v>
      </c>
      <c r="H152" s="174" t="s">
        <v>1366</v>
      </c>
      <c r="I152" s="174" t="s">
        <v>1367</v>
      </c>
      <c r="J152" s="130" t="s">
        <v>2334</v>
      </c>
      <c r="K152" s="174" t="s">
        <v>3225</v>
      </c>
      <c r="L152" s="174" t="s">
        <v>2063</v>
      </c>
      <c r="M152" s="174" t="s">
        <v>1353</v>
      </c>
      <c r="N152" s="174" t="s">
        <v>2172</v>
      </c>
      <c r="P152"/>
      <c r="V152" s="133"/>
    </row>
    <row r="153" spans="1:22" x14ac:dyDescent="0.3">
      <c r="A153" s="174" t="s">
        <v>330</v>
      </c>
      <c r="B153" s="174" t="s">
        <v>925</v>
      </c>
      <c r="C153" s="174" t="s">
        <v>1369</v>
      </c>
      <c r="D153" s="174" t="s">
        <v>925</v>
      </c>
      <c r="E153" s="174" t="s">
        <v>925</v>
      </c>
      <c r="F153" s="130" t="s">
        <v>925</v>
      </c>
      <c r="G153" s="174" t="s">
        <v>925</v>
      </c>
      <c r="H153" s="174" t="s">
        <v>925</v>
      </c>
      <c r="I153" s="174" t="s">
        <v>925</v>
      </c>
      <c r="J153" s="130" t="s">
        <v>925</v>
      </c>
      <c r="K153" s="174" t="s">
        <v>925</v>
      </c>
      <c r="L153" s="174" t="s">
        <v>925</v>
      </c>
      <c r="M153" s="174" t="s">
        <v>925</v>
      </c>
      <c r="N153" s="174" t="s">
        <v>925</v>
      </c>
      <c r="P153"/>
      <c r="V153" s="133"/>
    </row>
    <row r="154" spans="1:22" x14ac:dyDescent="0.3">
      <c r="A154" s="174" t="s">
        <v>861</v>
      </c>
      <c r="B154" s="174" t="s">
        <v>925</v>
      </c>
      <c r="C154" s="174" t="s">
        <v>1457</v>
      </c>
      <c r="D154" s="174" t="s">
        <v>1458</v>
      </c>
      <c r="E154" s="174" t="s">
        <v>925</v>
      </c>
      <c r="F154" s="130" t="s">
        <v>925</v>
      </c>
      <c r="G154" s="174" t="s">
        <v>1458</v>
      </c>
      <c r="H154" s="174" t="s">
        <v>925</v>
      </c>
      <c r="I154" s="174" t="s">
        <v>925</v>
      </c>
      <c r="J154" s="130" t="s">
        <v>925</v>
      </c>
      <c r="K154" s="174" t="s">
        <v>925</v>
      </c>
      <c r="L154" s="174" t="s">
        <v>925</v>
      </c>
      <c r="M154" s="174" t="s">
        <v>925</v>
      </c>
      <c r="N154" s="174" t="s">
        <v>925</v>
      </c>
      <c r="P154"/>
      <c r="V154" s="133"/>
    </row>
    <row r="155" spans="1:22" x14ac:dyDescent="0.3">
      <c r="A155" s="174" t="s">
        <v>327</v>
      </c>
      <c r="B155" s="174" t="s">
        <v>925</v>
      </c>
      <c r="C155" s="174" t="s">
        <v>2055</v>
      </c>
      <c r="D155" s="174" t="s">
        <v>2056</v>
      </c>
      <c r="E155" s="174" t="s">
        <v>2057</v>
      </c>
      <c r="F155" s="130" t="s">
        <v>2057</v>
      </c>
      <c r="G155" s="174" t="s">
        <v>2058</v>
      </c>
      <c r="H155" s="174" t="s">
        <v>925</v>
      </c>
      <c r="I155" s="174" t="s">
        <v>1818</v>
      </c>
      <c r="J155" s="130" t="s">
        <v>1818</v>
      </c>
      <c r="K155" s="174" t="s">
        <v>925</v>
      </c>
      <c r="L155" s="174" t="s">
        <v>925</v>
      </c>
      <c r="M155" s="174" t="s">
        <v>925</v>
      </c>
      <c r="N155" s="174" t="s">
        <v>925</v>
      </c>
      <c r="P155"/>
      <c r="V155" s="133"/>
    </row>
    <row r="156" spans="1:22" x14ac:dyDescent="0.3">
      <c r="A156" s="174" t="s">
        <v>326</v>
      </c>
      <c r="B156" s="174" t="s">
        <v>925</v>
      </c>
      <c r="C156" s="174" t="s">
        <v>1687</v>
      </c>
      <c r="D156" s="174" t="s">
        <v>1688</v>
      </c>
      <c r="E156" s="174" t="s">
        <v>1473</v>
      </c>
      <c r="F156" s="130" t="s">
        <v>925</v>
      </c>
      <c r="G156" s="174" t="s">
        <v>925</v>
      </c>
      <c r="H156" s="174" t="s">
        <v>925</v>
      </c>
      <c r="I156" s="174" t="s">
        <v>925</v>
      </c>
      <c r="J156" s="130" t="s">
        <v>925</v>
      </c>
      <c r="K156" s="174" t="s">
        <v>925</v>
      </c>
      <c r="L156" s="174" t="s">
        <v>925</v>
      </c>
      <c r="M156" s="174" t="s">
        <v>925</v>
      </c>
      <c r="N156" s="174" t="s">
        <v>925</v>
      </c>
      <c r="O156" s="133">
        <v>9</v>
      </c>
      <c r="P156"/>
      <c r="V156" s="133"/>
    </row>
    <row r="157" spans="1:22" x14ac:dyDescent="0.3">
      <c r="A157" s="174" t="s">
        <v>324</v>
      </c>
      <c r="B157" s="174" t="s">
        <v>925</v>
      </c>
      <c r="C157" s="174" t="s">
        <v>1633</v>
      </c>
      <c r="D157" s="174" t="s">
        <v>1634</v>
      </c>
      <c r="E157" s="174" t="s">
        <v>1634</v>
      </c>
      <c r="F157" s="130" t="s">
        <v>3308</v>
      </c>
      <c r="G157" s="174" t="s">
        <v>1636</v>
      </c>
      <c r="H157" s="174" t="s">
        <v>1637</v>
      </c>
      <c r="I157" s="174" t="s">
        <v>1637</v>
      </c>
      <c r="J157" s="130" t="s">
        <v>2386</v>
      </c>
      <c r="K157" s="174" t="s">
        <v>3309</v>
      </c>
      <c r="L157" s="174" t="s">
        <v>1824</v>
      </c>
      <c r="M157" s="174" t="s">
        <v>1267</v>
      </c>
      <c r="N157" s="174" t="s">
        <v>3062</v>
      </c>
      <c r="P157"/>
      <c r="V157" s="133"/>
    </row>
    <row r="158" spans="1:22" x14ac:dyDescent="0.3">
      <c r="A158" s="174" t="s">
        <v>321</v>
      </c>
      <c r="B158" s="174" t="s">
        <v>925</v>
      </c>
      <c r="C158" s="174" t="s">
        <v>1873</v>
      </c>
      <c r="D158" s="174" t="s">
        <v>925</v>
      </c>
      <c r="E158" s="174" t="s">
        <v>925</v>
      </c>
      <c r="F158" s="130" t="s">
        <v>925</v>
      </c>
      <c r="G158" s="174" t="s">
        <v>925</v>
      </c>
      <c r="H158" s="174" t="s">
        <v>925</v>
      </c>
      <c r="I158" s="174" t="s">
        <v>925</v>
      </c>
      <c r="J158" s="130" t="s">
        <v>925</v>
      </c>
      <c r="K158" s="174" t="s">
        <v>925</v>
      </c>
      <c r="L158" s="174" t="s">
        <v>925</v>
      </c>
      <c r="M158" s="174" t="s">
        <v>925</v>
      </c>
      <c r="N158" s="174" t="s">
        <v>925</v>
      </c>
      <c r="P158"/>
      <c r="V158" s="133"/>
    </row>
    <row r="159" spans="1:22" x14ac:dyDescent="0.3">
      <c r="A159" s="174" t="s">
        <v>319</v>
      </c>
      <c r="B159" s="174" t="s">
        <v>925</v>
      </c>
      <c r="C159" s="174" t="s">
        <v>1874</v>
      </c>
      <c r="D159" s="174" t="s">
        <v>925</v>
      </c>
      <c r="E159" s="174" t="s">
        <v>925</v>
      </c>
      <c r="F159" s="130" t="s">
        <v>925</v>
      </c>
      <c r="G159" s="174" t="s">
        <v>925</v>
      </c>
      <c r="H159" s="174" t="s">
        <v>925</v>
      </c>
      <c r="I159" s="174" t="s">
        <v>925</v>
      </c>
      <c r="J159" s="130" t="s">
        <v>925</v>
      </c>
      <c r="K159" s="174" t="s">
        <v>925</v>
      </c>
      <c r="L159" s="174" t="s">
        <v>925</v>
      </c>
      <c r="M159" s="174" t="s">
        <v>925</v>
      </c>
      <c r="N159" s="174" t="s">
        <v>925</v>
      </c>
      <c r="P159"/>
      <c r="V159" s="133"/>
    </row>
    <row r="160" spans="1:22" x14ac:dyDescent="0.3">
      <c r="A160" s="174" t="s">
        <v>58</v>
      </c>
      <c r="B160" s="174" t="s">
        <v>925</v>
      </c>
      <c r="C160" s="174" t="s">
        <v>1757</v>
      </c>
      <c r="D160" s="174" t="s">
        <v>1758</v>
      </c>
      <c r="E160" s="174" t="s">
        <v>1758</v>
      </c>
      <c r="F160" s="130" t="s">
        <v>2141</v>
      </c>
      <c r="G160" s="174" t="s">
        <v>1759</v>
      </c>
      <c r="H160" s="174" t="s">
        <v>1760</v>
      </c>
      <c r="I160" s="174" t="s">
        <v>1761</v>
      </c>
      <c r="J160" s="130" t="s">
        <v>2903</v>
      </c>
      <c r="K160" s="174" t="s">
        <v>3335</v>
      </c>
      <c r="L160" s="174" t="s">
        <v>1227</v>
      </c>
      <c r="M160" s="174" t="s">
        <v>1368</v>
      </c>
      <c r="N160" s="174" t="s">
        <v>3076</v>
      </c>
      <c r="P160"/>
      <c r="V160" s="133"/>
    </row>
    <row r="161" spans="1:22" x14ac:dyDescent="0.3">
      <c r="A161" s="174" t="s">
        <v>317</v>
      </c>
      <c r="B161" s="174" t="s">
        <v>925</v>
      </c>
      <c r="C161" s="174" t="s">
        <v>1207</v>
      </c>
      <c r="D161" s="174" t="s">
        <v>1208</v>
      </c>
      <c r="E161" s="174" t="s">
        <v>2178</v>
      </c>
      <c r="F161" s="130" t="s">
        <v>2299</v>
      </c>
      <c r="G161" s="174" t="s">
        <v>1210</v>
      </c>
      <c r="H161" s="174" t="s">
        <v>1211</v>
      </c>
      <c r="I161" s="174" t="s">
        <v>1931</v>
      </c>
      <c r="J161" s="130" t="s">
        <v>2300</v>
      </c>
      <c r="K161" s="174" t="s">
        <v>3184</v>
      </c>
      <c r="L161" s="174" t="s">
        <v>1212</v>
      </c>
      <c r="M161" s="174" t="s">
        <v>3185</v>
      </c>
      <c r="N161" s="174" t="s">
        <v>2182</v>
      </c>
      <c r="P161"/>
      <c r="V161" s="133"/>
    </row>
    <row r="162" spans="1:22" x14ac:dyDescent="0.3">
      <c r="A162" s="174" t="s">
        <v>315</v>
      </c>
      <c r="B162" s="174" t="s">
        <v>925</v>
      </c>
      <c r="C162" s="174" t="s">
        <v>1689</v>
      </c>
      <c r="D162" s="174" t="s">
        <v>1690</v>
      </c>
      <c r="E162" s="174" t="s">
        <v>1691</v>
      </c>
      <c r="F162" s="130" t="s">
        <v>2395</v>
      </c>
      <c r="G162" s="174" t="s">
        <v>1692</v>
      </c>
      <c r="H162" s="174" t="s">
        <v>1693</v>
      </c>
      <c r="I162" s="174" t="s">
        <v>1694</v>
      </c>
      <c r="J162" s="130" t="s">
        <v>2396</v>
      </c>
      <c r="K162" s="174" t="s">
        <v>925</v>
      </c>
      <c r="L162" s="174" t="s">
        <v>925</v>
      </c>
      <c r="M162" s="174" t="s">
        <v>925</v>
      </c>
      <c r="N162" s="174" t="s">
        <v>925</v>
      </c>
      <c r="P162"/>
      <c r="V162" s="133"/>
    </row>
    <row r="163" spans="1:22" x14ac:dyDescent="0.3">
      <c r="A163" s="174" t="s">
        <v>313</v>
      </c>
      <c r="B163" s="174" t="s">
        <v>925</v>
      </c>
      <c r="C163" s="174" t="s">
        <v>2059</v>
      </c>
      <c r="D163" s="174" t="s">
        <v>2060</v>
      </c>
      <c r="E163" s="174" t="s">
        <v>2061</v>
      </c>
      <c r="F163" s="130" t="s">
        <v>2476</v>
      </c>
      <c r="G163" s="174" t="s">
        <v>1322</v>
      </c>
      <c r="H163" s="174" t="s">
        <v>1736</v>
      </c>
      <c r="I163" s="174" t="s">
        <v>2062</v>
      </c>
      <c r="J163" s="130" t="s">
        <v>2477</v>
      </c>
      <c r="K163" s="174" t="s">
        <v>1326</v>
      </c>
      <c r="L163" s="174" t="s">
        <v>1281</v>
      </c>
      <c r="M163" s="174" t="s">
        <v>3049</v>
      </c>
      <c r="N163" s="174" t="s">
        <v>2938</v>
      </c>
      <c r="P163"/>
      <c r="V163" s="133"/>
    </row>
    <row r="164" spans="1:22" x14ac:dyDescent="0.3">
      <c r="A164" s="174" t="s">
        <v>312</v>
      </c>
      <c r="B164" s="174" t="s">
        <v>925</v>
      </c>
      <c r="C164" s="174" t="s">
        <v>1271</v>
      </c>
      <c r="D164" s="174" t="s">
        <v>1272</v>
      </c>
      <c r="E164" s="174" t="s">
        <v>2310</v>
      </c>
      <c r="F164" s="130" t="s">
        <v>2310</v>
      </c>
      <c r="G164" s="174" t="s">
        <v>1273</v>
      </c>
      <c r="H164" s="174" t="s">
        <v>1274</v>
      </c>
      <c r="I164" s="174" t="s">
        <v>2311</v>
      </c>
      <c r="J164" s="130" t="s">
        <v>2312</v>
      </c>
      <c r="K164" s="174" t="s">
        <v>2892</v>
      </c>
      <c r="L164" s="174" t="s">
        <v>1254</v>
      </c>
      <c r="M164" s="174" t="s">
        <v>1247</v>
      </c>
      <c r="N164" s="174" t="s">
        <v>3195</v>
      </c>
      <c r="O164" s="133">
        <v>130</v>
      </c>
      <c r="P164"/>
      <c r="V164" s="133"/>
    </row>
    <row r="165" spans="1:22" x14ac:dyDescent="0.3">
      <c r="A165" s="174" t="s">
        <v>311</v>
      </c>
      <c r="B165" s="174" t="s">
        <v>925</v>
      </c>
      <c r="C165" s="174" t="s">
        <v>1395</v>
      </c>
      <c r="D165" s="174" t="s">
        <v>1396</v>
      </c>
      <c r="E165" s="174" t="s">
        <v>2339</v>
      </c>
      <c r="F165" s="130" t="s">
        <v>3229</v>
      </c>
      <c r="G165" s="174" t="s">
        <v>1397</v>
      </c>
      <c r="H165" s="174" t="s">
        <v>1398</v>
      </c>
      <c r="I165" s="174" t="s">
        <v>1399</v>
      </c>
      <c r="J165" s="130" t="s">
        <v>3230</v>
      </c>
      <c r="K165" s="174" t="s">
        <v>3182</v>
      </c>
      <c r="L165" s="174" t="s">
        <v>1516</v>
      </c>
      <c r="M165" s="174" t="s">
        <v>1582</v>
      </c>
      <c r="N165" s="174" t="s">
        <v>2340</v>
      </c>
      <c r="P165"/>
      <c r="V165" s="133"/>
    </row>
    <row r="166" spans="1:22" x14ac:dyDescent="0.3">
      <c r="A166" s="174" t="s">
        <v>310</v>
      </c>
      <c r="B166" s="174" t="s">
        <v>925</v>
      </c>
      <c r="C166" s="174" t="s">
        <v>1401</v>
      </c>
      <c r="D166" s="174" t="s">
        <v>1402</v>
      </c>
      <c r="E166" s="174" t="s">
        <v>1403</v>
      </c>
      <c r="F166" s="130" t="s">
        <v>1403</v>
      </c>
      <c r="G166" s="174" t="s">
        <v>1404</v>
      </c>
      <c r="H166" s="174" t="s">
        <v>1405</v>
      </c>
      <c r="I166" s="174" t="s">
        <v>1406</v>
      </c>
      <c r="J166" s="130" t="s">
        <v>3231</v>
      </c>
      <c r="K166" s="174" t="s">
        <v>3232</v>
      </c>
      <c r="L166" s="174" t="s">
        <v>1516</v>
      </c>
      <c r="M166" s="174" t="s">
        <v>3049</v>
      </c>
      <c r="N166" s="174" t="s">
        <v>1849</v>
      </c>
      <c r="P166"/>
      <c r="V166" s="133"/>
    </row>
    <row r="167" spans="1:22" x14ac:dyDescent="0.3">
      <c r="A167" s="174" t="s">
        <v>865</v>
      </c>
      <c r="B167" s="174" t="s">
        <v>925</v>
      </c>
      <c r="C167" s="174" t="s">
        <v>1285</v>
      </c>
      <c r="D167" s="174" t="s">
        <v>1974</v>
      </c>
      <c r="E167" s="174" t="s">
        <v>1975</v>
      </c>
      <c r="F167" s="130" t="s">
        <v>3094</v>
      </c>
      <c r="G167" s="174" t="s">
        <v>1976</v>
      </c>
      <c r="H167" s="174" t="s">
        <v>1977</v>
      </c>
      <c r="I167" s="174" t="s">
        <v>1978</v>
      </c>
      <c r="J167" s="130" t="s">
        <v>3095</v>
      </c>
      <c r="K167" s="174" t="s">
        <v>3203</v>
      </c>
      <c r="L167" s="174" t="s">
        <v>1708</v>
      </c>
      <c r="M167" s="174" t="s">
        <v>1254</v>
      </c>
      <c r="N167" s="174" t="s">
        <v>3097</v>
      </c>
      <c r="P167"/>
      <c r="V167" s="133"/>
    </row>
    <row r="168" spans="1:22" x14ac:dyDescent="0.3">
      <c r="A168" s="174" t="s">
        <v>301</v>
      </c>
      <c r="B168" s="174" t="s">
        <v>925</v>
      </c>
      <c r="C168" s="174" t="s">
        <v>1459</v>
      </c>
      <c r="D168" s="174" t="s">
        <v>1369</v>
      </c>
      <c r="E168" s="174" t="s">
        <v>2350</v>
      </c>
      <c r="F168" s="130" t="s">
        <v>1813</v>
      </c>
      <c r="G168" s="174" t="s">
        <v>1460</v>
      </c>
      <c r="H168" s="174" t="s">
        <v>1207</v>
      </c>
      <c r="I168" s="174" t="s">
        <v>2351</v>
      </c>
      <c r="J168" s="130" t="s">
        <v>1461</v>
      </c>
      <c r="K168" s="174" t="s">
        <v>3080</v>
      </c>
      <c r="L168" s="174" t="s">
        <v>1376</v>
      </c>
      <c r="M168" s="174" t="s">
        <v>1288</v>
      </c>
      <c r="N168" s="174" t="s">
        <v>1152</v>
      </c>
      <c r="P168"/>
      <c r="V168" s="133"/>
    </row>
    <row r="169" spans="1:22" x14ac:dyDescent="0.3">
      <c r="A169" s="174" t="s">
        <v>1171</v>
      </c>
      <c r="B169" s="174" t="s">
        <v>925</v>
      </c>
      <c r="C169" s="174" t="s">
        <v>925</v>
      </c>
      <c r="D169" s="174" t="s">
        <v>925</v>
      </c>
      <c r="E169" s="174" t="s">
        <v>925</v>
      </c>
      <c r="F169" s="130" t="s">
        <v>925</v>
      </c>
      <c r="G169" s="174" t="s">
        <v>925</v>
      </c>
      <c r="H169" s="174" t="s">
        <v>925</v>
      </c>
      <c r="I169" s="174" t="s">
        <v>925</v>
      </c>
      <c r="J169" s="130" t="s">
        <v>925</v>
      </c>
      <c r="K169" s="174" t="s">
        <v>6</v>
      </c>
      <c r="L169" s="174" t="s">
        <v>6</v>
      </c>
      <c r="M169" s="174" t="s">
        <v>6</v>
      </c>
      <c r="N169" s="174" t="s">
        <v>6</v>
      </c>
      <c r="P169"/>
      <c r="V169" s="133"/>
    </row>
    <row r="170" spans="1:22" x14ac:dyDescent="0.3">
      <c r="A170" s="174" t="s">
        <v>1195</v>
      </c>
      <c r="B170" s="174" t="s">
        <v>925</v>
      </c>
      <c r="C170" s="174" t="s">
        <v>925</v>
      </c>
      <c r="D170" s="174" t="s">
        <v>925</v>
      </c>
      <c r="E170" s="174" t="s">
        <v>925</v>
      </c>
      <c r="F170" s="130" t="s">
        <v>925</v>
      </c>
      <c r="G170" s="174" t="s">
        <v>925</v>
      </c>
      <c r="H170" s="174" t="s">
        <v>925</v>
      </c>
      <c r="I170" s="174" t="s">
        <v>925</v>
      </c>
      <c r="J170" s="130" t="s">
        <v>925</v>
      </c>
      <c r="K170" s="174" t="s">
        <v>6</v>
      </c>
      <c r="L170" s="174" t="s">
        <v>6</v>
      </c>
      <c r="M170" s="174" t="s">
        <v>6</v>
      </c>
      <c r="N170" s="174" t="s">
        <v>6</v>
      </c>
      <c r="P170"/>
      <c r="V170" s="133"/>
    </row>
    <row r="171" spans="1:22" x14ac:dyDescent="0.3">
      <c r="A171" s="174" t="s">
        <v>1219</v>
      </c>
      <c r="B171" s="174" t="s">
        <v>925</v>
      </c>
      <c r="C171" s="174" t="s">
        <v>925</v>
      </c>
      <c r="D171" s="174" t="s">
        <v>925</v>
      </c>
      <c r="E171" s="174" t="s">
        <v>925</v>
      </c>
      <c r="F171" s="130" t="s">
        <v>925</v>
      </c>
      <c r="G171" s="174" t="s">
        <v>925</v>
      </c>
      <c r="H171" s="174" t="s">
        <v>925</v>
      </c>
      <c r="I171" s="174" t="s">
        <v>925</v>
      </c>
      <c r="J171" s="130" t="s">
        <v>925</v>
      </c>
      <c r="K171" s="174" t="s">
        <v>6</v>
      </c>
      <c r="L171" s="174" t="s">
        <v>6</v>
      </c>
      <c r="M171" s="174" t="s">
        <v>6</v>
      </c>
      <c r="N171" s="174" t="s">
        <v>6</v>
      </c>
      <c r="P171"/>
      <c r="V171" s="133"/>
    </row>
    <row r="172" spans="1:22" x14ac:dyDescent="0.3">
      <c r="A172" s="174" t="s">
        <v>1289</v>
      </c>
      <c r="B172" s="174" t="s">
        <v>925</v>
      </c>
      <c r="C172" s="174" t="s">
        <v>925</v>
      </c>
      <c r="D172" s="174" t="s">
        <v>925</v>
      </c>
      <c r="E172" s="174" t="s">
        <v>925</v>
      </c>
      <c r="F172" s="130" t="s">
        <v>925</v>
      </c>
      <c r="G172" s="174" t="s">
        <v>925</v>
      </c>
      <c r="H172" s="174" t="s">
        <v>925</v>
      </c>
      <c r="I172" s="174" t="s">
        <v>925</v>
      </c>
      <c r="J172" s="130" t="s">
        <v>925</v>
      </c>
      <c r="K172" s="174" t="s">
        <v>6</v>
      </c>
      <c r="L172" s="174" t="s">
        <v>6</v>
      </c>
      <c r="M172" s="174" t="s">
        <v>6</v>
      </c>
      <c r="N172" s="174" t="s">
        <v>6</v>
      </c>
      <c r="P172"/>
      <c r="V172" s="133"/>
    </row>
    <row r="173" spans="1:22" x14ac:dyDescent="0.3">
      <c r="A173" s="174" t="s">
        <v>1378</v>
      </c>
      <c r="B173" s="174" t="s">
        <v>925</v>
      </c>
      <c r="C173" s="174" t="s">
        <v>925</v>
      </c>
      <c r="D173" s="174" t="s">
        <v>925</v>
      </c>
      <c r="E173" s="174" t="s">
        <v>925</v>
      </c>
      <c r="F173" s="130" t="s">
        <v>925</v>
      </c>
      <c r="G173" s="174" t="s">
        <v>925</v>
      </c>
      <c r="H173" s="174" t="s">
        <v>925</v>
      </c>
      <c r="I173" s="174" t="s">
        <v>925</v>
      </c>
      <c r="J173" s="130" t="s">
        <v>925</v>
      </c>
      <c r="K173" s="174" t="s">
        <v>6</v>
      </c>
      <c r="L173" s="174" t="s">
        <v>6</v>
      </c>
      <c r="M173" s="174" t="s">
        <v>6</v>
      </c>
      <c r="N173" s="174" t="s">
        <v>6</v>
      </c>
      <c r="P173"/>
      <c r="V173" s="133"/>
    </row>
    <row r="174" spans="1:22" x14ac:dyDescent="0.3">
      <c r="A174" s="174" t="s">
        <v>1428</v>
      </c>
      <c r="B174" s="174" t="s">
        <v>925</v>
      </c>
      <c r="C174" s="174" t="s">
        <v>925</v>
      </c>
      <c r="D174" s="174" t="s">
        <v>925</v>
      </c>
      <c r="E174" s="174" t="s">
        <v>925</v>
      </c>
      <c r="F174" s="130" t="s">
        <v>925</v>
      </c>
      <c r="G174" s="174" t="s">
        <v>925</v>
      </c>
      <c r="H174" s="174" t="s">
        <v>925</v>
      </c>
      <c r="I174" s="174" t="s">
        <v>925</v>
      </c>
      <c r="J174" s="130" t="s">
        <v>925</v>
      </c>
      <c r="K174" s="174" t="s">
        <v>6</v>
      </c>
      <c r="L174" s="174" t="s">
        <v>6</v>
      </c>
      <c r="M174" s="174" t="s">
        <v>6</v>
      </c>
      <c r="N174" s="174" t="s">
        <v>6</v>
      </c>
      <c r="P174"/>
      <c r="V174" s="133"/>
    </row>
    <row r="175" spans="1:22" x14ac:dyDescent="0.3">
      <c r="A175" s="174" t="s">
        <v>1487</v>
      </c>
      <c r="B175" s="174" t="s">
        <v>925</v>
      </c>
      <c r="C175" s="174" t="s">
        <v>925</v>
      </c>
      <c r="D175" s="174" t="s">
        <v>925</v>
      </c>
      <c r="E175" s="174" t="s">
        <v>925</v>
      </c>
      <c r="F175" s="130" t="s">
        <v>925</v>
      </c>
      <c r="G175" s="174" t="s">
        <v>925</v>
      </c>
      <c r="H175" s="174" t="s">
        <v>925</v>
      </c>
      <c r="I175" s="174" t="s">
        <v>925</v>
      </c>
      <c r="J175" s="130" t="s">
        <v>925</v>
      </c>
      <c r="K175" s="174" t="s">
        <v>6</v>
      </c>
      <c r="L175" s="174" t="s">
        <v>6</v>
      </c>
      <c r="M175" s="174" t="s">
        <v>6</v>
      </c>
      <c r="N175" s="174" t="s">
        <v>6</v>
      </c>
      <c r="P175"/>
      <c r="V175" s="133"/>
    </row>
    <row r="176" spans="1:22" x14ac:dyDescent="0.3">
      <c r="A176" s="174" t="s">
        <v>1613</v>
      </c>
      <c r="B176" s="174" t="s">
        <v>925</v>
      </c>
      <c r="C176" s="174" t="s">
        <v>925</v>
      </c>
      <c r="D176" s="174" t="s">
        <v>925</v>
      </c>
      <c r="E176" s="174" t="s">
        <v>925</v>
      </c>
      <c r="F176" s="130" t="s">
        <v>925</v>
      </c>
      <c r="G176" s="174" t="s">
        <v>925</v>
      </c>
      <c r="H176" s="174" t="s">
        <v>925</v>
      </c>
      <c r="I176" s="174" t="s">
        <v>925</v>
      </c>
      <c r="J176" s="130" t="s">
        <v>925</v>
      </c>
      <c r="K176" s="174" t="s">
        <v>6</v>
      </c>
      <c r="L176" s="174" t="s">
        <v>6</v>
      </c>
      <c r="M176" s="174" t="s">
        <v>6</v>
      </c>
      <c r="N176" s="174" t="s">
        <v>6</v>
      </c>
      <c r="P176"/>
      <c r="V176" s="133"/>
    </row>
    <row r="177" spans="1:22" x14ac:dyDescent="0.3">
      <c r="A177" s="174" t="s">
        <v>1632</v>
      </c>
      <c r="B177" s="174" t="s">
        <v>925</v>
      </c>
      <c r="C177" s="174" t="s">
        <v>925</v>
      </c>
      <c r="D177" s="174" t="s">
        <v>925</v>
      </c>
      <c r="E177" s="174" t="s">
        <v>925</v>
      </c>
      <c r="F177" s="130" t="s">
        <v>925</v>
      </c>
      <c r="G177" s="174" t="s">
        <v>925</v>
      </c>
      <c r="H177" s="174" t="s">
        <v>925</v>
      </c>
      <c r="I177" s="174" t="s">
        <v>925</v>
      </c>
      <c r="J177" s="130" t="s">
        <v>925</v>
      </c>
      <c r="K177" s="174" t="s">
        <v>6</v>
      </c>
      <c r="L177" s="174" t="s">
        <v>6</v>
      </c>
      <c r="M177" s="174" t="s">
        <v>6</v>
      </c>
      <c r="N177" s="174" t="s">
        <v>6</v>
      </c>
      <c r="P177"/>
      <c r="V177" s="133"/>
    </row>
    <row r="178" spans="1:22" x14ac:dyDescent="0.3">
      <c r="A178" s="174" t="s">
        <v>1638</v>
      </c>
      <c r="B178" s="174" t="s">
        <v>925</v>
      </c>
      <c r="C178" s="174" t="s">
        <v>925</v>
      </c>
      <c r="D178" s="174" t="s">
        <v>925</v>
      </c>
      <c r="E178" s="174" t="s">
        <v>925</v>
      </c>
      <c r="F178" s="130" t="s">
        <v>925</v>
      </c>
      <c r="G178" s="174" t="s">
        <v>925</v>
      </c>
      <c r="H178" s="174" t="s">
        <v>925</v>
      </c>
      <c r="I178" s="174" t="s">
        <v>925</v>
      </c>
      <c r="J178" s="130" t="s">
        <v>925</v>
      </c>
      <c r="K178" s="174" t="s">
        <v>6</v>
      </c>
      <c r="L178" s="174" t="s">
        <v>6</v>
      </c>
      <c r="M178" s="174" t="s">
        <v>6</v>
      </c>
      <c r="N178" s="174" t="s">
        <v>6</v>
      </c>
      <c r="P178"/>
      <c r="V178" s="133"/>
    </row>
    <row r="179" spans="1:22" x14ac:dyDescent="0.3">
      <c r="A179" s="174" t="s">
        <v>1701</v>
      </c>
      <c r="B179" s="174" t="s">
        <v>925</v>
      </c>
      <c r="C179" s="174" t="s">
        <v>925</v>
      </c>
      <c r="D179" s="174" t="s">
        <v>925</v>
      </c>
      <c r="E179" s="174" t="s">
        <v>925</v>
      </c>
      <c r="F179" s="130" t="s">
        <v>925</v>
      </c>
      <c r="G179" s="174" t="s">
        <v>925</v>
      </c>
      <c r="H179" s="174" t="s">
        <v>925</v>
      </c>
      <c r="I179" s="174" t="s">
        <v>925</v>
      </c>
      <c r="J179" s="130" t="s">
        <v>925</v>
      </c>
      <c r="K179" s="174" t="s">
        <v>6</v>
      </c>
      <c r="L179" s="174" t="s">
        <v>6</v>
      </c>
      <c r="M179" s="174" t="s">
        <v>6</v>
      </c>
      <c r="N179" s="174" t="s">
        <v>6</v>
      </c>
      <c r="P179"/>
      <c r="V179" s="133"/>
    </row>
    <row r="180" spans="1:22" x14ac:dyDescent="0.3">
      <c r="A180" s="174" t="s">
        <v>1788</v>
      </c>
      <c r="B180" s="174" t="s">
        <v>925</v>
      </c>
      <c r="C180" s="174" t="s">
        <v>925</v>
      </c>
      <c r="D180" s="174" t="s">
        <v>925</v>
      </c>
      <c r="E180" s="174" t="s">
        <v>925</v>
      </c>
      <c r="F180" s="130" t="s">
        <v>925</v>
      </c>
      <c r="G180" s="174" t="s">
        <v>925</v>
      </c>
      <c r="H180" s="174" t="s">
        <v>925</v>
      </c>
      <c r="I180" s="174" t="s">
        <v>925</v>
      </c>
      <c r="J180" s="130" t="s">
        <v>925</v>
      </c>
      <c r="K180" s="174" t="s">
        <v>6</v>
      </c>
      <c r="L180" s="174" t="s">
        <v>6</v>
      </c>
      <c r="M180" s="174" t="s">
        <v>6</v>
      </c>
      <c r="N180" s="174" t="s">
        <v>6</v>
      </c>
      <c r="P180"/>
      <c r="V180" s="133"/>
    </row>
    <row r="181" spans="1:22" x14ac:dyDescent="0.3">
      <c r="A181" s="174" t="s">
        <v>1830</v>
      </c>
      <c r="B181" s="174" t="s">
        <v>925</v>
      </c>
      <c r="C181" s="174" t="s">
        <v>925</v>
      </c>
      <c r="D181" s="174" t="s">
        <v>925</v>
      </c>
      <c r="E181" s="174" t="s">
        <v>925</v>
      </c>
      <c r="F181" s="130" t="s">
        <v>925</v>
      </c>
      <c r="G181" s="174" t="s">
        <v>925</v>
      </c>
      <c r="H181" s="174" t="s">
        <v>925</v>
      </c>
      <c r="I181" s="174" t="s">
        <v>925</v>
      </c>
      <c r="J181" s="130" t="s">
        <v>925</v>
      </c>
      <c r="K181" s="174" t="s">
        <v>6</v>
      </c>
      <c r="L181" s="174" t="s">
        <v>6</v>
      </c>
      <c r="M181" s="174" t="s">
        <v>6</v>
      </c>
      <c r="N181" s="174" t="s">
        <v>6</v>
      </c>
      <c r="P181"/>
      <c r="V181" s="133"/>
    </row>
    <row r="182" spans="1:22" x14ac:dyDescent="0.3">
      <c r="A182" s="174" t="s">
        <v>1833</v>
      </c>
      <c r="B182" s="174" t="s">
        <v>925</v>
      </c>
      <c r="C182" s="174" t="s">
        <v>925</v>
      </c>
      <c r="D182" s="174" t="s">
        <v>925</v>
      </c>
      <c r="E182" s="174" t="s">
        <v>925</v>
      </c>
      <c r="F182" s="130" t="s">
        <v>925</v>
      </c>
      <c r="G182" s="174" t="s">
        <v>925</v>
      </c>
      <c r="H182" s="174" t="s">
        <v>925</v>
      </c>
      <c r="I182" s="174" t="s">
        <v>925</v>
      </c>
      <c r="J182" s="130" t="s">
        <v>925</v>
      </c>
      <c r="K182" s="174" t="s">
        <v>6</v>
      </c>
      <c r="L182" s="174" t="s">
        <v>6</v>
      </c>
      <c r="M182" s="174" t="s">
        <v>6</v>
      </c>
      <c r="N182" s="174" t="s">
        <v>6</v>
      </c>
      <c r="P182"/>
      <c r="V182" s="133"/>
    </row>
    <row r="183" spans="1:22" x14ac:dyDescent="0.3">
      <c r="A183" s="174" t="s">
        <v>1890</v>
      </c>
      <c r="B183" s="174" t="s">
        <v>925</v>
      </c>
      <c r="C183" s="174" t="s">
        <v>925</v>
      </c>
      <c r="D183" s="174" t="s">
        <v>925</v>
      </c>
      <c r="E183" s="174" t="s">
        <v>925</v>
      </c>
      <c r="F183" s="130" t="s">
        <v>925</v>
      </c>
      <c r="G183" s="174" t="s">
        <v>925</v>
      </c>
      <c r="H183" s="174" t="s">
        <v>925</v>
      </c>
      <c r="I183" s="174" t="s">
        <v>925</v>
      </c>
      <c r="J183" s="130" t="s">
        <v>925</v>
      </c>
      <c r="K183" s="174" t="s">
        <v>6</v>
      </c>
      <c r="L183" s="174" t="s">
        <v>6</v>
      </c>
      <c r="M183" s="174" t="s">
        <v>6</v>
      </c>
      <c r="N183" s="174" t="s">
        <v>6</v>
      </c>
      <c r="P183"/>
      <c r="V183" s="133"/>
    </row>
    <row r="184" spans="1:22" x14ac:dyDescent="0.3">
      <c r="A184" s="174" t="s">
        <v>1894</v>
      </c>
      <c r="B184" s="174" t="s">
        <v>925</v>
      </c>
      <c r="C184" s="174" t="s">
        <v>925</v>
      </c>
      <c r="D184" s="174" t="s">
        <v>925</v>
      </c>
      <c r="E184" s="174" t="s">
        <v>925</v>
      </c>
      <c r="F184" s="130" t="s">
        <v>925</v>
      </c>
      <c r="G184" s="174" t="s">
        <v>925</v>
      </c>
      <c r="H184" s="174" t="s">
        <v>925</v>
      </c>
      <c r="I184" s="174" t="s">
        <v>925</v>
      </c>
      <c r="J184" s="130" t="s">
        <v>925</v>
      </c>
      <c r="K184" s="174" t="s">
        <v>6</v>
      </c>
      <c r="L184" s="174" t="s">
        <v>6</v>
      </c>
      <c r="M184" s="174" t="s">
        <v>6</v>
      </c>
      <c r="N184" s="174" t="s">
        <v>6</v>
      </c>
      <c r="P184"/>
      <c r="V184" s="133"/>
    </row>
    <row r="185" spans="1:22" x14ac:dyDescent="0.3">
      <c r="A185" s="174" t="s">
        <v>1908</v>
      </c>
      <c r="B185" s="174" t="s">
        <v>925</v>
      </c>
      <c r="C185" s="174" t="s">
        <v>925</v>
      </c>
      <c r="D185" s="174" t="s">
        <v>925</v>
      </c>
      <c r="E185" s="174" t="s">
        <v>925</v>
      </c>
      <c r="F185" s="130" t="s">
        <v>925</v>
      </c>
      <c r="G185" s="174" t="s">
        <v>925</v>
      </c>
      <c r="H185" s="174" t="s">
        <v>925</v>
      </c>
      <c r="I185" s="174" t="s">
        <v>925</v>
      </c>
      <c r="J185" s="130" t="s">
        <v>925</v>
      </c>
      <c r="K185" s="174" t="s">
        <v>6</v>
      </c>
      <c r="L185" s="174" t="s">
        <v>6</v>
      </c>
      <c r="M185" s="174" t="s">
        <v>6</v>
      </c>
      <c r="N185" s="174" t="s">
        <v>6</v>
      </c>
      <c r="P185"/>
      <c r="V185" s="133"/>
    </row>
    <row r="186" spans="1:22" x14ac:dyDescent="0.3">
      <c r="A186" s="174" t="s">
        <v>1929</v>
      </c>
      <c r="B186" s="174" t="s">
        <v>925</v>
      </c>
      <c r="C186" s="174" t="s">
        <v>925</v>
      </c>
      <c r="D186" s="174" t="s">
        <v>925</v>
      </c>
      <c r="E186" s="174" t="s">
        <v>925</v>
      </c>
      <c r="F186" s="130" t="s">
        <v>925</v>
      </c>
      <c r="G186" s="174" t="s">
        <v>925</v>
      </c>
      <c r="H186" s="174" t="s">
        <v>925</v>
      </c>
      <c r="I186" s="174" t="s">
        <v>925</v>
      </c>
      <c r="J186" s="130" t="s">
        <v>925</v>
      </c>
      <c r="K186" s="174" t="s">
        <v>6</v>
      </c>
      <c r="L186" s="174" t="s">
        <v>6</v>
      </c>
      <c r="M186" s="174" t="s">
        <v>6</v>
      </c>
      <c r="N186" s="174" t="s">
        <v>6</v>
      </c>
      <c r="P186"/>
      <c r="V186" s="133"/>
    </row>
    <row r="187" spans="1:22" x14ac:dyDescent="0.3">
      <c r="A187" s="174" t="s">
        <v>1935</v>
      </c>
      <c r="B187" s="174" t="s">
        <v>925</v>
      </c>
      <c r="C187" s="174" t="s">
        <v>925</v>
      </c>
      <c r="D187" s="174" t="s">
        <v>925</v>
      </c>
      <c r="E187" s="174" t="s">
        <v>925</v>
      </c>
      <c r="F187" s="130" t="s">
        <v>925</v>
      </c>
      <c r="G187" s="174" t="s">
        <v>925</v>
      </c>
      <c r="H187" s="174" t="s">
        <v>925</v>
      </c>
      <c r="I187" s="174" t="s">
        <v>925</v>
      </c>
      <c r="J187" s="130" t="s">
        <v>925</v>
      </c>
      <c r="K187" s="174" t="s">
        <v>6</v>
      </c>
      <c r="L187" s="174" t="s">
        <v>6</v>
      </c>
      <c r="M187" s="174" t="s">
        <v>6</v>
      </c>
      <c r="N187" s="174" t="s">
        <v>6</v>
      </c>
      <c r="P187"/>
      <c r="V187" s="133"/>
    </row>
    <row r="188" spans="1:22" x14ac:dyDescent="0.3">
      <c r="A188" s="174" t="s">
        <v>1940</v>
      </c>
      <c r="B188" s="174" t="s">
        <v>925</v>
      </c>
      <c r="C188" s="174" t="s">
        <v>925</v>
      </c>
      <c r="D188" s="174" t="s">
        <v>925</v>
      </c>
      <c r="E188" s="174" t="s">
        <v>925</v>
      </c>
      <c r="F188" s="130" t="s">
        <v>925</v>
      </c>
      <c r="G188" s="174" t="s">
        <v>925</v>
      </c>
      <c r="H188" s="174" t="s">
        <v>925</v>
      </c>
      <c r="I188" s="174" t="s">
        <v>925</v>
      </c>
      <c r="J188" s="130" t="s">
        <v>925</v>
      </c>
      <c r="K188" s="174" t="s">
        <v>6</v>
      </c>
      <c r="L188" s="174" t="s">
        <v>6</v>
      </c>
      <c r="M188" s="174" t="s">
        <v>6</v>
      </c>
      <c r="N188" s="174" t="s">
        <v>6</v>
      </c>
      <c r="P188"/>
      <c r="V188" s="133"/>
    </row>
    <row r="189" spans="1:22" x14ac:dyDescent="0.3">
      <c r="A189" s="174" t="s">
        <v>1953</v>
      </c>
      <c r="B189" s="174" t="s">
        <v>925</v>
      </c>
      <c r="C189" s="174" t="s">
        <v>925</v>
      </c>
      <c r="D189" s="174" t="s">
        <v>925</v>
      </c>
      <c r="E189" s="174" t="s">
        <v>925</v>
      </c>
      <c r="F189" s="130" t="s">
        <v>925</v>
      </c>
      <c r="G189" s="174" t="s">
        <v>925</v>
      </c>
      <c r="H189" s="174" t="s">
        <v>925</v>
      </c>
      <c r="I189" s="174" t="s">
        <v>925</v>
      </c>
      <c r="J189" s="130" t="s">
        <v>925</v>
      </c>
      <c r="K189" s="174" t="s">
        <v>6</v>
      </c>
      <c r="L189" s="174" t="s">
        <v>6</v>
      </c>
      <c r="M189" s="174" t="s">
        <v>6</v>
      </c>
      <c r="N189" s="174" t="s">
        <v>6</v>
      </c>
      <c r="P189"/>
      <c r="V189" s="133"/>
    </row>
    <row r="190" spans="1:22" x14ac:dyDescent="0.3">
      <c r="A190" s="174" t="s">
        <v>1972</v>
      </c>
      <c r="B190" s="174" t="s">
        <v>925</v>
      </c>
      <c r="C190" s="174" t="s">
        <v>925</v>
      </c>
      <c r="D190" s="174" t="s">
        <v>925</v>
      </c>
      <c r="E190" s="174" t="s">
        <v>925</v>
      </c>
      <c r="F190" s="130" t="s">
        <v>925</v>
      </c>
      <c r="G190" s="174" t="s">
        <v>925</v>
      </c>
      <c r="H190" s="174" t="s">
        <v>925</v>
      </c>
      <c r="I190" s="174" t="s">
        <v>925</v>
      </c>
      <c r="J190" s="130" t="s">
        <v>925</v>
      </c>
      <c r="K190" s="174" t="s">
        <v>6</v>
      </c>
      <c r="L190" s="174" t="s">
        <v>6</v>
      </c>
      <c r="M190" s="174" t="s">
        <v>6</v>
      </c>
      <c r="N190" s="174" t="s">
        <v>6</v>
      </c>
      <c r="P190"/>
      <c r="V190" s="133"/>
    </row>
    <row r="191" spans="1:22" x14ac:dyDescent="0.3">
      <c r="A191" s="174" t="s">
        <v>1986</v>
      </c>
      <c r="B191" s="174" t="s">
        <v>925</v>
      </c>
      <c r="C191" s="174" t="s">
        <v>925</v>
      </c>
      <c r="D191" s="174" t="s">
        <v>925</v>
      </c>
      <c r="E191" s="174" t="s">
        <v>925</v>
      </c>
      <c r="F191" s="130" t="s">
        <v>925</v>
      </c>
      <c r="G191" s="174" t="s">
        <v>925</v>
      </c>
      <c r="H191" s="174" t="s">
        <v>925</v>
      </c>
      <c r="I191" s="174" t="s">
        <v>925</v>
      </c>
      <c r="J191" s="130" t="s">
        <v>925</v>
      </c>
      <c r="K191" s="174" t="s">
        <v>6</v>
      </c>
      <c r="L191" s="174" t="s">
        <v>6</v>
      </c>
      <c r="M191" s="174" t="s">
        <v>6</v>
      </c>
      <c r="N191" s="174" t="s">
        <v>6</v>
      </c>
      <c r="P191"/>
      <c r="V191" s="133"/>
    </row>
    <row r="192" spans="1:22" x14ac:dyDescent="0.3">
      <c r="A192" s="174" t="s">
        <v>1989</v>
      </c>
      <c r="B192" s="174" t="s">
        <v>925</v>
      </c>
      <c r="C192" s="174" t="s">
        <v>925</v>
      </c>
      <c r="D192" s="174" t="s">
        <v>925</v>
      </c>
      <c r="E192" s="174" t="s">
        <v>925</v>
      </c>
      <c r="F192" s="130" t="s">
        <v>925</v>
      </c>
      <c r="G192" s="174" t="s">
        <v>925</v>
      </c>
      <c r="H192" s="174" t="s">
        <v>925</v>
      </c>
      <c r="I192" s="174" t="s">
        <v>925</v>
      </c>
      <c r="J192" s="130" t="s">
        <v>925</v>
      </c>
      <c r="K192" s="174" t="s">
        <v>6</v>
      </c>
      <c r="L192" s="174" t="s">
        <v>6</v>
      </c>
      <c r="M192" s="174" t="s">
        <v>6</v>
      </c>
      <c r="N192" s="174" t="s">
        <v>6</v>
      </c>
      <c r="P192"/>
      <c r="V192" s="133"/>
    </row>
    <row r="193" spans="1:22" x14ac:dyDescent="0.3">
      <c r="A193" s="174" t="s">
        <v>2091</v>
      </c>
      <c r="B193" s="174" t="s">
        <v>925</v>
      </c>
      <c r="C193" s="174" t="s">
        <v>925</v>
      </c>
      <c r="D193" s="174" t="s">
        <v>925</v>
      </c>
      <c r="E193" s="174" t="s">
        <v>925</v>
      </c>
      <c r="F193" s="130" t="s">
        <v>925</v>
      </c>
      <c r="G193" s="174" t="s">
        <v>925</v>
      </c>
      <c r="H193" s="174" t="s">
        <v>925</v>
      </c>
      <c r="I193" s="174" t="s">
        <v>925</v>
      </c>
      <c r="J193" s="130" t="s">
        <v>925</v>
      </c>
      <c r="K193" s="174" t="s">
        <v>6</v>
      </c>
      <c r="L193" s="174" t="s">
        <v>6</v>
      </c>
      <c r="M193" s="174" t="s">
        <v>6</v>
      </c>
      <c r="N193" s="174" t="s">
        <v>6</v>
      </c>
      <c r="P193"/>
      <c r="V193" s="133"/>
    </row>
    <row r="194" spans="1:22" x14ac:dyDescent="0.3">
      <c r="A194" s="174" t="s">
        <v>2094</v>
      </c>
      <c r="B194" s="174" t="s">
        <v>925</v>
      </c>
      <c r="C194" s="174" t="s">
        <v>925</v>
      </c>
      <c r="D194" s="174" t="s">
        <v>925</v>
      </c>
      <c r="E194" s="174" t="s">
        <v>925</v>
      </c>
      <c r="F194" s="130" t="s">
        <v>925</v>
      </c>
      <c r="G194" s="174" t="s">
        <v>925</v>
      </c>
      <c r="H194" s="174" t="s">
        <v>925</v>
      </c>
      <c r="I194" s="174" t="s">
        <v>925</v>
      </c>
      <c r="J194" s="130" t="s">
        <v>925</v>
      </c>
      <c r="K194" s="174" t="s">
        <v>6</v>
      </c>
      <c r="L194" s="174" t="s">
        <v>6</v>
      </c>
      <c r="M194" s="174" t="s">
        <v>6</v>
      </c>
      <c r="N194" s="174" t="s">
        <v>6</v>
      </c>
      <c r="P194"/>
      <c r="V194" s="133"/>
    </row>
    <row r="195" spans="1:22" x14ac:dyDescent="0.3">
      <c r="A195" s="174" t="s">
        <v>2109</v>
      </c>
      <c r="B195" s="174" t="s">
        <v>925</v>
      </c>
      <c r="C195" s="174" t="s">
        <v>925</v>
      </c>
      <c r="D195" s="174" t="s">
        <v>925</v>
      </c>
      <c r="E195" s="174" t="s">
        <v>925</v>
      </c>
      <c r="F195" s="130" t="s">
        <v>925</v>
      </c>
      <c r="G195" s="174" t="s">
        <v>925</v>
      </c>
      <c r="H195" s="174" t="s">
        <v>925</v>
      </c>
      <c r="I195" s="174" t="s">
        <v>925</v>
      </c>
      <c r="J195" s="130" t="s">
        <v>925</v>
      </c>
      <c r="K195" s="174" t="s">
        <v>6</v>
      </c>
      <c r="L195" s="174" t="s">
        <v>6</v>
      </c>
      <c r="M195" s="174" t="s">
        <v>6</v>
      </c>
      <c r="N195" s="174" t="s">
        <v>6</v>
      </c>
      <c r="P195"/>
      <c r="V195" s="133"/>
    </row>
    <row r="196" spans="1:22" x14ac:dyDescent="0.3">
      <c r="A196" s="174" t="s">
        <v>298</v>
      </c>
      <c r="B196" s="174" t="s">
        <v>925</v>
      </c>
      <c r="C196" s="174" t="s">
        <v>2064</v>
      </c>
      <c r="D196" s="174" t="s">
        <v>2065</v>
      </c>
      <c r="E196" s="174" t="s">
        <v>1530</v>
      </c>
      <c r="F196" s="130" t="s">
        <v>3404</v>
      </c>
      <c r="G196" s="174" t="s">
        <v>2066</v>
      </c>
      <c r="H196" s="174" t="s">
        <v>2067</v>
      </c>
      <c r="I196" s="174" t="s">
        <v>2068</v>
      </c>
      <c r="J196" s="130" t="s">
        <v>2067</v>
      </c>
      <c r="K196" s="174" t="s">
        <v>925</v>
      </c>
      <c r="L196" s="174" t="s">
        <v>925</v>
      </c>
      <c r="M196" s="174" t="s">
        <v>925</v>
      </c>
      <c r="N196" s="174" t="s">
        <v>925</v>
      </c>
      <c r="P196"/>
      <c r="V196" s="133"/>
    </row>
    <row r="197" spans="1:22" x14ac:dyDescent="0.3">
      <c r="A197" s="174" t="s">
        <v>297</v>
      </c>
      <c r="B197" s="174" t="s">
        <v>925</v>
      </c>
      <c r="C197" s="174" t="s">
        <v>1789</v>
      </c>
      <c r="D197" s="174" t="s">
        <v>2069</v>
      </c>
      <c r="E197" s="174" t="s">
        <v>2070</v>
      </c>
      <c r="F197" s="130" t="s">
        <v>2479</v>
      </c>
      <c r="G197" s="174" t="s">
        <v>2071</v>
      </c>
      <c r="H197" s="174" t="s">
        <v>2072</v>
      </c>
      <c r="I197" s="174" t="s">
        <v>2073</v>
      </c>
      <c r="J197" s="130" t="s">
        <v>2073</v>
      </c>
      <c r="K197" s="174" t="s">
        <v>925</v>
      </c>
      <c r="L197" s="174" t="s">
        <v>925</v>
      </c>
      <c r="M197" s="174" t="s">
        <v>925</v>
      </c>
      <c r="N197" s="174" t="s">
        <v>925</v>
      </c>
      <c r="P197"/>
      <c r="V197" s="133"/>
    </row>
    <row r="198" spans="1:22" x14ac:dyDescent="0.3">
      <c r="A198" s="174" t="s">
        <v>296</v>
      </c>
      <c r="B198" s="174" t="s">
        <v>925</v>
      </c>
      <c r="C198" s="174" t="s">
        <v>1831</v>
      </c>
      <c r="D198" s="174" t="s">
        <v>1979</v>
      </c>
      <c r="E198" s="174" t="s">
        <v>1979</v>
      </c>
      <c r="F198" s="130" t="s">
        <v>2406</v>
      </c>
      <c r="G198" s="174" t="s">
        <v>1980</v>
      </c>
      <c r="H198" s="174" t="s">
        <v>1981</v>
      </c>
      <c r="I198" s="174" t="s">
        <v>1982</v>
      </c>
      <c r="J198" s="130" t="s">
        <v>1817</v>
      </c>
      <c r="K198" s="174" t="s">
        <v>3354</v>
      </c>
      <c r="L198" s="174" t="s">
        <v>1228</v>
      </c>
      <c r="M198" s="174" t="s">
        <v>1298</v>
      </c>
      <c r="N198" s="174" t="s">
        <v>2463</v>
      </c>
      <c r="P198"/>
      <c r="V198" s="133"/>
    </row>
    <row r="199" spans="1:22" x14ac:dyDescent="0.3">
      <c r="A199" s="174" t="s">
        <v>291</v>
      </c>
      <c r="B199" s="174" t="s">
        <v>925</v>
      </c>
      <c r="C199" s="174" t="s">
        <v>2105</v>
      </c>
      <c r="D199" s="174" t="s">
        <v>2106</v>
      </c>
      <c r="E199" s="174" t="s">
        <v>2107</v>
      </c>
      <c r="F199" s="130" t="s">
        <v>2487</v>
      </c>
      <c r="G199" s="174" t="s">
        <v>2010</v>
      </c>
      <c r="H199" s="174" t="s">
        <v>2108</v>
      </c>
      <c r="I199" s="174" t="s">
        <v>1664</v>
      </c>
      <c r="J199" s="130" t="s">
        <v>1664</v>
      </c>
      <c r="K199" s="174" t="s">
        <v>925</v>
      </c>
      <c r="L199" s="174" t="s">
        <v>925</v>
      </c>
      <c r="M199" s="174" t="s">
        <v>925</v>
      </c>
      <c r="N199" s="174" t="s">
        <v>925</v>
      </c>
      <c r="P199"/>
      <c r="V199" s="133"/>
    </row>
    <row r="200" spans="1:22" x14ac:dyDescent="0.3">
      <c r="A200" s="174" t="s">
        <v>287</v>
      </c>
      <c r="B200" s="174" t="s">
        <v>925</v>
      </c>
      <c r="C200" s="174" t="s">
        <v>1370</v>
      </c>
      <c r="D200" s="174" t="s">
        <v>1371</v>
      </c>
      <c r="E200" s="174" t="s">
        <v>1372</v>
      </c>
      <c r="F200" s="130" t="s">
        <v>1372</v>
      </c>
      <c r="G200" s="174" t="s">
        <v>925</v>
      </c>
      <c r="H200" s="174" t="s">
        <v>1373</v>
      </c>
      <c r="I200" s="174" t="s">
        <v>1374</v>
      </c>
      <c r="J200" s="130" t="s">
        <v>1374</v>
      </c>
      <c r="K200" s="174" t="s">
        <v>925</v>
      </c>
      <c r="L200" s="174" t="s">
        <v>925</v>
      </c>
      <c r="M200" s="174" t="s">
        <v>925</v>
      </c>
      <c r="N200" s="174" t="s">
        <v>925</v>
      </c>
      <c r="P200"/>
      <c r="V200" s="133"/>
    </row>
    <row r="201" spans="1:22" x14ac:dyDescent="0.3">
      <c r="A201" s="174" t="s">
        <v>286</v>
      </c>
      <c r="B201" s="174" t="s">
        <v>925</v>
      </c>
      <c r="C201" s="174" t="s">
        <v>2075</v>
      </c>
      <c r="D201" s="174" t="s">
        <v>2076</v>
      </c>
      <c r="E201" s="174" t="s">
        <v>2077</v>
      </c>
      <c r="F201" s="130" t="s">
        <v>2480</v>
      </c>
      <c r="G201" s="174" t="s">
        <v>2078</v>
      </c>
      <c r="H201" s="174" t="s">
        <v>2079</v>
      </c>
      <c r="I201" s="174" t="s">
        <v>2080</v>
      </c>
      <c r="J201" s="130" t="s">
        <v>1698</v>
      </c>
      <c r="K201" s="174" t="s">
        <v>3035</v>
      </c>
      <c r="L201" s="174" t="s">
        <v>1246</v>
      </c>
      <c r="M201" s="174" t="s">
        <v>3194</v>
      </c>
      <c r="N201" s="174" t="s">
        <v>1039</v>
      </c>
      <c r="P201"/>
      <c r="V201" s="133"/>
    </row>
    <row r="202" spans="1:22" x14ac:dyDescent="0.3">
      <c r="A202" s="174" t="s">
        <v>284</v>
      </c>
      <c r="B202" s="174" t="s">
        <v>925</v>
      </c>
      <c r="C202" s="174" t="s">
        <v>1987</v>
      </c>
      <c r="D202" s="174" t="s">
        <v>1988</v>
      </c>
      <c r="E202" s="174" t="s">
        <v>2360</v>
      </c>
      <c r="F202" s="130" t="s">
        <v>3036</v>
      </c>
      <c r="G202" s="174" t="s">
        <v>925</v>
      </c>
      <c r="H202" s="174" t="s">
        <v>1444</v>
      </c>
      <c r="I202" s="174" t="s">
        <v>2009</v>
      </c>
      <c r="J202" s="130" t="s">
        <v>1204</v>
      </c>
      <c r="K202" s="174" t="s">
        <v>3389</v>
      </c>
      <c r="L202" s="174" t="s">
        <v>1247</v>
      </c>
      <c r="M202" s="174" t="s">
        <v>1201</v>
      </c>
      <c r="N202" s="174" t="s">
        <v>3390</v>
      </c>
      <c r="O202" s="133">
        <v>11.35</v>
      </c>
      <c r="P202"/>
      <c r="V202" s="133"/>
    </row>
    <row r="203" spans="1:22" x14ac:dyDescent="0.3">
      <c r="A203" s="174" t="s">
        <v>273</v>
      </c>
      <c r="B203" s="174" t="s">
        <v>925</v>
      </c>
      <c r="C203" s="174" t="s">
        <v>925</v>
      </c>
      <c r="D203" s="174" t="s">
        <v>925</v>
      </c>
      <c r="E203" s="174" t="s">
        <v>1983</v>
      </c>
      <c r="F203" s="130" t="s">
        <v>1983</v>
      </c>
      <c r="G203" s="174" t="s">
        <v>925</v>
      </c>
      <c r="H203" s="174" t="s">
        <v>925</v>
      </c>
      <c r="I203" s="174" t="s">
        <v>1984</v>
      </c>
      <c r="J203" s="130" t="s">
        <v>1984</v>
      </c>
      <c r="K203" s="174" t="s">
        <v>925</v>
      </c>
      <c r="L203" s="174" t="s">
        <v>925</v>
      </c>
      <c r="M203" s="174" t="s">
        <v>925</v>
      </c>
      <c r="N203" s="174" t="s">
        <v>925</v>
      </c>
      <c r="P203"/>
      <c r="V203" s="133"/>
    </row>
    <row r="204" spans="1:22" x14ac:dyDescent="0.3">
      <c r="A204" s="174" t="s">
        <v>271</v>
      </c>
      <c r="B204" s="174" t="s">
        <v>925</v>
      </c>
      <c r="C204" s="174" t="s">
        <v>1891</v>
      </c>
      <c r="D204" s="174" t="s">
        <v>1892</v>
      </c>
      <c r="E204" s="174" t="s">
        <v>925</v>
      </c>
      <c r="F204" s="130" t="s">
        <v>925</v>
      </c>
      <c r="G204" s="174" t="s">
        <v>1893</v>
      </c>
      <c r="H204" s="174" t="s">
        <v>1473</v>
      </c>
      <c r="I204" s="174" t="s">
        <v>925</v>
      </c>
      <c r="J204" s="130" t="s">
        <v>925</v>
      </c>
      <c r="K204" s="174" t="s">
        <v>925</v>
      </c>
      <c r="L204" s="174" t="s">
        <v>925</v>
      </c>
      <c r="M204" s="174" t="s">
        <v>925</v>
      </c>
      <c r="N204" s="174" t="s">
        <v>925</v>
      </c>
      <c r="O204" s="133">
        <v>18</v>
      </c>
      <c r="P204"/>
      <c r="V204" s="133"/>
    </row>
    <row r="205" spans="1:22" x14ac:dyDescent="0.3">
      <c r="A205" s="174" t="s">
        <v>2409</v>
      </c>
      <c r="B205" s="174" t="s">
        <v>925</v>
      </c>
      <c r="C205" s="174" t="s">
        <v>925</v>
      </c>
      <c r="D205" s="174" t="s">
        <v>925</v>
      </c>
      <c r="E205" s="174" t="s">
        <v>925</v>
      </c>
      <c r="F205" s="130" t="s">
        <v>2141</v>
      </c>
      <c r="G205" s="174" t="s">
        <v>925</v>
      </c>
      <c r="H205" s="174" t="s">
        <v>925</v>
      </c>
      <c r="I205" s="174" t="s">
        <v>925</v>
      </c>
      <c r="J205" s="130" t="s">
        <v>1759</v>
      </c>
      <c r="K205" s="174" t="s">
        <v>3096</v>
      </c>
      <c r="L205" s="174" t="s">
        <v>3295</v>
      </c>
      <c r="M205" s="174" t="s">
        <v>1353</v>
      </c>
      <c r="N205" s="174" t="s">
        <v>3336</v>
      </c>
      <c r="P205"/>
      <c r="V205" s="133"/>
    </row>
    <row r="206" spans="1:22" x14ac:dyDescent="0.3">
      <c r="A206" s="174" t="s">
        <v>264</v>
      </c>
      <c r="B206" s="174" t="s">
        <v>925</v>
      </c>
      <c r="C206" s="174" t="s">
        <v>2081</v>
      </c>
      <c r="D206" s="174" t="s">
        <v>2082</v>
      </c>
      <c r="E206" s="174" t="s">
        <v>2083</v>
      </c>
      <c r="F206" s="130" t="s">
        <v>2083</v>
      </c>
      <c r="G206" s="174" t="s">
        <v>2084</v>
      </c>
      <c r="H206" s="174" t="s">
        <v>2085</v>
      </c>
      <c r="I206" s="174" t="s">
        <v>2086</v>
      </c>
      <c r="J206" s="130" t="s">
        <v>2086</v>
      </c>
      <c r="K206" s="174" t="s">
        <v>1782</v>
      </c>
      <c r="L206" s="174" t="s">
        <v>1226</v>
      </c>
      <c r="M206" s="174" t="s">
        <v>1375</v>
      </c>
      <c r="N206" s="174" t="s">
        <v>2914</v>
      </c>
      <c r="P206"/>
      <c r="V206" s="133"/>
    </row>
    <row r="207" spans="1:22" x14ac:dyDescent="0.3">
      <c r="A207" s="174" t="s">
        <v>259</v>
      </c>
      <c r="B207" s="174" t="s">
        <v>925</v>
      </c>
      <c r="C207" s="174" t="s">
        <v>1583</v>
      </c>
      <c r="D207" s="174" t="s">
        <v>1584</v>
      </c>
      <c r="E207" s="174" t="s">
        <v>2378</v>
      </c>
      <c r="F207" s="130" t="s">
        <v>2899</v>
      </c>
      <c r="G207" s="174" t="s">
        <v>1521</v>
      </c>
      <c r="H207" s="174" t="s">
        <v>1585</v>
      </c>
      <c r="I207" s="174" t="s">
        <v>2379</v>
      </c>
      <c r="J207" s="130" t="s">
        <v>2379</v>
      </c>
      <c r="K207" s="174" t="s">
        <v>3286</v>
      </c>
      <c r="L207" s="174" t="s">
        <v>1177</v>
      </c>
      <c r="M207" s="174" t="s">
        <v>1230</v>
      </c>
      <c r="N207" s="174" t="s">
        <v>3287</v>
      </c>
      <c r="P207"/>
      <c r="V207" s="133"/>
    </row>
    <row r="208" spans="1:22" x14ac:dyDescent="0.3">
      <c r="A208" s="174" t="s">
        <v>257</v>
      </c>
      <c r="B208" s="174" t="s">
        <v>925</v>
      </c>
      <c r="C208" s="174" t="s">
        <v>1463</v>
      </c>
      <c r="D208" s="174" t="s">
        <v>925</v>
      </c>
      <c r="E208" s="174" t="s">
        <v>1191</v>
      </c>
      <c r="F208" s="130" t="s">
        <v>1191</v>
      </c>
      <c r="G208" s="174" t="s">
        <v>925</v>
      </c>
      <c r="H208" s="174" t="s">
        <v>925</v>
      </c>
      <c r="I208" s="174" t="s">
        <v>925</v>
      </c>
      <c r="J208" s="130" t="s">
        <v>925</v>
      </c>
      <c r="K208" s="174" t="s">
        <v>925</v>
      </c>
      <c r="L208" s="174" t="s">
        <v>925</v>
      </c>
      <c r="M208" s="174" t="s">
        <v>925</v>
      </c>
      <c r="N208" s="174" t="s">
        <v>925</v>
      </c>
      <c r="P208"/>
      <c r="V208" s="133"/>
    </row>
    <row r="209" spans="1:22" x14ac:dyDescent="0.3">
      <c r="A209" s="174" t="s">
        <v>252</v>
      </c>
      <c r="B209" s="174" t="s">
        <v>925</v>
      </c>
      <c r="C209" s="174" t="s">
        <v>1586</v>
      </c>
      <c r="D209" s="174" t="s">
        <v>1587</v>
      </c>
      <c r="E209" s="174" t="s">
        <v>1588</v>
      </c>
      <c r="F209" s="130" t="s">
        <v>2184</v>
      </c>
      <c r="G209" s="174" t="s">
        <v>1589</v>
      </c>
      <c r="H209" s="174" t="s">
        <v>1590</v>
      </c>
      <c r="I209" s="174" t="s">
        <v>1591</v>
      </c>
      <c r="J209" s="130" t="s">
        <v>1232</v>
      </c>
      <c r="K209" s="174" t="s">
        <v>3288</v>
      </c>
      <c r="L209" s="174" t="s">
        <v>3037</v>
      </c>
      <c r="M209" s="174" t="s">
        <v>1336</v>
      </c>
      <c r="N209" s="174" t="s">
        <v>3289</v>
      </c>
      <c r="P209"/>
      <c r="V209" s="133"/>
    </row>
    <row r="210" spans="1:22" x14ac:dyDescent="0.3">
      <c r="A210" s="174" t="s">
        <v>249</v>
      </c>
      <c r="B210" s="174" t="s">
        <v>925</v>
      </c>
      <c r="C210" s="174" t="s">
        <v>1186</v>
      </c>
      <c r="D210" s="174" t="s">
        <v>1187</v>
      </c>
      <c r="E210" s="174" t="s">
        <v>2177</v>
      </c>
      <c r="F210" s="130" t="s">
        <v>2177</v>
      </c>
      <c r="G210" s="174" t="s">
        <v>1188</v>
      </c>
      <c r="H210" s="174" t="s">
        <v>1189</v>
      </c>
      <c r="I210" s="174" t="s">
        <v>1229</v>
      </c>
      <c r="J210" s="130" t="s">
        <v>3032</v>
      </c>
      <c r="K210" s="174" t="s">
        <v>1708</v>
      </c>
      <c r="L210" s="174" t="s">
        <v>1201</v>
      </c>
      <c r="M210" s="174" t="s">
        <v>3182</v>
      </c>
      <c r="N210" s="174" t="s">
        <v>3034</v>
      </c>
      <c r="P210"/>
      <c r="V210" s="133"/>
    </row>
    <row r="211" spans="1:22" x14ac:dyDescent="0.3">
      <c r="A211" s="174" t="s">
        <v>248</v>
      </c>
      <c r="B211" s="174" t="s">
        <v>925</v>
      </c>
      <c r="C211" s="174" t="s">
        <v>1214</v>
      </c>
      <c r="D211" s="174" t="s">
        <v>1215</v>
      </c>
      <c r="E211" s="174" t="s">
        <v>1235</v>
      </c>
      <c r="F211" s="130" t="s">
        <v>3186</v>
      </c>
      <c r="G211" s="174" t="s">
        <v>1216</v>
      </c>
      <c r="H211" s="174" t="s">
        <v>1182</v>
      </c>
      <c r="I211" s="174" t="s">
        <v>1236</v>
      </c>
      <c r="J211" s="130" t="s">
        <v>1182</v>
      </c>
      <c r="K211" s="174" t="s">
        <v>2909</v>
      </c>
      <c r="L211" s="174" t="s">
        <v>1254</v>
      </c>
      <c r="M211" s="174" t="s">
        <v>3187</v>
      </c>
      <c r="N211" s="174" t="s">
        <v>3188</v>
      </c>
      <c r="P211"/>
      <c r="V211" s="133"/>
    </row>
    <row r="212" spans="1:22" x14ac:dyDescent="0.3">
      <c r="A212" s="174" t="s">
        <v>244</v>
      </c>
      <c r="B212" s="174" t="s">
        <v>925</v>
      </c>
      <c r="C212" s="174" t="s">
        <v>1465</v>
      </c>
      <c r="D212" s="174" t="s">
        <v>1466</v>
      </c>
      <c r="E212" s="174" t="s">
        <v>1467</v>
      </c>
      <c r="F212" s="130" t="s">
        <v>2483</v>
      </c>
      <c r="G212" s="174" t="s">
        <v>1468</v>
      </c>
      <c r="H212" s="174" t="s">
        <v>1469</v>
      </c>
      <c r="I212" s="174" t="s">
        <v>2352</v>
      </c>
      <c r="J212" s="130" t="s">
        <v>2897</v>
      </c>
      <c r="K212" s="174" t="s">
        <v>3238</v>
      </c>
      <c r="L212" s="174" t="s">
        <v>1177</v>
      </c>
      <c r="M212" s="174" t="s">
        <v>1471</v>
      </c>
      <c r="N212" s="174" t="s">
        <v>1413</v>
      </c>
      <c r="P212"/>
      <c r="V212" s="133"/>
    </row>
    <row r="213" spans="1:22" x14ac:dyDescent="0.3">
      <c r="A213" s="174" t="s">
        <v>243</v>
      </c>
      <c r="B213" s="174" t="s">
        <v>925</v>
      </c>
      <c r="C213" s="174" t="s">
        <v>1936</v>
      </c>
      <c r="D213" s="174" t="s">
        <v>1937</v>
      </c>
      <c r="E213" s="174" t="s">
        <v>2449</v>
      </c>
      <c r="F213" s="130" t="s">
        <v>2450</v>
      </c>
      <c r="G213" s="174" t="s">
        <v>1938</v>
      </c>
      <c r="H213" s="174" t="s">
        <v>1939</v>
      </c>
      <c r="I213" s="174" t="s">
        <v>2451</v>
      </c>
      <c r="J213" s="130" t="s">
        <v>3086</v>
      </c>
      <c r="K213" s="174" t="s">
        <v>1456</v>
      </c>
      <c r="L213" s="174" t="s">
        <v>3037</v>
      </c>
      <c r="M213" s="174" t="s">
        <v>3059</v>
      </c>
      <c r="N213" s="174" t="s">
        <v>1377</v>
      </c>
      <c r="P213"/>
      <c r="V213" s="133"/>
    </row>
    <row r="214" spans="1:22" x14ac:dyDescent="0.3">
      <c r="A214" s="174" t="s">
        <v>239</v>
      </c>
      <c r="B214" s="174" t="s">
        <v>925</v>
      </c>
      <c r="C214" s="174" t="s">
        <v>1473</v>
      </c>
      <c r="D214" s="174" t="s">
        <v>1474</v>
      </c>
      <c r="E214" s="174" t="s">
        <v>1475</v>
      </c>
      <c r="F214" s="130" t="s">
        <v>925</v>
      </c>
      <c r="G214" s="174" t="s">
        <v>925</v>
      </c>
      <c r="H214" s="174" t="s">
        <v>925</v>
      </c>
      <c r="I214" s="174" t="s">
        <v>925</v>
      </c>
      <c r="J214" s="130" t="s">
        <v>925</v>
      </c>
      <c r="K214" s="174" t="s">
        <v>925</v>
      </c>
      <c r="L214" s="174" t="s">
        <v>925</v>
      </c>
      <c r="M214" s="174" t="s">
        <v>925</v>
      </c>
      <c r="N214" s="174" t="s">
        <v>925</v>
      </c>
      <c r="P214"/>
      <c r="V214" s="133"/>
    </row>
    <row r="215" spans="1:22" x14ac:dyDescent="0.3">
      <c r="A215" s="174" t="s">
        <v>237</v>
      </c>
      <c r="B215" s="174" t="s">
        <v>925</v>
      </c>
      <c r="C215" s="174" t="s">
        <v>925</v>
      </c>
      <c r="D215" s="174" t="s">
        <v>925</v>
      </c>
      <c r="E215" s="174" t="s">
        <v>925</v>
      </c>
      <c r="F215" s="130" t="s">
        <v>3337</v>
      </c>
      <c r="G215" s="174" t="s">
        <v>925</v>
      </c>
      <c r="H215" s="174" t="s">
        <v>925</v>
      </c>
      <c r="I215" s="174" t="s">
        <v>925</v>
      </c>
      <c r="J215" s="130" t="s">
        <v>1204</v>
      </c>
      <c r="K215" s="174" t="s">
        <v>3051</v>
      </c>
      <c r="L215" s="174" t="s">
        <v>1228</v>
      </c>
      <c r="M215" s="174" t="s">
        <v>1336</v>
      </c>
      <c r="N215" s="174" t="s">
        <v>3338</v>
      </c>
      <c r="P215"/>
      <c r="V215" s="133"/>
    </row>
    <row r="216" spans="1:22" x14ac:dyDescent="0.3">
      <c r="A216" s="174" t="s">
        <v>232</v>
      </c>
      <c r="B216" s="174" t="s">
        <v>925</v>
      </c>
      <c r="C216" s="174" t="s">
        <v>1627</v>
      </c>
      <c r="D216" s="174" t="s">
        <v>1628</v>
      </c>
      <c r="E216" s="174" t="s">
        <v>1629</v>
      </c>
      <c r="F216" s="130" t="s">
        <v>1604</v>
      </c>
      <c r="G216" s="174" t="s">
        <v>1604</v>
      </c>
      <c r="H216" s="174" t="s">
        <v>1630</v>
      </c>
      <c r="I216" s="174" t="s">
        <v>1631</v>
      </c>
      <c r="J216" s="130" t="s">
        <v>3061</v>
      </c>
      <c r="K216" s="174" t="s">
        <v>925</v>
      </c>
      <c r="L216" s="174" t="s">
        <v>925</v>
      </c>
      <c r="M216" s="174" t="s">
        <v>925</v>
      </c>
      <c r="N216" s="174" t="s">
        <v>925</v>
      </c>
      <c r="P216"/>
      <c r="V216" s="133"/>
    </row>
    <row r="217" spans="1:22" x14ac:dyDescent="0.3">
      <c r="A217" s="174" t="s">
        <v>228</v>
      </c>
      <c r="B217" s="174" t="s">
        <v>925</v>
      </c>
      <c r="C217" s="174" t="s">
        <v>1875</v>
      </c>
      <c r="D217" s="174" t="s">
        <v>1876</v>
      </c>
      <c r="E217" s="174" t="s">
        <v>2432</v>
      </c>
      <c r="F217" s="130" t="s">
        <v>1702</v>
      </c>
      <c r="G217" s="174" t="s">
        <v>1877</v>
      </c>
      <c r="H217" s="174" t="s">
        <v>1878</v>
      </c>
      <c r="I217" s="174" t="s">
        <v>2433</v>
      </c>
      <c r="J217" s="130" t="s">
        <v>1366</v>
      </c>
      <c r="K217" s="174" t="s">
        <v>3058</v>
      </c>
      <c r="L217" s="174" t="s">
        <v>3072</v>
      </c>
      <c r="M217" s="174" t="s">
        <v>1227</v>
      </c>
      <c r="N217" s="174" t="s">
        <v>3082</v>
      </c>
      <c r="P217"/>
      <c r="V217" s="133"/>
    </row>
    <row r="218" spans="1:22" x14ac:dyDescent="0.3">
      <c r="A218" s="174" t="s">
        <v>227</v>
      </c>
      <c r="B218" s="174" t="s">
        <v>925</v>
      </c>
      <c r="C218" s="174" t="s">
        <v>1461</v>
      </c>
      <c r="D218" s="174" t="s">
        <v>925</v>
      </c>
      <c r="E218" s="174" t="s">
        <v>1476</v>
      </c>
      <c r="F218" s="130" t="s">
        <v>2360</v>
      </c>
      <c r="G218" s="174" t="s">
        <v>1458</v>
      </c>
      <c r="H218" s="174" t="s">
        <v>925</v>
      </c>
      <c r="I218" s="174" t="s">
        <v>925</v>
      </c>
      <c r="J218" s="130" t="s">
        <v>925</v>
      </c>
      <c r="K218" s="174" t="s">
        <v>925</v>
      </c>
      <c r="L218" s="174" t="s">
        <v>925</v>
      </c>
      <c r="M218" s="174" t="s">
        <v>925</v>
      </c>
      <c r="N218" s="174" t="s">
        <v>925</v>
      </c>
      <c r="P218"/>
      <c r="V218" s="133"/>
    </row>
    <row r="219" spans="1:22" x14ac:dyDescent="0.3">
      <c r="A219" s="174" t="s">
        <v>221</v>
      </c>
      <c r="B219" s="174" t="s">
        <v>925</v>
      </c>
      <c r="C219" s="174" t="s">
        <v>1408</v>
      </c>
      <c r="D219" s="174" t="s">
        <v>1409</v>
      </c>
      <c r="E219" s="174" t="s">
        <v>2341</v>
      </c>
      <c r="F219" s="130" t="s">
        <v>2341</v>
      </c>
      <c r="G219" s="174" t="s">
        <v>1410</v>
      </c>
      <c r="H219" s="174" t="s">
        <v>1411</v>
      </c>
      <c r="I219" s="174" t="s">
        <v>1412</v>
      </c>
      <c r="J219" s="130" t="s">
        <v>1412</v>
      </c>
      <c r="K219" s="174" t="s">
        <v>3087</v>
      </c>
      <c r="L219" s="174" t="s">
        <v>1471</v>
      </c>
      <c r="M219" s="174" t="s">
        <v>1582</v>
      </c>
      <c r="N219" s="174" t="s">
        <v>3054</v>
      </c>
      <c r="O219" s="133">
        <v>2.86</v>
      </c>
      <c r="P219"/>
      <c r="V219" s="133"/>
    </row>
    <row r="220" spans="1:22" x14ac:dyDescent="0.3">
      <c r="A220" s="174" t="s">
        <v>218</v>
      </c>
      <c r="B220" s="174" t="s">
        <v>925</v>
      </c>
      <c r="C220" s="174" t="s">
        <v>1276</v>
      </c>
      <c r="D220" s="174" t="s">
        <v>1277</v>
      </c>
      <c r="E220" s="174" t="s">
        <v>1278</v>
      </c>
      <c r="F220" s="130" t="s">
        <v>2313</v>
      </c>
      <c r="G220" s="174" t="s">
        <v>1277</v>
      </c>
      <c r="H220" s="174" t="s">
        <v>1279</v>
      </c>
      <c r="I220" s="174" t="s">
        <v>1280</v>
      </c>
      <c r="J220" s="130" t="s">
        <v>3196</v>
      </c>
      <c r="K220" s="174" t="s">
        <v>2179</v>
      </c>
      <c r="L220" s="174" t="s">
        <v>1281</v>
      </c>
      <c r="M220" s="174" t="s">
        <v>2909</v>
      </c>
      <c r="N220" s="174" t="s">
        <v>3197</v>
      </c>
      <c r="P220"/>
      <c r="V220" s="133"/>
    </row>
    <row r="221" spans="1:22" x14ac:dyDescent="0.3">
      <c r="A221" s="174" t="s">
        <v>211</v>
      </c>
      <c r="B221" s="174" t="s">
        <v>925</v>
      </c>
      <c r="C221" s="174" t="s">
        <v>1477</v>
      </c>
      <c r="D221" s="174" t="s">
        <v>925</v>
      </c>
      <c r="E221" s="174" t="s">
        <v>925</v>
      </c>
      <c r="F221" s="130" t="s">
        <v>3055</v>
      </c>
      <c r="G221" s="174" t="s">
        <v>1478</v>
      </c>
      <c r="H221" s="174" t="s">
        <v>925</v>
      </c>
      <c r="I221" s="174" t="s">
        <v>925</v>
      </c>
      <c r="J221" s="130" t="s">
        <v>3056</v>
      </c>
      <c r="K221" s="174" t="s">
        <v>3239</v>
      </c>
      <c r="L221" s="174" t="s">
        <v>1342</v>
      </c>
      <c r="M221" s="174" t="s">
        <v>3064</v>
      </c>
      <c r="N221" s="174" t="s">
        <v>1150</v>
      </c>
      <c r="P221"/>
      <c r="V221" s="133"/>
    </row>
    <row r="222" spans="1:22" x14ac:dyDescent="0.3">
      <c r="A222" s="174" t="s">
        <v>2156</v>
      </c>
      <c r="B222" s="174" t="s">
        <v>925</v>
      </c>
      <c r="C222" s="174" t="s">
        <v>2157</v>
      </c>
      <c r="D222" s="174" t="s">
        <v>1779</v>
      </c>
      <c r="E222" s="174" t="s">
        <v>2060</v>
      </c>
      <c r="F222" s="130" t="s">
        <v>2504</v>
      </c>
      <c r="G222" s="174" t="s">
        <v>2158</v>
      </c>
      <c r="H222" s="174" t="s">
        <v>925</v>
      </c>
      <c r="I222" s="174" t="s">
        <v>2159</v>
      </c>
      <c r="J222" s="130" t="s">
        <v>925</v>
      </c>
      <c r="K222" s="174" t="s">
        <v>925</v>
      </c>
      <c r="L222" s="174" t="s">
        <v>925</v>
      </c>
      <c r="M222" s="174" t="s">
        <v>925</v>
      </c>
      <c r="N222" s="174" t="s">
        <v>925</v>
      </c>
      <c r="P222"/>
      <c r="V222" s="133"/>
    </row>
    <row r="223" spans="1:22" x14ac:dyDescent="0.3">
      <c r="A223" s="174" t="s">
        <v>210</v>
      </c>
      <c r="B223" s="174" t="s">
        <v>925</v>
      </c>
      <c r="C223" s="174" t="s">
        <v>1763</v>
      </c>
      <c r="D223" s="174" t="s">
        <v>1764</v>
      </c>
      <c r="E223" s="174" t="s">
        <v>1765</v>
      </c>
      <c r="F223" s="130" t="s">
        <v>3077</v>
      </c>
      <c r="G223" s="174" t="s">
        <v>1764</v>
      </c>
      <c r="H223" s="174" t="s">
        <v>1766</v>
      </c>
      <c r="I223" s="174" t="s">
        <v>1767</v>
      </c>
      <c r="J223" s="130" t="s">
        <v>3339</v>
      </c>
      <c r="K223" s="174" t="s">
        <v>3242</v>
      </c>
      <c r="L223" s="174" t="s">
        <v>1462</v>
      </c>
      <c r="M223" s="174" t="s">
        <v>3037</v>
      </c>
      <c r="N223" s="174" t="s">
        <v>2918</v>
      </c>
      <c r="P223"/>
      <c r="V223" s="133"/>
    </row>
    <row r="224" spans="1:22" x14ac:dyDescent="0.3">
      <c r="A224" s="174" t="s">
        <v>205</v>
      </c>
      <c r="B224" s="174" t="s">
        <v>925</v>
      </c>
      <c r="C224" s="174" t="s">
        <v>2160</v>
      </c>
      <c r="D224" s="174" t="s">
        <v>2161</v>
      </c>
      <c r="E224" s="174" t="s">
        <v>2162</v>
      </c>
      <c r="F224" s="130" t="s">
        <v>3427</v>
      </c>
      <c r="G224" s="174" t="s">
        <v>925</v>
      </c>
      <c r="H224" s="174" t="s">
        <v>925</v>
      </c>
      <c r="I224" s="174" t="s">
        <v>925</v>
      </c>
      <c r="J224" s="130" t="s">
        <v>925</v>
      </c>
      <c r="K224" s="174" t="s">
        <v>925</v>
      </c>
      <c r="L224" s="174" t="s">
        <v>925</v>
      </c>
      <c r="M224" s="174" t="s">
        <v>925</v>
      </c>
      <c r="N224" s="174" t="s">
        <v>925</v>
      </c>
      <c r="P224"/>
      <c r="V224" s="133"/>
    </row>
    <row r="225" spans="1:22" x14ac:dyDescent="0.3">
      <c r="A225" s="174" t="s">
        <v>202</v>
      </c>
      <c r="B225" s="174" t="s">
        <v>925</v>
      </c>
      <c r="C225" s="174" t="s">
        <v>1695</v>
      </c>
      <c r="D225" s="174" t="s">
        <v>1696</v>
      </c>
      <c r="E225" s="174" t="s">
        <v>1697</v>
      </c>
      <c r="F225" s="130" t="s">
        <v>3319</v>
      </c>
      <c r="G225" s="174" t="s">
        <v>1566</v>
      </c>
      <c r="H225" s="174" t="s">
        <v>1699</v>
      </c>
      <c r="I225" s="174" t="s">
        <v>2196</v>
      </c>
      <c r="J225" s="130" t="s">
        <v>3320</v>
      </c>
      <c r="K225" s="174" t="s">
        <v>3274</v>
      </c>
      <c r="L225" s="174" t="s">
        <v>3037</v>
      </c>
      <c r="M225" s="174" t="s">
        <v>3187</v>
      </c>
      <c r="N225" s="174" t="s">
        <v>1152</v>
      </c>
      <c r="P225"/>
      <c r="V225" s="133"/>
    </row>
    <row r="226" spans="1:22" x14ac:dyDescent="0.3">
      <c r="A226" s="174" t="s">
        <v>201</v>
      </c>
      <c r="B226" s="174" t="s">
        <v>925</v>
      </c>
      <c r="C226" s="174" t="s">
        <v>1483</v>
      </c>
      <c r="D226" s="174" t="s">
        <v>1880</v>
      </c>
      <c r="E226" s="174" t="s">
        <v>1881</v>
      </c>
      <c r="F226" s="130" t="s">
        <v>3370</v>
      </c>
      <c r="G226" s="174" t="s">
        <v>1882</v>
      </c>
      <c r="H226" s="174" t="s">
        <v>1883</v>
      </c>
      <c r="I226" s="174" t="s">
        <v>1884</v>
      </c>
      <c r="J226" s="130" t="s">
        <v>1883</v>
      </c>
      <c r="K226" s="174" t="s">
        <v>925</v>
      </c>
      <c r="L226" s="174" t="s">
        <v>1201</v>
      </c>
      <c r="M226" s="174" t="s">
        <v>925</v>
      </c>
      <c r="N226" s="174" t="s">
        <v>3371</v>
      </c>
      <c r="P226"/>
      <c r="V226" s="133"/>
    </row>
    <row r="227" spans="1:22" x14ac:dyDescent="0.3">
      <c r="A227" s="174" t="s">
        <v>199</v>
      </c>
      <c r="B227" s="174" t="s">
        <v>925</v>
      </c>
      <c r="C227" s="174" t="s">
        <v>1739</v>
      </c>
      <c r="D227" s="174" t="s">
        <v>1811</v>
      </c>
      <c r="E227" s="174" t="s">
        <v>1811</v>
      </c>
      <c r="F227" s="130" t="s">
        <v>2427</v>
      </c>
      <c r="G227" s="174" t="s">
        <v>1828</v>
      </c>
      <c r="H227" s="174" t="s">
        <v>1644</v>
      </c>
      <c r="I227" s="174" t="s">
        <v>1644</v>
      </c>
      <c r="J227" s="130" t="s">
        <v>3358</v>
      </c>
      <c r="K227" s="174" t="s">
        <v>925</v>
      </c>
      <c r="L227" s="174" t="s">
        <v>925</v>
      </c>
      <c r="M227" s="174" t="s">
        <v>925</v>
      </c>
      <c r="N227" s="174" t="s">
        <v>925</v>
      </c>
      <c r="P227"/>
      <c r="V227" s="133"/>
    </row>
    <row r="228" spans="1:22" x14ac:dyDescent="0.3">
      <c r="A228" s="174" t="s">
        <v>194</v>
      </c>
      <c r="B228" s="174" t="s">
        <v>925</v>
      </c>
      <c r="C228" s="174" t="s">
        <v>1899</v>
      </c>
      <c r="D228" s="174" t="s">
        <v>1900</v>
      </c>
      <c r="E228" s="174" t="s">
        <v>1679</v>
      </c>
      <c r="F228" s="130" t="s">
        <v>1901</v>
      </c>
      <c r="G228" s="174" t="s">
        <v>1902</v>
      </c>
      <c r="H228" s="174" t="s">
        <v>1786</v>
      </c>
      <c r="I228" s="174" t="s">
        <v>925</v>
      </c>
      <c r="J228" s="130" t="s">
        <v>925</v>
      </c>
      <c r="K228" s="174" t="s">
        <v>925</v>
      </c>
      <c r="L228" s="174" t="s">
        <v>925</v>
      </c>
      <c r="M228" s="174" t="s">
        <v>925</v>
      </c>
      <c r="N228" s="174" t="s">
        <v>925</v>
      </c>
      <c r="P228"/>
      <c r="V228" s="133"/>
    </row>
    <row r="229" spans="1:22" x14ac:dyDescent="0.3">
      <c r="A229" s="174" t="s">
        <v>870</v>
      </c>
      <c r="B229" s="174" t="s">
        <v>925</v>
      </c>
      <c r="C229" s="174" t="s">
        <v>925</v>
      </c>
      <c r="D229" s="174" t="s">
        <v>925</v>
      </c>
      <c r="E229" s="174" t="s">
        <v>2197</v>
      </c>
      <c r="F229" s="130" t="s">
        <v>3321</v>
      </c>
      <c r="G229" s="174" t="s">
        <v>925</v>
      </c>
      <c r="H229" s="174" t="s">
        <v>925</v>
      </c>
      <c r="I229" s="174" t="s">
        <v>2198</v>
      </c>
      <c r="J229" s="130" t="s">
        <v>3322</v>
      </c>
      <c r="K229" s="174" t="s">
        <v>3323</v>
      </c>
      <c r="L229" s="174" t="s">
        <v>1247</v>
      </c>
      <c r="M229" s="174" t="s">
        <v>1254</v>
      </c>
      <c r="N229" s="174" t="s">
        <v>3088</v>
      </c>
      <c r="P229"/>
      <c r="V229" s="133"/>
    </row>
    <row r="230" spans="1:22" x14ac:dyDescent="0.3">
      <c r="A230" s="174" t="s">
        <v>190</v>
      </c>
      <c r="B230" s="174" t="s">
        <v>925</v>
      </c>
      <c r="C230" s="174" t="s">
        <v>1283</v>
      </c>
      <c r="D230" s="174" t="s">
        <v>1284</v>
      </c>
      <c r="E230" s="174" t="s">
        <v>1285</v>
      </c>
      <c r="F230" s="130" t="s">
        <v>2314</v>
      </c>
      <c r="G230" s="174" t="s">
        <v>1286</v>
      </c>
      <c r="H230" s="174" t="s">
        <v>1287</v>
      </c>
      <c r="I230" s="174" t="s">
        <v>1275</v>
      </c>
      <c r="J230" s="130" t="s">
        <v>2315</v>
      </c>
      <c r="K230" s="174" t="s">
        <v>3198</v>
      </c>
      <c r="L230" s="174" t="s">
        <v>1288</v>
      </c>
      <c r="M230" s="174" t="s">
        <v>2180</v>
      </c>
      <c r="N230" s="174" t="s">
        <v>2316</v>
      </c>
      <c r="P230"/>
      <c r="V230" s="133"/>
    </row>
    <row r="231" spans="1:22" x14ac:dyDescent="0.3">
      <c r="A231" s="174" t="s">
        <v>188</v>
      </c>
      <c r="B231" s="174" t="s">
        <v>925</v>
      </c>
      <c r="C231" s="174" t="s">
        <v>1475</v>
      </c>
      <c r="D231" s="174" t="s">
        <v>925</v>
      </c>
      <c r="E231" s="174" t="s">
        <v>1700</v>
      </c>
      <c r="F231" s="130" t="s">
        <v>925</v>
      </c>
      <c r="G231" s="174" t="s">
        <v>925</v>
      </c>
      <c r="H231" s="174" t="s">
        <v>925</v>
      </c>
      <c r="I231" s="174" t="s">
        <v>925</v>
      </c>
      <c r="J231" s="130" t="s">
        <v>925</v>
      </c>
      <c r="K231" s="174" t="s">
        <v>925</v>
      </c>
      <c r="L231" s="174" t="s">
        <v>925</v>
      </c>
      <c r="M231" s="174" t="s">
        <v>925</v>
      </c>
      <c r="N231" s="174" t="s">
        <v>925</v>
      </c>
      <c r="P231"/>
      <c r="V231" s="133"/>
    </row>
    <row r="232" spans="1:22" x14ac:dyDescent="0.3">
      <c r="A232" s="174" t="s">
        <v>187</v>
      </c>
      <c r="B232" s="174" t="s">
        <v>925</v>
      </c>
      <c r="C232" s="174" t="s">
        <v>1768</v>
      </c>
      <c r="D232" s="174" t="s">
        <v>1769</v>
      </c>
      <c r="E232" s="174" t="s">
        <v>1635</v>
      </c>
      <c r="F232" s="130" t="s">
        <v>2411</v>
      </c>
      <c r="G232" s="174" t="s">
        <v>1770</v>
      </c>
      <c r="H232" s="174" t="s">
        <v>1601</v>
      </c>
      <c r="I232" s="174" t="s">
        <v>1771</v>
      </c>
      <c r="J232" s="130" t="s">
        <v>2412</v>
      </c>
      <c r="K232" s="174" t="s">
        <v>925</v>
      </c>
      <c r="L232" s="174" t="s">
        <v>925</v>
      </c>
      <c r="M232" s="174" t="s">
        <v>925</v>
      </c>
      <c r="N232" s="174" t="s">
        <v>925</v>
      </c>
      <c r="P232"/>
      <c r="V232" s="133"/>
    </row>
    <row r="233" spans="1:22" x14ac:dyDescent="0.3">
      <c r="A233" s="174" t="s">
        <v>178</v>
      </c>
      <c r="B233" s="174" t="s">
        <v>925</v>
      </c>
      <c r="C233" s="174" t="s">
        <v>1652</v>
      </c>
      <c r="D233" s="174" t="s">
        <v>2031</v>
      </c>
      <c r="E233" s="174" t="s">
        <v>2483</v>
      </c>
      <c r="F233" s="130" t="s">
        <v>1933</v>
      </c>
      <c r="G233" s="174" t="s">
        <v>1769</v>
      </c>
      <c r="H233" s="174" t="s">
        <v>2092</v>
      </c>
      <c r="I233" s="174" t="s">
        <v>2093</v>
      </c>
      <c r="J233" s="130" t="s">
        <v>2093</v>
      </c>
      <c r="K233" s="174" t="s">
        <v>3052</v>
      </c>
      <c r="L233" s="174" t="s">
        <v>1361</v>
      </c>
      <c r="M233" s="174" t="s">
        <v>2892</v>
      </c>
      <c r="N233" s="174" t="s">
        <v>1354</v>
      </c>
      <c r="P233"/>
      <c r="V233" s="133"/>
    </row>
    <row r="234" spans="1:22" x14ac:dyDescent="0.3">
      <c r="A234" s="174" t="s">
        <v>169</v>
      </c>
      <c r="B234" s="174" t="s">
        <v>925</v>
      </c>
      <c r="C234" s="174" t="s">
        <v>1414</v>
      </c>
      <c r="D234" s="174" t="s">
        <v>1415</v>
      </c>
      <c r="E234" s="174" t="s">
        <v>1416</v>
      </c>
      <c r="F234" s="130" t="s">
        <v>1498</v>
      </c>
      <c r="G234" s="174" t="s">
        <v>1417</v>
      </c>
      <c r="H234" s="174" t="s">
        <v>1418</v>
      </c>
      <c r="I234" s="174" t="s">
        <v>1419</v>
      </c>
      <c r="J234" s="130" t="s">
        <v>2342</v>
      </c>
      <c r="K234" s="174" t="s">
        <v>3083</v>
      </c>
      <c r="L234" s="174" t="s">
        <v>3049</v>
      </c>
      <c r="M234" s="174" t="s">
        <v>1288</v>
      </c>
      <c r="N234" s="174" t="s">
        <v>2343</v>
      </c>
      <c r="P234"/>
      <c r="V234" s="133"/>
    </row>
    <row r="235" spans="1:22" x14ac:dyDescent="0.3">
      <c r="A235" s="174" t="s">
        <v>167</v>
      </c>
      <c r="B235" s="174" t="s">
        <v>925</v>
      </c>
      <c r="C235" s="174" t="s">
        <v>1592</v>
      </c>
      <c r="D235" s="174" t="s">
        <v>1593</v>
      </c>
      <c r="E235" s="174" t="s">
        <v>2380</v>
      </c>
      <c r="F235" s="130" t="s">
        <v>3290</v>
      </c>
      <c r="G235" s="174" t="s">
        <v>1594</v>
      </c>
      <c r="H235" s="174" t="s">
        <v>1595</v>
      </c>
      <c r="I235" s="174" t="s">
        <v>2381</v>
      </c>
      <c r="J235" s="130" t="s">
        <v>3291</v>
      </c>
      <c r="K235" s="174" t="s">
        <v>3292</v>
      </c>
      <c r="L235" s="174" t="s">
        <v>1217</v>
      </c>
      <c r="M235" s="174" t="s">
        <v>1824</v>
      </c>
      <c r="N235" s="174" t="s">
        <v>3293</v>
      </c>
      <c r="P235"/>
      <c r="V235" s="133"/>
    </row>
    <row r="236" spans="1:22" x14ac:dyDescent="0.3">
      <c r="A236" s="174" t="s">
        <v>161</v>
      </c>
      <c r="B236" s="174" t="s">
        <v>925</v>
      </c>
      <c r="C236" s="174" t="s">
        <v>1421</v>
      </c>
      <c r="D236" s="174" t="s">
        <v>1422</v>
      </c>
      <c r="E236" s="174" t="s">
        <v>1423</v>
      </c>
      <c r="F236" s="130" t="s">
        <v>2344</v>
      </c>
      <c r="G236" s="174" t="s">
        <v>1424</v>
      </c>
      <c r="H236" s="174" t="s">
        <v>925</v>
      </c>
      <c r="I236" s="174" t="s">
        <v>1425</v>
      </c>
      <c r="J236" s="130" t="s">
        <v>2345</v>
      </c>
      <c r="K236" s="174" t="s">
        <v>2892</v>
      </c>
      <c r="L236" s="174" t="s">
        <v>1254</v>
      </c>
      <c r="M236" s="174" t="s">
        <v>2891</v>
      </c>
      <c r="N236" s="174" t="s">
        <v>1005</v>
      </c>
      <c r="P236"/>
      <c r="V236" s="133"/>
    </row>
    <row r="237" spans="1:22" x14ac:dyDescent="0.3">
      <c r="A237" s="174" t="s">
        <v>160</v>
      </c>
      <c r="B237" s="174" t="s">
        <v>925</v>
      </c>
      <c r="C237" s="174" t="s">
        <v>1596</v>
      </c>
      <c r="D237" s="174" t="s">
        <v>1597</v>
      </c>
      <c r="E237" s="174" t="s">
        <v>1598</v>
      </c>
      <c r="F237" s="130" t="s">
        <v>1597</v>
      </c>
      <c r="G237" s="174" t="s">
        <v>1599</v>
      </c>
      <c r="H237" s="174" t="s">
        <v>1600</v>
      </c>
      <c r="I237" s="174" t="s">
        <v>1600</v>
      </c>
      <c r="J237" s="130" t="s">
        <v>3294</v>
      </c>
      <c r="K237" s="174" t="s">
        <v>2063</v>
      </c>
      <c r="L237" s="174" t="s">
        <v>1212</v>
      </c>
      <c r="M237" s="174" t="s">
        <v>3295</v>
      </c>
      <c r="N237" s="174" t="s">
        <v>1080</v>
      </c>
      <c r="P237"/>
      <c r="V237" s="133"/>
    </row>
    <row r="238" spans="1:22" x14ac:dyDescent="0.3">
      <c r="A238" s="174" t="s">
        <v>155</v>
      </c>
      <c r="B238" s="174" t="s">
        <v>925</v>
      </c>
      <c r="C238" s="174" t="s">
        <v>1904</v>
      </c>
      <c r="D238" s="174" t="s">
        <v>1234</v>
      </c>
      <c r="E238" s="174" t="s">
        <v>1234</v>
      </c>
      <c r="F238" s="130" t="s">
        <v>2439</v>
      </c>
      <c r="G238" s="174" t="s">
        <v>1905</v>
      </c>
      <c r="H238" s="174" t="s">
        <v>1906</v>
      </c>
      <c r="I238" s="174" t="s">
        <v>1907</v>
      </c>
      <c r="J238" s="130" t="s">
        <v>2440</v>
      </c>
      <c r="K238" s="174" t="s">
        <v>925</v>
      </c>
      <c r="L238" s="174" t="s">
        <v>925</v>
      </c>
      <c r="M238" s="174" t="s">
        <v>925</v>
      </c>
      <c r="N238" s="174" t="s">
        <v>925</v>
      </c>
      <c r="P238"/>
      <c r="V238" s="133"/>
    </row>
    <row r="239" spans="1:22" x14ac:dyDescent="0.3">
      <c r="A239" s="174" t="s">
        <v>1163</v>
      </c>
      <c r="B239" s="174" t="s">
        <v>925</v>
      </c>
      <c r="C239" s="174" t="s">
        <v>1885</v>
      </c>
      <c r="D239" s="174" t="s">
        <v>1886</v>
      </c>
      <c r="E239" s="174" t="s">
        <v>1886</v>
      </c>
      <c r="F239" s="130" t="s">
        <v>2435</v>
      </c>
      <c r="G239" s="174" t="s">
        <v>1887</v>
      </c>
      <c r="H239" s="174" t="s">
        <v>1888</v>
      </c>
      <c r="I239" s="174" t="s">
        <v>1889</v>
      </c>
      <c r="J239" s="130" t="s">
        <v>2436</v>
      </c>
      <c r="K239" s="174" t="s">
        <v>3372</v>
      </c>
      <c r="L239" s="174" t="s">
        <v>1177</v>
      </c>
      <c r="M239" s="174" t="s">
        <v>925</v>
      </c>
      <c r="N239" s="174" t="s">
        <v>1074</v>
      </c>
      <c r="P239"/>
      <c r="V239" s="133"/>
    </row>
    <row r="240" spans="1:22" x14ac:dyDescent="0.3">
      <c r="A240" s="174" t="s">
        <v>147</v>
      </c>
      <c r="B240" s="174" t="s">
        <v>925</v>
      </c>
      <c r="C240" s="174" t="s">
        <v>1601</v>
      </c>
      <c r="D240" s="174" t="s">
        <v>1602</v>
      </c>
      <c r="E240" s="174" t="s">
        <v>1603</v>
      </c>
      <c r="F240" s="130" t="s">
        <v>1603</v>
      </c>
      <c r="G240" s="174" t="s">
        <v>1602</v>
      </c>
      <c r="H240" s="174" t="s">
        <v>925</v>
      </c>
      <c r="I240" s="174" t="s">
        <v>1604</v>
      </c>
      <c r="J240" s="130" t="s">
        <v>1604</v>
      </c>
      <c r="K240" s="174" t="s">
        <v>925</v>
      </c>
      <c r="L240" s="174" t="s">
        <v>925</v>
      </c>
      <c r="M240" s="174" t="s">
        <v>925</v>
      </c>
      <c r="N240" s="174" t="s">
        <v>925</v>
      </c>
      <c r="O240" s="133">
        <v>5</v>
      </c>
      <c r="P240"/>
      <c r="V240" s="133"/>
    </row>
    <row r="241" spans="1:22" x14ac:dyDescent="0.3">
      <c r="A241" s="174" t="s">
        <v>144</v>
      </c>
      <c r="B241" s="174" t="s">
        <v>925</v>
      </c>
      <c r="C241" s="174" t="s">
        <v>1831</v>
      </c>
      <c r="D241" s="174" t="s">
        <v>1832</v>
      </c>
      <c r="E241" s="174" t="s">
        <v>925</v>
      </c>
      <c r="F241" s="130" t="s">
        <v>925</v>
      </c>
      <c r="G241" s="174" t="s">
        <v>1832</v>
      </c>
      <c r="H241" s="174" t="s">
        <v>925</v>
      </c>
      <c r="I241" s="174" t="s">
        <v>925</v>
      </c>
      <c r="J241" s="130" t="s">
        <v>925</v>
      </c>
      <c r="K241" s="174" t="s">
        <v>925</v>
      </c>
      <c r="L241" s="174" t="s">
        <v>925</v>
      </c>
      <c r="M241" s="174" t="s">
        <v>925</v>
      </c>
      <c r="N241" s="174" t="s">
        <v>925</v>
      </c>
      <c r="P241"/>
      <c r="V241" s="133"/>
    </row>
    <row r="242" spans="1:22" x14ac:dyDescent="0.3">
      <c r="A242" s="174" t="s">
        <v>142</v>
      </c>
      <c r="B242" s="174" t="s">
        <v>925</v>
      </c>
      <c r="C242" s="174" t="s">
        <v>1472</v>
      </c>
      <c r="D242" s="174" t="s">
        <v>925</v>
      </c>
      <c r="E242" s="174" t="s">
        <v>925</v>
      </c>
      <c r="F242" s="130" t="s">
        <v>925</v>
      </c>
      <c r="G242" s="174" t="s">
        <v>925</v>
      </c>
      <c r="H242" s="174" t="s">
        <v>925</v>
      </c>
      <c r="I242" s="174" t="s">
        <v>925</v>
      </c>
      <c r="J242" s="130" t="s">
        <v>925</v>
      </c>
      <c r="K242" s="174" t="s">
        <v>925</v>
      </c>
      <c r="L242" s="174" t="s">
        <v>925</v>
      </c>
      <c r="M242" s="174" t="s">
        <v>925</v>
      </c>
      <c r="N242" s="174" t="s">
        <v>925</v>
      </c>
      <c r="P242"/>
      <c r="V242" s="133"/>
    </row>
    <row r="243" spans="1:22" x14ac:dyDescent="0.3">
      <c r="A243" s="174" t="s">
        <v>141</v>
      </c>
      <c r="B243" s="174" t="s">
        <v>925</v>
      </c>
      <c r="C243" s="174" t="s">
        <v>925</v>
      </c>
      <c r="D243" s="174" t="s">
        <v>925</v>
      </c>
      <c r="E243" s="174" t="s">
        <v>2163</v>
      </c>
      <c r="F243" s="130" t="s">
        <v>2195</v>
      </c>
      <c r="G243" s="174" t="s">
        <v>925</v>
      </c>
      <c r="H243" s="174" t="s">
        <v>925</v>
      </c>
      <c r="I243" s="174" t="s">
        <v>2074</v>
      </c>
      <c r="J243" s="130" t="s">
        <v>2074</v>
      </c>
      <c r="K243" s="174" t="s">
        <v>925</v>
      </c>
      <c r="L243" s="174" t="s">
        <v>925</v>
      </c>
      <c r="M243" s="174" t="s">
        <v>925</v>
      </c>
      <c r="N243" s="174" t="s">
        <v>925</v>
      </c>
      <c r="P243"/>
      <c r="V243" s="133"/>
    </row>
    <row r="244" spans="1:22" x14ac:dyDescent="0.3">
      <c r="A244" s="174" t="s">
        <v>873</v>
      </c>
      <c r="B244" s="174" t="s">
        <v>925</v>
      </c>
      <c r="C244" s="174" t="s">
        <v>925</v>
      </c>
      <c r="D244" s="174" t="s">
        <v>925</v>
      </c>
      <c r="E244" s="174" t="s">
        <v>925</v>
      </c>
      <c r="F244" s="130" t="s">
        <v>3199</v>
      </c>
      <c r="G244" s="174" t="s">
        <v>925</v>
      </c>
      <c r="H244" s="174" t="s">
        <v>925</v>
      </c>
      <c r="I244" s="174" t="s">
        <v>925</v>
      </c>
      <c r="J244" s="130" t="s">
        <v>3200</v>
      </c>
      <c r="K244" s="174" t="s">
        <v>3201</v>
      </c>
      <c r="L244" s="174" t="s">
        <v>1266</v>
      </c>
      <c r="M244" s="174" t="s">
        <v>3067</v>
      </c>
      <c r="N244" s="174" t="s">
        <v>935</v>
      </c>
      <c r="P244"/>
      <c r="V244" s="133"/>
    </row>
    <row r="245" spans="1:22" x14ac:dyDescent="0.3">
      <c r="A245" s="174" t="s">
        <v>140</v>
      </c>
      <c r="B245" s="174" t="s">
        <v>925</v>
      </c>
      <c r="C245" s="174" t="s">
        <v>1479</v>
      </c>
      <c r="D245" s="174" t="s">
        <v>1480</v>
      </c>
      <c r="E245" s="174" t="s">
        <v>1480</v>
      </c>
      <c r="F245" s="130" t="s">
        <v>925</v>
      </c>
      <c r="G245" s="174" t="s">
        <v>1481</v>
      </c>
      <c r="H245" s="174" t="s">
        <v>925</v>
      </c>
      <c r="I245" s="174" t="s">
        <v>925</v>
      </c>
      <c r="J245" s="130" t="s">
        <v>925</v>
      </c>
      <c r="K245" s="174" t="s">
        <v>925</v>
      </c>
      <c r="L245" s="174" t="s">
        <v>925</v>
      </c>
      <c r="M245" s="174" t="s">
        <v>925</v>
      </c>
      <c r="N245" s="174" t="s">
        <v>925</v>
      </c>
      <c r="P245"/>
      <c r="V245" s="133"/>
    </row>
    <row r="246" spans="1:22" x14ac:dyDescent="0.3">
      <c r="A246" s="174" t="s">
        <v>137</v>
      </c>
      <c r="B246" s="174" t="s">
        <v>925</v>
      </c>
      <c r="C246" s="174" t="s">
        <v>1605</v>
      </c>
      <c r="D246" s="174" t="s">
        <v>1606</v>
      </c>
      <c r="E246" s="174" t="s">
        <v>2382</v>
      </c>
      <c r="F246" s="130" t="s">
        <v>3296</v>
      </c>
      <c r="G246" s="174" t="s">
        <v>1607</v>
      </c>
      <c r="H246" s="174" t="s">
        <v>1608</v>
      </c>
      <c r="I246" s="174" t="s">
        <v>1609</v>
      </c>
      <c r="J246" s="130" t="s">
        <v>3297</v>
      </c>
      <c r="K246" s="174" t="s">
        <v>3298</v>
      </c>
      <c r="L246" s="174" t="s">
        <v>1230</v>
      </c>
      <c r="M246" s="174" t="s">
        <v>3072</v>
      </c>
      <c r="N246" s="174" t="s">
        <v>2286</v>
      </c>
      <c r="P246"/>
      <c r="V246" s="133"/>
    </row>
    <row r="247" spans="1:22" x14ac:dyDescent="0.3">
      <c r="A247" s="174" t="s">
        <v>136</v>
      </c>
      <c r="B247" s="174" t="s">
        <v>925</v>
      </c>
      <c r="C247" s="174" t="s">
        <v>1772</v>
      </c>
      <c r="D247" s="174" t="s">
        <v>1773</v>
      </c>
      <c r="E247" s="174" t="s">
        <v>2413</v>
      </c>
      <c r="F247" s="130" t="s">
        <v>2414</v>
      </c>
      <c r="G247" s="174" t="s">
        <v>1774</v>
      </c>
      <c r="H247" s="174" t="s">
        <v>1775</v>
      </c>
      <c r="I247" s="174" t="s">
        <v>2415</v>
      </c>
      <c r="J247" s="130" t="s">
        <v>3340</v>
      </c>
      <c r="K247" s="174" t="s">
        <v>3341</v>
      </c>
      <c r="L247" s="174" t="s">
        <v>1376</v>
      </c>
      <c r="M247" s="174" t="s">
        <v>1202</v>
      </c>
      <c r="N247" s="174" t="s">
        <v>3342</v>
      </c>
      <c r="P247"/>
      <c r="V247" s="133"/>
    </row>
    <row r="248" spans="1:22" x14ac:dyDescent="0.3">
      <c r="A248" s="174" t="s">
        <v>133</v>
      </c>
      <c r="B248" s="174" t="s">
        <v>925</v>
      </c>
      <c r="C248" s="174" t="s">
        <v>1777</v>
      </c>
      <c r="D248" s="174" t="s">
        <v>1196</v>
      </c>
      <c r="E248" s="174" t="s">
        <v>1778</v>
      </c>
      <c r="F248" s="130" t="s">
        <v>1778</v>
      </c>
      <c r="G248" s="174" t="s">
        <v>1780</v>
      </c>
      <c r="H248" s="174" t="s">
        <v>1781</v>
      </c>
      <c r="I248" s="174" t="s">
        <v>2416</v>
      </c>
      <c r="J248" s="130" t="s">
        <v>2416</v>
      </c>
      <c r="K248" s="174" t="s">
        <v>3108</v>
      </c>
      <c r="L248" s="174" t="s">
        <v>1361</v>
      </c>
      <c r="M248" s="174" t="s">
        <v>3343</v>
      </c>
      <c r="N248" s="174" t="s">
        <v>1762</v>
      </c>
      <c r="O248" s="133">
        <v>4.3</v>
      </c>
      <c r="P248"/>
      <c r="V248" s="133"/>
    </row>
    <row r="249" spans="1:22" x14ac:dyDescent="0.3">
      <c r="A249" s="174" t="s">
        <v>130</v>
      </c>
      <c r="B249" s="174" t="s">
        <v>925</v>
      </c>
      <c r="C249" s="174" t="s">
        <v>925</v>
      </c>
      <c r="D249" s="174" t="s">
        <v>1191</v>
      </c>
      <c r="E249" s="174" t="s">
        <v>1192</v>
      </c>
      <c r="F249" s="130" t="s">
        <v>1192</v>
      </c>
      <c r="G249" s="174" t="s">
        <v>925</v>
      </c>
      <c r="H249" s="174" t="s">
        <v>1193</v>
      </c>
      <c r="I249" s="174" t="s">
        <v>1194</v>
      </c>
      <c r="J249" s="130" t="s">
        <v>1194</v>
      </c>
      <c r="K249" s="174" t="s">
        <v>925</v>
      </c>
      <c r="L249" s="174" t="s">
        <v>925</v>
      </c>
      <c r="M249" s="174" t="s">
        <v>925</v>
      </c>
      <c r="N249" s="174" t="s">
        <v>925</v>
      </c>
      <c r="P249"/>
      <c r="V249" s="133"/>
    </row>
    <row r="250" spans="1:22" x14ac:dyDescent="0.3">
      <c r="A250" s="174" t="s">
        <v>120</v>
      </c>
      <c r="B250" s="174" t="s">
        <v>925</v>
      </c>
      <c r="C250" s="174" t="s">
        <v>1476</v>
      </c>
      <c r="D250" s="174" t="s">
        <v>1482</v>
      </c>
      <c r="E250" s="174" t="s">
        <v>1483</v>
      </c>
      <c r="F250" s="130" t="s">
        <v>1484</v>
      </c>
      <c r="G250" s="174" t="s">
        <v>1485</v>
      </c>
      <c r="H250" s="174" t="s">
        <v>1486</v>
      </c>
      <c r="I250" s="174" t="s">
        <v>925</v>
      </c>
      <c r="J250" s="130" t="s">
        <v>925</v>
      </c>
      <c r="K250" s="174" t="s">
        <v>925</v>
      </c>
      <c r="L250" s="174" t="s">
        <v>925</v>
      </c>
      <c r="M250" s="174" t="s">
        <v>925</v>
      </c>
      <c r="N250" s="174" t="s">
        <v>925</v>
      </c>
      <c r="P250"/>
      <c r="V250" s="133"/>
    </row>
    <row r="251" spans="1:22" x14ac:dyDescent="0.3">
      <c r="A251" s="174" t="s">
        <v>112</v>
      </c>
      <c r="B251" s="174" t="s">
        <v>925</v>
      </c>
      <c r="C251" s="174" t="s">
        <v>1930</v>
      </c>
      <c r="D251" s="174" t="s">
        <v>1931</v>
      </c>
      <c r="E251" s="174" t="s">
        <v>1932</v>
      </c>
      <c r="F251" s="130" t="s">
        <v>1932</v>
      </c>
      <c r="G251" s="174" t="s">
        <v>1869</v>
      </c>
      <c r="H251" s="174" t="s">
        <v>1933</v>
      </c>
      <c r="I251" s="174" t="s">
        <v>1934</v>
      </c>
      <c r="J251" s="130" t="s">
        <v>1934</v>
      </c>
      <c r="K251" s="174" t="s">
        <v>925</v>
      </c>
      <c r="L251" s="174" t="s">
        <v>925</v>
      </c>
      <c r="M251" s="174" t="s">
        <v>925</v>
      </c>
      <c r="N251" s="174" t="s">
        <v>925</v>
      </c>
      <c r="O251" s="133">
        <v>2.1</v>
      </c>
      <c r="P251"/>
      <c r="V251" s="133"/>
    </row>
    <row r="252" spans="1:22" x14ac:dyDescent="0.3">
      <c r="A252" s="174" t="s">
        <v>106</v>
      </c>
      <c r="B252" s="174" t="s">
        <v>925</v>
      </c>
      <c r="C252" s="174" t="s">
        <v>1923</v>
      </c>
      <c r="D252" s="174" t="s">
        <v>1627</v>
      </c>
      <c r="E252" s="174" t="s">
        <v>1733</v>
      </c>
      <c r="F252" s="130" t="s">
        <v>3378</v>
      </c>
      <c r="G252" s="174" t="s">
        <v>1925</v>
      </c>
      <c r="H252" s="174" t="s">
        <v>1611</v>
      </c>
      <c r="I252" s="174" t="s">
        <v>2207</v>
      </c>
      <c r="J252" s="130" t="s">
        <v>3379</v>
      </c>
      <c r="K252" s="174" t="s">
        <v>3283</v>
      </c>
      <c r="L252" s="174" t="s">
        <v>2297</v>
      </c>
      <c r="M252" s="174" t="s">
        <v>1266</v>
      </c>
      <c r="N252" s="174" t="s">
        <v>3131</v>
      </c>
      <c r="P252"/>
      <c r="V252" s="133"/>
    </row>
    <row r="253" spans="1:22" x14ac:dyDescent="0.3">
      <c r="A253" s="174" t="s">
        <v>105</v>
      </c>
      <c r="B253" s="174" t="s">
        <v>925</v>
      </c>
      <c r="C253" s="174" t="s">
        <v>1465</v>
      </c>
      <c r="D253" s="174" t="s">
        <v>925</v>
      </c>
      <c r="E253" s="174" t="s">
        <v>1829</v>
      </c>
      <c r="F253" s="130" t="s">
        <v>1829</v>
      </c>
      <c r="G253" s="174" t="s">
        <v>925</v>
      </c>
      <c r="H253" s="174" t="s">
        <v>925</v>
      </c>
      <c r="I253" s="174" t="s">
        <v>925</v>
      </c>
      <c r="J253" s="130" t="s">
        <v>925</v>
      </c>
      <c r="K253" s="174" t="s">
        <v>925</v>
      </c>
      <c r="L253" s="174" t="s">
        <v>925</v>
      </c>
      <c r="M253" s="174" t="s">
        <v>925</v>
      </c>
      <c r="N253" s="174" t="s">
        <v>925</v>
      </c>
      <c r="O253" s="133">
        <v>8.1999999999999993</v>
      </c>
      <c r="P253"/>
      <c r="V253" s="133"/>
    </row>
    <row r="254" spans="1:22" x14ac:dyDescent="0.3">
      <c r="A254" s="174" t="s">
        <v>102</v>
      </c>
      <c r="B254" s="174" t="s">
        <v>925</v>
      </c>
      <c r="C254" s="174" t="s">
        <v>1427</v>
      </c>
      <c r="D254" s="174" t="s">
        <v>925</v>
      </c>
      <c r="E254" s="174" t="s">
        <v>925</v>
      </c>
      <c r="F254" s="130" t="s">
        <v>925</v>
      </c>
      <c r="G254" s="174" t="s">
        <v>925</v>
      </c>
      <c r="H254" s="174" t="s">
        <v>925</v>
      </c>
      <c r="I254" s="174" t="s">
        <v>925</v>
      </c>
      <c r="J254" s="130" t="s">
        <v>925</v>
      </c>
      <c r="K254" s="174" t="s">
        <v>925</v>
      </c>
      <c r="L254" s="174" t="s">
        <v>925</v>
      </c>
      <c r="M254" s="174" t="s">
        <v>925</v>
      </c>
      <c r="N254" s="174" t="s">
        <v>925</v>
      </c>
      <c r="P254"/>
      <c r="V254" s="133"/>
    </row>
    <row r="255" spans="1:22" x14ac:dyDescent="0.3">
      <c r="A255" s="174" t="s">
        <v>99</v>
      </c>
      <c r="B255" s="174" t="s">
        <v>925</v>
      </c>
      <c r="C255" s="174" t="s">
        <v>2108</v>
      </c>
      <c r="D255" s="174" t="s">
        <v>925</v>
      </c>
      <c r="E255" s="174" t="s">
        <v>925</v>
      </c>
      <c r="F255" s="130" t="s">
        <v>925</v>
      </c>
      <c r="G255" s="174" t="s">
        <v>925</v>
      </c>
      <c r="H255" s="174" t="s">
        <v>925</v>
      </c>
      <c r="I255" s="174" t="s">
        <v>925</v>
      </c>
      <c r="J255" s="130" t="s">
        <v>925</v>
      </c>
      <c r="K255" s="174" t="s">
        <v>925</v>
      </c>
      <c r="L255" s="174" t="s">
        <v>925</v>
      </c>
      <c r="M255" s="174" t="s">
        <v>925</v>
      </c>
      <c r="N255" s="174" t="s">
        <v>925</v>
      </c>
      <c r="P255"/>
      <c r="V255" s="133"/>
    </row>
    <row r="256" spans="1:22" x14ac:dyDescent="0.3">
      <c r="A256" s="174" t="s">
        <v>94</v>
      </c>
      <c r="B256" s="174" t="s">
        <v>925</v>
      </c>
      <c r="C256" s="174" t="s">
        <v>2087</v>
      </c>
      <c r="D256" s="174" t="s">
        <v>2088</v>
      </c>
      <c r="E256" s="174" t="s">
        <v>2481</v>
      </c>
      <c r="F256" s="130" t="s">
        <v>1270</v>
      </c>
      <c r="G256" s="174" t="s">
        <v>2089</v>
      </c>
      <c r="H256" s="174" t="s">
        <v>2090</v>
      </c>
      <c r="I256" s="174" t="s">
        <v>2482</v>
      </c>
      <c r="J256" s="130" t="s">
        <v>3107</v>
      </c>
      <c r="K256" s="174" t="s">
        <v>3405</v>
      </c>
      <c r="L256" s="174" t="s">
        <v>1400</v>
      </c>
      <c r="M256" s="174" t="s">
        <v>1708</v>
      </c>
      <c r="N256" s="174" t="s">
        <v>1141</v>
      </c>
      <c r="O256" s="133">
        <v>5</v>
      </c>
      <c r="P256"/>
      <c r="V256" s="133"/>
    </row>
    <row r="257" spans="1:22" x14ac:dyDescent="0.3">
      <c r="A257" s="174" t="s">
        <v>1967</v>
      </c>
      <c r="B257" s="174" t="s">
        <v>925</v>
      </c>
      <c r="C257" s="174" t="s">
        <v>1968</v>
      </c>
      <c r="D257" s="174" t="s">
        <v>1969</v>
      </c>
      <c r="E257" s="174" t="s">
        <v>1969</v>
      </c>
      <c r="F257" s="130" t="s">
        <v>2459</v>
      </c>
      <c r="G257" s="174" t="s">
        <v>1970</v>
      </c>
      <c r="H257" s="174" t="s">
        <v>1971</v>
      </c>
      <c r="I257" s="174" t="s">
        <v>2209</v>
      </c>
      <c r="J257" s="130" t="s">
        <v>1961</v>
      </c>
      <c r="K257" s="174" t="s">
        <v>925</v>
      </c>
      <c r="L257" s="174" t="s">
        <v>925</v>
      </c>
      <c r="M257" s="174" t="s">
        <v>925</v>
      </c>
      <c r="N257" s="174" t="s">
        <v>925</v>
      </c>
      <c r="P257"/>
      <c r="V257" s="133"/>
    </row>
    <row r="258" spans="1:22" x14ac:dyDescent="0.3">
      <c r="A258" s="174" t="s">
        <v>93</v>
      </c>
      <c r="B258" s="174" t="s">
        <v>925</v>
      </c>
      <c r="C258" s="174" t="s">
        <v>1610</v>
      </c>
      <c r="D258" s="174" t="s">
        <v>1611</v>
      </c>
      <c r="E258" s="174" t="s">
        <v>1612</v>
      </c>
      <c r="F258" s="130" t="s">
        <v>3299</v>
      </c>
      <c r="G258" s="174" t="s">
        <v>1611</v>
      </c>
      <c r="H258" s="174" t="s">
        <v>925</v>
      </c>
      <c r="I258" s="174" t="s">
        <v>925</v>
      </c>
      <c r="J258" s="130" t="s">
        <v>925</v>
      </c>
      <c r="K258" s="174" t="s">
        <v>925</v>
      </c>
      <c r="L258" s="174" t="s">
        <v>925</v>
      </c>
      <c r="M258" s="174" t="s">
        <v>925</v>
      </c>
      <c r="N258" s="174" t="s">
        <v>925</v>
      </c>
      <c r="P258"/>
      <c r="V258" s="133"/>
    </row>
    <row r="259" spans="1:22" x14ac:dyDescent="0.3">
      <c r="A259" s="174" t="s">
        <v>92</v>
      </c>
      <c r="B259" s="174" t="s">
        <v>925</v>
      </c>
      <c r="C259" s="174" t="s">
        <v>2164</v>
      </c>
      <c r="D259" s="174" t="s">
        <v>2165</v>
      </c>
      <c r="E259" s="174" t="s">
        <v>1633</v>
      </c>
      <c r="F259" s="130" t="s">
        <v>3117</v>
      </c>
      <c r="G259" s="174" t="s">
        <v>1979</v>
      </c>
      <c r="H259" s="174" t="s">
        <v>925</v>
      </c>
      <c r="I259" s="174" t="s">
        <v>2505</v>
      </c>
      <c r="J259" s="130" t="s">
        <v>3428</v>
      </c>
      <c r="K259" s="174" t="s">
        <v>3429</v>
      </c>
      <c r="L259" s="174" t="s">
        <v>1282</v>
      </c>
      <c r="M259" s="174" t="s">
        <v>1471</v>
      </c>
      <c r="N259" s="174" t="s">
        <v>3430</v>
      </c>
      <c r="R259"/>
      <c r="V259" s="133"/>
    </row>
    <row r="260" spans="1:22" x14ac:dyDescent="0.3">
      <c r="A260" s="174" t="s">
        <v>88</v>
      </c>
      <c r="B260" s="174" t="s">
        <v>925</v>
      </c>
      <c r="C260" s="174" t="s">
        <v>1926</v>
      </c>
      <c r="D260" s="174" t="s">
        <v>1664</v>
      </c>
      <c r="E260" s="174" t="s">
        <v>1927</v>
      </c>
      <c r="F260" s="130" t="s">
        <v>2447</v>
      </c>
      <c r="G260" s="174" t="s">
        <v>1815</v>
      </c>
      <c r="H260" s="174" t="s">
        <v>1460</v>
      </c>
      <c r="I260" s="174" t="s">
        <v>1928</v>
      </c>
      <c r="J260" s="130" t="s">
        <v>2448</v>
      </c>
      <c r="K260" s="174" t="s">
        <v>925</v>
      </c>
      <c r="L260" s="174" t="s">
        <v>925</v>
      </c>
      <c r="M260" s="174" t="s">
        <v>925</v>
      </c>
      <c r="N260" s="174" t="s">
        <v>925</v>
      </c>
    </row>
    <row r="261" spans="1:22" x14ac:dyDescent="0.3">
      <c r="A261" s="174" t="s">
        <v>79</v>
      </c>
      <c r="B261" s="174" t="s">
        <v>925</v>
      </c>
      <c r="C261" s="174" t="s">
        <v>1783</v>
      </c>
      <c r="D261" s="174" t="s">
        <v>1784</v>
      </c>
      <c r="E261" s="174" t="s">
        <v>1785</v>
      </c>
      <c r="F261" s="130" t="s">
        <v>2417</v>
      </c>
      <c r="G261" s="174" t="s">
        <v>925</v>
      </c>
      <c r="H261" s="174" t="s">
        <v>1786</v>
      </c>
      <c r="I261" s="174" t="s">
        <v>1787</v>
      </c>
      <c r="J261" s="130" t="s">
        <v>2418</v>
      </c>
      <c r="K261" s="174" t="s">
        <v>925</v>
      </c>
      <c r="L261" s="174" t="s">
        <v>925</v>
      </c>
      <c r="M261" s="174" t="s">
        <v>925</v>
      </c>
      <c r="N261" s="174" t="s">
        <v>925</v>
      </c>
    </row>
    <row r="264" spans="1:22" x14ac:dyDescent="0.3">
      <c r="T264" s="133">
        <v>7.72</v>
      </c>
    </row>
    <row r="266" spans="1:22" x14ac:dyDescent="0.3">
      <c r="A266" s="133" t="s">
        <v>2239</v>
      </c>
      <c r="T266" s="133">
        <v>4.2</v>
      </c>
    </row>
    <row r="267" spans="1:22" x14ac:dyDescent="0.3">
      <c r="A267" s="133" t="s">
        <v>2240</v>
      </c>
      <c r="T267" s="133">
        <v>4.45</v>
      </c>
    </row>
    <row r="268" spans="1:22" x14ac:dyDescent="0.3">
      <c r="A268" s="133" t="s">
        <v>2241</v>
      </c>
      <c r="T268" s="133">
        <v>2.76</v>
      </c>
    </row>
    <row r="269" spans="1:22" x14ac:dyDescent="0.3">
      <c r="A269" s="133" t="s">
        <v>2242</v>
      </c>
      <c r="T269" s="133">
        <v>4.4000000000000004</v>
      </c>
    </row>
    <row r="270" spans="1:22" x14ac:dyDescent="0.3">
      <c r="A270" s="133" t="s">
        <v>2243</v>
      </c>
      <c r="T270" s="133">
        <v>180</v>
      </c>
    </row>
    <row r="271" spans="1:22" x14ac:dyDescent="0.3">
      <c r="A271" s="133" t="s">
        <v>2244</v>
      </c>
      <c r="T271" s="133">
        <v>7.4</v>
      </c>
    </row>
    <row r="272" spans="1:22" x14ac:dyDescent="0.3">
      <c r="A272" s="133" t="s">
        <v>2245</v>
      </c>
      <c r="T272" s="133">
        <v>7.2</v>
      </c>
    </row>
    <row r="273" spans="1:20" x14ac:dyDescent="0.3">
      <c r="A273" s="133" t="s">
        <v>2246</v>
      </c>
      <c r="T273" s="133">
        <v>5.0999999999999996</v>
      </c>
    </row>
    <row r="274" spans="1:20" x14ac:dyDescent="0.3">
      <c r="A274" s="133" t="s">
        <v>2247</v>
      </c>
      <c r="T274" s="133">
        <v>15</v>
      </c>
    </row>
    <row r="275" spans="1:20" x14ac:dyDescent="0.3">
      <c r="A275" s="133" t="s">
        <v>2248</v>
      </c>
      <c r="T275" s="133">
        <v>3.8</v>
      </c>
    </row>
    <row r="276" spans="1:20" x14ac:dyDescent="0.3">
      <c r="A276" s="133" t="s">
        <v>2249</v>
      </c>
      <c r="T276" s="133">
        <v>12.45</v>
      </c>
    </row>
    <row r="277" spans="1:20" x14ac:dyDescent="0.3">
      <c r="A277" s="133" t="s">
        <v>2250</v>
      </c>
      <c r="T277" s="133">
        <v>13.79</v>
      </c>
    </row>
    <row r="278" spans="1:20" x14ac:dyDescent="0.3">
      <c r="A278" s="133" t="s">
        <v>2251</v>
      </c>
      <c r="T278" s="133">
        <v>34.21</v>
      </c>
    </row>
    <row r="279" spans="1:20" x14ac:dyDescent="0.3">
      <c r="A279" s="133" t="s">
        <v>2252</v>
      </c>
      <c r="T279" s="133">
        <v>34</v>
      </c>
    </row>
    <row r="280" spans="1:20" x14ac:dyDescent="0.3">
      <c r="A280" s="133" t="s">
        <v>2253</v>
      </c>
      <c r="T280" s="133">
        <v>30</v>
      </c>
    </row>
    <row r="281" spans="1:20" x14ac:dyDescent="0.3">
      <c r="A281" s="133" t="s">
        <v>2254</v>
      </c>
      <c r="T281" s="133">
        <v>6.39</v>
      </c>
    </row>
    <row r="282" spans="1:20" x14ac:dyDescent="0.3">
      <c r="A282" s="133" t="s">
        <v>2255</v>
      </c>
      <c r="T282" s="133">
        <v>2.1</v>
      </c>
    </row>
    <row r="283" spans="1:20" x14ac:dyDescent="0.3">
      <c r="A283" s="133" t="s">
        <v>2256</v>
      </c>
      <c r="T283" s="133">
        <v>4.53</v>
      </c>
    </row>
    <row r="284" spans="1:20" x14ac:dyDescent="0.3">
      <c r="A284" s="133" t="s">
        <v>2257</v>
      </c>
      <c r="T284" s="133">
        <v>44.5</v>
      </c>
    </row>
    <row r="285" spans="1:20" x14ac:dyDescent="0.3">
      <c r="A285" s="133" t="s">
        <v>2258</v>
      </c>
      <c r="T285" s="133">
        <v>20.9</v>
      </c>
    </row>
    <row r="286" spans="1:20" x14ac:dyDescent="0.3">
      <c r="A286" s="133" t="s">
        <v>2259</v>
      </c>
      <c r="T286" s="133">
        <v>26</v>
      </c>
    </row>
    <row r="287" spans="1:20" x14ac:dyDescent="0.3">
      <c r="A287" s="133" t="s">
        <v>2260</v>
      </c>
      <c r="T287" s="133">
        <v>20</v>
      </c>
    </row>
    <row r="288" spans="1:20" x14ac:dyDescent="0.3">
      <c r="A288" s="133" t="s">
        <v>2261</v>
      </c>
      <c r="T288" s="133">
        <v>2.2999999999999998</v>
      </c>
    </row>
    <row r="289" spans="1:20" x14ac:dyDescent="0.3">
      <c r="A289" s="133" t="s">
        <v>2262</v>
      </c>
      <c r="T289" s="133">
        <v>2.6</v>
      </c>
    </row>
    <row r="290" spans="1:20" x14ac:dyDescent="0.3">
      <c r="A290" s="133" t="s">
        <v>2263</v>
      </c>
      <c r="T290" s="133">
        <v>45</v>
      </c>
    </row>
    <row r="291" spans="1:20" x14ac:dyDescent="0.3">
      <c r="A291" s="133" t="s">
        <v>2264</v>
      </c>
      <c r="T291" s="133">
        <v>11.4</v>
      </c>
    </row>
    <row r="292" spans="1:20" x14ac:dyDescent="0.3">
      <c r="A292" s="133" t="s">
        <v>2265</v>
      </c>
      <c r="T292" s="133">
        <v>2.96</v>
      </c>
    </row>
    <row r="293" spans="1:20" x14ac:dyDescent="0.3">
      <c r="A293" s="133" t="s">
        <v>2266</v>
      </c>
      <c r="T293" s="133">
        <v>35</v>
      </c>
    </row>
    <row r="294" spans="1:20" x14ac:dyDescent="0.3">
      <c r="A294" s="133" t="s">
        <v>2267</v>
      </c>
      <c r="T294" s="133">
        <v>4.0999999999999996</v>
      </c>
    </row>
    <row r="295" spans="1:20" x14ac:dyDescent="0.3">
      <c r="A295" s="133" t="s">
        <v>2268</v>
      </c>
      <c r="T295" s="133">
        <v>4.8</v>
      </c>
    </row>
    <row r="296" spans="1:20" x14ac:dyDescent="0.3">
      <c r="A296" s="133" t="s">
        <v>2269</v>
      </c>
      <c r="T296" s="133">
        <v>21.9</v>
      </c>
    </row>
    <row r="297" spans="1:20" x14ac:dyDescent="0.3">
      <c r="A297" s="133" t="s">
        <v>2270</v>
      </c>
      <c r="T297" s="133">
        <v>4.87</v>
      </c>
    </row>
    <row r="298" spans="1:20" x14ac:dyDescent="0.3">
      <c r="A298" s="133" t="s">
        <v>2271</v>
      </c>
      <c r="T298" s="133">
        <v>3.1</v>
      </c>
    </row>
    <row r="299" spans="1:20" x14ac:dyDescent="0.3">
      <c r="A299" s="133" t="s">
        <v>2272</v>
      </c>
      <c r="T299" s="133">
        <v>30.7</v>
      </c>
    </row>
    <row r="300" spans="1:20" x14ac:dyDescent="0.3">
      <c r="A300" s="133" t="s">
        <v>2273</v>
      </c>
      <c r="T300" s="133">
        <v>4.7</v>
      </c>
    </row>
    <row r="301" spans="1:20" x14ac:dyDescent="0.3">
      <c r="A301" s="133" t="s">
        <v>2274</v>
      </c>
      <c r="T301" s="133">
        <v>6.7</v>
      </c>
    </row>
    <row r="302" spans="1:20" x14ac:dyDescent="0.3">
      <c r="A302" s="133" t="s">
        <v>2275</v>
      </c>
      <c r="T302" s="133">
        <v>49.75</v>
      </c>
    </row>
    <row r="303" spans="1:20" x14ac:dyDescent="0.3">
      <c r="A303" s="133" t="s">
        <v>2276</v>
      </c>
      <c r="T303" s="133">
        <v>0.6</v>
      </c>
    </row>
    <row r="304" spans="1:20" x14ac:dyDescent="0.3">
      <c r="A304" s="133" t="s">
        <v>2277</v>
      </c>
      <c r="T304" s="133">
        <v>5.45</v>
      </c>
    </row>
    <row r="305" spans="1:20" x14ac:dyDescent="0.3">
      <c r="A305" s="133" t="s">
        <v>2278</v>
      </c>
      <c r="T305" s="133">
        <v>4.9000000000000004</v>
      </c>
    </row>
    <row r="306" spans="1:20" x14ac:dyDescent="0.3">
      <c r="A306" s="133" t="s">
        <v>482</v>
      </c>
      <c r="T306" s="133">
        <v>27.7</v>
      </c>
    </row>
    <row r="307" spans="1:20" x14ac:dyDescent="0.3">
      <c r="A307" s="133" t="s">
        <v>456</v>
      </c>
      <c r="T307" s="133">
        <v>47.6</v>
      </c>
    </row>
    <row r="308" spans="1:20" x14ac:dyDescent="0.3">
      <c r="A308" s="133" t="s">
        <v>430</v>
      </c>
      <c r="T308" s="133">
        <v>3.05</v>
      </c>
    </row>
    <row r="309" spans="1:20" x14ac:dyDescent="0.3">
      <c r="A309" s="133" t="s">
        <v>408</v>
      </c>
      <c r="T309" s="133">
        <v>0.85</v>
      </c>
    </row>
    <row r="310" spans="1:20" x14ac:dyDescent="0.3">
      <c r="A310" s="133" t="s">
        <v>377</v>
      </c>
      <c r="T310" s="133">
        <v>7.3</v>
      </c>
    </row>
    <row r="311" spans="1:20" x14ac:dyDescent="0.3">
      <c r="A311" s="133" t="s">
        <v>365</v>
      </c>
      <c r="T311" s="133">
        <v>32.5</v>
      </c>
    </row>
    <row r="312" spans="1:20" x14ac:dyDescent="0.3">
      <c r="A312" s="133" t="s">
        <v>356</v>
      </c>
      <c r="T312" s="133">
        <v>60</v>
      </c>
    </row>
    <row r="313" spans="1:20" x14ac:dyDescent="0.3">
      <c r="A313" s="133" t="s">
        <v>354</v>
      </c>
      <c r="T313" s="133">
        <v>6.95</v>
      </c>
    </row>
    <row r="314" spans="1:20" x14ac:dyDescent="0.3">
      <c r="A314" s="133" t="s">
        <v>341</v>
      </c>
      <c r="T314" s="133">
        <v>9</v>
      </c>
    </row>
    <row r="315" spans="1:20" x14ac:dyDescent="0.3">
      <c r="A315" s="133" t="s">
        <v>332</v>
      </c>
      <c r="T315" s="133">
        <v>130</v>
      </c>
    </row>
    <row r="316" spans="1:20" x14ac:dyDescent="0.3">
      <c r="A316" s="133" t="s">
        <v>326</v>
      </c>
      <c r="T316" s="133">
        <v>1.89</v>
      </c>
    </row>
    <row r="317" spans="1:20" x14ac:dyDescent="0.3">
      <c r="A317" s="133" t="s">
        <v>312</v>
      </c>
      <c r="T317" s="133">
        <v>6.3</v>
      </c>
    </row>
    <row r="318" spans="1:20" x14ac:dyDescent="0.3">
      <c r="A318" s="133" t="s">
        <v>306</v>
      </c>
      <c r="T318" s="133">
        <v>7.4</v>
      </c>
    </row>
    <row r="319" spans="1:20" x14ac:dyDescent="0.3">
      <c r="A319" s="133" t="s">
        <v>305</v>
      </c>
      <c r="T319" s="133">
        <v>37.33</v>
      </c>
    </row>
    <row r="320" spans="1:20" x14ac:dyDescent="0.3">
      <c r="A320" s="133" t="s">
        <v>866</v>
      </c>
      <c r="T320" s="133">
        <v>11.35</v>
      </c>
    </row>
    <row r="321" spans="1:20" x14ac:dyDescent="0.3">
      <c r="A321" s="133" t="s">
        <v>285</v>
      </c>
      <c r="T321" s="133">
        <v>6.4</v>
      </c>
    </row>
    <row r="322" spans="1:20" x14ac:dyDescent="0.3">
      <c r="A322" s="133" t="s">
        <v>284</v>
      </c>
      <c r="T322" s="133">
        <v>12.6</v>
      </c>
    </row>
    <row r="323" spans="1:20" x14ac:dyDescent="0.3">
      <c r="A323" s="133" t="s">
        <v>281</v>
      </c>
      <c r="T323" s="133">
        <v>44</v>
      </c>
    </row>
    <row r="324" spans="1:20" x14ac:dyDescent="0.3">
      <c r="A324" s="133" t="s">
        <v>279</v>
      </c>
      <c r="T324" s="133">
        <v>18</v>
      </c>
    </row>
    <row r="325" spans="1:20" x14ac:dyDescent="0.3">
      <c r="A325" s="133" t="s">
        <v>274</v>
      </c>
      <c r="T325" s="133">
        <v>12.75</v>
      </c>
    </row>
    <row r="326" spans="1:20" x14ac:dyDescent="0.3">
      <c r="A326" s="133" t="s">
        <v>271</v>
      </c>
      <c r="T326" s="133">
        <v>4.3499999999999996</v>
      </c>
    </row>
    <row r="327" spans="1:20" x14ac:dyDescent="0.3">
      <c r="A327" s="133" t="s">
        <v>868</v>
      </c>
      <c r="T327" s="133">
        <v>9.64</v>
      </c>
    </row>
    <row r="328" spans="1:20" x14ac:dyDescent="0.3">
      <c r="A328" s="133" t="s">
        <v>268</v>
      </c>
      <c r="T328" s="133">
        <v>22.9</v>
      </c>
    </row>
    <row r="329" spans="1:20" x14ac:dyDescent="0.3">
      <c r="A329" s="133" t="s">
        <v>266</v>
      </c>
      <c r="T329" s="133">
        <v>8.65</v>
      </c>
    </row>
    <row r="330" spans="1:20" x14ac:dyDescent="0.3">
      <c r="A330" s="133" t="s">
        <v>262</v>
      </c>
      <c r="T330" s="133">
        <v>10.7</v>
      </c>
    </row>
    <row r="331" spans="1:20" x14ac:dyDescent="0.3">
      <c r="A331" s="133" t="s">
        <v>258</v>
      </c>
      <c r="T331" s="133">
        <v>1.35</v>
      </c>
    </row>
    <row r="332" spans="1:20" x14ac:dyDescent="0.3">
      <c r="A332" s="133" t="s">
        <v>240</v>
      </c>
      <c r="T332" s="133">
        <v>3.9</v>
      </c>
    </row>
    <row r="333" spans="1:20" x14ac:dyDescent="0.3">
      <c r="A333" s="133" t="s">
        <v>236</v>
      </c>
      <c r="T333" s="133">
        <v>9.06</v>
      </c>
    </row>
    <row r="334" spans="1:20" x14ac:dyDescent="0.3">
      <c r="A334" s="133" t="s">
        <v>235</v>
      </c>
      <c r="T334" s="133">
        <v>2.86</v>
      </c>
    </row>
    <row r="335" spans="1:20" x14ac:dyDescent="0.3">
      <c r="A335" s="133" t="s">
        <v>225</v>
      </c>
      <c r="T335" s="133">
        <v>197</v>
      </c>
    </row>
    <row r="336" spans="1:20" x14ac:dyDescent="0.3">
      <c r="A336" s="133" t="s">
        <v>211</v>
      </c>
      <c r="T336" s="133">
        <v>34.25</v>
      </c>
    </row>
    <row r="337" spans="1:20" x14ac:dyDescent="0.3">
      <c r="A337" s="133" t="s">
        <v>208</v>
      </c>
      <c r="T337" s="133">
        <v>10.6</v>
      </c>
    </row>
    <row r="338" spans="1:20" x14ac:dyDescent="0.3">
      <c r="A338" s="133" t="s">
        <v>198</v>
      </c>
      <c r="T338" s="133">
        <v>4.3</v>
      </c>
    </row>
    <row r="339" spans="1:20" x14ac:dyDescent="0.3">
      <c r="A339" s="133" t="s">
        <v>186</v>
      </c>
      <c r="T339" s="133">
        <v>34.200000000000003</v>
      </c>
    </row>
    <row r="340" spans="1:20" x14ac:dyDescent="0.3">
      <c r="A340" s="133" t="s">
        <v>184</v>
      </c>
      <c r="T340" s="133">
        <v>6.8</v>
      </c>
    </row>
    <row r="341" spans="1:20" x14ac:dyDescent="0.3">
      <c r="A341" s="133" t="s">
        <v>175</v>
      </c>
      <c r="T341" s="133">
        <v>16</v>
      </c>
    </row>
    <row r="342" spans="1:20" x14ac:dyDescent="0.3">
      <c r="A342" s="133" t="s">
        <v>172</v>
      </c>
      <c r="T342" s="133">
        <v>9</v>
      </c>
    </row>
    <row r="343" spans="1:20" x14ac:dyDescent="0.3">
      <c r="A343" s="133" t="s">
        <v>170</v>
      </c>
      <c r="T343" s="133">
        <v>17.899999999999999</v>
      </c>
    </row>
    <row r="344" spans="1:20" x14ac:dyDescent="0.3">
      <c r="A344" s="133" t="s">
        <v>168</v>
      </c>
      <c r="T344" s="133">
        <v>14</v>
      </c>
    </row>
    <row r="345" spans="1:20" x14ac:dyDescent="0.3">
      <c r="A345" s="133" t="s">
        <v>164</v>
      </c>
      <c r="T345" s="133">
        <v>3.95</v>
      </c>
    </row>
    <row r="346" spans="1:20" x14ac:dyDescent="0.3">
      <c r="A346" s="133" t="s">
        <v>162</v>
      </c>
      <c r="T346" s="133">
        <v>5</v>
      </c>
    </row>
    <row r="347" spans="1:20" x14ac:dyDescent="0.3">
      <c r="A347" s="133" t="b">
        <v>1</v>
      </c>
      <c r="T347" s="133">
        <v>5.3</v>
      </c>
    </row>
    <row r="348" spans="1:20" x14ac:dyDescent="0.3">
      <c r="A348" s="133" t="s">
        <v>144</v>
      </c>
      <c r="T348" s="133">
        <v>4.3</v>
      </c>
    </row>
    <row r="349" spans="1:20" x14ac:dyDescent="0.3">
      <c r="A349" s="133" t="s">
        <v>126</v>
      </c>
      <c r="T349" s="133">
        <v>6.25</v>
      </c>
    </row>
    <row r="350" spans="1:20" x14ac:dyDescent="0.3">
      <c r="A350" s="133" t="s">
        <v>120</v>
      </c>
      <c r="T350" s="133">
        <v>2.1</v>
      </c>
    </row>
    <row r="351" spans="1:20" x14ac:dyDescent="0.3">
      <c r="A351" s="133" t="s">
        <v>107</v>
      </c>
      <c r="T351" s="133">
        <v>8.1999999999999993</v>
      </c>
    </row>
    <row r="352" spans="1:20" x14ac:dyDescent="0.3">
      <c r="A352" s="133" t="s">
        <v>105</v>
      </c>
      <c r="T352" s="133">
        <v>5</v>
      </c>
    </row>
    <row r="353" spans="1:20" x14ac:dyDescent="0.3">
      <c r="A353" s="133" t="s">
        <v>99</v>
      </c>
      <c r="T353" s="133">
        <v>23.6</v>
      </c>
    </row>
    <row r="354" spans="1:20" x14ac:dyDescent="0.3">
      <c r="A354" s="133" t="s">
        <v>93</v>
      </c>
      <c r="T354" s="133">
        <v>25.7</v>
      </c>
    </row>
    <row r="355" spans="1:20" x14ac:dyDescent="0.3">
      <c r="A355" s="133" t="s">
        <v>84</v>
      </c>
    </row>
    <row r="356" spans="1:20" x14ac:dyDescent="0.3">
      <c r="A356" s="133" t="s">
        <v>81</v>
      </c>
    </row>
  </sheetData>
  <phoneticPr fontId="1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C350" zoomScale="85" zoomScaleNormal="85" workbookViewId="0">
      <selection activeCell="O360" sqref="O360"/>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x14ac:dyDescent="0.3">
      <c r="A120" s="131" t="s">
        <v>807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808</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x14ac:dyDescent="0.3">
      <c r="A122" s="131" t="s">
        <v>810</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t="str">
        <f t="shared" ref="B357:O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t="str">
        <f t="shared" si="11"/>
        <v>0</v>
      </c>
      <c r="L357" s="8" t="str">
        <f t="shared" si="11"/>
        <v>0</v>
      </c>
      <c r="M357" s="8" t="str">
        <f t="shared" si="11"/>
        <v>0</v>
      </c>
      <c r="N357" s="8" t="str">
        <f t="shared" si="11"/>
        <v>0</v>
      </c>
      <c r="O357" s="8" t="str">
        <f>IFERROR(VLOOKUP($B$356,$4:$126,MATCH($Q357&amp;"/"&amp;O$348,$2:$2,0),FALSE),"")</f>
        <v/>
      </c>
      <c r="P357" s="6"/>
      <c r="Q357" s="9" t="s">
        <v>12</v>
      </c>
    </row>
    <row r="358" spans="2:17"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t="str">
        <f t="shared" si="11"/>
        <v>0</v>
      </c>
      <c r="M358" s="8" t="str">
        <f t="shared" si="11"/>
        <v>0</v>
      </c>
      <c r="N358" s="8" t="str">
        <f t="shared" si="11"/>
        <v>0</v>
      </c>
      <c r="O358" s="8" t="str">
        <f>IFERROR(VLOOKUP($B$356,$4:$126,MATCH($Q358&amp;"/"&amp;O$348,$2:$2,0),FALSE),"")</f>
        <v/>
      </c>
      <c r="P358" s="6"/>
      <c r="Q358" s="9" t="s">
        <v>13</v>
      </c>
    </row>
    <row r="359" spans="2:17"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t="str">
        <f t="shared" si="11"/>
        <v>0</v>
      </c>
      <c r="M359" s="8" t="str">
        <f t="shared" si="11"/>
        <v>0</v>
      </c>
      <c r="N359" s="8" t="str">
        <f t="shared" si="11"/>
        <v>0</v>
      </c>
      <c r="O359" s="8" t="str">
        <f>IFERROR(VLOOKUP($B$356,$4:$126,MATCH($Q359&amp;"/"&amp;O$348,$2:$2,0),FALSE),"")</f>
        <v/>
      </c>
      <c r="P359" s="6"/>
      <c r="Q359" s="9" t="s">
        <v>14</v>
      </c>
    </row>
    <row r="360" spans="2:17"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t="str">
        <f t="shared" si="11"/>
        <v>0</v>
      </c>
      <c r="L360" s="8" t="str">
        <f t="shared" si="11"/>
        <v>0</v>
      </c>
      <c r="M360" s="8" t="str">
        <f t="shared" si="11"/>
        <v>0</v>
      </c>
      <c r="N360" s="8" t="str">
        <f t="shared" si="11"/>
        <v>0</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t="e">
        <f t="shared" si="12"/>
        <v>#VALUE!</v>
      </c>
      <c r="L361" s="12" t="e">
        <f t="shared" si="12"/>
        <v>#VALUE!</v>
      </c>
      <c r="M361" s="12" t="e">
        <f t="shared" si="12"/>
        <v>#VALUE!</v>
      </c>
      <c r="N361" s="12" t="e">
        <f t="shared" si="12"/>
        <v>#VALUE!</v>
      </c>
      <c r="O361" s="12" t="e">
        <f t="shared" si="12"/>
        <v>#VALUE!</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t="str">
        <f t="shared" si="13"/>
        <v/>
      </c>
      <c r="M363" s="8" t="str">
        <f t="shared" si="13"/>
        <v/>
      </c>
      <c r="N363" s="8" t="str">
        <f t="shared" si="13"/>
        <v/>
      </c>
      <c r="O363" s="8" t="str">
        <f t="shared" si="13"/>
        <v/>
      </c>
      <c r="P363" s="6"/>
      <c r="Q363" s="9" t="s">
        <v>12</v>
      </c>
    </row>
    <row r="364" spans="2:17"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t="str">
        <f t="shared" si="13"/>
        <v/>
      </c>
      <c r="M364" s="8" t="str">
        <f t="shared" si="13"/>
        <v/>
      </c>
      <c r="N364" s="8" t="str">
        <f t="shared" si="13"/>
        <v/>
      </c>
      <c r="O364" s="8" t="str">
        <f t="shared" si="13"/>
        <v/>
      </c>
      <c r="P364" s="6"/>
      <c r="Q364" s="9" t="s">
        <v>13</v>
      </c>
    </row>
    <row r="365" spans="2:17"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t="str">
        <f t="shared" si="13"/>
        <v/>
      </c>
      <c r="M365" s="8" t="str">
        <f t="shared" si="13"/>
        <v/>
      </c>
      <c r="N365" s="8" t="str">
        <f t="shared" si="13"/>
        <v/>
      </c>
      <c r="O365" s="8" t="str">
        <f t="shared" si="13"/>
        <v/>
      </c>
      <c r="P365" s="6"/>
      <c r="Q365" s="9" t="s">
        <v>14</v>
      </c>
    </row>
    <row r="366" spans="2:17"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t="str">
        <f t="shared" si="13"/>
        <v/>
      </c>
      <c r="L366" s="8" t="str">
        <f t="shared" si="13"/>
        <v/>
      </c>
      <c r="M366" s="8" t="str">
        <f t="shared" si="13"/>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t="e">
        <f t="shared" si="14"/>
        <v>#VALUE!</v>
      </c>
      <c r="L367" s="12" t="e">
        <f t="shared" si="14"/>
        <v>#VALUE!</v>
      </c>
      <c r="M367" s="12" t="e">
        <f t="shared" si="14"/>
        <v>#VALUE!</v>
      </c>
      <c r="N367" s="12" t="e">
        <f t="shared" si="14"/>
        <v>#VALUE!</v>
      </c>
      <c r="O367" s="12" t="e">
        <f t="shared" si="14"/>
        <v>#VALUE!</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t="str">
        <f t="shared" si="15"/>
        <v/>
      </c>
      <c r="M369" s="8" t="str">
        <f t="shared" si="15"/>
        <v/>
      </c>
      <c r="N369" s="8" t="str">
        <f t="shared" si="15"/>
        <v/>
      </c>
      <c r="O369" s="8" t="str">
        <f t="shared" si="15"/>
        <v/>
      </c>
      <c r="P369" s="6"/>
      <c r="Q369" s="9" t="s">
        <v>12</v>
      </c>
    </row>
    <row r="370" spans="1:17"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t="str">
        <f t="shared" si="15"/>
        <v/>
      </c>
      <c r="M370" s="8" t="str">
        <f t="shared" si="15"/>
        <v/>
      </c>
      <c r="N370" s="8" t="str">
        <f t="shared" si="15"/>
        <v/>
      </c>
      <c r="O370" s="8" t="str">
        <f t="shared" si="15"/>
        <v/>
      </c>
      <c r="P370" s="6"/>
      <c r="Q370" s="9" t="s">
        <v>13</v>
      </c>
    </row>
    <row r="371" spans="1:17"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t="str">
        <f t="shared" si="15"/>
        <v/>
      </c>
      <c r="M371" s="8" t="str">
        <f t="shared" si="15"/>
        <v/>
      </c>
      <c r="N371" s="8" t="str">
        <f t="shared" si="15"/>
        <v/>
      </c>
      <c r="O371" s="8" t="str">
        <f t="shared" si="15"/>
        <v/>
      </c>
      <c r="P371" s="6"/>
      <c r="Q371" s="9" t="s">
        <v>14</v>
      </c>
    </row>
    <row r="372" spans="1:17"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t="str">
        <f t="shared" si="15"/>
        <v/>
      </c>
      <c r="L372" s="8" t="str">
        <f t="shared" si="15"/>
        <v/>
      </c>
      <c r="M372" s="8" t="str">
        <f t="shared" si="15"/>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t="e">
        <f t="shared" si="16"/>
        <v>#VALUE!</v>
      </c>
      <c r="L373" s="12" t="e">
        <f t="shared" si="16"/>
        <v>#VALUE!</v>
      </c>
      <c r="M373" s="12" t="e">
        <f t="shared" si="16"/>
        <v>#VALUE!</v>
      </c>
      <c r="N373" s="12" t="e">
        <f t="shared" si="16"/>
        <v>#VALUE!</v>
      </c>
      <c r="O373" s="12" t="e">
        <f t="shared" si="16"/>
        <v>#VALUE!</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t="str">
        <f t="shared" si="17"/>
        <v/>
      </c>
      <c r="M375" s="8" t="str">
        <f t="shared" si="17"/>
        <v/>
      </c>
      <c r="N375" s="8" t="str">
        <f t="shared" si="17"/>
        <v/>
      </c>
      <c r="O375" s="8" t="str">
        <f t="shared" si="17"/>
        <v/>
      </c>
      <c r="P375" s="6"/>
      <c r="Q375" s="9" t="s">
        <v>12</v>
      </c>
    </row>
    <row r="376" spans="1:17"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t="str">
        <f t="shared" si="17"/>
        <v/>
      </c>
      <c r="M376" s="8" t="str">
        <f t="shared" si="17"/>
        <v/>
      </c>
      <c r="N376" s="8" t="str">
        <f t="shared" si="17"/>
        <v/>
      </c>
      <c r="O376" s="8" t="str">
        <f t="shared" si="17"/>
        <v/>
      </c>
      <c r="P376" s="6"/>
      <c r="Q376" s="9" t="s">
        <v>13</v>
      </c>
    </row>
    <row r="377" spans="1:17"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t="str">
        <f t="shared" si="17"/>
        <v/>
      </c>
      <c r="M377" s="8" t="str">
        <f t="shared" si="17"/>
        <v/>
      </c>
      <c r="N377" s="8" t="str">
        <f t="shared" si="17"/>
        <v/>
      </c>
      <c r="O377" s="8" t="str">
        <f t="shared" si="17"/>
        <v/>
      </c>
      <c r="P377" s="6"/>
      <c r="Q377" s="9" t="s">
        <v>14</v>
      </c>
    </row>
    <row r="378" spans="1:17"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t="str">
        <f t="shared" si="17"/>
        <v/>
      </c>
      <c r="L378" s="8" t="str">
        <f t="shared" si="17"/>
        <v/>
      </c>
      <c r="M378" s="8" t="str">
        <f t="shared" si="17"/>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t="e">
        <f t="shared" si="18"/>
        <v>#VALUE!</v>
      </c>
      <c r="L379" s="12" t="e">
        <f t="shared" si="18"/>
        <v>#VALUE!</v>
      </c>
      <c r="M379" s="12" t="e">
        <f t="shared" si="18"/>
        <v>#VALUE!</v>
      </c>
      <c r="N379" s="12" t="e">
        <f t="shared" si="18"/>
        <v>#VALUE!</v>
      </c>
      <c r="O379" s="12" t="e">
        <f t="shared" si="18"/>
        <v>#VALUE!</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t="str">
        <f t="shared" si="19"/>
        <v/>
      </c>
      <c r="M381" s="8" t="str">
        <f t="shared" si="19"/>
        <v/>
      </c>
      <c r="N381" s="8" t="str">
        <f t="shared" si="19"/>
        <v/>
      </c>
      <c r="O381" s="8" t="str">
        <f t="shared" si="19"/>
        <v/>
      </c>
      <c r="P381" s="6"/>
      <c r="Q381" s="9" t="s">
        <v>12</v>
      </c>
    </row>
    <row r="382" spans="1:17"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t="str">
        <f t="shared" si="19"/>
        <v/>
      </c>
      <c r="M382" s="8" t="str">
        <f t="shared" si="19"/>
        <v/>
      </c>
      <c r="N382" s="8" t="str">
        <f t="shared" si="19"/>
        <v/>
      </c>
      <c r="O382" s="8" t="str">
        <f t="shared" si="19"/>
        <v/>
      </c>
      <c r="P382" s="6"/>
      <c r="Q382" s="9" t="s">
        <v>13</v>
      </c>
    </row>
    <row r="383" spans="1:17"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t="str">
        <f t="shared" si="19"/>
        <v/>
      </c>
      <c r="M383" s="8" t="str">
        <f t="shared" si="19"/>
        <v/>
      </c>
      <c r="N383" s="8" t="str">
        <f t="shared" si="19"/>
        <v/>
      </c>
      <c r="O383" s="8" t="str">
        <f t="shared" si="19"/>
        <v/>
      </c>
      <c r="P383" s="6"/>
      <c r="Q383" s="9" t="s">
        <v>14</v>
      </c>
    </row>
    <row r="384" spans="1:17"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t="str">
        <f t="shared" si="19"/>
        <v/>
      </c>
      <c r="L384" s="8" t="str">
        <f t="shared" si="19"/>
        <v/>
      </c>
      <c r="M384" s="8" t="str">
        <f t="shared" si="19"/>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t="e">
        <f t="shared" si="20"/>
        <v>#VALUE!</v>
      </c>
      <c r="L385" s="12" t="e">
        <f t="shared" si="20"/>
        <v>#VALUE!</v>
      </c>
      <c r="M385" s="12" t="e">
        <f t="shared" si="20"/>
        <v>#VALUE!</v>
      </c>
      <c r="N385" s="12" t="e">
        <f t="shared" si="20"/>
        <v>#VALUE!</v>
      </c>
      <c r="O385" s="12" t="e">
        <f t="shared" si="20"/>
        <v>#VALUE!</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t="str">
        <f t="shared" si="21"/>
        <v/>
      </c>
      <c r="M387" s="8" t="str">
        <f t="shared" si="21"/>
        <v/>
      </c>
      <c r="N387" s="8" t="str">
        <f t="shared" si="21"/>
        <v/>
      </c>
      <c r="O387" s="8" t="str">
        <f t="shared" si="21"/>
        <v/>
      </c>
      <c r="P387" s="6"/>
      <c r="Q387" s="9" t="s">
        <v>12</v>
      </c>
    </row>
    <row r="388" spans="1:17"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t="str">
        <f t="shared" si="21"/>
        <v/>
      </c>
      <c r="M388" s="8" t="str">
        <f t="shared" si="21"/>
        <v/>
      </c>
      <c r="N388" s="8" t="str">
        <f t="shared" si="21"/>
        <v/>
      </c>
      <c r="O388" s="8" t="str">
        <f t="shared" si="21"/>
        <v/>
      </c>
      <c r="P388" s="6"/>
      <c r="Q388" s="9" t="s">
        <v>13</v>
      </c>
    </row>
    <row r="389" spans="1:17"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t="str">
        <f t="shared" si="21"/>
        <v/>
      </c>
      <c r="M389" s="8" t="str">
        <f t="shared" si="21"/>
        <v/>
      </c>
      <c r="N389" s="8" t="str">
        <f t="shared" si="21"/>
        <v/>
      </c>
      <c r="O389" s="8" t="str">
        <f t="shared" si="21"/>
        <v/>
      </c>
      <c r="P389" s="6"/>
      <c r="Q389" s="9" t="s">
        <v>14</v>
      </c>
    </row>
    <row r="390" spans="1:17"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t="str">
        <f t="shared" si="21"/>
        <v/>
      </c>
      <c r="L390" s="8" t="str">
        <f t="shared" si="21"/>
        <v/>
      </c>
      <c r="M390" s="8" t="str">
        <f t="shared" si="21"/>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t="e">
        <f t="shared" si="22"/>
        <v>#VALUE!</v>
      </c>
      <c r="L391" s="12" t="e">
        <f t="shared" si="22"/>
        <v>#VALUE!</v>
      </c>
      <c r="M391" s="12" t="e">
        <f t="shared" si="22"/>
        <v>#VALUE!</v>
      </c>
      <c r="N391" s="12" t="e">
        <f t="shared" si="22"/>
        <v>#VALUE!</v>
      </c>
      <c r="O391" s="12" t="e">
        <f t="shared" si="22"/>
        <v>#VALUE!</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t="str">
        <f t="shared" si="23"/>
        <v/>
      </c>
      <c r="M393" s="8" t="str">
        <f t="shared" si="23"/>
        <v/>
      </c>
      <c r="N393" s="8" t="str">
        <f t="shared" si="23"/>
        <v/>
      </c>
      <c r="O393" s="8" t="str">
        <f t="shared" si="23"/>
        <v/>
      </c>
      <c r="P393" s="6"/>
      <c r="Q393" s="9" t="s">
        <v>12</v>
      </c>
    </row>
    <row r="394" spans="1:17"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t="str">
        <f t="shared" si="23"/>
        <v/>
      </c>
      <c r="M394" s="8" t="str">
        <f t="shared" si="23"/>
        <v/>
      </c>
      <c r="N394" s="8" t="str">
        <f t="shared" si="23"/>
        <v/>
      </c>
      <c r="O394" s="8" t="str">
        <f t="shared" si="23"/>
        <v/>
      </c>
      <c r="P394" s="6"/>
      <c r="Q394" s="9" t="s">
        <v>13</v>
      </c>
    </row>
    <row r="395" spans="1:17"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t="str">
        <f t="shared" si="23"/>
        <v/>
      </c>
      <c r="M395" s="8" t="str">
        <f t="shared" si="23"/>
        <v/>
      </c>
      <c r="N395" s="8" t="str">
        <f t="shared" si="23"/>
        <v/>
      </c>
      <c r="O395" s="8" t="str">
        <f t="shared" si="23"/>
        <v/>
      </c>
      <c r="P395" s="6"/>
      <c r="Q395" s="9" t="s">
        <v>14</v>
      </c>
    </row>
    <row r="396" spans="1:17"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t="str">
        <f t="shared" si="23"/>
        <v/>
      </c>
      <c r="L396" s="8" t="str">
        <f t="shared" si="23"/>
        <v/>
      </c>
      <c r="M396" s="8" t="str">
        <f t="shared" si="23"/>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t="e">
        <f t="shared" si="24"/>
        <v>#VALUE!</v>
      </c>
      <c r="L397" s="12" t="e">
        <f t="shared" si="24"/>
        <v>#VALUE!</v>
      </c>
      <c r="M397" s="12" t="e">
        <f t="shared" si="24"/>
        <v>#VALUE!</v>
      </c>
      <c r="N397" s="12" t="e">
        <f>+N396/N$402</f>
        <v>#VALUE!</v>
      </c>
      <c r="O397" s="12" t="e">
        <f>+O396/O$402</f>
        <v>#VALUE!</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t="str">
        <f t="shared" si="25"/>
        <v/>
      </c>
      <c r="M399" s="8" t="str">
        <f t="shared" si="25"/>
        <v/>
      </c>
      <c r="N399" s="8" t="str">
        <f t="shared" si="25"/>
        <v/>
      </c>
      <c r="O399" s="8" t="str">
        <f t="shared" si="25"/>
        <v/>
      </c>
      <c r="P399" s="6"/>
      <c r="Q399" s="9" t="s">
        <v>12</v>
      </c>
    </row>
    <row r="400" spans="1:17"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t="str">
        <f t="shared" si="25"/>
        <v/>
      </c>
      <c r="M400" s="8" t="str">
        <f t="shared" si="25"/>
        <v/>
      </c>
      <c r="N400" s="8" t="str">
        <f t="shared" si="25"/>
        <v/>
      </c>
      <c r="O400" s="8" t="str">
        <f t="shared" si="25"/>
        <v/>
      </c>
      <c r="P400" s="6"/>
      <c r="Q400" s="9" t="s">
        <v>13</v>
      </c>
    </row>
    <row r="401" spans="1:17"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t="str">
        <f t="shared" si="25"/>
        <v/>
      </c>
      <c r="M401" s="8" t="str">
        <f t="shared" si="25"/>
        <v/>
      </c>
      <c r="N401" s="8" t="str">
        <f t="shared" si="25"/>
        <v/>
      </c>
      <c r="O401" s="8" t="str">
        <f t="shared" si="25"/>
        <v/>
      </c>
      <c r="P401" s="6"/>
      <c r="Q401" s="9" t="s">
        <v>14</v>
      </c>
    </row>
    <row r="402" spans="1:17"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t="str">
        <f t="shared" si="25"/>
        <v/>
      </c>
      <c r="L402" s="8" t="str">
        <f t="shared" si="25"/>
        <v/>
      </c>
      <c r="M402" s="8" t="str">
        <f t="shared" si="25"/>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t="str">
        <f t="shared" si="26"/>
        <v/>
      </c>
      <c r="M405" s="8" t="str">
        <f t="shared" si="26"/>
        <v/>
      </c>
      <c r="N405" s="8" t="str">
        <f t="shared" si="26"/>
        <v/>
      </c>
      <c r="O405" s="8" t="str">
        <f t="shared" si="26"/>
        <v/>
      </c>
      <c r="P405" s="6"/>
      <c r="Q405" s="9" t="s">
        <v>12</v>
      </c>
    </row>
    <row r="406" spans="1:17"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t="str">
        <f t="shared" si="26"/>
        <v/>
      </c>
      <c r="M406" s="8" t="str">
        <f t="shared" si="26"/>
        <v/>
      </c>
      <c r="N406" s="8" t="str">
        <f t="shared" si="26"/>
        <v/>
      </c>
      <c r="O406" s="8" t="str">
        <f t="shared" si="26"/>
        <v/>
      </c>
      <c r="P406" s="6"/>
      <c r="Q406" s="9" t="s">
        <v>13</v>
      </c>
    </row>
    <row r="407" spans="1:17"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t="str">
        <f t="shared" si="26"/>
        <v/>
      </c>
      <c r="M407" s="8" t="str">
        <f t="shared" si="26"/>
        <v/>
      </c>
      <c r="N407" s="8" t="str">
        <f t="shared" si="26"/>
        <v/>
      </c>
      <c r="O407" s="8" t="str">
        <f t="shared" si="26"/>
        <v/>
      </c>
      <c r="P407" s="6"/>
      <c r="Q407" s="9" t="s">
        <v>14</v>
      </c>
    </row>
    <row r="408" spans="1:17"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t="str">
        <f t="shared" si="26"/>
        <v/>
      </c>
      <c r="L408" s="8" t="str">
        <f t="shared" si="26"/>
        <v/>
      </c>
      <c r="M408" s="8" t="str">
        <f t="shared" si="26"/>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t="e">
        <f t="shared" si="27"/>
        <v>#VALUE!</v>
      </c>
      <c r="L409" s="12" t="e">
        <f t="shared" si="27"/>
        <v>#VALUE!</v>
      </c>
      <c r="M409" s="12" t="e">
        <f t="shared" si="27"/>
        <v>#VALUE!</v>
      </c>
      <c r="N409" s="12" t="e">
        <f>+N408/N$402</f>
        <v>#VALUE!</v>
      </c>
      <c r="O409" s="12" t="e">
        <f>+O408/O$402</f>
        <v>#VALUE!</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t="str">
        <f t="shared" si="28"/>
        <v/>
      </c>
      <c r="M411" s="8" t="str">
        <f t="shared" si="28"/>
        <v/>
      </c>
      <c r="N411" s="8" t="str">
        <f t="shared" si="28"/>
        <v/>
      </c>
      <c r="O411" s="8" t="str">
        <f t="shared" si="28"/>
        <v/>
      </c>
      <c r="P411" s="6"/>
      <c r="Q411" s="9" t="s">
        <v>12</v>
      </c>
    </row>
    <row r="412" spans="1:17"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t="str">
        <f t="shared" si="28"/>
        <v/>
      </c>
      <c r="M412" s="8" t="str">
        <f t="shared" si="28"/>
        <v/>
      </c>
      <c r="N412" s="8" t="str">
        <f t="shared" si="28"/>
        <v/>
      </c>
      <c r="O412" s="8" t="str">
        <f t="shared" si="28"/>
        <v/>
      </c>
      <c r="P412" s="6"/>
      <c r="Q412" s="9" t="s">
        <v>13</v>
      </c>
    </row>
    <row r="413" spans="1:17"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t="str">
        <f t="shared" si="28"/>
        <v/>
      </c>
      <c r="M413" s="8" t="str">
        <f t="shared" si="28"/>
        <v/>
      </c>
      <c r="N413" s="8" t="str">
        <f t="shared" si="28"/>
        <v/>
      </c>
      <c r="O413" s="8" t="str">
        <f t="shared" si="28"/>
        <v/>
      </c>
      <c r="P413" s="6"/>
      <c r="Q413" s="9" t="s">
        <v>14</v>
      </c>
    </row>
    <row r="414" spans="1:17"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t="str">
        <f t="shared" si="28"/>
        <v/>
      </c>
      <c r="L414" s="8" t="str">
        <f t="shared" si="28"/>
        <v/>
      </c>
      <c r="M414" s="8" t="str">
        <f t="shared" si="28"/>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t="e">
        <f t="shared" si="29"/>
        <v>#VALUE!</v>
      </c>
      <c r="M415" s="12" t="e">
        <f t="shared" si="29"/>
        <v>#VALUE!</v>
      </c>
      <c r="N415" s="12" t="e">
        <f>+N414/N$402</f>
        <v>#VALUE!</v>
      </c>
      <c r="O415" s="12" t="e">
        <f>+O414/O$402</f>
        <v>#VALUE!</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t="str">
        <f t="shared" si="32"/>
        <v/>
      </c>
      <c r="M423" s="8" t="str">
        <f t="shared" si="32"/>
        <v/>
      </c>
      <c r="N423" s="8" t="str">
        <f t="shared" si="32"/>
        <v/>
      </c>
      <c r="O423" s="8" t="str">
        <f t="shared" si="32"/>
        <v/>
      </c>
      <c r="P423" s="6"/>
      <c r="Q423" s="9" t="s">
        <v>12</v>
      </c>
    </row>
    <row r="424" spans="2:17"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t="str">
        <f t="shared" si="32"/>
        <v/>
      </c>
      <c r="M424" s="8" t="str">
        <f t="shared" si="32"/>
        <v/>
      </c>
      <c r="N424" s="8" t="str">
        <f t="shared" si="32"/>
        <v/>
      </c>
      <c r="O424" s="8" t="str">
        <f t="shared" si="32"/>
        <v/>
      </c>
      <c r="P424" s="6"/>
      <c r="Q424" s="9" t="s">
        <v>13</v>
      </c>
    </row>
    <row r="425" spans="2:17"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t="str">
        <f t="shared" si="32"/>
        <v/>
      </c>
      <c r="M425" s="8" t="str">
        <f t="shared" si="32"/>
        <v/>
      </c>
      <c r="N425" s="8" t="str">
        <f t="shared" si="32"/>
        <v/>
      </c>
      <c r="O425" s="8" t="str">
        <f t="shared" si="32"/>
        <v/>
      </c>
      <c r="P425" s="6"/>
      <c r="Q425" s="9" t="s">
        <v>14</v>
      </c>
    </row>
    <row r="426" spans="2:17"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t="str">
        <f t="shared" si="32"/>
        <v/>
      </c>
      <c r="L426" s="8" t="str">
        <f t="shared" si="32"/>
        <v/>
      </c>
      <c r="M426" s="8" t="str">
        <f t="shared" si="32"/>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t="e">
        <f t="shared" si="33"/>
        <v>#VALUE!</v>
      </c>
      <c r="L427" s="12" t="e">
        <f t="shared" si="33"/>
        <v>#VALUE!</v>
      </c>
      <c r="M427" s="12" t="e">
        <f t="shared" si="33"/>
        <v>#VALUE!</v>
      </c>
      <c r="N427" s="12" t="e">
        <f>+N426/N$402</f>
        <v>#VALUE!</v>
      </c>
      <c r="O427" s="12" t="e">
        <f>+O426/O$402</f>
        <v>#VALUE!</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t="str">
        <f t="shared" si="36"/>
        <v/>
      </c>
      <c r="M435" s="8" t="str">
        <f t="shared" si="36"/>
        <v/>
      </c>
      <c r="N435" s="8" t="str">
        <f t="shared" si="36"/>
        <v/>
      </c>
      <c r="O435" s="8" t="str">
        <f t="shared" si="36"/>
        <v/>
      </c>
      <c r="P435" s="6"/>
      <c r="Q435" s="9" t="s">
        <v>12</v>
      </c>
    </row>
    <row r="436" spans="1:17"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t="str">
        <f t="shared" si="36"/>
        <v/>
      </c>
      <c r="M436" s="8" t="str">
        <f t="shared" si="36"/>
        <v/>
      </c>
      <c r="N436" s="8" t="str">
        <f t="shared" si="36"/>
        <v/>
      </c>
      <c r="O436" s="8" t="str">
        <f t="shared" si="36"/>
        <v/>
      </c>
      <c r="P436" s="6"/>
      <c r="Q436" s="9" t="s">
        <v>13</v>
      </c>
    </row>
    <row r="437" spans="1:17"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t="str">
        <f t="shared" si="36"/>
        <v/>
      </c>
      <c r="M437" s="8" t="str">
        <f t="shared" si="36"/>
        <v/>
      </c>
      <c r="N437" s="8" t="str">
        <f t="shared" si="36"/>
        <v/>
      </c>
      <c r="O437" s="8" t="str">
        <f t="shared" si="36"/>
        <v/>
      </c>
      <c r="P437" s="6"/>
      <c r="Q437" s="9" t="s">
        <v>14</v>
      </c>
    </row>
    <row r="438" spans="1:17"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t="str">
        <f t="shared" si="36"/>
        <v/>
      </c>
      <c r="L438" s="8" t="str">
        <f t="shared" si="36"/>
        <v/>
      </c>
      <c r="M438" s="8" t="str">
        <f t="shared" si="36"/>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t="e">
        <f t="shared" si="37"/>
        <v>#VALUE!</v>
      </c>
      <c r="L439" s="12" t="e">
        <f t="shared" si="37"/>
        <v>#VALUE!</v>
      </c>
      <c r="M439" s="12" t="e">
        <f t="shared" si="37"/>
        <v>#VALUE!</v>
      </c>
      <c r="N439" s="12" t="e">
        <f>+N438/N$402</f>
        <v>#VALUE!</v>
      </c>
      <c r="O439" s="12" t="e">
        <f>+O438/O$402</f>
        <v>#VALUE!</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t="str">
        <f t="shared" si="38"/>
        <v/>
      </c>
      <c r="M441" s="8" t="str">
        <f t="shared" si="38"/>
        <v/>
      </c>
      <c r="N441" s="8" t="str">
        <f t="shared" si="38"/>
        <v/>
      </c>
      <c r="O441" s="8" t="str">
        <f t="shared" si="38"/>
        <v/>
      </c>
      <c r="P441" s="6"/>
      <c r="Q441" s="9" t="s">
        <v>12</v>
      </c>
    </row>
    <row r="442" spans="1:17"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t="str">
        <f t="shared" si="38"/>
        <v/>
      </c>
      <c r="M442" s="8" t="str">
        <f t="shared" si="38"/>
        <v/>
      </c>
      <c r="N442" s="8" t="str">
        <f t="shared" si="38"/>
        <v/>
      </c>
      <c r="O442" s="8" t="str">
        <f t="shared" si="38"/>
        <v/>
      </c>
      <c r="P442" s="6"/>
      <c r="Q442" s="9" t="s">
        <v>13</v>
      </c>
    </row>
    <row r="443" spans="1:17"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t="str">
        <f t="shared" si="38"/>
        <v/>
      </c>
      <c r="M443" s="8" t="str">
        <f t="shared" si="38"/>
        <v/>
      </c>
      <c r="N443" s="8" t="str">
        <f t="shared" si="38"/>
        <v/>
      </c>
      <c r="O443" s="8" t="str">
        <f t="shared" si="38"/>
        <v/>
      </c>
      <c r="P443" s="6"/>
      <c r="Q443" s="9" t="s">
        <v>14</v>
      </c>
    </row>
    <row r="444" spans="1:17"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t="str">
        <f t="shared" si="38"/>
        <v/>
      </c>
      <c r="L444" s="8" t="str">
        <f t="shared" si="38"/>
        <v/>
      </c>
      <c r="M444" s="8" t="str">
        <f t="shared" si="38"/>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t="e">
        <f t="shared" si="39"/>
        <v>#VALUE!</v>
      </c>
      <c r="L445" s="12" t="e">
        <f t="shared" si="39"/>
        <v>#VALUE!</v>
      </c>
      <c r="M445" s="12" t="e">
        <f t="shared" si="39"/>
        <v>#VALUE!</v>
      </c>
      <c r="N445" s="12" t="e">
        <f>+N444/N$402</f>
        <v>#VALUE!</v>
      </c>
      <c r="O445" s="12" t="e">
        <f>+O444/O$402</f>
        <v>#VALUE!</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t="str">
        <f t="shared" si="40"/>
        <v/>
      </c>
      <c r="M448" s="8" t="str">
        <f t="shared" si="40"/>
        <v/>
      </c>
      <c r="N448" s="8" t="str">
        <f t="shared" si="40"/>
        <v/>
      </c>
      <c r="O448" s="8" t="str">
        <f t="shared" si="40"/>
        <v/>
      </c>
      <c r="P448" s="6"/>
      <c r="Q448" s="9" t="s">
        <v>12</v>
      </c>
    </row>
    <row r="449" spans="1:18"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t="str">
        <f t="shared" si="40"/>
        <v/>
      </c>
      <c r="M449" s="8" t="str">
        <f t="shared" si="40"/>
        <v/>
      </c>
      <c r="N449" s="8" t="str">
        <f t="shared" si="40"/>
        <v/>
      </c>
      <c r="O449" s="8" t="str">
        <f t="shared" si="40"/>
        <v/>
      </c>
      <c r="P449" s="6"/>
      <c r="Q449" s="9" t="s">
        <v>13</v>
      </c>
    </row>
    <row r="450" spans="1:18"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t="str">
        <f t="shared" si="40"/>
        <v/>
      </c>
      <c r="M450" s="8" t="str">
        <f t="shared" si="40"/>
        <v/>
      </c>
      <c r="N450" s="8" t="str">
        <f t="shared" si="40"/>
        <v/>
      </c>
      <c r="O450" s="8" t="str">
        <f t="shared" si="40"/>
        <v/>
      </c>
      <c r="P450" s="6"/>
      <c r="Q450" s="9" t="s">
        <v>14</v>
      </c>
    </row>
    <row r="451" spans="1:18"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t="str">
        <f t="shared" si="40"/>
        <v/>
      </c>
      <c r="L451" s="8" t="str">
        <f t="shared" si="40"/>
        <v/>
      </c>
      <c r="M451" s="8" t="str">
        <f t="shared" si="40"/>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t="e">
        <f t="shared" si="41"/>
        <v>#VALUE!</v>
      </c>
      <c r="L452" s="12" t="e">
        <f t="shared" si="41"/>
        <v>#VALUE!</v>
      </c>
      <c r="M452" s="12" t="e">
        <f t="shared" si="41"/>
        <v>#VALUE!</v>
      </c>
      <c r="N452" s="12" t="e">
        <f>+N451/N$402</f>
        <v>#VALUE!</v>
      </c>
      <c r="O452" s="12" t="e">
        <f>+O451/O$402</f>
        <v>#VALUE!</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t="str">
        <f t="shared" si="42"/>
        <v/>
      </c>
      <c r="M454" s="8" t="str">
        <f t="shared" si="42"/>
        <v/>
      </c>
      <c r="N454" s="8" t="str">
        <f t="shared" si="42"/>
        <v/>
      </c>
      <c r="O454" s="8" t="str">
        <f t="shared" si="42"/>
        <v/>
      </c>
      <c r="P454" s="6"/>
      <c r="Q454" s="9" t="s">
        <v>12</v>
      </c>
    </row>
    <row r="455" spans="1:18"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t="str">
        <f t="shared" si="42"/>
        <v/>
      </c>
      <c r="M455" s="8" t="str">
        <f t="shared" si="42"/>
        <v/>
      </c>
      <c r="N455" s="8" t="str">
        <f t="shared" si="42"/>
        <v/>
      </c>
      <c r="O455" s="8" t="str">
        <f t="shared" si="42"/>
        <v/>
      </c>
      <c r="P455" s="6"/>
      <c r="Q455" s="9" t="s">
        <v>13</v>
      </c>
    </row>
    <row r="456" spans="1:18"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t="str">
        <f t="shared" si="42"/>
        <v/>
      </c>
      <c r="M456" s="8" t="str">
        <f t="shared" si="42"/>
        <v/>
      </c>
      <c r="N456" s="8" t="str">
        <f t="shared" si="42"/>
        <v/>
      </c>
      <c r="O456" s="8" t="str">
        <f t="shared" si="42"/>
        <v/>
      </c>
      <c r="P456" s="6"/>
      <c r="Q456" s="9" t="s">
        <v>14</v>
      </c>
    </row>
    <row r="457" spans="1:18"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t="str">
        <f t="shared" si="42"/>
        <v/>
      </c>
      <c r="L457" s="8" t="str">
        <f t="shared" si="42"/>
        <v/>
      </c>
      <c r="M457" s="8" t="str">
        <f t="shared" si="42"/>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t="e">
        <f t="shared" si="43"/>
        <v>#VALUE!</v>
      </c>
      <c r="L458" s="12" t="e">
        <f t="shared" si="43"/>
        <v>#VALUE!</v>
      </c>
      <c r="M458" s="12" t="e">
        <f t="shared" si="43"/>
        <v>#VALUE!</v>
      </c>
      <c r="N458" s="12" t="e">
        <f>+N457/N$402</f>
        <v>#VALUE!</v>
      </c>
      <c r="O458" s="12" t="e">
        <f>+O457/O$402</f>
        <v>#VALUE!</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t="str">
        <f t="shared" si="44"/>
        <v/>
      </c>
      <c r="M461" s="7" t="str">
        <f t="shared" si="44"/>
        <v/>
      </c>
      <c r="N461" s="7" t="str">
        <f t="shared" si="44"/>
        <v/>
      </c>
      <c r="O461" s="7" t="str">
        <f t="shared" si="44"/>
        <v/>
      </c>
      <c r="P461" s="17"/>
      <c r="Q461" s="9" t="s">
        <v>12</v>
      </c>
      <c r="R461" s="88"/>
    </row>
    <row r="462" spans="1:18"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t="str">
        <f t="shared" si="44"/>
        <v/>
      </c>
      <c r="M462" s="7" t="str">
        <f t="shared" si="44"/>
        <v/>
      </c>
      <c r="N462" s="7" t="str">
        <f t="shared" si="44"/>
        <v/>
      </c>
      <c r="O462" s="7" t="str">
        <f t="shared" si="44"/>
        <v/>
      </c>
      <c r="P462" s="17"/>
      <c r="Q462" s="9" t="s">
        <v>13</v>
      </c>
    </row>
    <row r="463" spans="1:18"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t="str">
        <f t="shared" si="44"/>
        <v/>
      </c>
      <c r="M463" s="7" t="str">
        <f t="shared" si="44"/>
        <v/>
      </c>
      <c r="N463" s="7" t="str">
        <f t="shared" si="44"/>
        <v/>
      </c>
      <c r="O463" s="7" t="str">
        <f t="shared" si="44"/>
        <v/>
      </c>
      <c r="P463" s="17"/>
      <c r="Q463" s="9" t="s">
        <v>14</v>
      </c>
    </row>
    <row r="464" spans="1:18"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t="str">
        <f t="shared" si="44"/>
        <v/>
      </c>
      <c r="L464" s="18" t="str">
        <f t="shared" si="44"/>
        <v/>
      </c>
      <c r="M464" s="18" t="str">
        <f t="shared" si="44"/>
        <v/>
      </c>
      <c r="N464" s="18" t="str">
        <f t="shared" si="44"/>
        <v/>
      </c>
      <c r="O464" s="18" t="str">
        <f t="shared" si="44"/>
        <v/>
      </c>
      <c r="P464" s="17"/>
      <c r="Q464" s="9" t="s">
        <v>19</v>
      </c>
    </row>
    <row r="465" spans="1:17"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0</v>
      </c>
      <c r="L465" s="16">
        <f t="shared" si="45"/>
        <v>0</v>
      </c>
      <c r="M465" s="16">
        <f t="shared" si="45"/>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t="e">
        <f t="shared" si="46"/>
        <v>#DIV/0!</v>
      </c>
      <c r="M466" s="20" t="e">
        <f t="shared" si="46"/>
        <v>#DIV/0!</v>
      </c>
      <c r="N466" s="12" t="e">
        <f>N465/M465-1</f>
        <v>#VALUE!</v>
      </c>
      <c r="O466" s="12" t="e">
        <f>O465/N465-1</f>
        <v>#VALUE!</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t="str">
        <f t="shared" si="47"/>
        <v/>
      </c>
      <c r="M468" s="7" t="str">
        <f t="shared" si="47"/>
        <v/>
      </c>
      <c r="N468" s="7" t="str">
        <f t="shared" si="47"/>
        <v/>
      </c>
      <c r="O468" s="7" t="str">
        <f t="shared" si="47"/>
        <v/>
      </c>
      <c r="P468" s="6"/>
      <c r="Q468" s="9" t="s">
        <v>12</v>
      </c>
    </row>
    <row r="469" spans="1:17"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t="str">
        <f t="shared" si="47"/>
        <v/>
      </c>
      <c r="M469" s="7" t="str">
        <f t="shared" si="47"/>
        <v/>
      </c>
      <c r="N469" s="7" t="str">
        <f t="shared" si="47"/>
        <v/>
      </c>
      <c r="O469" s="7" t="str">
        <f t="shared" si="47"/>
        <v/>
      </c>
      <c r="P469" s="6"/>
      <c r="Q469" s="9" t="s">
        <v>13</v>
      </c>
    </row>
    <row r="470" spans="1:17"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t="str">
        <f t="shared" si="47"/>
        <v/>
      </c>
      <c r="M470" s="7" t="str">
        <f t="shared" si="47"/>
        <v/>
      </c>
      <c r="N470" s="7" t="str">
        <f t="shared" si="47"/>
        <v/>
      </c>
      <c r="O470" s="7" t="str">
        <f t="shared" si="47"/>
        <v/>
      </c>
      <c r="P470" s="6"/>
      <c r="Q470" s="9" t="s">
        <v>14</v>
      </c>
    </row>
    <row r="471" spans="1:17"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t="str">
        <f t="shared" si="47"/>
        <v/>
      </c>
      <c r="L471" s="18" t="str">
        <f t="shared" si="47"/>
        <v/>
      </c>
      <c r="M471" s="18" t="str">
        <f t="shared" si="47"/>
        <v/>
      </c>
      <c r="N471" s="18" t="str">
        <f t="shared" si="47"/>
        <v/>
      </c>
      <c r="O471" s="18" t="str">
        <f t="shared" si="47"/>
        <v/>
      </c>
      <c r="P471" s="6"/>
      <c r="Q471" s="9" t="s">
        <v>19</v>
      </c>
    </row>
    <row r="472" spans="1:17"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0</v>
      </c>
      <c r="L472" s="112">
        <f t="shared" si="48"/>
        <v>0</v>
      </c>
      <c r="M472" s="112">
        <f t="shared" si="48"/>
        <v>0</v>
      </c>
      <c r="N472" s="112" t="e">
        <f>IF(N469="",N468*4,IF(N470="",(N469+N468)*2,IF(N471="",((N470+N469+N468)/3)*4,SUM(N468:N471))))</f>
        <v>#VALUE!</v>
      </c>
      <c r="O472" s="112" t="e">
        <f>IF(O469="",O468*4,IF(O470="",(O469+O468)*2,IF(O471="",((O470+O469+O468)/3)*4,SUM(O468:O471))))</f>
        <v>#VALUE!</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t="str">
        <f t="shared" si="49"/>
        <v/>
      </c>
      <c r="M474" s="7" t="str">
        <f t="shared" si="49"/>
        <v/>
      </c>
      <c r="N474" s="7" t="str">
        <f t="shared" si="49"/>
        <v/>
      </c>
      <c r="O474" s="7" t="str">
        <f t="shared" si="49"/>
        <v/>
      </c>
      <c r="P474" s="6"/>
      <c r="Q474" s="9" t="s">
        <v>12</v>
      </c>
    </row>
    <row r="475" spans="1:17"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t="str">
        <f t="shared" si="49"/>
        <v/>
      </c>
      <c r="M475" s="7" t="str">
        <f t="shared" si="49"/>
        <v/>
      </c>
      <c r="N475" s="7" t="str">
        <f t="shared" si="49"/>
        <v/>
      </c>
      <c r="O475" s="7" t="str">
        <f t="shared" si="49"/>
        <v/>
      </c>
      <c r="P475" s="6"/>
      <c r="Q475" s="9" t="s">
        <v>13</v>
      </c>
    </row>
    <row r="476" spans="1:17"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t="str">
        <f t="shared" si="49"/>
        <v/>
      </c>
      <c r="M476" s="7" t="str">
        <f t="shared" si="49"/>
        <v/>
      </c>
      <c r="N476" s="7" t="str">
        <f t="shared" si="49"/>
        <v/>
      </c>
      <c r="O476" s="7" t="str">
        <f t="shared" si="49"/>
        <v/>
      </c>
      <c r="P476" s="6"/>
      <c r="Q476" s="9" t="s">
        <v>14</v>
      </c>
    </row>
    <row r="477" spans="1:17"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t="str">
        <f t="shared" si="49"/>
        <v/>
      </c>
      <c r="L477" s="18" t="str">
        <f t="shared" si="49"/>
        <v/>
      </c>
      <c r="M477" s="18" t="str">
        <f t="shared" si="49"/>
        <v/>
      </c>
      <c r="N477" s="18" t="str">
        <f t="shared" si="49"/>
        <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t="e">
        <f>IF(N475="",N474*4,IF(N476="",(N475+N474)*2,IF(N477="",((N476+N475+N474)/3)*4,SUM(N474:N477))))</f>
        <v>#VALUE!</v>
      </c>
      <c r="O478" s="112" t="e">
        <f>IF(O475="",O474*4,IF(O476="",(O475+O474)*2,IF(O477="",((O476+O475+O474)/3)*4,SUM(O474:O477))))</f>
        <v>#VALUE!</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t="str">
        <f t="shared" si="55"/>
        <v/>
      </c>
      <c r="M492" s="7" t="str">
        <f t="shared" si="55"/>
        <v/>
      </c>
      <c r="N492" s="7" t="str">
        <f t="shared" si="55"/>
        <v/>
      </c>
      <c r="O492" s="7" t="str">
        <f t="shared" si="55"/>
        <v/>
      </c>
      <c r="P492" s="6"/>
      <c r="Q492" s="9" t="s">
        <v>12</v>
      </c>
    </row>
    <row r="493" spans="2:17" s="2" customFormat="1"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t="str">
        <f t="shared" si="55"/>
        <v/>
      </c>
      <c r="M493" s="7" t="str">
        <f t="shared" si="55"/>
        <v/>
      </c>
      <c r="N493" s="7" t="str">
        <f t="shared" si="55"/>
        <v/>
      </c>
      <c r="O493" s="7" t="str">
        <f t="shared" si="55"/>
        <v/>
      </c>
      <c r="P493" s="6"/>
      <c r="Q493" s="9" t="s">
        <v>13</v>
      </c>
    </row>
    <row r="494" spans="2:17" s="2" customFormat="1"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t="str">
        <f t="shared" si="55"/>
        <v/>
      </c>
      <c r="M494" s="7" t="str">
        <f t="shared" si="55"/>
        <v/>
      </c>
      <c r="N494" s="7" t="str">
        <f t="shared" si="55"/>
        <v/>
      </c>
      <c r="O494" s="7" t="str">
        <f t="shared" si="55"/>
        <v/>
      </c>
      <c r="P494" s="6"/>
      <c r="Q494" s="9" t="s">
        <v>14</v>
      </c>
    </row>
    <row r="495" spans="2:17" s="2" customFormat="1"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t="str">
        <f t="shared" si="55"/>
        <v/>
      </c>
      <c r="L495" s="7" t="str">
        <f t="shared" si="55"/>
        <v/>
      </c>
      <c r="M495" s="7" t="str">
        <f t="shared" si="55"/>
        <v/>
      </c>
      <c r="N495" s="7" t="str">
        <f t="shared" si="55"/>
        <v/>
      </c>
      <c r="O495" s="7" t="str">
        <f t="shared" si="55"/>
        <v/>
      </c>
      <c r="P495" s="6"/>
      <c r="Q495" s="9" t="s">
        <v>19</v>
      </c>
    </row>
    <row r="496" spans="2:17" s="2" customFormat="1"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0</v>
      </c>
      <c r="L496" s="16">
        <f t="shared" si="56"/>
        <v>0</v>
      </c>
      <c r="M496" s="16">
        <f t="shared" si="56"/>
        <v>0</v>
      </c>
      <c r="N496" s="16" t="e">
        <f>IF(N493="",N492*4,IF(N494="",(N493+N492)*2,IF(N495="",((N494+N493+N492)/3)*4,SUM(N492:N495))))</f>
        <v>#VALUE!</v>
      </c>
      <c r="O496" s="16" t="e">
        <f>IF(O493="",O492*4,IF(O494="",(O493+O492)*2,IF(O495="",((O494+O493+O492)/3)*4,SUM(O492:O495))))</f>
        <v>#VALUE!</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t="str">
        <f t="shared" si="57"/>
        <v/>
      </c>
      <c r="M499" s="7" t="str">
        <f t="shared" si="57"/>
        <v/>
      </c>
      <c r="N499" s="7" t="str">
        <f t="shared" si="57"/>
        <v/>
      </c>
      <c r="O499" s="7" t="str">
        <f t="shared" si="57"/>
        <v/>
      </c>
      <c r="P499" s="6"/>
      <c r="Q499" s="9" t="s">
        <v>12</v>
      </c>
    </row>
    <row r="500" spans="1:17"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t="str">
        <f t="shared" si="57"/>
        <v/>
      </c>
      <c r="M500" s="7" t="str">
        <f t="shared" si="57"/>
        <v/>
      </c>
      <c r="N500" s="7" t="str">
        <f t="shared" si="57"/>
        <v/>
      </c>
      <c r="O500" s="7" t="str">
        <f t="shared" si="57"/>
        <v/>
      </c>
      <c r="P500" s="6"/>
      <c r="Q500" s="9" t="s">
        <v>13</v>
      </c>
    </row>
    <row r="501" spans="1:17"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t="str">
        <f t="shared" si="57"/>
        <v/>
      </c>
      <c r="M501" s="7" t="str">
        <f t="shared" si="57"/>
        <v/>
      </c>
      <c r="N501" s="7" t="str">
        <f t="shared" si="57"/>
        <v/>
      </c>
      <c r="O501" s="7" t="str">
        <f t="shared" si="57"/>
        <v/>
      </c>
      <c r="P501" s="6"/>
      <c r="Q501" s="9" t="s">
        <v>14</v>
      </c>
    </row>
    <row r="502" spans="1:17"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t="str">
        <f t="shared" si="57"/>
        <v/>
      </c>
      <c r="L502" s="18" t="str">
        <f t="shared" si="57"/>
        <v/>
      </c>
      <c r="M502" s="18" t="str">
        <f t="shared" si="57"/>
        <v/>
      </c>
      <c r="N502" s="18" t="str">
        <f t="shared" si="57"/>
        <v/>
      </c>
      <c r="O502" s="18" t="str">
        <f t="shared" si="57"/>
        <v/>
      </c>
      <c r="P502" s="6"/>
      <c r="Q502" s="9" t="s">
        <v>19</v>
      </c>
    </row>
    <row r="503" spans="1:17"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0</v>
      </c>
      <c r="L503" s="18">
        <f t="shared" si="58"/>
        <v>0</v>
      </c>
      <c r="M503" s="18">
        <f t="shared" si="58"/>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t="e">
        <f t="shared" si="59"/>
        <v>#DIV/0!</v>
      </c>
      <c r="L504" s="22" t="e">
        <f t="shared" si="59"/>
        <v>#DIV/0!</v>
      </c>
      <c r="M504" s="22" t="e">
        <f t="shared" si="59"/>
        <v>#DIV/0!</v>
      </c>
      <c r="N504" s="23" t="e">
        <f t="shared" si="59"/>
        <v>#VALUE!</v>
      </c>
      <c r="O504" s="23" t="e">
        <f t="shared" si="59"/>
        <v>#VALUE!</v>
      </c>
      <c r="P504" s="6"/>
      <c r="Q504" s="11" t="s">
        <v>2552</v>
      </c>
    </row>
    <row r="505" spans="1:17" s="87" customFormat="1" x14ac:dyDescent="0.3">
      <c r="A505" s="86"/>
      <c r="B505" s="19"/>
      <c r="C505" s="10" t="e">
        <f t="shared" ref="C505:M505" si="60">C503/B503-1</f>
        <v>#DIV/0!</v>
      </c>
      <c r="D505" s="10" t="e">
        <f t="shared" si="60"/>
        <v>#DIV/0!</v>
      </c>
      <c r="E505" s="10" t="e">
        <f t="shared" si="60"/>
        <v>#DIV/0!</v>
      </c>
      <c r="F505" s="10" t="e">
        <f t="shared" si="60"/>
        <v>#DIV/0!</v>
      </c>
      <c r="G505" s="10" t="e">
        <f t="shared" si="60"/>
        <v>#DIV/0!</v>
      </c>
      <c r="H505" s="10" t="e">
        <f t="shared" si="60"/>
        <v>#DIV/0!</v>
      </c>
      <c r="I505" s="10" t="e">
        <f t="shared" si="60"/>
        <v>#DIV/0!</v>
      </c>
      <c r="J505" s="10" t="e">
        <f t="shared" si="60"/>
        <v>#DIV/0!</v>
      </c>
      <c r="K505" s="10" t="e">
        <f t="shared" si="60"/>
        <v>#DIV/0!</v>
      </c>
      <c r="L505" s="10" t="e">
        <f t="shared" si="60"/>
        <v>#DIV/0!</v>
      </c>
      <c r="M505" s="10" t="e">
        <f t="shared" si="60"/>
        <v>#DIV/0!</v>
      </c>
      <c r="N505" s="10" t="e">
        <f>N503/M503-1</f>
        <v>#VALUE!</v>
      </c>
      <c r="O505" s="10" t="e">
        <f>O503/N503-1</f>
        <v>#VALUE!</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t="str">
        <f t="shared" ref="B507:O511" si="61">IFERROR(B461-B499,"")</f>
        <v/>
      </c>
      <c r="C507" s="16" t="str">
        <f t="shared" si="61"/>
        <v/>
      </c>
      <c r="D507" s="16" t="str">
        <f t="shared" si="61"/>
        <v/>
      </c>
      <c r="E507" s="16" t="str">
        <f t="shared" si="61"/>
        <v/>
      </c>
      <c r="F507" s="16" t="str">
        <f t="shared" si="61"/>
        <v/>
      </c>
      <c r="G507" s="16" t="str">
        <f t="shared" si="61"/>
        <v/>
      </c>
      <c r="H507" s="16" t="str">
        <f t="shared" si="61"/>
        <v/>
      </c>
      <c r="I507" s="16" t="str">
        <f t="shared" si="61"/>
        <v/>
      </c>
      <c r="J507" s="16" t="str">
        <f t="shared" si="61"/>
        <v/>
      </c>
      <c r="K507" s="16" t="str">
        <f t="shared" si="61"/>
        <v/>
      </c>
      <c r="L507" s="16" t="str">
        <f t="shared" si="61"/>
        <v/>
      </c>
      <c r="M507" s="16" t="str">
        <f t="shared" si="61"/>
        <v/>
      </c>
      <c r="N507" s="16" t="str">
        <f t="shared" si="61"/>
        <v/>
      </c>
      <c r="O507" s="16" t="str">
        <f t="shared" si="61"/>
        <v/>
      </c>
      <c r="P507" s="6"/>
      <c r="Q507" s="9" t="s">
        <v>12</v>
      </c>
    </row>
    <row r="508" spans="1:17"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t="str">
        <f t="shared" si="61"/>
        <v/>
      </c>
      <c r="M508" s="7" t="str">
        <f t="shared" si="61"/>
        <v/>
      </c>
      <c r="N508" s="7" t="str">
        <f t="shared" si="61"/>
        <v/>
      </c>
      <c r="O508" s="7" t="str">
        <f t="shared" si="61"/>
        <v/>
      </c>
      <c r="P508" s="6"/>
      <c r="Q508" s="9" t="s">
        <v>13</v>
      </c>
    </row>
    <row r="509" spans="1:17"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t="str">
        <f t="shared" si="61"/>
        <v/>
      </c>
      <c r="M509" s="7" t="str">
        <f t="shared" si="61"/>
        <v/>
      </c>
      <c r="N509" s="7" t="str">
        <f t="shared" si="61"/>
        <v/>
      </c>
      <c r="O509" s="7" t="str">
        <f t="shared" si="61"/>
        <v/>
      </c>
      <c r="P509" s="6"/>
      <c r="Q509" s="9" t="s">
        <v>14</v>
      </c>
    </row>
    <row r="510" spans="1:17"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t="str">
        <f t="shared" si="61"/>
        <v/>
      </c>
      <c r="L510" s="18" t="str">
        <f t="shared" si="61"/>
        <v/>
      </c>
      <c r="M510" s="18" t="str">
        <f t="shared" si="61"/>
        <v/>
      </c>
      <c r="N510" s="18" t="str">
        <f t="shared" si="61"/>
        <v/>
      </c>
      <c r="O510" s="18" t="str">
        <f t="shared" si="61"/>
        <v/>
      </c>
      <c r="P510" s="6"/>
      <c r="Q510" s="9" t="s">
        <v>19</v>
      </c>
    </row>
    <row r="511" spans="1:17"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0</v>
      </c>
      <c r="L511" s="16">
        <f t="shared" si="61"/>
        <v>0</v>
      </c>
      <c r="M511" s="16">
        <f t="shared" si="61"/>
        <v>0</v>
      </c>
      <c r="N511" s="16" t="str">
        <f t="shared" si="61"/>
        <v/>
      </c>
      <c r="O511" s="16" t="str">
        <f t="shared" si="61"/>
        <v/>
      </c>
      <c r="P511" s="6"/>
      <c r="Q511" s="9" t="s">
        <v>15</v>
      </c>
    </row>
    <row r="512" spans="1:17"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t="e">
        <f t="shared" si="62"/>
        <v>#DIV/0!</v>
      </c>
      <c r="L512" s="10" t="e">
        <f t="shared" si="62"/>
        <v>#DIV/0!</v>
      </c>
      <c r="M512" s="10" t="e">
        <f t="shared" si="62"/>
        <v>#DIV/0!</v>
      </c>
      <c r="N512" s="10" t="e">
        <f t="shared" si="62"/>
        <v>#VALUE!</v>
      </c>
      <c r="O512" s="10" t="e">
        <f t="shared" si="62"/>
        <v>#VALUE!</v>
      </c>
      <c r="P512" s="6"/>
      <c r="Q512" s="24" t="s">
        <v>23</v>
      </c>
    </row>
    <row r="513" spans="1:17" s="87" customFormat="1" x14ac:dyDescent="0.3">
      <c r="A513" s="86"/>
      <c r="B513" s="19"/>
      <c r="C513" s="10" t="e">
        <f t="shared" ref="C513:M513" si="63">C511/B511-1</f>
        <v>#DIV/0!</v>
      </c>
      <c r="D513" s="10" t="e">
        <f t="shared" si="63"/>
        <v>#DIV/0!</v>
      </c>
      <c r="E513" s="10" t="e">
        <f t="shared" si="63"/>
        <v>#DIV/0!</v>
      </c>
      <c r="F513" s="10" t="e">
        <f t="shared" si="63"/>
        <v>#DIV/0!</v>
      </c>
      <c r="G513" s="10" t="e">
        <f t="shared" si="63"/>
        <v>#DIV/0!</v>
      </c>
      <c r="H513" s="10" t="e">
        <f t="shared" si="63"/>
        <v>#DIV/0!</v>
      </c>
      <c r="I513" s="10" t="e">
        <f t="shared" si="63"/>
        <v>#DIV/0!</v>
      </c>
      <c r="J513" s="10" t="e">
        <f t="shared" si="63"/>
        <v>#DIV/0!</v>
      </c>
      <c r="K513" s="10" t="e">
        <f t="shared" si="63"/>
        <v>#DIV/0!</v>
      </c>
      <c r="L513" s="10" t="e">
        <f t="shared" si="63"/>
        <v>#DIV/0!</v>
      </c>
      <c r="M513" s="10" t="e">
        <f t="shared" si="63"/>
        <v>#DIV/0!</v>
      </c>
      <c r="N513" s="10" t="e">
        <f>N511/M511-1</f>
        <v>#VALUE!</v>
      </c>
      <c r="O513" s="10" t="e">
        <f>O511/N511-1</f>
        <v>#VALUE!</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t="e">
        <f t="shared" si="66"/>
        <v>#DIV/0!</v>
      </c>
      <c r="L521" s="10" t="e">
        <f t="shared" si="66"/>
        <v>#DIV/0!</v>
      </c>
      <c r="M521" s="10" t="e">
        <f t="shared" si="66"/>
        <v>#DIV/0!</v>
      </c>
      <c r="N521" s="10" t="e">
        <f>+N520/(N$465+N$472)</f>
        <v>#VALUE!</v>
      </c>
      <c r="O521" s="10" t="e">
        <f>+O520/(O$465+O$472)</f>
        <v>#VALUE!</v>
      </c>
      <c r="P521" s="6"/>
      <c r="Q521" s="11" t="s">
        <v>2552</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t="str">
        <f t="shared" ref="B524:O527" si="68">IFERROR(VLOOKUP($B$523,$130:$216,MATCH($Q524&amp;"/"&amp;B$348,$128:$128,0),FALSE),"")</f>
        <v/>
      </c>
      <c r="C524" s="16" t="str">
        <f t="shared" si="68"/>
        <v/>
      </c>
      <c r="D524" s="16" t="str">
        <f t="shared" si="68"/>
        <v/>
      </c>
      <c r="E524" s="16" t="str">
        <f t="shared" si="68"/>
        <v/>
      </c>
      <c r="F524" s="16" t="str">
        <f t="shared" si="68"/>
        <v/>
      </c>
      <c r="G524" s="16" t="str">
        <f t="shared" si="68"/>
        <v/>
      </c>
      <c r="H524" s="16" t="str">
        <f t="shared" si="68"/>
        <v/>
      </c>
      <c r="I524" s="16" t="str">
        <f t="shared" si="68"/>
        <v/>
      </c>
      <c r="J524" s="16" t="str">
        <f t="shared" si="68"/>
        <v/>
      </c>
      <c r="K524" s="16" t="str">
        <f t="shared" si="68"/>
        <v/>
      </c>
      <c r="L524" s="16" t="str">
        <f t="shared" si="68"/>
        <v/>
      </c>
      <c r="M524" s="16" t="str">
        <f t="shared" si="68"/>
        <v/>
      </c>
      <c r="N524" s="16" t="str">
        <f t="shared" si="68"/>
        <v/>
      </c>
      <c r="O524" s="16" t="str">
        <f t="shared" si="68"/>
        <v/>
      </c>
      <c r="P524" s="6"/>
      <c r="Q524" s="9" t="s">
        <v>12</v>
      </c>
    </row>
    <row r="525" spans="1:17"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t="str">
        <f t="shared" si="68"/>
        <v/>
      </c>
      <c r="M525" s="7" t="str">
        <f t="shared" si="68"/>
        <v/>
      </c>
      <c r="N525" s="7" t="str">
        <f t="shared" si="68"/>
        <v/>
      </c>
      <c r="O525" s="7" t="str">
        <f t="shared" si="68"/>
        <v/>
      </c>
      <c r="P525" s="6"/>
      <c r="Q525" s="9" t="s">
        <v>13</v>
      </c>
    </row>
    <row r="526" spans="1:17"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t="str">
        <f t="shared" si="68"/>
        <v/>
      </c>
      <c r="M526" s="7" t="str">
        <f t="shared" si="68"/>
        <v/>
      </c>
      <c r="N526" s="7" t="str">
        <f t="shared" si="68"/>
        <v/>
      </c>
      <c r="O526" s="7" t="str">
        <f t="shared" si="68"/>
        <v/>
      </c>
      <c r="P526" s="6"/>
      <c r="Q526" s="9" t="s">
        <v>14</v>
      </c>
    </row>
    <row r="527" spans="1:17"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t="str">
        <f t="shared" si="68"/>
        <v/>
      </c>
      <c r="L527" s="18" t="str">
        <f t="shared" si="68"/>
        <v/>
      </c>
      <c r="M527" s="18" t="str">
        <f t="shared" si="68"/>
        <v/>
      </c>
      <c r="N527" s="18" t="str">
        <f t="shared" si="68"/>
        <v/>
      </c>
      <c r="O527" s="18" t="str">
        <f t="shared" si="68"/>
        <v/>
      </c>
      <c r="P527" s="6"/>
      <c r="Q527" s="9" t="s">
        <v>19</v>
      </c>
    </row>
    <row r="528" spans="1:17"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0</v>
      </c>
      <c r="L528" s="18">
        <f t="shared" si="69"/>
        <v>0</v>
      </c>
      <c r="M528" s="18">
        <f t="shared" si="69"/>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t="e">
        <f t="shared" si="70"/>
        <v>#DIV/0!</v>
      </c>
      <c r="L529" s="10" t="e">
        <f t="shared" si="70"/>
        <v>#DIV/0!</v>
      </c>
      <c r="M529" s="10" t="e">
        <f t="shared" si="70"/>
        <v>#DIV/0!</v>
      </c>
      <c r="N529" s="10" t="e">
        <f t="shared" si="70"/>
        <v>#VALUE!</v>
      </c>
      <c r="O529" s="10" t="e">
        <f t="shared" si="70"/>
        <v>#VALUE!</v>
      </c>
      <c r="P529" s="6"/>
      <c r="Q529" s="11" t="s">
        <v>2552</v>
      </c>
    </row>
    <row r="530" spans="1:17" s="87" customFormat="1" x14ac:dyDescent="0.3">
      <c r="A530" s="86"/>
      <c r="B530" s="19"/>
      <c r="C530" s="10" t="e">
        <f t="shared" ref="C530:M530" si="71">C528/B528-1</f>
        <v>#DIV/0!</v>
      </c>
      <c r="D530" s="10" t="e">
        <f t="shared" si="71"/>
        <v>#DIV/0!</v>
      </c>
      <c r="E530" s="10" t="e">
        <f t="shared" si="71"/>
        <v>#DIV/0!</v>
      </c>
      <c r="F530" s="10" t="e">
        <f t="shared" si="71"/>
        <v>#DIV/0!</v>
      </c>
      <c r="G530" s="10" t="e">
        <f t="shared" si="71"/>
        <v>#DIV/0!</v>
      </c>
      <c r="H530" s="10" t="e">
        <f t="shared" si="71"/>
        <v>#DIV/0!</v>
      </c>
      <c r="I530" s="10" t="e">
        <f t="shared" si="71"/>
        <v>#DIV/0!</v>
      </c>
      <c r="J530" s="10" t="e">
        <f t="shared" si="71"/>
        <v>#DIV/0!</v>
      </c>
      <c r="K530" s="10" t="e">
        <f t="shared" si="71"/>
        <v>#DIV/0!</v>
      </c>
      <c r="L530" s="10" t="e">
        <f t="shared" si="71"/>
        <v>#DIV/0!</v>
      </c>
      <c r="M530" s="10" t="e">
        <f t="shared" si="71"/>
        <v>#DIV/0!</v>
      </c>
      <c r="N530" s="10" t="e">
        <f>N528/M528-1</f>
        <v>#VALUE!</v>
      </c>
      <c r="O530" s="10" t="e">
        <f>O528/N528-1</f>
        <v>#VALUE!</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t="str">
        <f t="shared" ref="B532:O535" si="72">IFERROR(VLOOKUP($B$531,$130:$216,MATCH($Q532&amp;"/"&amp;B$348,$128:$128,0),FALSE),"")</f>
        <v/>
      </c>
      <c r="C532" s="16" t="str">
        <f t="shared" si="72"/>
        <v/>
      </c>
      <c r="D532" s="16" t="str">
        <f t="shared" si="72"/>
        <v/>
      </c>
      <c r="E532" s="16" t="str">
        <f t="shared" si="72"/>
        <v/>
      </c>
      <c r="F532" s="16" t="str">
        <f t="shared" si="72"/>
        <v/>
      </c>
      <c r="G532" s="16" t="str">
        <f t="shared" si="72"/>
        <v/>
      </c>
      <c r="H532" s="16" t="str">
        <f t="shared" si="72"/>
        <v/>
      </c>
      <c r="I532" s="16" t="str">
        <f t="shared" si="72"/>
        <v/>
      </c>
      <c r="J532" s="16" t="str">
        <f t="shared" si="72"/>
        <v/>
      </c>
      <c r="K532" s="16" t="str">
        <f t="shared" si="72"/>
        <v/>
      </c>
      <c r="L532" s="16" t="str">
        <f t="shared" si="72"/>
        <v/>
      </c>
      <c r="M532" s="16" t="str">
        <f t="shared" si="72"/>
        <v/>
      </c>
      <c r="N532" s="16" t="str">
        <f t="shared" si="72"/>
        <v/>
      </c>
      <c r="O532" s="16" t="str">
        <f t="shared" si="72"/>
        <v/>
      </c>
      <c r="P532" s="6"/>
      <c r="Q532" s="9" t="s">
        <v>12</v>
      </c>
    </row>
    <row r="533" spans="1:17"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t="str">
        <f t="shared" si="72"/>
        <v/>
      </c>
      <c r="M533" s="7" t="str">
        <f t="shared" si="72"/>
        <v/>
      </c>
      <c r="N533" s="7" t="str">
        <f t="shared" si="72"/>
        <v/>
      </c>
      <c r="O533" s="7" t="str">
        <f t="shared" si="72"/>
        <v/>
      </c>
      <c r="P533" s="6"/>
      <c r="Q533" s="9" t="s">
        <v>13</v>
      </c>
    </row>
    <row r="534" spans="1:17"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t="str">
        <f t="shared" si="72"/>
        <v/>
      </c>
      <c r="M534" s="7" t="str">
        <f t="shared" si="72"/>
        <v/>
      </c>
      <c r="N534" s="7" t="str">
        <f t="shared" si="72"/>
        <v/>
      </c>
      <c r="O534" s="7" t="str">
        <f t="shared" si="72"/>
        <v/>
      </c>
      <c r="P534" s="6"/>
      <c r="Q534" s="9" t="s">
        <v>14</v>
      </c>
    </row>
    <row r="535" spans="1:17"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t="str">
        <f t="shared" si="72"/>
        <v/>
      </c>
      <c r="L535" s="18" t="str">
        <f t="shared" si="72"/>
        <v/>
      </c>
      <c r="M535" s="18" t="str">
        <f t="shared" si="72"/>
        <v/>
      </c>
      <c r="N535" s="18" t="str">
        <f t="shared" si="72"/>
        <v/>
      </c>
      <c r="O535" s="18" t="str">
        <f t="shared" si="72"/>
        <v/>
      </c>
      <c r="P535" s="6"/>
      <c r="Q535" s="9" t="s">
        <v>19</v>
      </c>
    </row>
    <row r="536" spans="1:17"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0</v>
      </c>
      <c r="L536" s="25">
        <f t="shared" si="73"/>
        <v>0</v>
      </c>
      <c r="M536" s="25">
        <f t="shared" si="73"/>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t="e">
        <f t="shared" si="74"/>
        <v>#DIV/0!</v>
      </c>
      <c r="L537" s="10" t="e">
        <f t="shared" si="74"/>
        <v>#DIV/0!</v>
      </c>
      <c r="M537" s="10" t="e">
        <f t="shared" si="74"/>
        <v>#DIV/0!</v>
      </c>
      <c r="N537" s="10" t="e">
        <f t="shared" si="74"/>
        <v>#VALUE!</v>
      </c>
      <c r="O537" s="10" t="e">
        <f t="shared" si="74"/>
        <v>#VALUE!</v>
      </c>
      <c r="P537" s="6"/>
      <c r="Q537" s="11" t="s">
        <v>2552</v>
      </c>
    </row>
    <row r="538" spans="1:17" s="87" customFormat="1" x14ac:dyDescent="0.3">
      <c r="A538" s="86"/>
      <c r="B538" s="19"/>
      <c r="C538" s="10" t="e">
        <f t="shared" ref="C538:M538" si="75">C536/B536-1</f>
        <v>#DIV/0!</v>
      </c>
      <c r="D538" s="10" t="e">
        <f t="shared" si="75"/>
        <v>#DIV/0!</v>
      </c>
      <c r="E538" s="10" t="e">
        <f t="shared" si="75"/>
        <v>#DIV/0!</v>
      </c>
      <c r="F538" s="10" t="e">
        <f t="shared" si="75"/>
        <v>#DIV/0!</v>
      </c>
      <c r="G538" s="10" t="e">
        <f t="shared" si="75"/>
        <v>#DIV/0!</v>
      </c>
      <c r="H538" s="10" t="e">
        <f t="shared" si="75"/>
        <v>#DIV/0!</v>
      </c>
      <c r="I538" s="10" t="e">
        <f t="shared" si="75"/>
        <v>#DIV/0!</v>
      </c>
      <c r="J538" s="10" t="e">
        <f t="shared" si="75"/>
        <v>#DIV/0!</v>
      </c>
      <c r="K538" s="10" t="e">
        <f t="shared" si="75"/>
        <v>#DIV/0!</v>
      </c>
      <c r="L538" s="10" t="e">
        <f t="shared" si="75"/>
        <v>#DIV/0!</v>
      </c>
      <c r="M538" s="10" t="e">
        <f t="shared" si="75"/>
        <v>#DIV/0!</v>
      </c>
      <c r="N538" s="10" t="e">
        <f>N536/M536-1</f>
        <v>#VALUE!</v>
      </c>
      <c r="O538" s="10" t="e">
        <f>O536/N536-1</f>
        <v>#VALUE!</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t="str">
        <f t="shared" ref="B540:O543" si="76">IFERROR(VLOOKUP($B$539,$130:$216,MATCH($Q540&amp;"/"&amp;B$348,$128:$128,0),FALSE),"")</f>
        <v/>
      </c>
      <c r="C540" s="16" t="str">
        <f t="shared" si="76"/>
        <v/>
      </c>
      <c r="D540" s="16" t="str">
        <f t="shared" si="76"/>
        <v/>
      </c>
      <c r="E540" s="16" t="str">
        <f t="shared" si="76"/>
        <v/>
      </c>
      <c r="F540" s="16" t="str">
        <f t="shared" si="76"/>
        <v/>
      </c>
      <c r="G540" s="16" t="str">
        <f t="shared" si="76"/>
        <v/>
      </c>
      <c r="H540" s="16" t="str">
        <f t="shared" si="76"/>
        <v/>
      </c>
      <c r="I540" s="16" t="str">
        <f t="shared" si="76"/>
        <v/>
      </c>
      <c r="J540" s="16" t="str">
        <f t="shared" si="76"/>
        <v/>
      </c>
      <c r="K540" s="16" t="str">
        <f t="shared" si="76"/>
        <v/>
      </c>
      <c r="L540" s="16" t="str">
        <f t="shared" si="76"/>
        <v/>
      </c>
      <c r="M540" s="16" t="str">
        <f t="shared" si="76"/>
        <v/>
      </c>
      <c r="N540" s="16" t="str">
        <f t="shared" si="76"/>
        <v/>
      </c>
      <c r="O540" s="16"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t="e">
        <f t="shared" si="78"/>
        <v>#DIV/0!</v>
      </c>
      <c r="L545" s="22" t="e">
        <f t="shared" si="78"/>
        <v>#DIV/0!</v>
      </c>
      <c r="M545" s="22" t="e">
        <f t="shared" si="78"/>
        <v>#DIV/0!</v>
      </c>
      <c r="N545" s="23" t="e">
        <f t="shared" si="78"/>
        <v>#VALUE!</v>
      </c>
      <c r="O545" s="23" t="e">
        <f t="shared" si="78"/>
        <v>#VALUE!</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t="str">
        <f t="shared" ref="B547:O551" si="79">IFERROR(B507+B468-B532-B540,"")</f>
        <v/>
      </c>
      <c r="C547" s="16" t="str">
        <f t="shared" si="79"/>
        <v/>
      </c>
      <c r="D547" s="16" t="str">
        <f t="shared" si="79"/>
        <v/>
      </c>
      <c r="E547" s="16" t="str">
        <f t="shared" si="79"/>
        <v/>
      </c>
      <c r="F547" s="16" t="str">
        <f t="shared" si="79"/>
        <v/>
      </c>
      <c r="G547" s="16" t="str">
        <f t="shared" si="79"/>
        <v/>
      </c>
      <c r="H547" s="16" t="str">
        <f t="shared" si="79"/>
        <v/>
      </c>
      <c r="I547" s="16" t="str">
        <f t="shared" si="79"/>
        <v/>
      </c>
      <c r="J547" s="16" t="str">
        <f t="shared" si="79"/>
        <v/>
      </c>
      <c r="K547" s="16" t="str">
        <f t="shared" si="79"/>
        <v/>
      </c>
      <c r="L547" s="16" t="str">
        <f t="shared" si="79"/>
        <v/>
      </c>
      <c r="M547" s="16" t="str">
        <f t="shared" si="79"/>
        <v/>
      </c>
      <c r="N547" s="16" t="str">
        <f t="shared" si="79"/>
        <v/>
      </c>
      <c r="O547" s="16"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0</v>
      </c>
      <c r="L551" s="18">
        <f t="shared" si="79"/>
        <v>0</v>
      </c>
      <c r="M551" s="18">
        <f t="shared" si="79"/>
        <v>0</v>
      </c>
      <c r="N551" s="18" t="str">
        <f t="shared" si="79"/>
        <v/>
      </c>
      <c r="O551" s="18" t="str">
        <f t="shared" si="79"/>
        <v/>
      </c>
      <c r="P551" s="6"/>
      <c r="Q551" s="9" t="s">
        <v>15</v>
      </c>
    </row>
    <row r="552" spans="1:17"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t="e">
        <f t="shared" si="80"/>
        <v>#DIV/0!</v>
      </c>
      <c r="L552" s="10" t="e">
        <f t="shared" si="80"/>
        <v>#DIV/0!</v>
      </c>
      <c r="M552" s="10" t="e">
        <f t="shared" si="80"/>
        <v>#DIV/0!</v>
      </c>
      <c r="N552" s="10" t="e">
        <f t="shared" si="80"/>
        <v>#VALUE!</v>
      </c>
      <c r="O552" s="10" t="e">
        <f t="shared" si="80"/>
        <v>#VALUE!</v>
      </c>
      <c r="P552" s="6"/>
      <c r="Q552" s="11" t="s">
        <v>26</v>
      </c>
    </row>
    <row r="553" spans="1:17" s="87" customFormat="1" x14ac:dyDescent="0.3">
      <c r="A553" s="86"/>
      <c r="B553" s="19"/>
      <c r="C553" s="10" t="e">
        <f t="shared" ref="C553:M553" si="81">C551/B551-1</f>
        <v>#DIV/0!</v>
      </c>
      <c r="D553" s="10" t="e">
        <f t="shared" si="81"/>
        <v>#DIV/0!</v>
      </c>
      <c r="E553" s="10" t="e">
        <f t="shared" si="81"/>
        <v>#DIV/0!</v>
      </c>
      <c r="F553" s="10" t="e">
        <f t="shared" si="81"/>
        <v>#DIV/0!</v>
      </c>
      <c r="G553" s="10" t="e">
        <f t="shared" si="81"/>
        <v>#DIV/0!</v>
      </c>
      <c r="H553" s="10" t="e">
        <f t="shared" si="81"/>
        <v>#DIV/0!</v>
      </c>
      <c r="I553" s="10" t="e">
        <f t="shared" si="81"/>
        <v>#DIV/0!</v>
      </c>
      <c r="J553" s="10" t="e">
        <f t="shared" si="81"/>
        <v>#DIV/0!</v>
      </c>
      <c r="K553" s="10" t="e">
        <f t="shared" si="81"/>
        <v>#DIV/0!</v>
      </c>
      <c r="L553" s="10" t="e">
        <f t="shared" si="81"/>
        <v>#DIV/0!</v>
      </c>
      <c r="M553" s="10" t="e">
        <f t="shared" si="81"/>
        <v>#DIV/0!</v>
      </c>
      <c r="N553" s="10" t="e">
        <f>N551/M551-1</f>
        <v>#VALUE!</v>
      </c>
      <c r="O553" s="10" t="e">
        <f>O551/N551-1</f>
        <v>#VALUE!</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t="str">
        <f t="shared" ref="B555:O555" si="82">IFERROR(B547+B593,"")</f>
        <v/>
      </c>
      <c r="C555" s="16" t="str">
        <f t="shared" si="82"/>
        <v/>
      </c>
      <c r="D555" s="16" t="str">
        <f t="shared" si="82"/>
        <v/>
      </c>
      <c r="E555" s="16" t="str">
        <f t="shared" si="82"/>
        <v/>
      </c>
      <c r="F555" s="16" t="str">
        <f t="shared" si="82"/>
        <v/>
      </c>
      <c r="G555" s="16" t="str">
        <f t="shared" si="82"/>
        <v/>
      </c>
      <c r="H555" s="16" t="str">
        <f t="shared" si="82"/>
        <v/>
      </c>
      <c r="I555" s="16" t="str">
        <f t="shared" si="82"/>
        <v/>
      </c>
      <c r="J555" s="16" t="str">
        <f t="shared" si="82"/>
        <v/>
      </c>
      <c r="K555" s="16" t="str">
        <f t="shared" si="82"/>
        <v/>
      </c>
      <c r="L555" s="16" t="str">
        <f t="shared" si="82"/>
        <v/>
      </c>
      <c r="M555" s="16" t="str">
        <f t="shared" si="82"/>
        <v/>
      </c>
      <c r="N555" s="16" t="str">
        <f t="shared" si="82"/>
        <v/>
      </c>
      <c r="O555" s="16"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t="str">
        <f t="shared" si="84"/>
        <v/>
      </c>
      <c r="L559" s="18" t="str">
        <f t="shared" si="84"/>
        <v/>
      </c>
      <c r="M559" s="18" t="str">
        <f t="shared" si="84"/>
        <v/>
      </c>
      <c r="N559" s="18" t="str">
        <f t="shared" si="84"/>
        <v/>
      </c>
      <c r="O559" s="18" t="str">
        <f t="shared" si="84"/>
        <v/>
      </c>
      <c r="P559" s="6"/>
      <c r="Q559" s="9" t="s">
        <v>15</v>
      </c>
    </row>
    <row r="560" spans="1:17"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t="e">
        <f t="shared" si="85"/>
        <v>#VALUE!</v>
      </c>
      <c r="L560" s="10" t="e">
        <f t="shared" si="85"/>
        <v>#VALUE!</v>
      </c>
      <c r="M560" s="10" t="e">
        <f t="shared" si="85"/>
        <v>#VALUE!</v>
      </c>
      <c r="N560" s="10" t="e">
        <f t="shared" si="85"/>
        <v>#VALUE!</v>
      </c>
      <c r="O560" s="10" t="e">
        <f t="shared" si="85"/>
        <v>#VALUE!</v>
      </c>
      <c r="P560" s="6"/>
      <c r="Q560" s="11" t="s">
        <v>28</v>
      </c>
    </row>
    <row r="561" spans="1:17" s="87" customFormat="1" x14ac:dyDescent="0.3">
      <c r="A561" s="86"/>
      <c r="B561" s="19"/>
      <c r="C561" s="10" t="e">
        <f t="shared" ref="C561:M561" si="86">C559/B559-1</f>
        <v>#VALUE!</v>
      </c>
      <c r="D561" s="10" t="e">
        <f t="shared" si="86"/>
        <v>#VALUE!</v>
      </c>
      <c r="E561" s="10" t="e">
        <f t="shared" si="86"/>
        <v>#VALUE!</v>
      </c>
      <c r="F561" s="10" t="e">
        <f t="shared" si="86"/>
        <v>#VALUE!</v>
      </c>
      <c r="G561" s="10" t="e">
        <f t="shared" si="86"/>
        <v>#VALUE!</v>
      </c>
      <c r="H561" s="10" t="e">
        <f t="shared" si="86"/>
        <v>#VALUE!</v>
      </c>
      <c r="I561" s="10" t="e">
        <f t="shared" si="86"/>
        <v>#VALUE!</v>
      </c>
      <c r="J561" s="10" t="e">
        <f t="shared" si="86"/>
        <v>#VALUE!</v>
      </c>
      <c r="K561" s="10" t="e">
        <f t="shared" si="86"/>
        <v>#VALUE!</v>
      </c>
      <c r="L561" s="10" t="e">
        <f t="shared" si="86"/>
        <v>#VALUE!</v>
      </c>
      <c r="M561" s="10" t="e">
        <f t="shared" si="86"/>
        <v>#VALUE!</v>
      </c>
      <c r="N561" s="10" t="e">
        <f>N559/M559-1</f>
        <v>#VALUE!</v>
      </c>
      <c r="O561" s="10" t="e">
        <f>O559/N559-1</f>
        <v>#VALUE!</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t="str">
        <f t="shared" ref="B563:O566" si="87">IFERROR(VLOOKUP($B$562,$130:$216,MATCH($Q563&amp;"/"&amp;B$348,$128:$128,0),FALSE),"")</f>
        <v/>
      </c>
      <c r="C563" s="16" t="str">
        <f t="shared" si="87"/>
        <v/>
      </c>
      <c r="D563" s="16" t="str">
        <f t="shared" si="87"/>
        <v/>
      </c>
      <c r="E563" s="16" t="str">
        <f t="shared" si="87"/>
        <v/>
      </c>
      <c r="F563" s="16" t="str">
        <f t="shared" si="87"/>
        <v/>
      </c>
      <c r="G563" s="16" t="str">
        <f t="shared" si="87"/>
        <v/>
      </c>
      <c r="H563" s="16" t="str">
        <f t="shared" si="87"/>
        <v/>
      </c>
      <c r="I563" s="16" t="str">
        <f t="shared" si="87"/>
        <v/>
      </c>
      <c r="J563" s="16" t="str">
        <f t="shared" si="87"/>
        <v/>
      </c>
      <c r="K563" s="16" t="str">
        <f t="shared" si="87"/>
        <v/>
      </c>
      <c r="L563" s="16" t="str">
        <f t="shared" si="87"/>
        <v/>
      </c>
      <c r="M563" s="16" t="str">
        <f t="shared" si="87"/>
        <v/>
      </c>
      <c r="N563" s="16" t="str">
        <f t="shared" si="87"/>
        <v/>
      </c>
      <c r="O563" s="16" t="str">
        <f t="shared" si="87"/>
        <v/>
      </c>
      <c r="P563" s="6"/>
      <c r="Q563" s="9" t="s">
        <v>12</v>
      </c>
    </row>
    <row r="564" spans="1:17"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t="str">
        <f t="shared" si="87"/>
        <v/>
      </c>
      <c r="M564" s="7" t="str">
        <f t="shared" si="87"/>
        <v/>
      </c>
      <c r="N564" s="7" t="str">
        <f t="shared" si="87"/>
        <v/>
      </c>
      <c r="O564" s="7" t="str">
        <f t="shared" si="87"/>
        <v/>
      </c>
      <c r="P564" s="6"/>
      <c r="Q564" s="9" t="s">
        <v>13</v>
      </c>
    </row>
    <row r="565" spans="1:17"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t="str">
        <f t="shared" si="87"/>
        <v/>
      </c>
      <c r="M565" s="7" t="str">
        <f t="shared" si="87"/>
        <v/>
      </c>
      <c r="N565" s="7" t="str">
        <f t="shared" si="87"/>
        <v/>
      </c>
      <c r="O565" s="7" t="str">
        <f t="shared" si="87"/>
        <v/>
      </c>
      <c r="P565" s="6"/>
      <c r="Q565" s="9" t="s">
        <v>14</v>
      </c>
    </row>
    <row r="566" spans="1:17"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t="str">
        <f t="shared" si="87"/>
        <v/>
      </c>
      <c r="L566" s="18" t="str">
        <f t="shared" si="87"/>
        <v/>
      </c>
      <c r="M566" s="18" t="str">
        <f t="shared" si="87"/>
        <v/>
      </c>
      <c r="N566" s="18" t="str">
        <f t="shared" si="87"/>
        <v/>
      </c>
      <c r="O566" s="18" t="str">
        <f t="shared" si="87"/>
        <v/>
      </c>
      <c r="P566" s="6"/>
      <c r="Q566" s="9" t="s">
        <v>19</v>
      </c>
    </row>
    <row r="567" spans="1:17"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0</v>
      </c>
      <c r="L567" s="18">
        <f t="shared" si="88"/>
        <v>0</v>
      </c>
      <c r="M567" s="18">
        <f t="shared" si="88"/>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89">+B567/(B$465+B$472)</f>
        <v>#DIV/0!</v>
      </c>
      <c r="C568" s="10" t="e">
        <f t="shared" si="89"/>
        <v>#DIV/0!</v>
      </c>
      <c r="D568" s="10" t="e">
        <f t="shared" si="89"/>
        <v>#DIV/0!</v>
      </c>
      <c r="E568" s="10" t="e">
        <f t="shared" si="89"/>
        <v>#DIV/0!</v>
      </c>
      <c r="F568" s="10" t="e">
        <f t="shared" si="89"/>
        <v>#DIV/0!</v>
      </c>
      <c r="G568" s="10" t="e">
        <f t="shared" si="89"/>
        <v>#DIV/0!</v>
      </c>
      <c r="H568" s="10" t="e">
        <f t="shared" si="89"/>
        <v>#DIV/0!</v>
      </c>
      <c r="I568" s="10" t="e">
        <f t="shared" si="89"/>
        <v>#DIV/0!</v>
      </c>
      <c r="J568" s="10" t="e">
        <f t="shared" si="89"/>
        <v>#DIV/0!</v>
      </c>
      <c r="K568" s="10" t="e">
        <f t="shared" si="89"/>
        <v>#DIV/0!</v>
      </c>
      <c r="L568" s="10" t="e">
        <f t="shared" si="89"/>
        <v>#DIV/0!</v>
      </c>
      <c r="M568" s="10" t="e">
        <f t="shared" si="89"/>
        <v>#DIV/0!</v>
      </c>
      <c r="N568" s="10" t="e">
        <f t="shared" si="89"/>
        <v>#VALUE!</v>
      </c>
      <c r="O568" s="10" t="e">
        <f t="shared" si="89"/>
        <v>#VALUE!</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t="str">
        <f t="shared" ref="B570:O573" si="90">IFERROR(B547-B563,"")</f>
        <v/>
      </c>
      <c r="C570" s="16" t="str">
        <f t="shared" si="90"/>
        <v/>
      </c>
      <c r="D570" s="16" t="str">
        <f t="shared" si="90"/>
        <v/>
      </c>
      <c r="E570" s="16" t="str">
        <f t="shared" si="90"/>
        <v/>
      </c>
      <c r="F570" s="16" t="str">
        <f t="shared" si="90"/>
        <v/>
      </c>
      <c r="G570" s="16" t="str">
        <f t="shared" si="90"/>
        <v/>
      </c>
      <c r="H570" s="16" t="str">
        <f t="shared" si="90"/>
        <v/>
      </c>
      <c r="I570" s="16" t="str">
        <f t="shared" si="90"/>
        <v/>
      </c>
      <c r="J570" s="16" t="str">
        <f t="shared" si="90"/>
        <v/>
      </c>
      <c r="K570" s="16" t="str">
        <f t="shared" si="90"/>
        <v/>
      </c>
      <c r="L570" s="16" t="str">
        <f t="shared" si="90"/>
        <v/>
      </c>
      <c r="M570" s="16" t="str">
        <f t="shared" si="90"/>
        <v/>
      </c>
      <c r="N570" s="16" t="str">
        <f t="shared" si="90"/>
        <v/>
      </c>
      <c r="O570" s="16"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0</v>
      </c>
      <c r="L574" s="18">
        <f t="shared" si="91"/>
        <v>0</v>
      </c>
      <c r="M574" s="18">
        <f t="shared" si="91"/>
        <v>0</v>
      </c>
      <c r="N574" s="18" t="str">
        <f>IFERROR(N551-N567,"")</f>
        <v/>
      </c>
      <c r="O574" s="18" t="str">
        <f>IFERROR(O551-O567,"")</f>
        <v/>
      </c>
      <c r="P574" s="6"/>
      <c r="Q574" s="9" t="s">
        <v>15</v>
      </c>
    </row>
    <row r="575" spans="1:17" x14ac:dyDescent="0.3">
      <c r="B575" s="10" t="e">
        <f t="shared" ref="B575:O575" si="92">+B574/(B$465+B$472)</f>
        <v>#DIV/0!</v>
      </c>
      <c r="C575" s="10" t="e">
        <f t="shared" si="92"/>
        <v>#DIV/0!</v>
      </c>
      <c r="D575" s="10" t="e">
        <f t="shared" si="92"/>
        <v>#DIV/0!</v>
      </c>
      <c r="E575" s="10" t="e">
        <f t="shared" si="92"/>
        <v>#DIV/0!</v>
      </c>
      <c r="F575" s="10" t="e">
        <f t="shared" si="92"/>
        <v>#DIV/0!</v>
      </c>
      <c r="G575" s="10" t="e">
        <f t="shared" si="92"/>
        <v>#DIV/0!</v>
      </c>
      <c r="H575" s="10" t="e">
        <f t="shared" si="92"/>
        <v>#DIV/0!</v>
      </c>
      <c r="I575" s="10" t="e">
        <f t="shared" si="92"/>
        <v>#DIV/0!</v>
      </c>
      <c r="J575" s="10" t="e">
        <f t="shared" si="92"/>
        <v>#DIV/0!</v>
      </c>
      <c r="K575" s="10" t="e">
        <f t="shared" si="92"/>
        <v>#DIV/0!</v>
      </c>
      <c r="L575" s="10" t="e">
        <f t="shared" si="92"/>
        <v>#DIV/0!</v>
      </c>
      <c r="M575" s="10" t="e">
        <f t="shared" si="92"/>
        <v>#DIV/0!</v>
      </c>
      <c r="N575" s="10" t="e">
        <f t="shared" si="92"/>
        <v>#VALUE!</v>
      </c>
      <c r="O575" s="10" t="e">
        <f t="shared" si="92"/>
        <v>#VALUE!</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t="str">
        <f t="shared" ref="B577:O580" si="93">IFERROR(VLOOKUP($B$576,$130:$216,MATCH($Q577&amp;"/"&amp;B$348,$128:$128,0),FALSE),"")</f>
        <v/>
      </c>
      <c r="C577" s="16" t="str">
        <f t="shared" si="93"/>
        <v/>
      </c>
      <c r="D577" s="16" t="str">
        <f t="shared" si="93"/>
        <v/>
      </c>
      <c r="E577" s="16" t="str">
        <f t="shared" si="93"/>
        <v/>
      </c>
      <c r="F577" s="16" t="str">
        <f t="shared" si="93"/>
        <v/>
      </c>
      <c r="G577" s="16" t="str">
        <f t="shared" si="93"/>
        <v/>
      </c>
      <c r="H577" s="16" t="str">
        <f t="shared" si="93"/>
        <v/>
      </c>
      <c r="I577" s="16" t="str">
        <f t="shared" si="93"/>
        <v/>
      </c>
      <c r="J577" s="16" t="str">
        <f t="shared" si="93"/>
        <v/>
      </c>
      <c r="K577" s="16" t="str">
        <f t="shared" si="93"/>
        <v/>
      </c>
      <c r="L577" s="16" t="str">
        <f t="shared" si="93"/>
        <v/>
      </c>
      <c r="M577" s="16" t="str">
        <f t="shared" si="93"/>
        <v/>
      </c>
      <c r="N577" s="16" t="str">
        <f t="shared" si="93"/>
        <v/>
      </c>
      <c r="O577" s="16" t="str">
        <f t="shared" si="93"/>
        <v/>
      </c>
      <c r="P577" s="6"/>
      <c r="Q577" s="9" t="s">
        <v>12</v>
      </c>
    </row>
    <row r="578" spans="1:17"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t="str">
        <f t="shared" si="93"/>
        <v/>
      </c>
      <c r="M578" s="7" t="str">
        <f t="shared" si="93"/>
        <v/>
      </c>
      <c r="N578" s="7" t="str">
        <f t="shared" si="93"/>
        <v/>
      </c>
      <c r="O578" s="7" t="str">
        <f t="shared" si="93"/>
        <v/>
      </c>
      <c r="P578" s="6"/>
      <c r="Q578" s="9" t="s">
        <v>13</v>
      </c>
    </row>
    <row r="579" spans="1:17"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t="str">
        <f t="shared" si="93"/>
        <v/>
      </c>
      <c r="M579" s="7" t="str">
        <f t="shared" si="93"/>
        <v/>
      </c>
      <c r="N579" s="7" t="str">
        <f t="shared" si="93"/>
        <v/>
      </c>
      <c r="O579" s="7" t="str">
        <f t="shared" si="93"/>
        <v/>
      </c>
      <c r="P579" s="6"/>
      <c r="Q579" s="9" t="s">
        <v>14</v>
      </c>
    </row>
    <row r="580" spans="1:17"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t="str">
        <f t="shared" si="93"/>
        <v/>
      </c>
      <c r="L580" s="18" t="str">
        <f t="shared" si="93"/>
        <v/>
      </c>
      <c r="M580" s="18" t="str">
        <f t="shared" si="93"/>
        <v/>
      </c>
      <c r="N580" s="18" t="str">
        <f t="shared" si="93"/>
        <v/>
      </c>
      <c r="O580" s="18" t="str">
        <f t="shared" si="93"/>
        <v/>
      </c>
      <c r="P580" s="6"/>
      <c r="Q580" s="9" t="s">
        <v>19</v>
      </c>
    </row>
    <row r="581" spans="1:17"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0</v>
      </c>
      <c r="L581" s="18">
        <f t="shared" si="94"/>
        <v>0</v>
      </c>
      <c r="M581" s="18">
        <f t="shared" si="94"/>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5">+B581/B$574</f>
        <v>#DIV/0!</v>
      </c>
      <c r="C582" s="10" t="e">
        <f t="shared" si="95"/>
        <v>#DIV/0!</v>
      </c>
      <c r="D582" s="10" t="e">
        <f t="shared" si="95"/>
        <v>#DIV/0!</v>
      </c>
      <c r="E582" s="10" t="e">
        <f t="shared" si="95"/>
        <v>#DIV/0!</v>
      </c>
      <c r="F582" s="10" t="e">
        <f t="shared" si="95"/>
        <v>#DIV/0!</v>
      </c>
      <c r="G582" s="10" t="e">
        <f t="shared" si="95"/>
        <v>#DIV/0!</v>
      </c>
      <c r="H582" s="10" t="e">
        <f t="shared" si="95"/>
        <v>#DIV/0!</v>
      </c>
      <c r="I582" s="10" t="e">
        <f t="shared" si="95"/>
        <v>#DIV/0!</v>
      </c>
      <c r="J582" s="10" t="e">
        <f t="shared" si="95"/>
        <v>#DIV/0!</v>
      </c>
      <c r="K582" s="10" t="e">
        <f t="shared" si="95"/>
        <v>#DIV/0!</v>
      </c>
      <c r="L582" s="10" t="e">
        <f t="shared" si="95"/>
        <v>#DIV/0!</v>
      </c>
      <c r="M582" s="10" t="e">
        <f t="shared" si="95"/>
        <v>#DIV/0!</v>
      </c>
      <c r="N582" s="10" t="e">
        <f>+N581/N$574</f>
        <v>#VALUE!</v>
      </c>
      <c r="O582" s="10" t="e">
        <f>+O581/O$574</f>
        <v>#VALUE!</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t="str">
        <f t="shared" ref="B584:O587" si="96">IFERROR(VLOOKUP($B$583,$130:$216,MATCH($Q584&amp;"/"&amp;B$348,$128:$128,0),FALSE),"")</f>
        <v/>
      </c>
      <c r="C584" s="16" t="str">
        <f t="shared" si="96"/>
        <v/>
      </c>
      <c r="D584" s="16" t="str">
        <f t="shared" si="96"/>
        <v/>
      </c>
      <c r="E584" s="16" t="str">
        <f t="shared" si="96"/>
        <v/>
      </c>
      <c r="F584" s="16" t="str">
        <f t="shared" si="96"/>
        <v/>
      </c>
      <c r="G584" s="16" t="str">
        <f t="shared" si="96"/>
        <v/>
      </c>
      <c r="H584" s="16" t="str">
        <f t="shared" si="96"/>
        <v/>
      </c>
      <c r="I584" s="16" t="str">
        <f t="shared" si="96"/>
        <v/>
      </c>
      <c r="J584" s="16" t="str">
        <f t="shared" si="96"/>
        <v/>
      </c>
      <c r="K584" s="16" t="str">
        <f t="shared" si="96"/>
        <v/>
      </c>
      <c r="L584" s="16" t="str">
        <f t="shared" si="96"/>
        <v/>
      </c>
      <c r="M584" s="16" t="str">
        <f t="shared" si="96"/>
        <v/>
      </c>
      <c r="N584" s="16" t="str">
        <f t="shared" si="96"/>
        <v/>
      </c>
      <c r="O584" s="16" t="str">
        <f t="shared" si="96"/>
        <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t="str">
        <f t="shared" si="96"/>
        <v/>
      </c>
      <c r="M585" s="7" t="str">
        <f t="shared" si="96"/>
        <v/>
      </c>
      <c r="N585" s="7" t="str">
        <f t="shared" si="96"/>
        <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t="str">
        <f t="shared" si="96"/>
        <v/>
      </c>
      <c r="M586" s="7" t="str">
        <f t="shared" si="96"/>
        <v/>
      </c>
      <c r="N586" s="7" t="str">
        <f t="shared" si="96"/>
        <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t="str">
        <f t="shared" si="96"/>
        <v/>
      </c>
      <c r="L587" s="18" t="str">
        <f t="shared" si="96"/>
        <v/>
      </c>
      <c r="M587" s="18" t="str">
        <f t="shared" si="96"/>
        <v/>
      </c>
      <c r="N587" s="18" t="str">
        <f t="shared" si="96"/>
        <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0</v>
      </c>
      <c r="L588" s="18">
        <f t="shared" si="97"/>
        <v>0</v>
      </c>
      <c r="M588" s="18">
        <f t="shared" si="97"/>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t="e">
        <f t="shared" si="98"/>
        <v>#DIV/0!</v>
      </c>
      <c r="L589" s="10" t="e">
        <f t="shared" si="98"/>
        <v>#DIV/0!</v>
      </c>
      <c r="M589" s="10" t="e">
        <f t="shared" si="98"/>
        <v>#DIV/0!</v>
      </c>
      <c r="N589" s="10" t="e">
        <f t="shared" si="98"/>
        <v>#VALUE!</v>
      </c>
      <c r="O589" s="10" t="e">
        <f t="shared" si="98"/>
        <v>#VALUE!</v>
      </c>
      <c r="P589" s="6"/>
      <c r="Q589" s="11" t="s">
        <v>32</v>
      </c>
    </row>
    <row r="590" spans="1:17" s="87" customFormat="1" x14ac:dyDescent="0.3">
      <c r="A590" s="86"/>
      <c r="B590" s="19"/>
      <c r="C590" s="10" t="e">
        <f t="shared" ref="C590:M590" si="99">C588/B588-1</f>
        <v>#DIV/0!</v>
      </c>
      <c r="D590" s="10" t="e">
        <f t="shared" si="99"/>
        <v>#DIV/0!</v>
      </c>
      <c r="E590" s="10" t="e">
        <f t="shared" si="99"/>
        <v>#DIV/0!</v>
      </c>
      <c r="F590" s="10" t="e">
        <f t="shared" si="99"/>
        <v>#DIV/0!</v>
      </c>
      <c r="G590" s="10" t="e">
        <f t="shared" si="99"/>
        <v>#DIV/0!</v>
      </c>
      <c r="H590" s="10" t="e">
        <f t="shared" si="99"/>
        <v>#DIV/0!</v>
      </c>
      <c r="I590" s="10" t="e">
        <f t="shared" si="99"/>
        <v>#DIV/0!</v>
      </c>
      <c r="J590" s="10" t="e">
        <f t="shared" si="99"/>
        <v>#DIV/0!</v>
      </c>
      <c r="K590" s="10" t="e">
        <f t="shared" si="99"/>
        <v>#DIV/0!</v>
      </c>
      <c r="L590" s="10" t="e">
        <f t="shared" si="99"/>
        <v>#DIV/0!</v>
      </c>
      <c r="M590" s="10" t="e">
        <f t="shared" si="99"/>
        <v>#DIV/0!</v>
      </c>
      <c r="N590" s="10" t="e">
        <f>N588/M588-1</f>
        <v>#VALUE!</v>
      </c>
      <c r="O590" s="10" t="e">
        <f>O588/N588-1</f>
        <v>#VALUE!</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t="str">
        <f t="shared" si="100"/>
        <v/>
      </c>
      <c r="M593" s="7" t="str">
        <f t="shared" si="100"/>
        <v/>
      </c>
      <c r="N593" s="8" t="str">
        <f t="shared" si="100"/>
        <v/>
      </c>
      <c r="O593" s="8" t="str">
        <f t="shared" si="100"/>
        <v/>
      </c>
      <c r="P593" s="6"/>
      <c r="Q593" s="9" t="s">
        <v>12</v>
      </c>
    </row>
    <row r="594" spans="2:17"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t="str">
        <f t="shared" si="100"/>
        <v/>
      </c>
      <c r="M594" s="7" t="str">
        <f t="shared" si="100"/>
        <v/>
      </c>
      <c r="N594" s="8" t="str">
        <f t="shared" si="100"/>
        <v/>
      </c>
      <c r="O594" s="8" t="str">
        <f t="shared" si="100"/>
        <v/>
      </c>
      <c r="P594" s="6"/>
      <c r="Q594" s="9" t="s">
        <v>13</v>
      </c>
    </row>
    <row r="595" spans="2:17"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t="str">
        <f t="shared" si="100"/>
        <v/>
      </c>
      <c r="M595" s="7" t="str">
        <f t="shared" si="100"/>
        <v/>
      </c>
      <c r="N595" s="8" t="str">
        <f t="shared" si="100"/>
        <v/>
      </c>
      <c r="O595" s="8" t="str">
        <f t="shared" si="100"/>
        <v/>
      </c>
      <c r="P595" s="6"/>
      <c r="Q595" s="9" t="s">
        <v>14</v>
      </c>
    </row>
    <row r="596" spans="2:17"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t="str">
        <f t="shared" si="100"/>
        <v/>
      </c>
      <c r="L596" s="7" t="str">
        <f t="shared" si="100"/>
        <v/>
      </c>
      <c r="M596" s="7" t="str">
        <f t="shared" si="100"/>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1">B596/(B$465+B472)</f>
        <v>#VALUE!</v>
      </c>
      <c r="C597" s="10" t="e">
        <f t="shared" si="101"/>
        <v>#VALUE!</v>
      </c>
      <c r="D597" s="10" t="e">
        <f t="shared" si="101"/>
        <v>#VALUE!</v>
      </c>
      <c r="E597" s="10" t="e">
        <f t="shared" si="101"/>
        <v>#VALUE!</v>
      </c>
      <c r="F597" s="10" t="e">
        <f t="shared" si="101"/>
        <v>#VALUE!</v>
      </c>
      <c r="G597" s="10" t="e">
        <f t="shared" si="101"/>
        <v>#VALUE!</v>
      </c>
      <c r="H597" s="10" t="e">
        <f t="shared" si="101"/>
        <v>#VALUE!</v>
      </c>
      <c r="I597" s="10" t="e">
        <f t="shared" si="101"/>
        <v>#VALUE!</v>
      </c>
      <c r="J597" s="10" t="e">
        <f t="shared" si="101"/>
        <v>#VALUE!</v>
      </c>
      <c r="K597" s="10" t="e">
        <f t="shared" si="101"/>
        <v>#VALUE!</v>
      </c>
      <c r="L597" s="10" t="e">
        <f t="shared" si="101"/>
        <v>#VALUE!</v>
      </c>
      <c r="M597" s="10" t="e">
        <f t="shared" si="101"/>
        <v>#VALUE!</v>
      </c>
      <c r="N597" s="10" t="e">
        <f t="shared" si="101"/>
        <v>#VALUE!</v>
      </c>
      <c r="O597" s="10" t="e">
        <f t="shared" si="101"/>
        <v>#VALUE!</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t="str">
        <f t="shared" si="102"/>
        <v/>
      </c>
      <c r="M599" s="7" t="str">
        <f t="shared" si="102"/>
        <v/>
      </c>
      <c r="N599" s="8" t="str">
        <f t="shared" si="102"/>
        <v/>
      </c>
      <c r="O599" s="8" t="str">
        <f t="shared" si="102"/>
        <v/>
      </c>
      <c r="P599" s="6"/>
      <c r="Q599" s="9" t="s">
        <v>12</v>
      </c>
    </row>
    <row r="600" spans="2:17"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t="str">
        <f t="shared" si="102"/>
        <v/>
      </c>
      <c r="M600" s="7" t="str">
        <f t="shared" si="102"/>
        <v/>
      </c>
      <c r="N600" s="8" t="str">
        <f t="shared" si="102"/>
        <v/>
      </c>
      <c r="O600" s="8" t="str">
        <f t="shared" si="102"/>
        <v/>
      </c>
      <c r="P600" s="6"/>
      <c r="Q600" s="9" t="s">
        <v>13</v>
      </c>
    </row>
    <row r="601" spans="2:17"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t="str">
        <f t="shared" si="102"/>
        <v/>
      </c>
      <c r="M601" s="7" t="str">
        <f t="shared" si="102"/>
        <v/>
      </c>
      <c r="N601" s="8" t="str">
        <f t="shared" si="102"/>
        <v/>
      </c>
      <c r="O601" s="8" t="str">
        <f t="shared" si="102"/>
        <v/>
      </c>
      <c r="P601" s="6"/>
      <c r="Q601" s="9" t="s">
        <v>14</v>
      </c>
    </row>
    <row r="602" spans="2:17"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t="str">
        <f t="shared" si="102"/>
        <v/>
      </c>
      <c r="L602" s="7" t="str">
        <f t="shared" si="102"/>
        <v/>
      </c>
      <c r="M602" s="7" t="str">
        <f t="shared" si="102"/>
        <v/>
      </c>
      <c r="N602" s="8" t="str">
        <f t="shared" si="102"/>
        <v/>
      </c>
      <c r="O602" s="8" t="str">
        <f t="shared" si="102"/>
        <v/>
      </c>
      <c r="P602" s="6"/>
      <c r="Q602" s="9" t="s">
        <v>15</v>
      </c>
    </row>
    <row r="603" spans="2:17" x14ac:dyDescent="0.3">
      <c r="B603" s="111" t="e">
        <f t="shared" ref="B603:M603" si="103">B602/B$588</f>
        <v>#VALUE!</v>
      </c>
      <c r="C603" s="111" t="e">
        <f t="shared" si="103"/>
        <v>#VALUE!</v>
      </c>
      <c r="D603" s="111" t="e">
        <f t="shared" si="103"/>
        <v>#VALUE!</v>
      </c>
      <c r="E603" s="111" t="e">
        <f t="shared" si="103"/>
        <v>#VALUE!</v>
      </c>
      <c r="F603" s="111" t="e">
        <f t="shared" si="103"/>
        <v>#VALUE!</v>
      </c>
      <c r="G603" s="111" t="e">
        <f t="shared" si="103"/>
        <v>#VALUE!</v>
      </c>
      <c r="H603" s="111" t="e">
        <f t="shared" si="103"/>
        <v>#VALUE!</v>
      </c>
      <c r="I603" s="111" t="e">
        <f t="shared" si="103"/>
        <v>#VALUE!</v>
      </c>
      <c r="J603" s="111" t="e">
        <f t="shared" si="103"/>
        <v>#VALUE!</v>
      </c>
      <c r="K603" s="111" t="e">
        <f t="shared" si="103"/>
        <v>#VALUE!</v>
      </c>
      <c r="L603" s="111" t="e">
        <f t="shared" si="103"/>
        <v>#VALUE!</v>
      </c>
      <c r="M603" s="111" t="e">
        <f t="shared" si="103"/>
        <v>#VALUE!</v>
      </c>
      <c r="N603" s="111" t="e">
        <f>IFERROR(N602/N$588,IFERROR(N601/N$588,IFERROR(N600/N$588,N599/N$588)))</f>
        <v>#VALUE!</v>
      </c>
      <c r="O603" s="111" t="e">
        <f>IFERROR(O602/O$588,IFERROR(O601/O$588,IFERROR(O600/O$588,O599/O$588)))</f>
        <v>#VALUE!</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t="str">
        <f>IFERROR(B599+B611,"")</f>
        <v/>
      </c>
      <c r="C605" s="7" t="str">
        <f t="shared" ref="C605:O608" si="104">IFERROR(C599+C611,"")</f>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t="str">
        <f t="shared" si="104"/>
        <v/>
      </c>
      <c r="M605" s="7" t="str">
        <f t="shared" si="104"/>
        <v/>
      </c>
      <c r="N605" s="8" t="str">
        <f t="shared" si="104"/>
        <v/>
      </c>
      <c r="O605" s="8" t="str">
        <f t="shared" si="104"/>
        <v/>
      </c>
      <c r="P605" s="6"/>
      <c r="Q605" s="9" t="s">
        <v>12</v>
      </c>
    </row>
    <row r="606" spans="2:17"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t="str">
        <f t="shared" si="105"/>
        <v/>
      </c>
      <c r="M606" s="7" t="str">
        <f t="shared" si="105"/>
        <v/>
      </c>
      <c r="N606" s="8" t="str">
        <f t="shared" si="105"/>
        <v/>
      </c>
      <c r="O606" s="8" t="str">
        <f t="shared" si="104"/>
        <v/>
      </c>
      <c r="P606" s="6"/>
      <c r="Q606" s="9" t="s">
        <v>13</v>
      </c>
    </row>
    <row r="607" spans="2:17"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t="str">
        <f t="shared" si="105"/>
        <v/>
      </c>
      <c r="M607" s="7" t="str">
        <f t="shared" si="105"/>
        <v/>
      </c>
      <c r="N607" s="8" t="str">
        <f t="shared" si="105"/>
        <v/>
      </c>
      <c r="O607" s="8" t="str">
        <f t="shared" si="104"/>
        <v/>
      </c>
      <c r="P607" s="6"/>
      <c r="Q607" s="9" t="s">
        <v>14</v>
      </c>
    </row>
    <row r="608" spans="2:17" x14ac:dyDescent="0.3">
      <c r="B608" s="7" t="str">
        <f t="shared" si="105"/>
        <v/>
      </c>
      <c r="C608" s="18" t="str">
        <f t="shared" si="105"/>
        <v/>
      </c>
      <c r="D608" s="18" t="str">
        <f t="shared" si="105"/>
        <v/>
      </c>
      <c r="E608" s="18" t="str">
        <f t="shared" si="105"/>
        <v/>
      </c>
      <c r="F608" s="18" t="str">
        <f t="shared" si="105"/>
        <v/>
      </c>
      <c r="G608" s="18" t="str">
        <f t="shared" si="105"/>
        <v/>
      </c>
      <c r="H608" s="18" t="str">
        <f t="shared" si="105"/>
        <v/>
      </c>
      <c r="I608" s="18" t="str">
        <f t="shared" si="105"/>
        <v/>
      </c>
      <c r="J608" s="18" t="str">
        <f t="shared" si="105"/>
        <v/>
      </c>
      <c r="K608" s="18" t="str">
        <f t="shared" si="105"/>
        <v/>
      </c>
      <c r="L608" s="18" t="str">
        <f t="shared" si="105"/>
        <v/>
      </c>
      <c r="M608" s="18" t="str">
        <f t="shared" si="105"/>
        <v/>
      </c>
      <c r="N608" s="18" t="str">
        <f t="shared" si="105"/>
        <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t="str">
        <f t="shared" si="106"/>
        <v/>
      </c>
      <c r="M611" s="7" t="str">
        <f t="shared" si="106"/>
        <v/>
      </c>
      <c r="N611" s="8" t="str">
        <f t="shared" si="106"/>
        <v/>
      </c>
      <c r="O611" s="8" t="str">
        <f t="shared" si="106"/>
        <v/>
      </c>
      <c r="P611" s="6"/>
      <c r="Q611" s="9" t="s">
        <v>12</v>
      </c>
    </row>
    <row r="612" spans="2:17"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t="str">
        <f t="shared" si="106"/>
        <v/>
      </c>
      <c r="M612" s="7" t="str">
        <f t="shared" si="106"/>
        <v/>
      </c>
      <c r="N612" s="8" t="str">
        <f t="shared" si="106"/>
        <v/>
      </c>
      <c r="O612" s="8" t="str">
        <f t="shared" si="106"/>
        <v/>
      </c>
      <c r="P612" s="6"/>
      <c r="Q612" s="9" t="s">
        <v>13</v>
      </c>
    </row>
    <row r="613" spans="2:17"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t="str">
        <f t="shared" si="106"/>
        <v/>
      </c>
      <c r="M613" s="7" t="str">
        <f t="shared" si="106"/>
        <v/>
      </c>
      <c r="N613" s="8" t="str">
        <f t="shared" si="106"/>
        <v/>
      </c>
      <c r="O613" s="8" t="str">
        <f t="shared" si="106"/>
        <v/>
      </c>
      <c r="P613" s="6"/>
      <c r="Q613" s="9" t="s">
        <v>14</v>
      </c>
    </row>
    <row r="614" spans="2:17"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t="str">
        <f t="shared" si="106"/>
        <v/>
      </c>
      <c r="L614" s="7" t="str">
        <f t="shared" si="106"/>
        <v/>
      </c>
      <c r="M614" s="7" t="str">
        <f t="shared" si="106"/>
        <v/>
      </c>
      <c r="N614" s="8" t="str">
        <f t="shared" si="106"/>
        <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t="str">
        <f t="shared" si="107"/>
        <v/>
      </c>
      <c r="M616" s="7" t="str">
        <f t="shared" si="107"/>
        <v/>
      </c>
      <c r="N616" s="8" t="str">
        <f t="shared" si="107"/>
        <v/>
      </c>
      <c r="O616" s="8" t="str">
        <f t="shared" si="107"/>
        <v/>
      </c>
      <c r="P616" s="6"/>
      <c r="Q616" s="9" t="s">
        <v>12</v>
      </c>
    </row>
    <row r="617" spans="2:17"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t="str">
        <f t="shared" si="107"/>
        <v/>
      </c>
      <c r="M617" s="7" t="str">
        <f t="shared" si="107"/>
        <v/>
      </c>
      <c r="N617" s="8" t="str">
        <f t="shared" si="107"/>
        <v/>
      </c>
      <c r="O617" s="8" t="str">
        <f t="shared" si="107"/>
        <v/>
      </c>
      <c r="P617" s="6"/>
      <c r="Q617" s="9" t="s">
        <v>13</v>
      </c>
    </row>
    <row r="618" spans="2:17"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t="str">
        <f t="shared" si="107"/>
        <v/>
      </c>
      <c r="M618" s="7" t="str">
        <f t="shared" si="107"/>
        <v/>
      </c>
      <c r="N618" s="8" t="str">
        <f t="shared" si="107"/>
        <v/>
      </c>
      <c r="O618" s="8" t="str">
        <f t="shared" si="107"/>
        <v/>
      </c>
      <c r="P618" s="6"/>
      <c r="Q618" s="9" t="s">
        <v>14</v>
      </c>
    </row>
    <row r="619" spans="2:17"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t="str">
        <f t="shared" si="107"/>
        <v/>
      </c>
      <c r="L619" s="7" t="str">
        <f t="shared" si="107"/>
        <v/>
      </c>
      <c r="M619" s="7" t="str">
        <f t="shared" si="107"/>
        <v/>
      </c>
      <c r="N619" s="8" t="str">
        <f t="shared" si="107"/>
        <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t="str">
        <f t="shared" si="108"/>
        <v/>
      </c>
      <c r="M621" s="7" t="str">
        <f t="shared" si="108"/>
        <v/>
      </c>
      <c r="N621" s="7" t="str">
        <f t="shared" si="108"/>
        <v/>
      </c>
      <c r="O621" s="7" t="str">
        <f t="shared" si="108"/>
        <v/>
      </c>
      <c r="P621" s="6"/>
      <c r="Q621" s="9" t="s">
        <v>12</v>
      </c>
    </row>
    <row r="622" spans="2:17"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t="str">
        <f t="shared" si="108"/>
        <v/>
      </c>
      <c r="M622" s="7" t="str">
        <f t="shared" si="108"/>
        <v/>
      </c>
      <c r="N622" s="7" t="str">
        <f t="shared" si="108"/>
        <v/>
      </c>
      <c r="O622" s="7" t="str">
        <f t="shared" si="108"/>
        <v/>
      </c>
      <c r="P622" s="6"/>
      <c r="Q622" s="9" t="s">
        <v>13</v>
      </c>
    </row>
    <row r="623" spans="2:17"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t="str">
        <f t="shared" si="108"/>
        <v/>
      </c>
      <c r="M623" s="7" t="str">
        <f t="shared" si="108"/>
        <v/>
      </c>
      <c r="N623" s="7" t="str">
        <f t="shared" si="108"/>
        <v/>
      </c>
      <c r="O623" s="7" t="str">
        <f t="shared" si="108"/>
        <v/>
      </c>
      <c r="P623" s="6"/>
      <c r="Q623" s="9" t="s">
        <v>14</v>
      </c>
    </row>
    <row r="624" spans="2:17"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t="str">
        <f t="shared" si="108"/>
        <v/>
      </c>
      <c r="L624" s="7" t="str">
        <f t="shared" si="108"/>
        <v/>
      </c>
      <c r="M624" s="7" t="str">
        <f t="shared" si="108"/>
        <v/>
      </c>
      <c r="N624" s="7" t="str">
        <f t="shared" si="108"/>
        <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38"/>
    </row>
    <row r="626" spans="2:17"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t="str">
        <f t="shared" si="109"/>
        <v/>
      </c>
      <c r="M626" s="7" t="str">
        <f t="shared" si="109"/>
        <v/>
      </c>
      <c r="N626" s="8" t="str">
        <f t="shared" si="109"/>
        <v/>
      </c>
      <c r="O626" s="8" t="str">
        <f t="shared" si="109"/>
        <v/>
      </c>
      <c r="P626" s="6"/>
      <c r="Q626" s="9" t="s">
        <v>12</v>
      </c>
    </row>
    <row r="627" spans="2:17"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t="str">
        <f t="shared" si="109"/>
        <v/>
      </c>
      <c r="M627" s="7" t="str">
        <f t="shared" si="109"/>
        <v/>
      </c>
      <c r="N627" s="8" t="str">
        <f t="shared" si="109"/>
        <v/>
      </c>
      <c r="O627" s="8" t="str">
        <f t="shared" si="109"/>
        <v/>
      </c>
      <c r="P627" s="6"/>
      <c r="Q627" s="9" t="s">
        <v>13</v>
      </c>
    </row>
    <row r="628" spans="2:17"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t="str">
        <f t="shared" si="109"/>
        <v/>
      </c>
      <c r="M628" s="7" t="str">
        <f t="shared" si="109"/>
        <v/>
      </c>
      <c r="N628" s="8" t="str">
        <f t="shared" si="109"/>
        <v/>
      </c>
      <c r="O628" s="8" t="str">
        <f t="shared" si="109"/>
        <v/>
      </c>
      <c r="P628" s="6"/>
      <c r="Q628" s="9" t="s">
        <v>14</v>
      </c>
    </row>
    <row r="629" spans="2:17"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t="str">
        <f t="shared" si="109"/>
        <v/>
      </c>
      <c r="L629" s="7" t="str">
        <f t="shared" si="109"/>
        <v/>
      </c>
      <c r="M629" s="7" t="str">
        <f t="shared" si="109"/>
        <v/>
      </c>
      <c r="N629" s="8" t="str">
        <f t="shared" si="109"/>
        <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t="e">
        <f t="shared" ref="B632:O632" si="110">B588/B402</f>
        <v>#VALUE!</v>
      </c>
      <c r="C632" s="29" t="e">
        <f t="shared" si="110"/>
        <v>#VALUE!</v>
      </c>
      <c r="D632" s="29" t="e">
        <f t="shared" si="110"/>
        <v>#VALUE!</v>
      </c>
      <c r="E632" s="29" t="e">
        <f t="shared" si="110"/>
        <v>#VALUE!</v>
      </c>
      <c r="F632" s="29" t="e">
        <f t="shared" si="110"/>
        <v>#VALUE!</v>
      </c>
      <c r="G632" s="29" t="e">
        <f t="shared" si="110"/>
        <v>#VALUE!</v>
      </c>
      <c r="H632" s="29" t="e">
        <f t="shared" si="110"/>
        <v>#VALUE!</v>
      </c>
      <c r="I632" s="29" t="e">
        <f t="shared" si="110"/>
        <v>#VALUE!</v>
      </c>
      <c r="J632" s="29" t="e">
        <f t="shared" si="110"/>
        <v>#VALUE!</v>
      </c>
      <c r="K632" s="29" t="e">
        <f t="shared" si="110"/>
        <v>#VALUE!</v>
      </c>
      <c r="L632" s="29" t="e">
        <f t="shared" si="110"/>
        <v>#VALUE!</v>
      </c>
      <c r="M632" s="29" t="e">
        <f t="shared" si="110"/>
        <v>#VALUE!</v>
      </c>
      <c r="N632" s="29" t="e">
        <f t="shared" si="110"/>
        <v>#VALUE!</v>
      </c>
      <c r="O632" s="29" t="e">
        <f t="shared" si="110"/>
        <v>#VALUE!</v>
      </c>
      <c r="P632" s="6"/>
      <c r="Q632" s="89" t="s">
        <v>37</v>
      </c>
    </row>
    <row r="633" spans="2:17"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#DIV/0!</v>
      </c>
      <c r="L633" s="29" t="e">
        <f t="shared" si="111"/>
        <v>#DIV/0!</v>
      </c>
      <c r="M633" s="29" t="e">
        <f t="shared" si="111"/>
        <v>#DIV/0!</v>
      </c>
      <c r="N633" s="29" t="e">
        <f t="shared" si="111"/>
        <v>#VALUE!</v>
      </c>
      <c r="O633" s="29" t="e">
        <f t="shared" si="111"/>
        <v>#VALUE!</v>
      </c>
      <c r="P633" s="6"/>
      <c r="Q633" s="89" t="s">
        <v>38</v>
      </c>
    </row>
    <row r="634" spans="2:17"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t="e">
        <f t="shared" si="112"/>
        <v>#VALUE!</v>
      </c>
      <c r="L634" s="29" t="e">
        <f t="shared" si="112"/>
        <v>#VALUE!</v>
      </c>
      <c r="M634" s="29" t="e">
        <f t="shared" si="112"/>
        <v>#VALUE!</v>
      </c>
      <c r="N634" s="29" t="e">
        <f t="shared" si="112"/>
        <v>#VALUE!</v>
      </c>
      <c r="O634" s="29" t="e">
        <f t="shared" si="112"/>
        <v>#VALUE!</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t="e">
        <f t="shared" ref="B636:N636" si="113">B378/B414</f>
        <v>#VALUE!</v>
      </c>
      <c r="C636" s="27" t="e">
        <f t="shared" si="113"/>
        <v>#VALUE!</v>
      </c>
      <c r="D636" s="27" t="e">
        <f t="shared" si="113"/>
        <v>#VALUE!</v>
      </c>
      <c r="E636" s="27" t="e">
        <f t="shared" si="113"/>
        <v>#VALUE!</v>
      </c>
      <c r="F636" s="27" t="e">
        <f t="shared" si="113"/>
        <v>#VALUE!</v>
      </c>
      <c r="G636" s="27" t="e">
        <f t="shared" si="113"/>
        <v>#VALUE!</v>
      </c>
      <c r="H636" s="27" t="e">
        <f t="shared" si="113"/>
        <v>#VALUE!</v>
      </c>
      <c r="I636" s="27" t="e">
        <f t="shared" si="113"/>
        <v>#VALUE!</v>
      </c>
      <c r="J636" s="27" t="e">
        <f t="shared" si="113"/>
        <v>#VALUE!</v>
      </c>
      <c r="K636" s="27" t="e">
        <f t="shared" si="113"/>
        <v>#VALUE!</v>
      </c>
      <c r="L636" s="27" t="e">
        <f t="shared" si="113"/>
        <v>#VALUE!</v>
      </c>
      <c r="M636" s="27" t="e">
        <f t="shared" si="113"/>
        <v>#VALUE!</v>
      </c>
      <c r="N636" s="27" t="e">
        <f t="shared" si="113"/>
        <v>#VALUE!</v>
      </c>
      <c r="O636" s="27" t="e">
        <f>O378/O414</f>
        <v>#VALUE!</v>
      </c>
      <c r="P636" s="6"/>
      <c r="Q636" s="89" t="s">
        <v>2554</v>
      </c>
    </row>
    <row r="637" spans="2:17" x14ac:dyDescent="0.3">
      <c r="B637" s="27" t="e">
        <f t="shared" ref="B637:N637" si="114">(B378-B372)/B414</f>
        <v>#VALUE!</v>
      </c>
      <c r="C637" s="27" t="e">
        <f t="shared" si="114"/>
        <v>#VALUE!</v>
      </c>
      <c r="D637" s="27" t="e">
        <f t="shared" si="114"/>
        <v>#VALUE!</v>
      </c>
      <c r="E637" s="27" t="e">
        <f t="shared" si="114"/>
        <v>#VALUE!</v>
      </c>
      <c r="F637" s="27" t="e">
        <f t="shared" si="114"/>
        <v>#VALUE!</v>
      </c>
      <c r="G637" s="27" t="e">
        <f t="shared" si="114"/>
        <v>#VALUE!</v>
      </c>
      <c r="H637" s="27" t="e">
        <f t="shared" si="114"/>
        <v>#VALUE!</v>
      </c>
      <c r="I637" s="27" t="e">
        <f t="shared" si="114"/>
        <v>#VALUE!</v>
      </c>
      <c r="J637" s="27" t="e">
        <f t="shared" si="114"/>
        <v>#VALUE!</v>
      </c>
      <c r="K637" s="27" t="e">
        <f t="shared" si="114"/>
        <v>#VALUE!</v>
      </c>
      <c r="L637" s="27" t="e">
        <f t="shared" si="114"/>
        <v>#VALUE!</v>
      </c>
      <c r="M637" s="27" t="e">
        <f t="shared" si="114"/>
        <v>#VALUE!</v>
      </c>
      <c r="N637" s="27" t="e">
        <f t="shared" si="114"/>
        <v>#VALUE!</v>
      </c>
      <c r="O637" s="27" t="e">
        <f>(O378-O372)/O414</f>
        <v>#VALUE!</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t="e">
        <f t="shared" si="117"/>
        <v>#VALUE!</v>
      </c>
      <c r="M642" s="43" t="e">
        <f t="shared" si="117"/>
        <v>#VALUE!</v>
      </c>
      <c r="N642" s="44" t="e">
        <f t="shared" si="117"/>
        <v>#VALUE!</v>
      </c>
      <c r="O642" s="44" t="e">
        <f t="shared" si="117"/>
        <v>#VALUE!</v>
      </c>
      <c r="P642" s="40"/>
      <c r="Q642" s="41" t="s">
        <v>60</v>
      </c>
    </row>
    <row r="643" spans="2:17"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t="e">
        <f t="shared" si="118"/>
        <v>#VALUE!</v>
      </c>
      <c r="M643" s="43" t="e">
        <f t="shared" si="118"/>
        <v>#VALUE!</v>
      </c>
      <c r="N643" s="44" t="e">
        <f t="shared" si="118"/>
        <v>#VALUE!</v>
      </c>
      <c r="O643" s="44" t="e">
        <f t="shared" si="118"/>
        <v>#VALUE!</v>
      </c>
      <c r="P643" s="40"/>
      <c r="Q643" s="41" t="s">
        <v>61</v>
      </c>
    </row>
    <row r="644" spans="2:17"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t="e">
        <f t="shared" si="119"/>
        <v>#VALUE!</v>
      </c>
      <c r="M644" s="43" t="e">
        <f t="shared" si="119"/>
        <v>#VALUE!</v>
      </c>
      <c r="N644" s="44" t="e">
        <f t="shared" si="119"/>
        <v>#VALUE!</v>
      </c>
      <c r="O644" s="44" t="e">
        <f t="shared" si="119"/>
        <v>#VALUE!</v>
      </c>
      <c r="P644" s="40"/>
      <c r="Q644" s="41" t="s">
        <v>62</v>
      </c>
    </row>
    <row r="645" spans="2:17" x14ac:dyDescent="0.3">
      <c r="B645" s="45"/>
      <c r="C645" s="46" t="e">
        <f t="shared" ref="C645:M645" si="120">C643+C642-C644</f>
        <v>#VALUE!</v>
      </c>
      <c r="D645" s="46" t="e">
        <f t="shared" si="120"/>
        <v>#VALUE!</v>
      </c>
      <c r="E645" s="46" t="e">
        <f t="shared" si="120"/>
        <v>#VALUE!</v>
      </c>
      <c r="F645" s="46" t="e">
        <f t="shared" si="120"/>
        <v>#VALUE!</v>
      </c>
      <c r="G645" s="46" t="e">
        <f t="shared" si="120"/>
        <v>#VALUE!</v>
      </c>
      <c r="H645" s="46" t="e">
        <f t="shared" si="120"/>
        <v>#VALUE!</v>
      </c>
      <c r="I645" s="46" t="e">
        <f t="shared" si="120"/>
        <v>#VALUE!</v>
      </c>
      <c r="J645" s="46" t="e">
        <f t="shared" si="120"/>
        <v>#VALUE!</v>
      </c>
      <c r="K645" s="46" t="e">
        <f t="shared" si="120"/>
        <v>#VALUE!</v>
      </c>
      <c r="L645" s="46" t="e">
        <f t="shared" si="120"/>
        <v>#VALUE!</v>
      </c>
      <c r="M645" s="46" t="e">
        <f t="shared" si="120"/>
        <v>#VALUE!</v>
      </c>
      <c r="N645" s="47" t="e">
        <f>N643+N642-N644</f>
        <v>#VALUE!</v>
      </c>
      <c r="O645" s="47" t="e">
        <f>O643+O642-O644</f>
        <v>#VALUE!</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#VALUE!</v>
      </c>
      <c r="L648" s="13" t="e">
        <f t="shared" si="121"/>
        <v>#VALUE!</v>
      </c>
      <c r="M648" s="13" t="e">
        <f t="shared" si="121"/>
        <v>#VALUE!</v>
      </c>
      <c r="N648" s="13" t="e">
        <f t="shared" si="121"/>
        <v>#VALUE!</v>
      </c>
      <c r="O648" s="13" t="e">
        <f t="shared" si="121"/>
        <v>#VALUE!</v>
      </c>
      <c r="P648" s="6"/>
      <c r="Q648" s="90" t="s">
        <v>44</v>
      </c>
    </row>
    <row r="649" spans="2:17" x14ac:dyDescent="0.3">
      <c r="B649" s="13" t="e">
        <f t="shared" ref="B649:O649" si="122">B588/B647</f>
        <v>#DIV/0!</v>
      </c>
      <c r="C649" s="13" t="e">
        <f t="shared" si="122"/>
        <v>#DIV/0!</v>
      </c>
      <c r="D649" s="13" t="e">
        <f t="shared" si="122"/>
        <v>#DIV/0!</v>
      </c>
      <c r="E649" s="13" t="e">
        <f t="shared" si="122"/>
        <v>#DIV/0!</v>
      </c>
      <c r="F649" s="13" t="e">
        <f t="shared" si="122"/>
        <v>#DIV/0!</v>
      </c>
      <c r="G649" s="13" t="e">
        <f t="shared" si="122"/>
        <v>#DIV/0!</v>
      </c>
      <c r="H649" s="13" t="e">
        <f t="shared" si="122"/>
        <v>#DIV/0!</v>
      </c>
      <c r="I649" s="13" t="e">
        <f t="shared" si="122"/>
        <v>#DIV/0!</v>
      </c>
      <c r="J649" s="13" t="e">
        <f t="shared" si="122"/>
        <v>#DIV/0!</v>
      </c>
      <c r="K649" s="13" t="e">
        <f t="shared" si="122"/>
        <v>#DIV/0!</v>
      </c>
      <c r="L649" s="13" t="e">
        <f t="shared" si="122"/>
        <v>#DIV/0!</v>
      </c>
      <c r="M649" s="13" t="e">
        <f t="shared" si="122"/>
        <v>#DIV/0!</v>
      </c>
      <c r="N649" s="13" t="e">
        <f t="shared" si="122"/>
        <v>#VALUE!</v>
      </c>
      <c r="O649" s="13" t="e">
        <f t="shared" si="122"/>
        <v>#VALUE!</v>
      </c>
      <c r="P649" s="6"/>
      <c r="Q649" s="89" t="s">
        <v>45</v>
      </c>
    </row>
    <row r="650" spans="2:17" x14ac:dyDescent="0.3">
      <c r="B650" s="91"/>
      <c r="C650" s="91" t="e">
        <f t="shared" ref="C650:M650" si="123">+C649/B649-1</f>
        <v>#DIV/0!</v>
      </c>
      <c r="D650" s="92" t="e">
        <f t="shared" si="123"/>
        <v>#DIV/0!</v>
      </c>
      <c r="E650" s="91" t="e">
        <f t="shared" si="123"/>
        <v>#DIV/0!</v>
      </c>
      <c r="F650" s="92" t="e">
        <f t="shared" si="123"/>
        <v>#DIV/0!</v>
      </c>
      <c r="G650" s="91" t="e">
        <f t="shared" si="123"/>
        <v>#DIV/0!</v>
      </c>
      <c r="H650" s="92" t="e">
        <f t="shared" si="123"/>
        <v>#DIV/0!</v>
      </c>
      <c r="I650" s="91" t="e">
        <f t="shared" si="123"/>
        <v>#DIV/0!</v>
      </c>
      <c r="J650" s="92" t="e">
        <f t="shared" si="123"/>
        <v>#DIV/0!</v>
      </c>
      <c r="K650" s="91" t="e">
        <f t="shared" si="123"/>
        <v>#DIV/0!</v>
      </c>
      <c r="L650" s="92" t="e">
        <f t="shared" si="123"/>
        <v>#DIV/0!</v>
      </c>
      <c r="M650" s="91" t="e">
        <f t="shared" si="123"/>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4">+B651/B661</f>
        <v>#DIV/0!</v>
      </c>
      <c r="C652" s="91" t="e">
        <f t="shared" si="124"/>
        <v>#DIV/0!</v>
      </c>
      <c r="D652" s="92" t="e">
        <f t="shared" si="124"/>
        <v>#DIV/0!</v>
      </c>
      <c r="E652" s="91" t="e">
        <f t="shared" si="124"/>
        <v>#DIV/0!</v>
      </c>
      <c r="F652" s="92" t="e">
        <f t="shared" si="124"/>
        <v>#DIV/0!</v>
      </c>
      <c r="G652" s="91" t="e">
        <f t="shared" si="124"/>
        <v>#DIV/0!</v>
      </c>
      <c r="H652" s="92" t="e">
        <f t="shared" si="124"/>
        <v>#DIV/0!</v>
      </c>
      <c r="I652" s="91" t="e">
        <f t="shared" si="124"/>
        <v>#DIV/0!</v>
      </c>
      <c r="J652" s="92" t="e">
        <f t="shared" si="124"/>
        <v>#DIV/0!</v>
      </c>
      <c r="K652" s="91" t="e">
        <f t="shared" si="124"/>
        <v>#DIV/0!</v>
      </c>
      <c r="L652" s="92" t="e">
        <f t="shared" si="124"/>
        <v>#DIV/0!</v>
      </c>
      <c r="M652" s="91" t="e">
        <f t="shared" si="124"/>
        <v>#DIV/0!</v>
      </c>
      <c r="N652" s="93" t="e">
        <f t="shared" si="124"/>
        <v>#DIV/0!</v>
      </c>
      <c r="O652" s="93" t="e">
        <f t="shared" si="124"/>
        <v>#N/A</v>
      </c>
      <c r="P652" s="6"/>
      <c r="Q652" s="94" t="s">
        <v>48</v>
      </c>
    </row>
    <row r="653" spans="2:17" x14ac:dyDescent="0.3">
      <c r="B653" s="95" t="e">
        <f t="shared" ref="B653:M653" si="125">+B651/B649</f>
        <v>#DIV/0!</v>
      </c>
      <c r="C653" s="95" t="e">
        <f t="shared" si="125"/>
        <v>#DIV/0!</v>
      </c>
      <c r="D653" s="96" t="e">
        <f t="shared" si="125"/>
        <v>#DIV/0!</v>
      </c>
      <c r="E653" s="95" t="e">
        <f t="shared" si="125"/>
        <v>#DIV/0!</v>
      </c>
      <c r="F653" s="96" t="e">
        <f t="shared" si="125"/>
        <v>#DIV/0!</v>
      </c>
      <c r="G653" s="95" t="e">
        <f t="shared" si="125"/>
        <v>#DIV/0!</v>
      </c>
      <c r="H653" s="96" t="e">
        <f t="shared" si="125"/>
        <v>#DIV/0!</v>
      </c>
      <c r="I653" s="95" t="e">
        <f t="shared" si="125"/>
        <v>#DIV/0!</v>
      </c>
      <c r="J653" s="96" t="e">
        <f t="shared" si="125"/>
        <v>#DIV/0!</v>
      </c>
      <c r="K653" s="95" t="e">
        <f t="shared" si="125"/>
        <v>#DIV/0!</v>
      </c>
      <c r="L653" s="96" t="e">
        <f t="shared" si="125"/>
        <v>#DIV/0!</v>
      </c>
      <c r="M653" s="95" t="e">
        <f t="shared" si="125"/>
        <v>#DIV/0!</v>
      </c>
      <c r="N653" s="97" t="e">
        <f>+N651/N649</f>
        <v>#VALUE!</v>
      </c>
      <c r="O653" s="97" t="e">
        <f>+O651/O649</f>
        <v>#VALUE!</v>
      </c>
      <c r="P653" s="28"/>
      <c r="Q653" s="98" t="s">
        <v>49</v>
      </c>
    </row>
    <row r="654" spans="2:17" x14ac:dyDescent="0.3">
      <c r="B654" s="16">
        <f t="shared" ref="B654:M654" si="126">+B661*B647</f>
        <v>0</v>
      </c>
      <c r="C654" s="16">
        <f t="shared" si="126"/>
        <v>0</v>
      </c>
      <c r="D654" s="16">
        <f t="shared" si="126"/>
        <v>0</v>
      </c>
      <c r="E654" s="16">
        <f t="shared" si="126"/>
        <v>0</v>
      </c>
      <c r="F654" s="16">
        <f t="shared" si="126"/>
        <v>0</v>
      </c>
      <c r="G654" s="16">
        <f t="shared" si="126"/>
        <v>0</v>
      </c>
      <c r="H654" s="16">
        <f t="shared" si="126"/>
        <v>0</v>
      </c>
      <c r="I654" s="16">
        <f t="shared" si="126"/>
        <v>0</v>
      </c>
      <c r="J654" s="16">
        <f t="shared" si="126"/>
        <v>0</v>
      </c>
      <c r="K654" s="16">
        <f t="shared" si="126"/>
        <v>0</v>
      </c>
      <c r="L654" s="16">
        <f t="shared" si="126"/>
        <v>0</v>
      </c>
      <c r="M654" s="16">
        <f t="shared" si="126"/>
        <v>0</v>
      </c>
      <c r="N654" s="16">
        <f>+N661*N647</f>
        <v>0</v>
      </c>
      <c r="O654" s="16" t="e">
        <f>+O661*O647</f>
        <v>#N/A</v>
      </c>
      <c r="P654" s="6"/>
      <c r="Q654" s="89" t="s">
        <v>50</v>
      </c>
    </row>
    <row r="655" spans="2:17" x14ac:dyDescent="0.3">
      <c r="B655" s="32" t="e">
        <f t="shared" ref="B655:M655" si="127">+B661/B$648</f>
        <v>#VALUE!</v>
      </c>
      <c r="C655" s="32" t="e">
        <f t="shared" si="127"/>
        <v>#VALUE!</v>
      </c>
      <c r="D655" s="33" t="e">
        <f t="shared" si="127"/>
        <v>#VALUE!</v>
      </c>
      <c r="E655" s="32" t="e">
        <f t="shared" si="127"/>
        <v>#VALUE!</v>
      </c>
      <c r="F655" s="33" t="e">
        <f t="shared" si="127"/>
        <v>#VALUE!</v>
      </c>
      <c r="G655" s="32" t="e">
        <f t="shared" si="127"/>
        <v>#VALUE!</v>
      </c>
      <c r="H655" s="33" t="e">
        <f t="shared" si="127"/>
        <v>#VALUE!</v>
      </c>
      <c r="I655" s="32" t="e">
        <f t="shared" si="127"/>
        <v>#VALUE!</v>
      </c>
      <c r="J655" s="33" t="e">
        <f t="shared" si="127"/>
        <v>#VALUE!</v>
      </c>
      <c r="K655" s="32" t="e">
        <f t="shared" si="127"/>
        <v>#VALUE!</v>
      </c>
      <c r="L655" s="33" t="e">
        <f t="shared" si="127"/>
        <v>#VALUE!</v>
      </c>
      <c r="M655" s="32" t="e">
        <f t="shared" si="127"/>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8">+B661/B$649</f>
        <v>#DIV/0!</v>
      </c>
      <c r="C656" s="32" t="e">
        <f t="shared" si="128"/>
        <v>#DIV/0!</v>
      </c>
      <c r="D656" s="33" t="e">
        <f t="shared" si="128"/>
        <v>#DIV/0!</v>
      </c>
      <c r="E656" s="32" t="e">
        <f t="shared" si="128"/>
        <v>#DIV/0!</v>
      </c>
      <c r="F656" s="33" t="e">
        <f t="shared" si="128"/>
        <v>#DIV/0!</v>
      </c>
      <c r="G656" s="32" t="e">
        <f t="shared" si="128"/>
        <v>#DIV/0!</v>
      </c>
      <c r="H656" s="33" t="e">
        <f t="shared" si="128"/>
        <v>#DIV/0!</v>
      </c>
      <c r="I656" s="32" t="e">
        <f t="shared" si="128"/>
        <v>#DIV/0!</v>
      </c>
      <c r="J656" s="33" t="e">
        <f t="shared" si="128"/>
        <v>#DIV/0!</v>
      </c>
      <c r="K656" s="32" t="e">
        <f t="shared" si="128"/>
        <v>#DIV/0!</v>
      </c>
      <c r="L656" s="33" t="e">
        <f t="shared" si="128"/>
        <v>#DIV/0!</v>
      </c>
      <c r="M656" s="32" t="e">
        <f t="shared" si="128"/>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0">B654/B465</f>
        <v>#DIV/0!</v>
      </c>
      <c r="C658" s="32" t="e">
        <f t="shared" si="130"/>
        <v>#DIV/0!</v>
      </c>
      <c r="D658" s="33" t="e">
        <f t="shared" si="130"/>
        <v>#DIV/0!</v>
      </c>
      <c r="E658" s="32" t="e">
        <f t="shared" si="130"/>
        <v>#DIV/0!</v>
      </c>
      <c r="F658" s="33" t="e">
        <f t="shared" si="130"/>
        <v>#DIV/0!</v>
      </c>
      <c r="G658" s="32" t="e">
        <f t="shared" si="130"/>
        <v>#DIV/0!</v>
      </c>
      <c r="H658" s="33" t="e">
        <f t="shared" si="130"/>
        <v>#DIV/0!</v>
      </c>
      <c r="I658" s="32" t="e">
        <f t="shared" si="130"/>
        <v>#DIV/0!</v>
      </c>
      <c r="J658" s="33" t="e">
        <f t="shared" si="130"/>
        <v>#DIV/0!</v>
      </c>
      <c r="K658" s="32" t="e">
        <f t="shared" si="130"/>
        <v>#DIV/0!</v>
      </c>
      <c r="L658" s="33" t="e">
        <f t="shared" si="130"/>
        <v>#DIV/0!</v>
      </c>
      <c r="M658" s="32" t="e">
        <f t="shared" si="130"/>
        <v>#DIV/0!</v>
      </c>
      <c r="N658" s="34" t="e">
        <f t="shared" si="130"/>
        <v>#VALUE!</v>
      </c>
      <c r="O658" s="34" t="e">
        <f t="shared" si="130"/>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2556</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t="e">
        <f t="shared" ref="C663:O663" si="131">+C656/C650/100</f>
        <v>#DIV/0!</v>
      </c>
      <c r="D663" s="102" t="e">
        <f t="shared" si="131"/>
        <v>#DIV/0!</v>
      </c>
      <c r="E663" s="103" t="e">
        <f t="shared" si="131"/>
        <v>#DIV/0!</v>
      </c>
      <c r="F663" s="102" t="e">
        <f t="shared" si="131"/>
        <v>#DIV/0!</v>
      </c>
      <c r="G663" s="103" t="e">
        <f t="shared" si="131"/>
        <v>#DIV/0!</v>
      </c>
      <c r="H663" s="102" t="e">
        <f t="shared" si="131"/>
        <v>#DIV/0!</v>
      </c>
      <c r="I663" s="103" t="e">
        <f t="shared" si="131"/>
        <v>#DIV/0!</v>
      </c>
      <c r="J663" s="102" t="e">
        <f t="shared" si="131"/>
        <v>#DIV/0!</v>
      </c>
      <c r="K663" s="103" t="e">
        <f t="shared" si="131"/>
        <v>#DIV/0!</v>
      </c>
      <c r="L663" s="102" t="e">
        <f t="shared" si="131"/>
        <v>#DIV/0!</v>
      </c>
      <c r="M663" s="103" t="e">
        <f t="shared" si="131"/>
        <v>#DIV/0!</v>
      </c>
      <c r="N663" s="104" t="e">
        <f t="shared" si="131"/>
        <v>#VALUE!</v>
      </c>
      <c r="O663" s="104" t="e">
        <f t="shared" si="131"/>
        <v>#N/A</v>
      </c>
      <c r="P663" s="28"/>
      <c r="Q663" s="89" t="s">
        <v>65</v>
      </c>
    </row>
    <row r="664" spans="1:17" x14ac:dyDescent="0.3">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x14ac:dyDescent="0.3">
      <c r="B665" s="48" t="e">
        <f t="shared" ref="B665:O665" si="132">($P655-B655)/$P655</f>
        <v>#VALUE!</v>
      </c>
      <c r="C665" s="49" t="e">
        <f t="shared" si="132"/>
        <v>#VALUE!</v>
      </c>
      <c r="D665" s="48" t="e">
        <f t="shared" si="132"/>
        <v>#VALUE!</v>
      </c>
      <c r="E665" s="49" t="e">
        <f t="shared" si="132"/>
        <v>#VALUE!</v>
      </c>
      <c r="F665" s="48" t="e">
        <f t="shared" si="132"/>
        <v>#VALUE!</v>
      </c>
      <c r="G665" s="49" t="e">
        <f t="shared" si="132"/>
        <v>#VALUE!</v>
      </c>
      <c r="H665" s="48" t="e">
        <f t="shared" si="132"/>
        <v>#VALUE!</v>
      </c>
      <c r="I665" s="49" t="e">
        <f t="shared" si="132"/>
        <v>#VALUE!</v>
      </c>
      <c r="J665" s="48" t="e">
        <f t="shared" si="132"/>
        <v>#VALUE!</v>
      </c>
      <c r="K665" s="49" t="e">
        <f t="shared" si="132"/>
        <v>#VALUE!</v>
      </c>
      <c r="L665" s="48" t="e">
        <f t="shared" si="132"/>
        <v>#VALUE!</v>
      </c>
      <c r="M665" s="49" t="e">
        <f t="shared" si="132"/>
        <v>#VALUE!</v>
      </c>
      <c r="N665" s="50" t="e">
        <f t="shared" si="132"/>
        <v>#VALUE!</v>
      </c>
      <c r="O665" s="50" t="e">
        <f t="shared" si="132"/>
        <v>#VALUE!</v>
      </c>
      <c r="P665" s="31"/>
      <c r="Q665" s="51" t="s">
        <v>67</v>
      </c>
    </row>
    <row r="666" spans="1:17" x14ac:dyDescent="0.3">
      <c r="B666" s="48" t="e">
        <f t="shared" ref="B666:O666" si="133">($P656-B656)/$P656</f>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ref="B667:O667" si="134">($P657-B657)/$P657</f>
        <v>#VALUE!</v>
      </c>
      <c r="C667" s="49" t="e">
        <f t="shared" si="134"/>
        <v>#VALUE!</v>
      </c>
      <c r="D667" s="48" t="e">
        <f t="shared" si="134"/>
        <v>#VALUE!</v>
      </c>
      <c r="E667" s="49" t="e">
        <f t="shared" si="134"/>
        <v>#VALUE!</v>
      </c>
      <c r="F667" s="48" t="e">
        <f t="shared" si="134"/>
        <v>#VALUE!</v>
      </c>
      <c r="G667" s="49" t="e">
        <f t="shared" si="134"/>
        <v>#VALUE!</v>
      </c>
      <c r="H667" s="48" t="e">
        <f t="shared" si="134"/>
        <v>#VALUE!</v>
      </c>
      <c r="I667" s="49" t="e">
        <f t="shared" si="134"/>
        <v>#VALUE!</v>
      </c>
      <c r="J667" s="48" t="e">
        <f t="shared" si="134"/>
        <v>#VALUE!</v>
      </c>
      <c r="K667" s="49" t="e">
        <f t="shared" si="134"/>
        <v>#VALUE!</v>
      </c>
      <c r="L667" s="48" t="e">
        <f t="shared" si="134"/>
        <v>#VALUE!</v>
      </c>
      <c r="M667" s="49" t="e">
        <f t="shared" si="134"/>
        <v>#VALUE!</v>
      </c>
      <c r="N667" s="50" t="e">
        <f t="shared" si="134"/>
        <v>#VALUE!</v>
      </c>
      <c r="O667" s="50" t="e">
        <f t="shared" si="134"/>
        <v>#VALUE!</v>
      </c>
      <c r="P667" s="31"/>
      <c r="Q667" s="51" t="s">
        <v>69</v>
      </c>
    </row>
    <row r="668" spans="1:17" x14ac:dyDescent="0.3">
      <c r="B668" s="48" t="e">
        <f t="shared" ref="B668:O668" si="135">($P658-B658)/$P658</f>
        <v>#DIV/0!</v>
      </c>
      <c r="C668" s="49" t="e">
        <f t="shared" si="135"/>
        <v>#DIV/0!</v>
      </c>
      <c r="D668" s="48" t="e">
        <f t="shared" si="135"/>
        <v>#DIV/0!</v>
      </c>
      <c r="E668" s="49" t="e">
        <f t="shared" si="135"/>
        <v>#DIV/0!</v>
      </c>
      <c r="F668" s="48" t="e">
        <f t="shared" si="135"/>
        <v>#DIV/0!</v>
      </c>
      <c r="G668" s="49" t="e">
        <f t="shared" si="135"/>
        <v>#DIV/0!</v>
      </c>
      <c r="H668" s="48" t="e">
        <f t="shared" si="135"/>
        <v>#DIV/0!</v>
      </c>
      <c r="I668" s="49" t="e">
        <f t="shared" si="135"/>
        <v>#DIV/0!</v>
      </c>
      <c r="J668" s="48" t="e">
        <f t="shared" si="135"/>
        <v>#DIV/0!</v>
      </c>
      <c r="K668" s="49" t="e">
        <f t="shared" si="135"/>
        <v>#DIV/0!</v>
      </c>
      <c r="L668" s="48" t="e">
        <f t="shared" si="135"/>
        <v>#DIV/0!</v>
      </c>
      <c r="M668" s="49" t="e">
        <f t="shared" si="135"/>
        <v>#DIV/0!</v>
      </c>
      <c r="N668" s="50" t="e">
        <f t="shared" si="135"/>
        <v>#DIV/0!</v>
      </c>
      <c r="O668" s="50" t="e">
        <f t="shared" si="135"/>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6">AVERAGE(B665:B669)</f>
        <v>#VALUE!</v>
      </c>
      <c r="C670" s="110" t="e">
        <f t="shared" si="136"/>
        <v>#VALUE!</v>
      </c>
      <c r="D670" s="109" t="e">
        <f t="shared" si="136"/>
        <v>#VALUE!</v>
      </c>
      <c r="E670" s="110" t="e">
        <f t="shared" si="136"/>
        <v>#VALUE!</v>
      </c>
      <c r="F670" s="109" t="e">
        <f t="shared" si="136"/>
        <v>#VALUE!</v>
      </c>
      <c r="G670" s="110" t="e">
        <f t="shared" si="136"/>
        <v>#VALUE!</v>
      </c>
      <c r="H670" s="109" t="e">
        <f t="shared" si="136"/>
        <v>#VALUE!</v>
      </c>
      <c r="I670" s="110" t="e">
        <f t="shared" si="136"/>
        <v>#VALUE!</v>
      </c>
      <c r="J670" s="52" t="e">
        <f t="shared" si="136"/>
        <v>#VALUE!</v>
      </c>
      <c r="K670" s="53" t="e">
        <f t="shared" si="136"/>
        <v>#VALUE!</v>
      </c>
      <c r="L670" s="52" t="e">
        <f t="shared" si="136"/>
        <v>#VALUE!</v>
      </c>
      <c r="M670" s="53" t="e">
        <f t="shared" si="136"/>
        <v>#VALUE!</v>
      </c>
      <c r="N670" s="54" t="e">
        <f>AVERAGE(N665:N669)</f>
        <v>#VALUE!</v>
      </c>
      <c r="O670" s="54" t="e">
        <f>AVERAGE(O665:O669)</f>
        <v>#VALUE!</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v>
      </c>
      <c r="D672" s="56">
        <f t="shared" ref="D672:N672" si="137">+C$651+C672</f>
        <v>0</v>
      </c>
      <c r="E672" s="56">
        <f t="shared" si="137"/>
        <v>0</v>
      </c>
      <c r="F672" s="56">
        <f t="shared" si="137"/>
        <v>0</v>
      </c>
      <c r="G672" s="56">
        <f t="shared" si="137"/>
        <v>0</v>
      </c>
      <c r="H672" s="56">
        <f t="shared" si="137"/>
        <v>0</v>
      </c>
      <c r="I672" s="56">
        <f t="shared" si="137"/>
        <v>0</v>
      </c>
      <c r="J672" s="56">
        <f t="shared" si="137"/>
        <v>0</v>
      </c>
      <c r="K672" s="56">
        <f t="shared" si="137"/>
        <v>0</v>
      </c>
      <c r="L672" s="56">
        <f t="shared" si="137"/>
        <v>0</v>
      </c>
      <c r="M672" s="56">
        <f t="shared" si="137"/>
        <v>0</v>
      </c>
      <c r="N672" s="57">
        <f t="shared" si="137"/>
        <v>0</v>
      </c>
      <c r="O672" s="57">
        <f>+N$651+N672</f>
        <v>0</v>
      </c>
      <c r="P672" s="31"/>
      <c r="Q672" s="36" t="s">
        <v>74</v>
      </c>
    </row>
    <row r="673" spans="1:17" s="3" customFormat="1" ht="14.25" x14ac:dyDescent="0.2">
      <c r="B673" s="58">
        <f>+B$661+B672</f>
        <v>0</v>
      </c>
      <c r="C673" s="59">
        <f t="shared" ref="C673:O673" si="138">+C$661+C672</f>
        <v>0</v>
      </c>
      <c r="D673" s="59">
        <f t="shared" si="138"/>
        <v>0</v>
      </c>
      <c r="E673" s="59">
        <f t="shared" si="138"/>
        <v>0</v>
      </c>
      <c r="F673" s="59">
        <f t="shared" si="138"/>
        <v>0</v>
      </c>
      <c r="G673" s="59">
        <f t="shared" si="138"/>
        <v>0</v>
      </c>
      <c r="H673" s="59">
        <f t="shared" si="138"/>
        <v>0</v>
      </c>
      <c r="I673" s="59">
        <f t="shared" si="138"/>
        <v>0</v>
      </c>
      <c r="J673" s="59">
        <f t="shared" si="138"/>
        <v>0</v>
      </c>
      <c r="K673" s="59">
        <f t="shared" si="138"/>
        <v>0</v>
      </c>
      <c r="L673" s="59">
        <f t="shared" si="138"/>
        <v>0</v>
      </c>
      <c r="M673" s="59">
        <f t="shared" si="138"/>
        <v>0</v>
      </c>
      <c r="N673" s="60">
        <f t="shared" si="138"/>
        <v>0</v>
      </c>
      <c r="O673" s="60" t="e">
        <f t="shared" si="138"/>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9">RATE(D$348-$B$348,,-$B673,D673)</f>
        <v>#NUM!</v>
      </c>
      <c r="E675" s="66" t="e">
        <f t="shared" si="139"/>
        <v>#NUM!</v>
      </c>
      <c r="F675" s="66" t="e">
        <f t="shared" si="139"/>
        <v>#NUM!</v>
      </c>
      <c r="G675" s="66" t="e">
        <f t="shared" si="139"/>
        <v>#NUM!</v>
      </c>
      <c r="H675" s="66" t="e">
        <f t="shared" si="139"/>
        <v>#NUM!</v>
      </c>
      <c r="I675" s="66" t="e">
        <f t="shared" si="139"/>
        <v>#NUM!</v>
      </c>
      <c r="J675" s="66" t="e">
        <f t="shared" si="139"/>
        <v>#NUM!</v>
      </c>
      <c r="K675" s="66" t="e">
        <f t="shared" si="139"/>
        <v>#NUM!</v>
      </c>
      <c r="L675" s="66" t="e">
        <f t="shared" si="139"/>
        <v>#NUM!</v>
      </c>
      <c r="M675" s="66" t="e">
        <f t="shared" si="139"/>
        <v>#NUM!</v>
      </c>
      <c r="N675" s="67" t="e">
        <f t="shared" si="139"/>
        <v>#NUM!</v>
      </c>
      <c r="O675" s="67" t="e">
        <f t="shared" si="139"/>
        <v>#N/A</v>
      </c>
      <c r="P675" s="68"/>
      <c r="Q675" s="69" t="s">
        <v>77</v>
      </c>
    </row>
    <row r="676" spans="1:17" s="3" customFormat="1" ht="14.25" x14ac:dyDescent="0.2">
      <c r="B676" s="55"/>
      <c r="C676" s="56"/>
      <c r="D676" s="56">
        <f t="shared" ref="D676:N676" si="140">+C$651+C676</f>
        <v>0</v>
      </c>
      <c r="E676" s="56">
        <f t="shared" si="140"/>
        <v>0</v>
      </c>
      <c r="F676" s="56">
        <f t="shared" si="140"/>
        <v>0</v>
      </c>
      <c r="G676" s="56">
        <f t="shared" si="140"/>
        <v>0</v>
      </c>
      <c r="H676" s="56">
        <f t="shared" si="140"/>
        <v>0</v>
      </c>
      <c r="I676" s="56">
        <f t="shared" si="140"/>
        <v>0</v>
      </c>
      <c r="J676" s="56">
        <f t="shared" si="140"/>
        <v>0</v>
      </c>
      <c r="K676" s="56">
        <f t="shared" si="140"/>
        <v>0</v>
      </c>
      <c r="L676" s="56">
        <f t="shared" si="140"/>
        <v>0</v>
      </c>
      <c r="M676" s="56">
        <f t="shared" si="140"/>
        <v>0</v>
      </c>
      <c r="N676" s="57">
        <f t="shared" si="140"/>
        <v>0</v>
      </c>
      <c r="O676" s="57">
        <f>+N$651+N676</f>
        <v>0</v>
      </c>
      <c r="P676" s="31"/>
      <c r="Q676" s="36" t="s">
        <v>74</v>
      </c>
    </row>
    <row r="677" spans="1:17" s="3" customFormat="1" ht="14.25" x14ac:dyDescent="0.2">
      <c r="B677" s="58"/>
      <c r="C677" s="59">
        <f t="shared" ref="C677:O677" si="141">+C$661+C676</f>
        <v>0</v>
      </c>
      <c r="D677" s="59">
        <f t="shared" si="141"/>
        <v>0</v>
      </c>
      <c r="E677" s="59">
        <f t="shared" si="141"/>
        <v>0</v>
      </c>
      <c r="F677" s="59">
        <f t="shared" si="141"/>
        <v>0</v>
      </c>
      <c r="G677" s="59">
        <f t="shared" si="141"/>
        <v>0</v>
      </c>
      <c r="H677" s="59">
        <f t="shared" si="141"/>
        <v>0</v>
      </c>
      <c r="I677" s="59">
        <f t="shared" si="141"/>
        <v>0</v>
      </c>
      <c r="J677" s="59">
        <f t="shared" si="141"/>
        <v>0</v>
      </c>
      <c r="K677" s="59">
        <f t="shared" si="141"/>
        <v>0</v>
      </c>
      <c r="L677" s="59">
        <f t="shared" si="141"/>
        <v>0</v>
      </c>
      <c r="M677" s="59">
        <f t="shared" si="141"/>
        <v>0</v>
      </c>
      <c r="N677" s="60">
        <f t="shared" si="141"/>
        <v>0</v>
      </c>
      <c r="O677" s="60" t="e">
        <f t="shared" si="141"/>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2">RATE(E$348-$C$348,,-$C677,E677)</f>
        <v>#NUM!</v>
      </c>
      <c r="F679" s="66" t="e">
        <f t="shared" si="142"/>
        <v>#NUM!</v>
      </c>
      <c r="G679" s="66" t="e">
        <f t="shared" si="142"/>
        <v>#NUM!</v>
      </c>
      <c r="H679" s="66" t="e">
        <f t="shared" si="142"/>
        <v>#NUM!</v>
      </c>
      <c r="I679" s="66" t="e">
        <f t="shared" si="142"/>
        <v>#NUM!</v>
      </c>
      <c r="J679" s="66" t="e">
        <f t="shared" si="142"/>
        <v>#NUM!</v>
      </c>
      <c r="K679" s="66" t="e">
        <f t="shared" si="142"/>
        <v>#NUM!</v>
      </c>
      <c r="L679" s="66" t="e">
        <f t="shared" si="142"/>
        <v>#NUM!</v>
      </c>
      <c r="M679" s="66" t="e">
        <f t="shared" si="142"/>
        <v>#NUM!</v>
      </c>
      <c r="N679" s="67" t="e">
        <f t="shared" si="142"/>
        <v>#NUM!</v>
      </c>
      <c r="O679" s="67" t="e">
        <f t="shared" si="142"/>
        <v>#N/A</v>
      </c>
      <c r="P679" s="68"/>
      <c r="Q679" s="69" t="s">
        <v>77</v>
      </c>
    </row>
    <row r="680" spans="1:17" s="3" customFormat="1" ht="14.25" x14ac:dyDescent="0.2">
      <c r="B680" s="55"/>
      <c r="C680" s="56"/>
      <c r="D680" s="56"/>
      <c r="E680" s="56">
        <f t="shared" ref="E680:N680" si="143">+D$651+D680</f>
        <v>0</v>
      </c>
      <c r="F680" s="56">
        <f t="shared" si="143"/>
        <v>0</v>
      </c>
      <c r="G680" s="56">
        <f t="shared" si="143"/>
        <v>0</v>
      </c>
      <c r="H680" s="56">
        <f t="shared" si="143"/>
        <v>0</v>
      </c>
      <c r="I680" s="56">
        <f t="shared" si="143"/>
        <v>0</v>
      </c>
      <c r="J680" s="56">
        <f t="shared" si="143"/>
        <v>0</v>
      </c>
      <c r="K680" s="56">
        <f t="shared" si="143"/>
        <v>0</v>
      </c>
      <c r="L680" s="56">
        <f t="shared" si="143"/>
        <v>0</v>
      </c>
      <c r="M680" s="56">
        <f t="shared" si="143"/>
        <v>0</v>
      </c>
      <c r="N680" s="57">
        <f t="shared" si="143"/>
        <v>0</v>
      </c>
      <c r="O680" s="57">
        <f>+N$651+N680</f>
        <v>0</v>
      </c>
      <c r="P680" s="31"/>
      <c r="Q680" s="36" t="s">
        <v>74</v>
      </c>
    </row>
    <row r="681" spans="1:17" s="3" customFormat="1" ht="14.25" x14ac:dyDescent="0.2">
      <c r="B681" s="58"/>
      <c r="C681" s="59"/>
      <c r="D681" s="59">
        <f t="shared" ref="D681:O681" si="144">+D$661+D680</f>
        <v>0</v>
      </c>
      <c r="E681" s="59">
        <f t="shared" si="144"/>
        <v>0</v>
      </c>
      <c r="F681" s="59">
        <f t="shared" si="144"/>
        <v>0</v>
      </c>
      <c r="G681" s="59">
        <f t="shared" si="144"/>
        <v>0</v>
      </c>
      <c r="H681" s="59">
        <f t="shared" si="144"/>
        <v>0</v>
      </c>
      <c r="I681" s="59">
        <f t="shared" si="144"/>
        <v>0</v>
      </c>
      <c r="J681" s="59">
        <f t="shared" si="144"/>
        <v>0</v>
      </c>
      <c r="K681" s="59">
        <f t="shared" si="144"/>
        <v>0</v>
      </c>
      <c r="L681" s="59">
        <f t="shared" si="144"/>
        <v>0</v>
      </c>
      <c r="M681" s="59">
        <f t="shared" si="144"/>
        <v>0</v>
      </c>
      <c r="N681" s="60">
        <f t="shared" si="144"/>
        <v>0</v>
      </c>
      <c r="O681" s="60" t="e">
        <f t="shared" si="144"/>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5">RATE(F$348-$D$348,,-$D681,F681)</f>
        <v>#NUM!</v>
      </c>
      <c r="G683" s="66" t="e">
        <f t="shared" si="145"/>
        <v>#NUM!</v>
      </c>
      <c r="H683" s="66" t="e">
        <f t="shared" si="145"/>
        <v>#NUM!</v>
      </c>
      <c r="I683" s="66" t="e">
        <f t="shared" si="145"/>
        <v>#NUM!</v>
      </c>
      <c r="J683" s="66" t="e">
        <f t="shared" si="145"/>
        <v>#NUM!</v>
      </c>
      <c r="K683" s="66" t="e">
        <f t="shared" si="145"/>
        <v>#NUM!</v>
      </c>
      <c r="L683" s="66" t="e">
        <f t="shared" si="145"/>
        <v>#NUM!</v>
      </c>
      <c r="M683" s="66" t="e">
        <f t="shared" si="145"/>
        <v>#NUM!</v>
      </c>
      <c r="N683" s="67" t="e">
        <f t="shared" si="145"/>
        <v>#NUM!</v>
      </c>
      <c r="O683" s="67" t="e">
        <f t="shared" si="145"/>
        <v>#N/A</v>
      </c>
      <c r="P683" s="68"/>
      <c r="Q683" s="69" t="s">
        <v>77</v>
      </c>
    </row>
    <row r="684" spans="1:17" s="3" customFormat="1" ht="14.25" x14ac:dyDescent="0.2">
      <c r="B684" s="55"/>
      <c r="C684" s="56"/>
      <c r="D684" s="56"/>
      <c r="E684" s="56"/>
      <c r="F684" s="56">
        <f t="shared" ref="F684:N684" si="146">+E$651+E684</f>
        <v>0</v>
      </c>
      <c r="G684" s="56">
        <f t="shared" si="146"/>
        <v>0</v>
      </c>
      <c r="H684" s="56">
        <f t="shared" si="146"/>
        <v>0</v>
      </c>
      <c r="I684" s="56">
        <f t="shared" si="146"/>
        <v>0</v>
      </c>
      <c r="J684" s="56">
        <f t="shared" si="146"/>
        <v>0</v>
      </c>
      <c r="K684" s="56">
        <f t="shared" si="146"/>
        <v>0</v>
      </c>
      <c r="L684" s="56">
        <f t="shared" si="146"/>
        <v>0</v>
      </c>
      <c r="M684" s="56">
        <f t="shared" si="146"/>
        <v>0</v>
      </c>
      <c r="N684" s="57">
        <f t="shared" si="146"/>
        <v>0</v>
      </c>
      <c r="O684" s="57">
        <f>+N$651+N684</f>
        <v>0</v>
      </c>
      <c r="P684" s="31"/>
      <c r="Q684" s="36" t="s">
        <v>74</v>
      </c>
    </row>
    <row r="685" spans="1:17" s="3" customFormat="1" ht="14.25" x14ac:dyDescent="0.2">
      <c r="B685" s="58"/>
      <c r="C685" s="59"/>
      <c r="D685" s="59"/>
      <c r="E685" s="59">
        <f t="shared" ref="E685:O685" si="147">+E$661+E684</f>
        <v>0</v>
      </c>
      <c r="F685" s="59">
        <f t="shared" si="147"/>
        <v>0</v>
      </c>
      <c r="G685" s="59">
        <f t="shared" si="147"/>
        <v>0</v>
      </c>
      <c r="H685" s="59">
        <f t="shared" si="147"/>
        <v>0</v>
      </c>
      <c r="I685" s="59">
        <f t="shared" si="147"/>
        <v>0</v>
      </c>
      <c r="J685" s="59">
        <f t="shared" si="147"/>
        <v>0</v>
      </c>
      <c r="K685" s="59">
        <f t="shared" si="147"/>
        <v>0</v>
      </c>
      <c r="L685" s="59">
        <f t="shared" si="147"/>
        <v>0</v>
      </c>
      <c r="M685" s="59">
        <f t="shared" si="147"/>
        <v>0</v>
      </c>
      <c r="N685" s="60">
        <f t="shared" si="147"/>
        <v>0</v>
      </c>
      <c r="O685" s="60" t="e">
        <f t="shared" si="147"/>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8">RATE(G$348-$E$348,,-$E685,G685)</f>
        <v>#NUM!</v>
      </c>
      <c r="H687" s="66" t="e">
        <f t="shared" si="148"/>
        <v>#NUM!</v>
      </c>
      <c r="I687" s="66" t="e">
        <f t="shared" si="148"/>
        <v>#NUM!</v>
      </c>
      <c r="J687" s="66" t="e">
        <f t="shared" si="148"/>
        <v>#NUM!</v>
      </c>
      <c r="K687" s="66" t="e">
        <f t="shared" si="148"/>
        <v>#NUM!</v>
      </c>
      <c r="L687" s="66" t="e">
        <f t="shared" si="148"/>
        <v>#NUM!</v>
      </c>
      <c r="M687" s="66" t="e">
        <f t="shared" si="148"/>
        <v>#NUM!</v>
      </c>
      <c r="N687" s="67" t="e">
        <f t="shared" si="148"/>
        <v>#NUM!</v>
      </c>
      <c r="O687" s="67" t="e">
        <f t="shared" si="148"/>
        <v>#N/A</v>
      </c>
      <c r="P687" s="68"/>
      <c r="Q687" s="69" t="s">
        <v>77</v>
      </c>
    </row>
    <row r="688" spans="1:17" s="3" customFormat="1" ht="14.25" x14ac:dyDescent="0.2">
      <c r="B688" s="55"/>
      <c r="C688" s="56"/>
      <c r="D688" s="56"/>
      <c r="E688" s="56"/>
      <c r="F688" s="56"/>
      <c r="G688" s="56">
        <f t="shared" ref="G688:N688" si="149">+F$651+F688</f>
        <v>0</v>
      </c>
      <c r="H688" s="56">
        <f t="shared" si="149"/>
        <v>0</v>
      </c>
      <c r="I688" s="56">
        <f t="shared" si="149"/>
        <v>0</v>
      </c>
      <c r="J688" s="56">
        <f t="shared" si="149"/>
        <v>0</v>
      </c>
      <c r="K688" s="56">
        <f t="shared" si="149"/>
        <v>0</v>
      </c>
      <c r="L688" s="56">
        <f t="shared" si="149"/>
        <v>0</v>
      </c>
      <c r="M688" s="56">
        <f t="shared" si="149"/>
        <v>0</v>
      </c>
      <c r="N688" s="57">
        <f t="shared" si="149"/>
        <v>0</v>
      </c>
      <c r="O688" s="57">
        <f>+N$651+N688</f>
        <v>0</v>
      </c>
      <c r="P688" s="31"/>
      <c r="Q688" s="36" t="s">
        <v>74</v>
      </c>
    </row>
    <row r="689" spans="1:17" s="3" customFormat="1" ht="14.25" x14ac:dyDescent="0.2">
      <c r="B689" s="58"/>
      <c r="C689" s="59"/>
      <c r="D689" s="59"/>
      <c r="E689" s="59"/>
      <c r="F689" s="59">
        <f t="shared" ref="F689:O689" si="150">+F$661+F688</f>
        <v>0</v>
      </c>
      <c r="G689" s="59">
        <f t="shared" si="150"/>
        <v>0</v>
      </c>
      <c r="H689" s="59">
        <f t="shared" si="150"/>
        <v>0</v>
      </c>
      <c r="I689" s="59">
        <f t="shared" si="150"/>
        <v>0</v>
      </c>
      <c r="J689" s="59">
        <f t="shared" si="150"/>
        <v>0</v>
      </c>
      <c r="K689" s="59">
        <f t="shared" si="150"/>
        <v>0</v>
      </c>
      <c r="L689" s="59">
        <f t="shared" si="150"/>
        <v>0</v>
      </c>
      <c r="M689" s="59">
        <f t="shared" si="150"/>
        <v>0</v>
      </c>
      <c r="N689" s="60">
        <f t="shared" si="150"/>
        <v>0</v>
      </c>
      <c r="O689" s="60" t="e">
        <f t="shared" si="150"/>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1">RATE(H$348-$F$348,,-$F689,H689)</f>
        <v>#NUM!</v>
      </c>
      <c r="I691" s="66" t="e">
        <f t="shared" si="151"/>
        <v>#NUM!</v>
      </c>
      <c r="J691" s="66" t="e">
        <f t="shared" si="151"/>
        <v>#NUM!</v>
      </c>
      <c r="K691" s="66" t="e">
        <f t="shared" si="151"/>
        <v>#NUM!</v>
      </c>
      <c r="L691" s="66" t="e">
        <f t="shared" si="151"/>
        <v>#NUM!</v>
      </c>
      <c r="M691" s="66" t="e">
        <f t="shared" si="151"/>
        <v>#NUM!</v>
      </c>
      <c r="N691" s="67" t="e">
        <f t="shared" si="151"/>
        <v>#NUM!</v>
      </c>
      <c r="O691" s="67" t="e">
        <f t="shared" si="151"/>
        <v>#N/A</v>
      </c>
      <c r="P691" s="68"/>
      <c r="Q691" s="69" t="s">
        <v>77</v>
      </c>
    </row>
    <row r="692" spans="1:17" s="3" customFormat="1" ht="14.25" x14ac:dyDescent="0.2">
      <c r="B692" s="55"/>
      <c r="C692" s="56"/>
      <c r="D692" s="56"/>
      <c r="E692" s="56"/>
      <c r="F692" s="56"/>
      <c r="G692" s="56"/>
      <c r="H692" s="56">
        <f t="shared" ref="H692:N692" si="152">+G$651+G692</f>
        <v>0</v>
      </c>
      <c r="I692" s="56">
        <f t="shared" si="152"/>
        <v>0</v>
      </c>
      <c r="J692" s="56">
        <f t="shared" si="152"/>
        <v>0</v>
      </c>
      <c r="K692" s="56">
        <f t="shared" si="152"/>
        <v>0</v>
      </c>
      <c r="L692" s="56">
        <f t="shared" si="152"/>
        <v>0</v>
      </c>
      <c r="M692" s="56">
        <f t="shared" si="152"/>
        <v>0</v>
      </c>
      <c r="N692" s="57">
        <f t="shared" si="152"/>
        <v>0</v>
      </c>
      <c r="O692" s="57">
        <f>+N$651+N692</f>
        <v>0</v>
      </c>
      <c r="P692" s="31"/>
      <c r="Q692" s="36" t="s">
        <v>74</v>
      </c>
    </row>
    <row r="693" spans="1:17" s="3" customFormat="1" ht="14.25" x14ac:dyDescent="0.2">
      <c r="B693" s="58"/>
      <c r="C693" s="59"/>
      <c r="D693" s="59"/>
      <c r="E693" s="59"/>
      <c r="F693" s="59"/>
      <c r="G693" s="59">
        <f t="shared" ref="G693:O693" si="153">+G$661+G692</f>
        <v>0</v>
      </c>
      <c r="H693" s="59">
        <f t="shared" si="153"/>
        <v>0</v>
      </c>
      <c r="I693" s="59">
        <f t="shared" si="153"/>
        <v>0</v>
      </c>
      <c r="J693" s="59">
        <f t="shared" si="153"/>
        <v>0</v>
      </c>
      <c r="K693" s="59">
        <f t="shared" si="153"/>
        <v>0</v>
      </c>
      <c r="L693" s="59">
        <f t="shared" si="153"/>
        <v>0</v>
      </c>
      <c r="M693" s="59">
        <f t="shared" si="153"/>
        <v>0</v>
      </c>
      <c r="N693" s="60">
        <f t="shared" si="153"/>
        <v>0</v>
      </c>
      <c r="O693" s="60" t="e">
        <f t="shared" si="153"/>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4">RATE(I$348-$G$348,,-$G693,I693)</f>
        <v>#NUM!</v>
      </c>
      <c r="J695" s="66" t="e">
        <f t="shared" si="154"/>
        <v>#NUM!</v>
      </c>
      <c r="K695" s="66" t="e">
        <f t="shared" si="154"/>
        <v>#NUM!</v>
      </c>
      <c r="L695" s="66" t="e">
        <f t="shared" si="154"/>
        <v>#NUM!</v>
      </c>
      <c r="M695" s="66" t="e">
        <f t="shared" si="154"/>
        <v>#NUM!</v>
      </c>
      <c r="N695" s="67" t="e">
        <f t="shared" si="154"/>
        <v>#NUM!</v>
      </c>
      <c r="O695" s="67" t="e">
        <f t="shared" si="154"/>
        <v>#N/A</v>
      </c>
      <c r="P695" s="68"/>
      <c r="Q695" s="69" t="s">
        <v>77</v>
      </c>
    </row>
    <row r="696" spans="1:17" s="3" customFormat="1" ht="14.25" x14ac:dyDescent="0.2">
      <c r="B696" s="55"/>
      <c r="C696" s="56"/>
      <c r="D696" s="56"/>
      <c r="E696" s="56"/>
      <c r="F696" s="56"/>
      <c r="G696" s="56"/>
      <c r="H696" s="56"/>
      <c r="I696" s="56">
        <f t="shared" ref="I696:N696" si="155">+H$651+H696</f>
        <v>0</v>
      </c>
      <c r="J696" s="56">
        <f t="shared" si="155"/>
        <v>0</v>
      </c>
      <c r="K696" s="56">
        <f t="shared" si="155"/>
        <v>0</v>
      </c>
      <c r="L696" s="56">
        <f t="shared" si="155"/>
        <v>0</v>
      </c>
      <c r="M696" s="56">
        <f t="shared" si="155"/>
        <v>0</v>
      </c>
      <c r="N696" s="57">
        <f t="shared" si="155"/>
        <v>0</v>
      </c>
      <c r="O696" s="57">
        <f>+N$651+N696</f>
        <v>0</v>
      </c>
      <c r="P696" s="31"/>
      <c r="Q696" s="36" t="s">
        <v>74</v>
      </c>
    </row>
    <row r="697" spans="1:17" s="3" customFormat="1" ht="14.25" x14ac:dyDescent="0.2">
      <c r="B697" s="58"/>
      <c r="C697" s="59"/>
      <c r="D697" s="59"/>
      <c r="E697" s="59"/>
      <c r="F697" s="59"/>
      <c r="G697" s="59"/>
      <c r="H697" s="59">
        <f t="shared" ref="H697:O697" si="156">+H$661+H696</f>
        <v>0</v>
      </c>
      <c r="I697" s="59">
        <f t="shared" si="156"/>
        <v>0</v>
      </c>
      <c r="J697" s="59">
        <f t="shared" si="156"/>
        <v>0</v>
      </c>
      <c r="K697" s="59">
        <f t="shared" si="156"/>
        <v>0</v>
      </c>
      <c r="L697" s="59">
        <f t="shared" si="156"/>
        <v>0</v>
      </c>
      <c r="M697" s="59">
        <f t="shared" si="156"/>
        <v>0</v>
      </c>
      <c r="N697" s="60">
        <f t="shared" si="156"/>
        <v>0</v>
      </c>
      <c r="O697" s="60" t="e">
        <f t="shared" si="156"/>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7">RATE(I$348-$H$348,,-$H697,I697)</f>
        <v>#NUM!</v>
      </c>
      <c r="J699" s="66" t="e">
        <f t="shared" si="157"/>
        <v>#NUM!</v>
      </c>
      <c r="K699" s="66" t="e">
        <f t="shared" si="157"/>
        <v>#NUM!</v>
      </c>
      <c r="L699" s="66" t="e">
        <f t="shared" si="157"/>
        <v>#NUM!</v>
      </c>
      <c r="M699" s="66" t="e">
        <f t="shared" si="157"/>
        <v>#NUM!</v>
      </c>
      <c r="N699" s="67" t="e">
        <f t="shared" si="157"/>
        <v>#NUM!</v>
      </c>
      <c r="O699" s="67" t="e">
        <f t="shared" si="157"/>
        <v>#N/A</v>
      </c>
      <c r="P699" s="68"/>
      <c r="Q699" s="69" t="s">
        <v>77</v>
      </c>
    </row>
    <row r="700" spans="1:17" s="3" customFormat="1" ht="14.25" x14ac:dyDescent="0.2">
      <c r="B700" s="55"/>
      <c r="C700" s="56"/>
      <c r="D700" s="56"/>
      <c r="E700" s="56"/>
      <c r="F700" s="56"/>
      <c r="G700" s="56"/>
      <c r="H700" s="56"/>
      <c r="I700" s="56"/>
      <c r="J700" s="56">
        <f t="shared" ref="J700:N700" si="158">+I$651+I700</f>
        <v>0</v>
      </c>
      <c r="K700" s="56">
        <f t="shared" si="158"/>
        <v>0</v>
      </c>
      <c r="L700" s="56">
        <f t="shared" si="158"/>
        <v>0</v>
      </c>
      <c r="M700" s="56">
        <f t="shared" si="158"/>
        <v>0</v>
      </c>
      <c r="N700" s="57">
        <f t="shared" si="158"/>
        <v>0</v>
      </c>
      <c r="O700" s="57">
        <f>+N$651+N700</f>
        <v>0</v>
      </c>
      <c r="P700" s="31"/>
      <c r="Q700" s="36" t="s">
        <v>74</v>
      </c>
    </row>
    <row r="701" spans="1:17" s="3" customFormat="1" ht="14.25" x14ac:dyDescent="0.2">
      <c r="B701" s="58"/>
      <c r="C701" s="59"/>
      <c r="D701" s="59"/>
      <c r="E701" s="59"/>
      <c r="F701" s="59"/>
      <c r="G701" s="59"/>
      <c r="H701" s="59"/>
      <c r="I701" s="59">
        <f t="shared" ref="I701:O701" si="159">+I$661+I700</f>
        <v>0</v>
      </c>
      <c r="J701" s="59">
        <f t="shared" si="159"/>
        <v>0</v>
      </c>
      <c r="K701" s="59">
        <f t="shared" si="159"/>
        <v>0</v>
      </c>
      <c r="L701" s="59">
        <f t="shared" si="159"/>
        <v>0</v>
      </c>
      <c r="M701" s="59">
        <f t="shared" si="159"/>
        <v>0</v>
      </c>
      <c r="N701" s="60">
        <f t="shared" si="159"/>
        <v>0</v>
      </c>
      <c r="O701" s="60" t="e">
        <f t="shared" si="159"/>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0">RATE(J$348-$I$348,,-$I701,J701)</f>
        <v>#NUM!</v>
      </c>
      <c r="K703" s="66" t="e">
        <f t="shared" si="160"/>
        <v>#NUM!</v>
      </c>
      <c r="L703" s="66" t="e">
        <f t="shared" si="160"/>
        <v>#NUM!</v>
      </c>
      <c r="M703" s="66" t="e">
        <f t="shared" si="160"/>
        <v>#NUM!</v>
      </c>
      <c r="N703" s="67" t="e">
        <f t="shared" si="160"/>
        <v>#NUM!</v>
      </c>
      <c r="O703" s="67" t="e">
        <f t="shared" si="160"/>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1">+J$661+J704</f>
        <v>0</v>
      </c>
      <c r="K705" s="59">
        <f t="shared" si="161"/>
        <v>0</v>
      </c>
      <c r="L705" s="59">
        <f t="shared" si="161"/>
        <v>0</v>
      </c>
      <c r="M705" s="59">
        <f t="shared" si="161"/>
        <v>0</v>
      </c>
      <c r="N705" s="60">
        <f t="shared" si="161"/>
        <v>0</v>
      </c>
      <c r="O705" s="60" t="e">
        <f t="shared" si="161"/>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4422" priority="1217" operator="lessThan">
      <formula>0</formula>
    </cfRule>
  </conditionalFormatting>
  <conditionalFormatting sqref="P583">
    <cfRule type="cellIs" dxfId="14421" priority="1212" operator="lessThan">
      <formula>0</formula>
    </cfRule>
  </conditionalFormatting>
  <conditionalFormatting sqref="B348:N348">
    <cfRule type="cellIs" dxfId="14420" priority="1211" operator="lessThan">
      <formula>0</formula>
    </cfRule>
  </conditionalFormatting>
  <conditionalFormatting sqref="P514:P515">
    <cfRule type="cellIs" dxfId="14419" priority="1213" operator="lessThan">
      <formula>0</formula>
    </cfRule>
  </conditionalFormatting>
  <conditionalFormatting sqref="P523 Q529 Q539:Q545">
    <cfRule type="cellIs" dxfId="14418" priority="1214" operator="lessThan">
      <formula>0</formula>
    </cfRule>
  </conditionalFormatting>
  <conditionalFormatting sqref="P531">
    <cfRule type="cellIs" dxfId="14417" priority="1215" operator="lessThan">
      <formula>0</formula>
    </cfRule>
  </conditionalFormatting>
  <conditionalFormatting sqref="P562">
    <cfRule type="cellIs" dxfId="14416" priority="1216" operator="lessThan">
      <formula>0</formula>
    </cfRule>
  </conditionalFormatting>
  <conditionalFormatting sqref="B348:N348">
    <cfRule type="cellIs" dxfId="14415" priority="1210" operator="lessThan">
      <formula>0</formula>
    </cfRule>
  </conditionalFormatting>
  <conditionalFormatting sqref="Q588">
    <cfRule type="cellIs" dxfId="14414" priority="1195" operator="lessThan">
      <formula>0</formula>
    </cfRule>
  </conditionalFormatting>
  <conditionalFormatting sqref="Q499:Q502">
    <cfRule type="cellIs" dxfId="14413" priority="1209" operator="lessThan">
      <formula>0</formula>
    </cfRule>
  </conditionalFormatting>
  <conditionalFormatting sqref="Q503">
    <cfRule type="cellIs" dxfId="14412" priority="1208" operator="lessThan">
      <formula>0</formula>
    </cfRule>
  </conditionalFormatting>
  <conditionalFormatting sqref="Q503">
    <cfRule type="cellIs" dxfId="14411" priority="1207" operator="lessThan">
      <formula>0</formula>
    </cfRule>
  </conditionalFormatting>
  <conditionalFormatting sqref="B514">
    <cfRule type="cellIs" dxfId="14410" priority="1205" operator="lessThan">
      <formula>0</formula>
    </cfRule>
  </conditionalFormatting>
  <conditionalFormatting sqref="B531">
    <cfRule type="cellIs" dxfId="14409" priority="1204" operator="lessThan">
      <formula>0</formula>
    </cfRule>
  </conditionalFormatting>
  <conditionalFormatting sqref="Q520">
    <cfRule type="cellIs" dxfId="14408" priority="1203" operator="lessThan">
      <formula>0</formula>
    </cfRule>
  </conditionalFormatting>
  <conditionalFormatting sqref="Q520">
    <cfRule type="cellIs" dxfId="14407" priority="1202" operator="lessThan">
      <formula>0</formula>
    </cfRule>
  </conditionalFormatting>
  <conditionalFormatting sqref="Q567">
    <cfRule type="cellIs" dxfId="14406" priority="1197" operator="lessThan">
      <formula>0</formula>
    </cfRule>
  </conditionalFormatting>
  <conditionalFormatting sqref="B523 B515">
    <cfRule type="cellIs" dxfId="14405" priority="1206" operator="lessThan">
      <formula>0</formula>
    </cfRule>
  </conditionalFormatting>
  <conditionalFormatting sqref="Q528">
    <cfRule type="cellIs" dxfId="14404" priority="1200" operator="lessThan">
      <formula>0</formula>
    </cfRule>
  </conditionalFormatting>
  <conditionalFormatting sqref="Q536">
    <cfRule type="cellIs" dxfId="14403" priority="1199" operator="lessThan">
      <formula>0</formula>
    </cfRule>
  </conditionalFormatting>
  <conditionalFormatting sqref="Q536">
    <cfRule type="cellIs" dxfId="14402" priority="1198" operator="lessThan">
      <formula>0</formula>
    </cfRule>
  </conditionalFormatting>
  <conditionalFormatting sqref="P539">
    <cfRule type="cellIs" dxfId="14401" priority="1186" operator="lessThan">
      <formula>0</formula>
    </cfRule>
  </conditionalFormatting>
  <conditionalFormatting sqref="Q528">
    <cfRule type="cellIs" dxfId="14400" priority="1201" operator="lessThan">
      <formula>0</formula>
    </cfRule>
  </conditionalFormatting>
  <conditionalFormatting sqref="Q567">
    <cfRule type="cellIs" dxfId="14399" priority="1196" operator="lessThan">
      <formula>0</formula>
    </cfRule>
  </conditionalFormatting>
  <conditionalFormatting sqref="P584:P587">
    <cfRule type="cellIs" dxfId="14398" priority="1188" operator="lessThan">
      <formula>0</formula>
    </cfRule>
  </conditionalFormatting>
  <conditionalFormatting sqref="P563:P566">
    <cfRule type="cellIs" dxfId="14397" priority="1189" operator="lessThan">
      <formula>0</formula>
    </cfRule>
  </conditionalFormatting>
  <conditionalFormatting sqref="Q366">
    <cfRule type="cellIs" dxfId="14396" priority="1147" operator="lessThan">
      <formula>0</formula>
    </cfRule>
  </conditionalFormatting>
  <conditionalFormatting sqref="Q588">
    <cfRule type="cellIs" dxfId="14395" priority="1194" operator="lessThan">
      <formula>0</formula>
    </cfRule>
  </conditionalFormatting>
  <conditionalFormatting sqref="Q544">
    <cfRule type="cellIs" dxfId="14394" priority="1185" operator="lessThan">
      <formula>0</formula>
    </cfRule>
  </conditionalFormatting>
  <conditionalFormatting sqref="J353:N354 K351:N352">
    <cfRule type="cellIs" dxfId="14393" priority="1174" operator="lessThan">
      <formula>0</formula>
    </cfRule>
  </conditionalFormatting>
  <conditionalFormatting sqref="P516:P519">
    <cfRule type="cellIs" dxfId="14392" priority="1193" operator="lessThan">
      <formula>0</formula>
    </cfRule>
  </conditionalFormatting>
  <conditionalFormatting sqref="P524:P527">
    <cfRule type="cellIs" dxfId="14391" priority="1192" operator="lessThan">
      <formula>0</formula>
    </cfRule>
  </conditionalFormatting>
  <conditionalFormatting sqref="P539:P543">
    <cfRule type="cellIs" dxfId="14390" priority="1191" operator="lessThan">
      <formula>0</formula>
    </cfRule>
  </conditionalFormatting>
  <conditionalFormatting sqref="P532:P535">
    <cfRule type="cellIs" dxfId="14389" priority="1190" operator="lessThan">
      <formula>0</formula>
    </cfRule>
  </conditionalFormatting>
  <conditionalFormatting sqref="Q544">
    <cfRule type="cellIs" dxfId="14388" priority="1184" operator="lessThan">
      <formula>0</formula>
    </cfRule>
  </conditionalFormatting>
  <conditionalFormatting sqref="Q354">
    <cfRule type="cellIs" dxfId="14387" priority="1167" operator="lessThan">
      <formula>0</formula>
    </cfRule>
  </conditionalFormatting>
  <conditionalFormatting sqref="Q540:Q543 B539">
    <cfRule type="cellIs" dxfId="14386" priority="1187" operator="lessThan">
      <formula>0</formula>
    </cfRule>
  </conditionalFormatting>
  <conditionalFormatting sqref="P555:P558">
    <cfRule type="cellIs" dxfId="14385" priority="1179" operator="lessThan">
      <formula>0</formula>
    </cfRule>
  </conditionalFormatting>
  <conditionalFormatting sqref="Q555:Q558 Q560">
    <cfRule type="cellIs" dxfId="14384" priority="1182" operator="lessThan">
      <formula>0</formula>
    </cfRule>
  </conditionalFormatting>
  <conditionalFormatting sqref="Q559">
    <cfRule type="cellIs" dxfId="14383" priority="1181" operator="lessThan">
      <formula>0</formula>
    </cfRule>
  </conditionalFormatting>
  <conditionalFormatting sqref="Q468:Q472">
    <cfRule type="cellIs" dxfId="14382" priority="1178" operator="lessThan">
      <formula>0</formula>
    </cfRule>
  </conditionalFormatting>
  <conditionalFormatting sqref="Q559">
    <cfRule type="cellIs" dxfId="14381" priority="1180" operator="lessThan">
      <formula>0</formula>
    </cfRule>
  </conditionalFormatting>
  <conditionalFormatting sqref="J351">
    <cfRule type="cellIs" dxfId="14380" priority="1173" operator="lessThan">
      <formula>0</formula>
    </cfRule>
  </conditionalFormatting>
  <conditionalFormatting sqref="P540:P543">
    <cfRule type="cellIs" dxfId="14379" priority="1183" operator="lessThan">
      <formula>0</formula>
    </cfRule>
  </conditionalFormatting>
  <conditionalFormatting sqref="P349:Q350 Q351:Q353">
    <cfRule type="cellIs" dxfId="14378" priority="1177" operator="lessThan">
      <formula>0</formula>
    </cfRule>
  </conditionalFormatting>
  <conditionalFormatting sqref="Q396">
    <cfRule type="cellIs" dxfId="14377" priority="1100" operator="lessThan">
      <formula>0</formula>
    </cfRule>
  </conditionalFormatting>
  <conditionalFormatting sqref="B349">
    <cfRule type="cellIs" dxfId="14376" priority="1172" operator="lessThan">
      <formula>0</formula>
    </cfRule>
  </conditionalFormatting>
  <conditionalFormatting sqref="P393:P395">
    <cfRule type="cellIs" dxfId="14375" priority="1104" operator="lessThan">
      <formula>0</formula>
    </cfRule>
  </conditionalFormatting>
  <conditionalFormatting sqref="Q397">
    <cfRule type="cellIs" dxfId="14374" priority="1102" operator="lessThan">
      <formula>0</formula>
    </cfRule>
  </conditionalFormatting>
  <conditionalFormatting sqref="P349:P350">
    <cfRule type="cellIs" dxfId="14373" priority="1176" operator="lessThan">
      <formula>0</formula>
    </cfRule>
  </conditionalFormatting>
  <conditionalFormatting sqref="P351:P354">
    <cfRule type="cellIs" dxfId="14372" priority="1175" operator="lessThan">
      <formula>0</formula>
    </cfRule>
  </conditionalFormatting>
  <conditionalFormatting sqref="C397:M397">
    <cfRule type="cellIs" dxfId="14371" priority="1099" operator="lessThan">
      <formula>0</formula>
    </cfRule>
  </conditionalFormatting>
  <conditionalFormatting sqref="Q355">
    <cfRule type="cellIs" dxfId="14370" priority="1170" operator="lessThan">
      <formula>0</formula>
    </cfRule>
  </conditionalFormatting>
  <conditionalFormatting sqref="P398:Q398 Q399:Q401">
    <cfRule type="cellIs" dxfId="14369" priority="1098" operator="lessThan">
      <formula>0</formula>
    </cfRule>
  </conditionalFormatting>
  <conditionalFormatting sqref="P399:P401">
    <cfRule type="cellIs" dxfId="14368" priority="1096" operator="lessThan">
      <formula>0</formula>
    </cfRule>
  </conditionalFormatting>
  <conditionalFormatting sqref="C357:J357">
    <cfRule type="cellIs" dxfId="14367" priority="1161" operator="lessThan">
      <formula>0</formula>
    </cfRule>
  </conditionalFormatting>
  <conditionalFormatting sqref="H385">
    <cfRule type="cellIs" dxfId="14366" priority="1061" operator="lessThan">
      <formula>0</formula>
    </cfRule>
  </conditionalFormatting>
  <conditionalFormatting sqref="Q402">
    <cfRule type="cellIs" dxfId="14365" priority="1094" operator="lessThan">
      <formula>0</formula>
    </cfRule>
  </conditionalFormatting>
  <conditionalFormatting sqref="B350">
    <cfRule type="cellIs" dxfId="14364" priority="1171" operator="lessThan">
      <formula>0</formula>
    </cfRule>
  </conditionalFormatting>
  <conditionalFormatting sqref="J352">
    <cfRule type="cellIs" dxfId="14363" priority="1168" operator="lessThan">
      <formula>0</formula>
    </cfRule>
  </conditionalFormatting>
  <conditionalFormatting sqref="P355">
    <cfRule type="cellIs" dxfId="14362" priority="1169" operator="lessThan">
      <formula>0</formula>
    </cfRule>
  </conditionalFormatting>
  <conditionalFormatting sqref="P440">
    <cfRule type="cellIs" dxfId="14361" priority="1047" operator="lessThan">
      <formula>0</formula>
    </cfRule>
  </conditionalFormatting>
  <conditionalFormatting sqref="Q354">
    <cfRule type="cellIs" dxfId="14360" priority="1166" operator="lessThan">
      <formula>0</formula>
    </cfRule>
  </conditionalFormatting>
  <conditionalFormatting sqref="P356:Q356 Q357:Q359">
    <cfRule type="cellIs" dxfId="14359" priority="1165" operator="lessThan">
      <formula>0</formula>
    </cfRule>
  </conditionalFormatting>
  <conditionalFormatting sqref="P356">
    <cfRule type="cellIs" dxfId="14358" priority="1164" operator="lessThan">
      <formula>0</formula>
    </cfRule>
  </conditionalFormatting>
  <conditionalFormatting sqref="P357:P360">
    <cfRule type="cellIs" dxfId="14357" priority="1163" operator="lessThan">
      <formula>0</formula>
    </cfRule>
  </conditionalFormatting>
  <conditionalFormatting sqref="I358 K358:N358 C359:M360 K357:M357">
    <cfRule type="cellIs" dxfId="14356" priority="1162" operator="lessThan">
      <formula>0</formula>
    </cfRule>
  </conditionalFormatting>
  <conditionalFormatting sqref="B356">
    <cfRule type="cellIs" dxfId="14355" priority="1159" operator="lessThan">
      <formula>0</formula>
    </cfRule>
  </conditionalFormatting>
  <conditionalFormatting sqref="I357">
    <cfRule type="cellIs" dxfId="14354" priority="1160" operator="lessThan">
      <formula>0</formula>
    </cfRule>
  </conditionalFormatting>
  <conditionalFormatting sqref="Q361">
    <cfRule type="cellIs" dxfId="14353" priority="1158" operator="lessThan">
      <formula>0</formula>
    </cfRule>
  </conditionalFormatting>
  <conditionalFormatting sqref="C358:J358">
    <cfRule type="cellIs" dxfId="14352" priority="1157" operator="lessThan">
      <formula>0</formula>
    </cfRule>
  </conditionalFormatting>
  <conditionalFormatting sqref="Q360">
    <cfRule type="cellIs" dxfId="14351" priority="1156" operator="lessThan">
      <formula>0</formula>
    </cfRule>
  </conditionalFormatting>
  <conditionalFormatting sqref="Q360">
    <cfRule type="cellIs" dxfId="14350" priority="1155" operator="lessThan">
      <formula>0</formula>
    </cfRule>
  </conditionalFormatting>
  <conditionalFormatting sqref="P362:Q362 Q363:Q365">
    <cfRule type="cellIs" dxfId="14349" priority="1154" operator="lessThan">
      <formula>0</formula>
    </cfRule>
  </conditionalFormatting>
  <conditionalFormatting sqref="P362">
    <cfRule type="cellIs" dxfId="14348" priority="1153" operator="lessThan">
      <formula>0</formula>
    </cfRule>
  </conditionalFormatting>
  <conditionalFormatting sqref="J363">
    <cfRule type="cellIs" dxfId="14347" priority="1151" operator="lessThan">
      <formula>0</formula>
    </cfRule>
  </conditionalFormatting>
  <conditionalFormatting sqref="K363:N364 J365:M366">
    <cfRule type="cellIs" dxfId="14346" priority="1152" operator="lessThan">
      <formula>0</formula>
    </cfRule>
  </conditionalFormatting>
  <conditionalFormatting sqref="P368">
    <cfRule type="cellIs" dxfId="14345" priority="1144" operator="lessThan">
      <formula>0</formula>
    </cfRule>
  </conditionalFormatting>
  <conditionalFormatting sqref="Q367">
    <cfRule type="cellIs" dxfId="14344" priority="1149" operator="lessThan">
      <formula>0</formula>
    </cfRule>
  </conditionalFormatting>
  <conditionalFormatting sqref="B362">
    <cfRule type="cellIs" dxfId="14343" priority="1150" operator="lessThan">
      <formula>0</formula>
    </cfRule>
  </conditionalFormatting>
  <conditionalFormatting sqref="P405:P407">
    <cfRule type="cellIs" dxfId="14342" priority="1082" operator="lessThan">
      <formula>0</formula>
    </cfRule>
  </conditionalFormatting>
  <conditionalFormatting sqref="J364">
    <cfRule type="cellIs" dxfId="14341" priority="1148" operator="lessThan">
      <formula>0</formula>
    </cfRule>
  </conditionalFormatting>
  <conditionalFormatting sqref="Q366">
    <cfRule type="cellIs" dxfId="14340" priority="1146" operator="lessThan">
      <formula>0</formula>
    </cfRule>
  </conditionalFormatting>
  <conditionalFormatting sqref="P368:Q368 Q369:Q371">
    <cfRule type="cellIs" dxfId="14339" priority="1145" operator="lessThan">
      <formula>0</formula>
    </cfRule>
  </conditionalFormatting>
  <conditionalFormatting sqref="Q372">
    <cfRule type="cellIs" dxfId="14338" priority="1136" operator="lessThan">
      <formula>0</formula>
    </cfRule>
  </conditionalFormatting>
  <conditionalFormatting sqref="I370 K369:N370 C371:M372">
    <cfRule type="cellIs" dxfId="14337" priority="1143" operator="lessThan">
      <formula>0</formula>
    </cfRule>
  </conditionalFormatting>
  <conditionalFormatting sqref="I369">
    <cfRule type="cellIs" dxfId="14336" priority="1141" operator="lessThan">
      <formula>0</formula>
    </cfRule>
  </conditionalFormatting>
  <conditionalFormatting sqref="C369:J369">
    <cfRule type="cellIs" dxfId="14335" priority="1142" operator="lessThan">
      <formula>0</formula>
    </cfRule>
  </conditionalFormatting>
  <conditionalFormatting sqref="B368">
    <cfRule type="cellIs" dxfId="14334" priority="1140" operator="lessThan">
      <formula>0</formula>
    </cfRule>
  </conditionalFormatting>
  <conditionalFormatting sqref="Q373">
    <cfRule type="cellIs" dxfId="14333" priority="1139" operator="lessThan">
      <formula>0</formula>
    </cfRule>
  </conditionalFormatting>
  <conditionalFormatting sqref="P411:P413">
    <cfRule type="cellIs" dxfId="14332" priority="1075" operator="lessThan">
      <formula>0</formula>
    </cfRule>
  </conditionalFormatting>
  <conditionalFormatting sqref="C370:J370">
    <cfRule type="cellIs" dxfId="14331" priority="1138" operator="lessThan">
      <formula>0</formula>
    </cfRule>
  </conditionalFormatting>
  <conditionalFormatting sqref="Q372">
    <cfRule type="cellIs" dxfId="14330" priority="1137" operator="lessThan">
      <formula>0</formula>
    </cfRule>
  </conditionalFormatting>
  <conditionalFormatting sqref="P374:Q374 Q375:Q377">
    <cfRule type="cellIs" dxfId="14329" priority="1135" operator="lessThan">
      <formula>0</formula>
    </cfRule>
  </conditionalFormatting>
  <conditionalFormatting sqref="P374">
    <cfRule type="cellIs" dxfId="14328" priority="1134" operator="lessThan">
      <formula>0</formula>
    </cfRule>
  </conditionalFormatting>
  <conditionalFormatting sqref="P375:P377">
    <cfRule type="cellIs" dxfId="14327" priority="1133" operator="lessThan">
      <formula>0</formula>
    </cfRule>
  </conditionalFormatting>
  <conditionalFormatting sqref="I376 K375:N376 C377:M378">
    <cfRule type="cellIs" dxfId="14326" priority="1132" operator="lessThan">
      <formula>0</formula>
    </cfRule>
  </conditionalFormatting>
  <conditionalFormatting sqref="I375">
    <cfRule type="cellIs" dxfId="14325" priority="1130" operator="lessThan">
      <formula>0</formula>
    </cfRule>
  </conditionalFormatting>
  <conditionalFormatting sqref="C375:J375">
    <cfRule type="cellIs" dxfId="14324" priority="1131" operator="lessThan">
      <formula>0</formula>
    </cfRule>
  </conditionalFormatting>
  <conditionalFormatting sqref="B374">
    <cfRule type="cellIs" dxfId="14323" priority="1129" operator="lessThan">
      <formula>0</formula>
    </cfRule>
  </conditionalFormatting>
  <conditionalFormatting sqref="Q379">
    <cfRule type="cellIs" dxfId="14322" priority="1128" operator="lessThan">
      <formula>0</formula>
    </cfRule>
  </conditionalFormatting>
  <conditionalFormatting sqref="C376:J376">
    <cfRule type="cellIs" dxfId="14321" priority="1127" operator="lessThan">
      <formula>0</formula>
    </cfRule>
  </conditionalFormatting>
  <conditionalFormatting sqref="Q378">
    <cfRule type="cellIs" dxfId="14320" priority="1126" operator="lessThan">
      <formula>0</formula>
    </cfRule>
  </conditionalFormatting>
  <conditionalFormatting sqref="Q378">
    <cfRule type="cellIs" dxfId="14319" priority="1125" operator="lessThan">
      <formula>0</formula>
    </cfRule>
  </conditionalFormatting>
  <conditionalFormatting sqref="P380:Q380 Q381:Q383">
    <cfRule type="cellIs" dxfId="14318" priority="1124" operator="lessThan">
      <formula>0</formula>
    </cfRule>
  </conditionalFormatting>
  <conditionalFormatting sqref="P380">
    <cfRule type="cellIs" dxfId="14317" priority="1123" operator="lessThan">
      <formula>0</formula>
    </cfRule>
  </conditionalFormatting>
  <conditionalFormatting sqref="P381:P383">
    <cfRule type="cellIs" dxfId="14316" priority="1122" operator="lessThan">
      <formula>0</formula>
    </cfRule>
  </conditionalFormatting>
  <conditionalFormatting sqref="I382 K381:N382 C383:N383 C384:M384">
    <cfRule type="cellIs" dxfId="14315" priority="1121" operator="lessThan">
      <formula>0</formula>
    </cfRule>
  </conditionalFormatting>
  <conditionalFormatting sqref="I381">
    <cfRule type="cellIs" dxfId="14314" priority="1119" operator="lessThan">
      <formula>0</formula>
    </cfRule>
  </conditionalFormatting>
  <conditionalFormatting sqref="C381:J381">
    <cfRule type="cellIs" dxfId="14313" priority="1120" operator="lessThan">
      <formula>0</formula>
    </cfRule>
  </conditionalFormatting>
  <conditionalFormatting sqref="B380">
    <cfRule type="cellIs" dxfId="14312" priority="1118" operator="lessThan">
      <formula>0</formula>
    </cfRule>
  </conditionalFormatting>
  <conditionalFormatting sqref="Q385">
    <cfRule type="cellIs" dxfId="14311" priority="1117" operator="lessThan">
      <formula>0</formula>
    </cfRule>
  </conditionalFormatting>
  <conditionalFormatting sqref="C382:J382">
    <cfRule type="cellIs" dxfId="14310" priority="1116" operator="lessThan">
      <formula>0</formula>
    </cfRule>
  </conditionalFormatting>
  <conditionalFormatting sqref="Q384">
    <cfRule type="cellIs" dxfId="14309" priority="1115" operator="lessThan">
      <formula>0</formula>
    </cfRule>
  </conditionalFormatting>
  <conditionalFormatting sqref="Q384">
    <cfRule type="cellIs" dxfId="14308" priority="1114" operator="lessThan">
      <formula>0</formula>
    </cfRule>
  </conditionalFormatting>
  <conditionalFormatting sqref="P386:Q386 Q387:Q389">
    <cfRule type="cellIs" dxfId="14307" priority="1113" operator="lessThan">
      <formula>0</formula>
    </cfRule>
  </conditionalFormatting>
  <conditionalFormatting sqref="P386">
    <cfRule type="cellIs" dxfId="14306" priority="1112" operator="lessThan">
      <formula>0</formula>
    </cfRule>
  </conditionalFormatting>
  <conditionalFormatting sqref="P387:P389">
    <cfRule type="cellIs" dxfId="14305" priority="1111" operator="lessThan">
      <formula>0</formula>
    </cfRule>
  </conditionalFormatting>
  <conditionalFormatting sqref="B386">
    <cfRule type="cellIs" dxfId="14304" priority="1110" operator="lessThan">
      <formula>0</formula>
    </cfRule>
  </conditionalFormatting>
  <conditionalFormatting sqref="Q391">
    <cfRule type="cellIs" dxfId="14303" priority="1109" operator="lessThan">
      <formula>0</formula>
    </cfRule>
  </conditionalFormatting>
  <conditionalFormatting sqref="Q390">
    <cfRule type="cellIs" dxfId="14302" priority="1108" operator="lessThan">
      <formula>0</formula>
    </cfRule>
  </conditionalFormatting>
  <conditionalFormatting sqref="Q390">
    <cfRule type="cellIs" dxfId="14301" priority="1107" operator="lessThan">
      <formula>0</formula>
    </cfRule>
  </conditionalFormatting>
  <conditionalFormatting sqref="P392:Q392 Q393:Q395">
    <cfRule type="cellIs" dxfId="14300" priority="1106" operator="lessThan">
      <formula>0</formula>
    </cfRule>
  </conditionalFormatting>
  <conditionalFormatting sqref="P392">
    <cfRule type="cellIs" dxfId="14299" priority="1105" operator="lessThan">
      <formula>0</formula>
    </cfRule>
  </conditionalFormatting>
  <conditionalFormatting sqref="H397">
    <cfRule type="cellIs" dxfId="14298" priority="1064" operator="lessThan">
      <formula>0</formula>
    </cfRule>
  </conditionalFormatting>
  <conditionalFormatting sqref="B392">
    <cfRule type="cellIs" dxfId="14297" priority="1103" operator="lessThan">
      <formula>0</formula>
    </cfRule>
  </conditionalFormatting>
  <conditionalFormatting sqref="H378">
    <cfRule type="cellIs" dxfId="14296" priority="1060" operator="lessThan">
      <formula>0</formula>
    </cfRule>
  </conditionalFormatting>
  <conditionalFormatting sqref="Q396">
    <cfRule type="cellIs" dxfId="14295" priority="1101" operator="lessThan">
      <formula>0</formula>
    </cfRule>
  </conditionalFormatting>
  <conditionalFormatting sqref="H360">
    <cfRule type="cellIs" dxfId="14294" priority="1058" operator="lessThan">
      <formula>0</formula>
    </cfRule>
  </conditionalFormatting>
  <conditionalFormatting sqref="H361">
    <cfRule type="cellIs" dxfId="14293" priority="1057" operator="lessThan">
      <formula>0</formula>
    </cfRule>
  </conditionalFormatting>
  <conditionalFormatting sqref="P398">
    <cfRule type="cellIs" dxfId="14292" priority="1097" operator="lessThan">
      <formula>0</formula>
    </cfRule>
  </conditionalFormatting>
  <conditionalFormatting sqref="Q438">
    <cfRule type="cellIs" dxfId="14291" priority="1050" operator="lessThan">
      <formula>0</formula>
    </cfRule>
  </conditionalFormatting>
  <conditionalFormatting sqref="H372">
    <cfRule type="cellIs" dxfId="14290" priority="1056" operator="lessThan">
      <formula>0</formula>
    </cfRule>
  </conditionalFormatting>
  <conditionalFormatting sqref="Q402">
    <cfRule type="cellIs" dxfId="14289" priority="1095" operator="lessThan">
      <formula>0</formula>
    </cfRule>
  </conditionalFormatting>
  <conditionalFormatting sqref="P440:Q440 Q441:Q443">
    <cfRule type="cellIs" dxfId="14288" priority="1048" operator="lessThan">
      <formula>0</formula>
    </cfRule>
  </conditionalFormatting>
  <conditionalFormatting sqref="C391:M391">
    <cfRule type="cellIs" dxfId="14287" priority="1093" operator="lessThan">
      <formula>0</formula>
    </cfRule>
  </conditionalFormatting>
  <conditionalFormatting sqref="C385:M385">
    <cfRule type="cellIs" dxfId="14286" priority="1092" operator="lessThan">
      <formula>0</formula>
    </cfRule>
  </conditionalFormatting>
  <conditionalFormatting sqref="C379:M379">
    <cfRule type="cellIs" dxfId="14285" priority="1091" operator="lessThan">
      <formula>0</formula>
    </cfRule>
  </conditionalFormatting>
  <conditionalFormatting sqref="C373:M373">
    <cfRule type="cellIs" dxfId="14284" priority="1090" operator="lessThan">
      <formula>0</formula>
    </cfRule>
  </conditionalFormatting>
  <conditionalFormatting sqref="J367:M367">
    <cfRule type="cellIs" dxfId="14283" priority="1089" operator="lessThan">
      <formula>0</formula>
    </cfRule>
  </conditionalFormatting>
  <conditionalFormatting sqref="C361:M361">
    <cfRule type="cellIs" dxfId="14282" priority="1088" operator="lessThan">
      <formula>0</formula>
    </cfRule>
  </conditionalFormatting>
  <conditionalFormatting sqref="J355:N355">
    <cfRule type="cellIs" dxfId="14281" priority="1087" operator="lessThan">
      <formula>0</formula>
    </cfRule>
  </conditionalFormatting>
  <conditionalFormatting sqref="B398">
    <cfRule type="cellIs" dxfId="14280" priority="1086" operator="lessThan">
      <formula>0</formula>
    </cfRule>
  </conditionalFormatting>
  <conditionalFormatting sqref="B403">
    <cfRule type="cellIs" dxfId="14279" priority="1085" operator="lessThan">
      <formula>0</formula>
    </cfRule>
  </conditionalFormatting>
  <conditionalFormatting sqref="Q408">
    <cfRule type="cellIs" dxfId="14278" priority="1079" operator="lessThan">
      <formula>0</formula>
    </cfRule>
  </conditionalFormatting>
  <conditionalFormatting sqref="Q409">
    <cfRule type="cellIs" dxfId="14277" priority="1081" operator="lessThan">
      <formula>0</formula>
    </cfRule>
  </conditionalFormatting>
  <conditionalFormatting sqref="P404:Q404 Q405:Q407">
    <cfRule type="cellIs" dxfId="14276" priority="1084" operator="lessThan">
      <formula>0</formula>
    </cfRule>
  </conditionalFormatting>
  <conditionalFormatting sqref="P404">
    <cfRule type="cellIs" dxfId="14275" priority="1083" operator="lessThan">
      <formula>0</formula>
    </cfRule>
  </conditionalFormatting>
  <conditionalFormatting sqref="Q408">
    <cfRule type="cellIs" dxfId="14274" priority="1080" operator="lessThan">
      <formula>0</formula>
    </cfRule>
  </conditionalFormatting>
  <conditionalFormatting sqref="B404">
    <cfRule type="cellIs" dxfId="14273" priority="1078" operator="lessThan">
      <formula>0</formula>
    </cfRule>
  </conditionalFormatting>
  <conditionalFormatting sqref="Q414">
    <cfRule type="cellIs" dxfId="14272" priority="1072" operator="lessThan">
      <formula>0</formula>
    </cfRule>
  </conditionalFormatting>
  <conditionalFormatting sqref="Q415">
    <cfRule type="cellIs" dxfId="14271" priority="1074" operator="lessThan">
      <formula>0</formula>
    </cfRule>
  </conditionalFormatting>
  <conditionalFormatting sqref="P410:Q410 Q411:Q413">
    <cfRule type="cellIs" dxfId="14270" priority="1077" operator="lessThan">
      <formula>0</formula>
    </cfRule>
  </conditionalFormatting>
  <conditionalFormatting sqref="P410">
    <cfRule type="cellIs" dxfId="14269" priority="1076" operator="lessThan">
      <formula>0</formula>
    </cfRule>
  </conditionalFormatting>
  <conditionalFormatting sqref="Q414">
    <cfRule type="cellIs" dxfId="14268" priority="1073" operator="lessThan">
      <formula>0</formula>
    </cfRule>
  </conditionalFormatting>
  <conditionalFormatting sqref="B410">
    <cfRule type="cellIs" dxfId="14267" priority="1071" operator="lessThan">
      <formula>0</formula>
    </cfRule>
  </conditionalFormatting>
  <conditionalFormatting sqref="Q432">
    <cfRule type="cellIs" dxfId="14266" priority="1065" operator="lessThan">
      <formula>0</formula>
    </cfRule>
  </conditionalFormatting>
  <conditionalFormatting sqref="P429:P431">
    <cfRule type="cellIs" dxfId="14265" priority="1068" operator="lessThan">
      <formula>0</formula>
    </cfRule>
  </conditionalFormatting>
  <conditionalFormatting sqref="Q433">
    <cfRule type="cellIs" dxfId="14264" priority="1067" operator="lessThan">
      <formula>0</formula>
    </cfRule>
  </conditionalFormatting>
  <conditionalFormatting sqref="P428:Q428 Q429:Q431">
    <cfRule type="cellIs" dxfId="14263" priority="1070" operator="lessThan">
      <formula>0</formula>
    </cfRule>
  </conditionalFormatting>
  <conditionalFormatting sqref="P428">
    <cfRule type="cellIs" dxfId="14262" priority="1069" operator="lessThan">
      <formula>0</formula>
    </cfRule>
  </conditionalFormatting>
  <conditionalFormatting sqref="Q432">
    <cfRule type="cellIs" dxfId="14261" priority="1066" operator="lessThan">
      <formula>0</formula>
    </cfRule>
  </conditionalFormatting>
  <conditionalFormatting sqref="H391">
    <cfRule type="cellIs" dxfId="14260" priority="1063" operator="lessThan">
      <formula>0</formula>
    </cfRule>
  </conditionalFormatting>
  <conditionalFormatting sqref="P435:P437">
    <cfRule type="cellIs" dxfId="14259" priority="1052" operator="lessThan">
      <formula>0</formula>
    </cfRule>
  </conditionalFormatting>
  <conditionalFormatting sqref="Q444">
    <cfRule type="cellIs" dxfId="14258" priority="1044" operator="lessThan">
      <formula>0</formula>
    </cfRule>
  </conditionalFormatting>
  <conditionalFormatting sqref="H384">
    <cfRule type="cellIs" dxfId="14257" priority="1062" operator="lessThan">
      <formula>0</formula>
    </cfRule>
  </conditionalFormatting>
  <conditionalFormatting sqref="H379">
    <cfRule type="cellIs" dxfId="14256" priority="1059" operator="lessThan">
      <formula>0</formula>
    </cfRule>
  </conditionalFormatting>
  <conditionalFormatting sqref="Q438">
    <cfRule type="cellIs" dxfId="14255" priority="1051" operator="lessThan">
      <formula>0</formula>
    </cfRule>
  </conditionalFormatting>
  <conditionalFormatting sqref="H373">
    <cfRule type="cellIs" dxfId="14254" priority="1055" operator="lessThan">
      <formula>0</formula>
    </cfRule>
  </conditionalFormatting>
  <conditionalFormatting sqref="P441:P443">
    <cfRule type="cellIs" dxfId="14253" priority="1046" operator="lessThan">
      <formula>0</formula>
    </cfRule>
  </conditionalFormatting>
  <conditionalFormatting sqref="P434:Q434 Q435:Q437">
    <cfRule type="cellIs" dxfId="14252" priority="1054" operator="lessThan">
      <formula>0</formula>
    </cfRule>
  </conditionalFormatting>
  <conditionalFormatting sqref="P434">
    <cfRule type="cellIs" dxfId="14251" priority="1053" operator="lessThan">
      <formula>0</formula>
    </cfRule>
  </conditionalFormatting>
  <conditionalFormatting sqref="B434">
    <cfRule type="cellIs" dxfId="14250" priority="1049" operator="lessThan">
      <formula>0</formula>
    </cfRule>
  </conditionalFormatting>
  <conditionalFormatting sqref="Q445:Q446">
    <cfRule type="cellIs" dxfId="14249" priority="1040" operator="lessThan">
      <formula>0</formula>
    </cfRule>
  </conditionalFormatting>
  <conditionalFormatting sqref="Q444">
    <cfRule type="cellIs" dxfId="14248" priority="1043" operator="lessThan">
      <formula>0</formula>
    </cfRule>
  </conditionalFormatting>
  <conditionalFormatting sqref="B446">
    <cfRule type="cellIs" dxfId="14247" priority="1039" operator="lessThan">
      <formula>0</formula>
    </cfRule>
  </conditionalFormatting>
  <conditionalFormatting sqref="B440">
    <cfRule type="cellIs" dxfId="14246" priority="1042" operator="lessThan">
      <formula>0</formula>
    </cfRule>
  </conditionalFormatting>
  <conditionalFormatting sqref="P446">
    <cfRule type="cellIs" dxfId="14245" priority="1045" operator="lessThan">
      <formula>0</formula>
    </cfRule>
  </conditionalFormatting>
  <conditionalFormatting sqref="B447">
    <cfRule type="cellIs" dxfId="14244" priority="1038" operator="lessThan">
      <formula>0</formula>
    </cfRule>
  </conditionalFormatting>
  <conditionalFormatting sqref="Q439">
    <cfRule type="cellIs" dxfId="14243" priority="1041" operator="lessThan">
      <formula>0</formula>
    </cfRule>
  </conditionalFormatting>
  <conditionalFormatting sqref="Q448:Q450">
    <cfRule type="cellIs" dxfId="14242" priority="1037" operator="lessThan">
      <formula>0</formula>
    </cfRule>
  </conditionalFormatting>
  <conditionalFormatting sqref="P448:P450">
    <cfRule type="cellIs" dxfId="14241" priority="1036" operator="lessThan">
      <formula>0</formula>
    </cfRule>
  </conditionalFormatting>
  <conditionalFormatting sqref="Q603">
    <cfRule type="cellIs" dxfId="14240" priority="1011" operator="lessThan">
      <formula>0</formula>
    </cfRule>
  </conditionalFormatting>
  <conditionalFormatting sqref="B625">
    <cfRule type="cellIs" dxfId="14239" priority="975" operator="lessThan">
      <formula>0</formula>
    </cfRule>
  </conditionalFormatting>
  <conditionalFormatting sqref="P454:P456">
    <cfRule type="cellIs" dxfId="14238" priority="1032" operator="lessThan">
      <formula>0</formula>
    </cfRule>
  </conditionalFormatting>
  <conditionalFormatting sqref="Q457">
    <cfRule type="cellIs" dxfId="14237" priority="1031" operator="lessThan">
      <formula>0</formula>
    </cfRule>
  </conditionalFormatting>
  <conditionalFormatting sqref="Q597">
    <cfRule type="cellIs" dxfId="14236" priority="1020" operator="lessThan">
      <formula>0</formula>
    </cfRule>
  </conditionalFormatting>
  <conditionalFormatting sqref="Q451">
    <cfRule type="cellIs" dxfId="14235" priority="1035" operator="lessThan">
      <formula>0</formula>
    </cfRule>
  </conditionalFormatting>
  <conditionalFormatting sqref="Q451">
    <cfRule type="cellIs" dxfId="14234" priority="1034" operator="lessThan">
      <formula>0</formula>
    </cfRule>
  </conditionalFormatting>
  <conditionalFormatting sqref="Q457">
    <cfRule type="cellIs" dxfId="14233" priority="1030" operator="lessThan">
      <formula>0</formula>
    </cfRule>
  </conditionalFormatting>
  <conditionalFormatting sqref="J593:N595 J596:M596">
    <cfRule type="cellIs" dxfId="14232" priority="1024" operator="lessThan">
      <formula>0</formula>
    </cfRule>
  </conditionalFormatting>
  <conditionalFormatting sqref="B453">
    <cfRule type="cellIs" dxfId="14231" priority="1028" operator="lessThan">
      <formula>0</formula>
    </cfRule>
  </conditionalFormatting>
  <conditionalFormatting sqref="P599:P602">
    <cfRule type="cellIs" dxfId="14230" priority="1017" operator="lessThan">
      <formula>0</formula>
    </cfRule>
  </conditionalFormatting>
  <conditionalFormatting sqref="Q454:Q456">
    <cfRule type="cellIs" dxfId="14229" priority="1033" operator="lessThan">
      <formula>0</formula>
    </cfRule>
  </conditionalFormatting>
  <conditionalFormatting sqref="Q593:Q595">
    <cfRule type="cellIs" dxfId="14228" priority="1027" operator="lessThan">
      <formula>0</formula>
    </cfRule>
  </conditionalFormatting>
  <conditionalFormatting sqref="Q596">
    <cfRule type="cellIs" dxfId="14227" priority="1022" operator="lessThan">
      <formula>0</formula>
    </cfRule>
  </conditionalFormatting>
  <conditionalFormatting sqref="Q452">
    <cfRule type="cellIs" dxfId="14226" priority="1029" operator="lessThan">
      <formula>0</formula>
    </cfRule>
  </conditionalFormatting>
  <conditionalFormatting sqref="B592">
    <cfRule type="cellIs" dxfId="14225" priority="1019" operator="lessThan">
      <formula>0</formula>
    </cfRule>
  </conditionalFormatting>
  <conditionalFormatting sqref="P593:P595">
    <cfRule type="cellIs" dxfId="14224" priority="1026" operator="lessThan">
      <formula>0</formula>
    </cfRule>
  </conditionalFormatting>
  <conditionalFormatting sqref="J594">
    <cfRule type="cellIs" dxfId="14223" priority="1023" operator="lessThan">
      <formula>0</formula>
    </cfRule>
  </conditionalFormatting>
  <conditionalFormatting sqref="Q602">
    <cfRule type="cellIs" dxfId="14222" priority="1012" operator="lessThan">
      <formula>0</formula>
    </cfRule>
  </conditionalFormatting>
  <conditionalFormatting sqref="J595:N595 K593:N594 J596:M596">
    <cfRule type="cellIs" dxfId="14221" priority="1025" operator="lessThan">
      <formula>0</formula>
    </cfRule>
  </conditionalFormatting>
  <conditionalFormatting sqref="Q596">
    <cfRule type="cellIs" dxfId="14220" priority="1021" operator="lessThan">
      <formula>0</formula>
    </cfRule>
  </conditionalFormatting>
  <conditionalFormatting sqref="J599:N599 J601:N602 J600:M600">
    <cfRule type="cellIs" dxfId="14219" priority="1015" operator="lessThan">
      <formula>0</formula>
    </cfRule>
  </conditionalFormatting>
  <conditionalFormatting sqref="P616:P619">
    <cfRule type="cellIs" dxfId="14218" priority="1009" operator="lessThan">
      <formula>0</formula>
    </cfRule>
  </conditionalFormatting>
  <conditionalFormatting sqref="Q602">
    <cfRule type="cellIs" dxfId="14217" priority="1013" operator="lessThan">
      <formula>0</formula>
    </cfRule>
  </conditionalFormatting>
  <conditionalFormatting sqref="J600">
    <cfRule type="cellIs" dxfId="14216" priority="1014" operator="lessThan">
      <formula>0</formula>
    </cfRule>
  </conditionalFormatting>
  <conditionalFormatting sqref="J601:N602 K599:N599 K600:M600">
    <cfRule type="cellIs" dxfId="14215" priority="1016" operator="lessThan">
      <formula>0</formula>
    </cfRule>
  </conditionalFormatting>
  <conditionalFormatting sqref="Q599:Q601">
    <cfRule type="cellIs" dxfId="14214" priority="1018" operator="lessThan">
      <formula>0</formula>
    </cfRule>
  </conditionalFormatting>
  <conditionalFormatting sqref="Q629">
    <cfRule type="cellIs" dxfId="14213" priority="979" operator="lessThan">
      <formula>0</formula>
    </cfRule>
  </conditionalFormatting>
  <conditionalFormatting sqref="I626">
    <cfRule type="cellIs" dxfId="14212" priority="982" operator="lessThan">
      <formula>0</formula>
    </cfRule>
  </conditionalFormatting>
  <conditionalFormatting sqref="C616:N619">
    <cfRule type="cellIs" dxfId="14211" priority="1007" operator="lessThan">
      <formula>0</formula>
    </cfRule>
  </conditionalFormatting>
  <conditionalFormatting sqref="Q619">
    <cfRule type="cellIs" dxfId="14210" priority="1003" operator="lessThan">
      <formula>0</formula>
    </cfRule>
  </conditionalFormatting>
  <conditionalFormatting sqref="I616">
    <cfRule type="cellIs" dxfId="14209" priority="1006" operator="lessThan">
      <formula>0</formula>
    </cfRule>
  </conditionalFormatting>
  <conditionalFormatting sqref="H621:H624">
    <cfRule type="cellIs" dxfId="14208" priority="989" operator="lessThan">
      <formula>0</formula>
    </cfRule>
  </conditionalFormatting>
  <conditionalFormatting sqref="Q619">
    <cfRule type="cellIs" dxfId="14207" priority="1004" operator="lessThan">
      <formula>0</formula>
    </cfRule>
  </conditionalFormatting>
  <conditionalFormatting sqref="H616">
    <cfRule type="cellIs" dxfId="14206" priority="1000" operator="lessThan">
      <formula>0</formula>
    </cfRule>
  </conditionalFormatting>
  <conditionalFormatting sqref="H616:H619">
    <cfRule type="cellIs" dxfId="14205" priority="1001" operator="lessThan">
      <formula>0</formula>
    </cfRule>
  </conditionalFormatting>
  <conditionalFormatting sqref="C617:J617">
    <cfRule type="cellIs" dxfId="14204" priority="1005" operator="lessThan">
      <formula>0</formula>
    </cfRule>
  </conditionalFormatting>
  <conditionalFormatting sqref="H617:H619">
    <cfRule type="cellIs" dxfId="14203" priority="1002" operator="lessThan">
      <formula>0</formula>
    </cfRule>
  </conditionalFormatting>
  <conditionalFormatting sqref="I617 K616:N617 C618:N619">
    <cfRule type="cellIs" dxfId="14202" priority="1008" operator="lessThan">
      <formula>0</formula>
    </cfRule>
  </conditionalFormatting>
  <conditionalFormatting sqref="Q616:Q618">
    <cfRule type="cellIs" dxfId="14201" priority="1010" operator="lessThan">
      <formula>0</formula>
    </cfRule>
  </conditionalFormatting>
  <conditionalFormatting sqref="B615">
    <cfRule type="cellIs" dxfId="14200" priority="999" operator="lessThan">
      <formula>0</formula>
    </cfRule>
  </conditionalFormatting>
  <conditionalFormatting sqref="Q624">
    <cfRule type="cellIs" dxfId="14199" priority="991" operator="lessThan">
      <formula>0</formula>
    </cfRule>
  </conditionalFormatting>
  <conditionalFormatting sqref="I621">
    <cfRule type="cellIs" dxfId="14198" priority="994" operator="lessThan">
      <formula>0</formula>
    </cfRule>
  </conditionalFormatting>
  <conditionalFormatting sqref="C621:N624">
    <cfRule type="cellIs" dxfId="14197" priority="995" operator="lessThan">
      <formula>0</formula>
    </cfRule>
  </conditionalFormatting>
  <conditionalFormatting sqref="Q624">
    <cfRule type="cellIs" dxfId="14196" priority="992" operator="lessThan">
      <formula>0</formula>
    </cfRule>
  </conditionalFormatting>
  <conditionalFormatting sqref="H621">
    <cfRule type="cellIs" dxfId="14195" priority="988" operator="lessThan">
      <formula>0</formula>
    </cfRule>
  </conditionalFormatting>
  <conditionalFormatting sqref="P621:P624">
    <cfRule type="cellIs" dxfId="14194" priority="997" operator="lessThan">
      <formula>0</formula>
    </cfRule>
  </conditionalFormatting>
  <conditionalFormatting sqref="C622:J622">
    <cfRule type="cellIs" dxfId="14193" priority="993" operator="lessThan">
      <formula>0</formula>
    </cfRule>
  </conditionalFormatting>
  <conditionalFormatting sqref="H622:H624">
    <cfRule type="cellIs" dxfId="14192" priority="990" operator="lessThan">
      <formula>0</formula>
    </cfRule>
  </conditionalFormatting>
  <conditionalFormatting sqref="I622 K621:N622 C623:N624">
    <cfRule type="cellIs" dxfId="14191" priority="996" operator="lessThan">
      <formula>0</formula>
    </cfRule>
  </conditionalFormatting>
  <conditionalFormatting sqref="Q621:Q623">
    <cfRule type="cellIs" dxfId="14190" priority="998" operator="lessThan">
      <formula>0</formula>
    </cfRule>
  </conditionalFormatting>
  <conditionalFormatting sqref="B620">
    <cfRule type="cellIs" dxfId="14189" priority="987" operator="lessThan">
      <formula>0</formula>
    </cfRule>
  </conditionalFormatting>
  <conditionalFormatting sqref="C626:N629">
    <cfRule type="cellIs" dxfId="14188" priority="983" operator="lessThan">
      <formula>0</formula>
    </cfRule>
  </conditionalFormatting>
  <conditionalFormatting sqref="Q629">
    <cfRule type="cellIs" dxfId="14187" priority="980" operator="lessThan">
      <formula>0</formula>
    </cfRule>
  </conditionalFormatting>
  <conditionalFormatting sqref="H626">
    <cfRule type="cellIs" dxfId="14186" priority="976" operator="lessThan">
      <formula>0</formula>
    </cfRule>
  </conditionalFormatting>
  <conditionalFormatting sqref="H626:H629">
    <cfRule type="cellIs" dxfId="14185" priority="977" operator="lessThan">
      <formula>0</formula>
    </cfRule>
  </conditionalFormatting>
  <conditionalFormatting sqref="P626:P629">
    <cfRule type="cellIs" dxfId="14184" priority="985" operator="lessThan">
      <formula>0</formula>
    </cfRule>
  </conditionalFormatting>
  <conditionalFormatting sqref="C627:J627">
    <cfRule type="cellIs" dxfId="14183" priority="981" operator="lessThan">
      <formula>0</formula>
    </cfRule>
  </conditionalFormatting>
  <conditionalFormatting sqref="H627:H629">
    <cfRule type="cellIs" dxfId="14182" priority="978" operator="lessThan">
      <formula>0</formula>
    </cfRule>
  </conditionalFormatting>
  <conditionalFormatting sqref="I627 K626:N627 C628:N629">
    <cfRule type="cellIs" dxfId="14181" priority="984" operator="lessThan">
      <formula>0</formula>
    </cfRule>
  </conditionalFormatting>
  <conditionalFormatting sqref="Q626:Q628">
    <cfRule type="cellIs" dxfId="14180" priority="986" operator="lessThan">
      <formula>0</formula>
    </cfRule>
  </conditionalFormatting>
  <conditionalFormatting sqref="C351:I351">
    <cfRule type="cellIs" dxfId="14179" priority="972" operator="lessThan">
      <formula>0</formula>
    </cfRule>
  </conditionalFormatting>
  <conditionalFormatting sqref="C353:I354">
    <cfRule type="cellIs" dxfId="14178" priority="973" operator="lessThan">
      <formula>0</formula>
    </cfRule>
  </conditionalFormatting>
  <conditionalFormatting sqref="P506:Q506">
    <cfRule type="cellIs" dxfId="14177" priority="956" operator="lessThan">
      <formula>0</formula>
    </cfRule>
  </conditionalFormatting>
  <conditionalFormatting sqref="P499:P502">
    <cfRule type="cellIs" dxfId="14176" priority="957" operator="lessThan">
      <formula>0</formula>
    </cfRule>
  </conditionalFormatting>
  <conditionalFormatting sqref="Q611:Q613">
    <cfRule type="cellIs" dxfId="14175" priority="919" operator="lessThan">
      <formula>0</formula>
    </cfRule>
  </conditionalFormatting>
  <conditionalFormatting sqref="B498">
    <cfRule type="cellIs" dxfId="14174" priority="974" operator="lessThan">
      <formula>0</formula>
    </cfRule>
  </conditionalFormatting>
  <conditionalFormatting sqref="N427">
    <cfRule type="cellIs" dxfId="14173" priority="693" operator="lessThan">
      <formula>0</formula>
    </cfRule>
  </conditionalFormatting>
  <conditionalFormatting sqref="C352:I352">
    <cfRule type="cellIs" dxfId="14172" priority="971" operator="lessThan">
      <formula>0</formula>
    </cfRule>
  </conditionalFormatting>
  <conditionalFormatting sqref="C355:I355">
    <cfRule type="cellIs" dxfId="14171" priority="970" operator="lessThan">
      <formula>0</formula>
    </cfRule>
  </conditionalFormatting>
  <conditionalFormatting sqref="C365:I366">
    <cfRule type="cellIs" dxfId="14170" priority="969" operator="lessThan">
      <formula>0</formula>
    </cfRule>
  </conditionalFormatting>
  <conditionalFormatting sqref="C363:I363">
    <cfRule type="cellIs" dxfId="14169" priority="968" operator="lessThan">
      <formula>0</formula>
    </cfRule>
  </conditionalFormatting>
  <conditionalFormatting sqref="C364:I364">
    <cfRule type="cellIs" dxfId="14168" priority="967" operator="lessThan">
      <formula>0</formula>
    </cfRule>
  </conditionalFormatting>
  <conditionalFormatting sqref="C367:I367">
    <cfRule type="cellIs" dxfId="14167" priority="966" operator="lessThan">
      <formula>0</formula>
    </cfRule>
  </conditionalFormatting>
  <conditionalFormatting sqref="C593:I596">
    <cfRule type="cellIs" dxfId="14166" priority="964" operator="lessThan">
      <formula>0</formula>
    </cfRule>
  </conditionalFormatting>
  <conditionalFormatting sqref="C594:I594">
    <cfRule type="cellIs" dxfId="14165" priority="963" operator="lessThan">
      <formula>0</formula>
    </cfRule>
  </conditionalFormatting>
  <conditionalFormatting sqref="C595:I596">
    <cfRule type="cellIs" dxfId="14164" priority="965" operator="lessThan">
      <formula>0</formula>
    </cfRule>
  </conditionalFormatting>
  <conditionalFormatting sqref="Q551">
    <cfRule type="cellIs" dxfId="14163" priority="945" operator="lessThan">
      <formula>0</formula>
    </cfRule>
  </conditionalFormatting>
  <conditionalFormatting sqref="Q551">
    <cfRule type="cellIs" dxfId="14162" priority="946" operator="lessThan">
      <formula>0</formula>
    </cfRule>
  </conditionalFormatting>
  <conditionalFormatting sqref="C599:I602">
    <cfRule type="cellIs" dxfId="14161" priority="961" operator="lessThan">
      <formula>0</formula>
    </cfRule>
  </conditionalFormatting>
  <conditionalFormatting sqref="C600:I600">
    <cfRule type="cellIs" dxfId="14160" priority="960" operator="lessThan">
      <formula>0</formula>
    </cfRule>
  </conditionalFormatting>
  <conditionalFormatting sqref="C601:I602">
    <cfRule type="cellIs" dxfId="14159" priority="962" operator="lessThan">
      <formula>0</formula>
    </cfRule>
  </conditionalFormatting>
  <conditionalFormatting sqref="C461:C464">
    <cfRule type="cellIs" dxfId="14158" priority="959" operator="lessThan">
      <formula>0</formula>
    </cfRule>
  </conditionalFormatting>
  <conditionalFormatting sqref="P468:P471">
    <cfRule type="cellIs" dxfId="14157" priority="958" operator="lessThan">
      <formula>0</formula>
    </cfRule>
  </conditionalFormatting>
  <conditionalFormatting sqref="Q507:Q510">
    <cfRule type="cellIs" dxfId="14156" priority="955" operator="lessThan">
      <formula>0</formula>
    </cfRule>
  </conditionalFormatting>
  <conditionalFormatting sqref="Q511:Q512">
    <cfRule type="cellIs" dxfId="14155" priority="954" operator="lessThan">
      <formula>0</formula>
    </cfRule>
  </conditionalFormatting>
  <conditionalFormatting sqref="Q512">
    <cfRule type="cellIs" dxfId="14154" priority="953" operator="lessThan">
      <formula>0</formula>
    </cfRule>
  </conditionalFormatting>
  <conditionalFormatting sqref="Q511">
    <cfRule type="cellIs" dxfId="14153" priority="952" operator="lessThan">
      <formula>0</formula>
    </cfRule>
  </conditionalFormatting>
  <conditionalFormatting sqref="P507:P510">
    <cfRule type="cellIs" dxfId="14152" priority="951" operator="lessThan">
      <formula>0</formula>
    </cfRule>
  </conditionalFormatting>
  <conditionalFormatting sqref="B506">
    <cfRule type="cellIs" dxfId="14151" priority="950" operator="lessThan">
      <formula>0</formula>
    </cfRule>
  </conditionalFormatting>
  <conditionalFormatting sqref="C611:N614">
    <cfRule type="cellIs" dxfId="14150" priority="916" operator="lessThan">
      <formula>0</formula>
    </cfRule>
  </conditionalFormatting>
  <conditionalFormatting sqref="Q614">
    <cfRule type="cellIs" dxfId="14149" priority="913" operator="lessThan">
      <formula>0</formula>
    </cfRule>
  </conditionalFormatting>
  <conditionalFormatting sqref="P547:P550">
    <cfRule type="cellIs" dxfId="14148" priority="944" operator="lessThan">
      <formula>0</formula>
    </cfRule>
  </conditionalFormatting>
  <conditionalFormatting sqref="H611:H614">
    <cfRule type="cellIs" dxfId="14147" priority="910" operator="lessThan">
      <formula>0</formula>
    </cfRule>
  </conditionalFormatting>
  <conditionalFormatting sqref="Q504">
    <cfRule type="cellIs" dxfId="14146" priority="949" operator="lessThan">
      <formula>0</formula>
    </cfRule>
  </conditionalFormatting>
  <conditionalFormatting sqref="Q547:Q550 Q552 Q554:Q560">
    <cfRule type="cellIs" dxfId="14145" priority="948" operator="lessThan">
      <formula>0</formula>
    </cfRule>
  </conditionalFormatting>
  <conditionalFormatting sqref="P546">
    <cfRule type="cellIs" dxfId="14144" priority="947" operator="lessThan">
      <formula>0</formula>
    </cfRule>
  </conditionalFormatting>
  <conditionalFormatting sqref="P554:P558">
    <cfRule type="cellIs" dxfId="14143" priority="943" operator="lessThan">
      <formula>0</formula>
    </cfRule>
  </conditionalFormatting>
  <conditionalFormatting sqref="Q570:Q573 Q575">
    <cfRule type="cellIs" dxfId="14142" priority="941" operator="lessThan">
      <formula>0</formula>
    </cfRule>
  </conditionalFormatting>
  <conditionalFormatting sqref="B546">
    <cfRule type="cellIs" dxfId="14141" priority="942" operator="lessThan">
      <formula>0</formula>
    </cfRule>
  </conditionalFormatting>
  <conditionalFormatting sqref="P569">
    <cfRule type="cellIs" dxfId="14140" priority="940" operator="lessThan">
      <formula>0</formula>
    </cfRule>
  </conditionalFormatting>
  <conditionalFormatting sqref="Q574">
    <cfRule type="cellIs" dxfId="14139" priority="939" operator="lessThan">
      <formula>0</formula>
    </cfRule>
  </conditionalFormatting>
  <conditionalFormatting sqref="Q574">
    <cfRule type="cellIs" dxfId="14138" priority="938" operator="lessThan">
      <formula>0</formula>
    </cfRule>
  </conditionalFormatting>
  <conditionalFormatting sqref="P570:P573">
    <cfRule type="cellIs" dxfId="14137" priority="937" operator="lessThan">
      <formula>0</formula>
    </cfRule>
  </conditionalFormatting>
  <conditionalFormatting sqref="Q582 Q577:Q580">
    <cfRule type="cellIs" dxfId="14136" priority="935" operator="lessThan">
      <formula>0</formula>
    </cfRule>
  </conditionalFormatting>
  <conditionalFormatting sqref="Q581">
    <cfRule type="cellIs" dxfId="14135" priority="933" operator="lessThan">
      <formula>0</formula>
    </cfRule>
  </conditionalFormatting>
  <conditionalFormatting sqref="B569">
    <cfRule type="cellIs" dxfId="14134" priority="936" operator="lessThan">
      <formula>0</formula>
    </cfRule>
  </conditionalFormatting>
  <conditionalFormatting sqref="P576">
    <cfRule type="cellIs" dxfId="14133" priority="934" operator="lessThan">
      <formula>0</formula>
    </cfRule>
  </conditionalFormatting>
  <conditionalFormatting sqref="P577:P580">
    <cfRule type="cellIs" dxfId="14132" priority="931" operator="lessThan">
      <formula>0</formula>
    </cfRule>
  </conditionalFormatting>
  <conditionalFormatting sqref="Q581">
    <cfRule type="cellIs" dxfId="14131" priority="932" operator="lessThan">
      <formula>0</formula>
    </cfRule>
  </conditionalFormatting>
  <conditionalFormatting sqref="P605:P607 P609">
    <cfRule type="cellIs" dxfId="14130" priority="929" operator="lessThan">
      <formula>0</formula>
    </cfRule>
  </conditionalFormatting>
  <conditionalFormatting sqref="Q605:Q607">
    <cfRule type="cellIs" dxfId="14129" priority="930" operator="lessThan">
      <formula>0</formula>
    </cfRule>
  </conditionalFormatting>
  <conditionalFormatting sqref="C607:I607">
    <cfRule type="cellIs" dxfId="14128" priority="922" operator="lessThan">
      <formula>0</formula>
    </cfRule>
  </conditionalFormatting>
  <conditionalFormatting sqref="C605:I607">
    <cfRule type="cellIs" dxfId="14127" priority="921" operator="lessThan">
      <formula>0</formula>
    </cfRule>
  </conditionalFormatting>
  <conditionalFormatting sqref="B604">
    <cfRule type="cellIs" dxfId="14126" priority="923" operator="lessThan">
      <formula>0</formula>
    </cfRule>
  </conditionalFormatting>
  <conditionalFormatting sqref="J605:N607">
    <cfRule type="cellIs" dxfId="14125" priority="927" operator="lessThan">
      <formula>0</formula>
    </cfRule>
  </conditionalFormatting>
  <conditionalFormatting sqref="P611:P614">
    <cfRule type="cellIs" dxfId="14124" priority="918" operator="lessThan">
      <formula>0</formula>
    </cfRule>
  </conditionalFormatting>
  <conditionalFormatting sqref="Q608:Q609">
    <cfRule type="cellIs" dxfId="14123" priority="924" operator="lessThan">
      <formula>0</formula>
    </cfRule>
  </conditionalFormatting>
  <conditionalFormatting sqref="C433:M433">
    <cfRule type="cellIs" dxfId="14122" priority="691" operator="lessThan">
      <formula>0</formula>
    </cfRule>
  </conditionalFormatting>
  <conditionalFormatting sqref="Q608:Q609">
    <cfRule type="cellIs" dxfId="14121" priority="925" operator="lessThan">
      <formula>0</formula>
    </cfRule>
  </conditionalFormatting>
  <conditionalFormatting sqref="J606">
    <cfRule type="cellIs" dxfId="14120" priority="926" operator="lessThan">
      <formula>0</formula>
    </cfRule>
  </conditionalFormatting>
  <conditionalFormatting sqref="J607:N607 K605:N606">
    <cfRule type="cellIs" dxfId="14119" priority="928" operator="lessThan">
      <formula>0</formula>
    </cfRule>
  </conditionalFormatting>
  <conditionalFormatting sqref="I612 K611:N612 C613:N614">
    <cfRule type="cellIs" dxfId="14118" priority="917" operator="lessThan">
      <formula>0</formula>
    </cfRule>
  </conditionalFormatting>
  <conditionalFormatting sqref="N427">
    <cfRule type="cellIs" dxfId="14117" priority="694" operator="lessThan">
      <formula>0</formula>
    </cfRule>
  </conditionalFormatting>
  <conditionalFormatting sqref="B429:N429">
    <cfRule type="cellIs" dxfId="14116" priority="686" operator="lessThan">
      <formula>0</formula>
    </cfRule>
  </conditionalFormatting>
  <conditionalFormatting sqref="C606:I606">
    <cfRule type="cellIs" dxfId="14115" priority="920" operator="lessThan">
      <formula>0</formula>
    </cfRule>
  </conditionalFormatting>
  <conditionalFormatting sqref="B429:N429">
    <cfRule type="cellIs" dxfId="14114" priority="687" operator="lessThan">
      <formula>0</formula>
    </cfRule>
  </conditionalFormatting>
  <conditionalFormatting sqref="H433">
    <cfRule type="cellIs" dxfId="14113" priority="690" operator="lessThan">
      <formula>0</formula>
    </cfRule>
  </conditionalFormatting>
  <conditionalFormatting sqref="B433">
    <cfRule type="cellIs" dxfId="14112" priority="689" operator="lessThan">
      <formula>0</formula>
    </cfRule>
  </conditionalFormatting>
  <conditionalFormatting sqref="B433">
    <cfRule type="cellIs" dxfId="14111" priority="688" operator="lessThan">
      <formula>0</formula>
    </cfRule>
  </conditionalFormatting>
  <conditionalFormatting sqref="B429:N429">
    <cfRule type="cellIs" dxfId="14110" priority="684" operator="lessThan">
      <formula>0</formula>
    </cfRule>
  </conditionalFormatting>
  <conditionalFormatting sqref="B429:N429">
    <cfRule type="cellIs" dxfId="14109" priority="685" operator="lessThan">
      <formula>0</formula>
    </cfRule>
  </conditionalFormatting>
  <conditionalFormatting sqref="B435:N435">
    <cfRule type="cellIs" dxfId="14108" priority="671" operator="lessThan">
      <formula>0</formula>
    </cfRule>
  </conditionalFormatting>
  <conditionalFormatting sqref="H611">
    <cfRule type="cellIs" dxfId="14107" priority="909" operator="lessThan">
      <formula>0</formula>
    </cfRule>
  </conditionalFormatting>
  <conditionalFormatting sqref="C433:M433">
    <cfRule type="cellIs" dxfId="14106" priority="692" operator="lessThan">
      <formula>0</formula>
    </cfRule>
  </conditionalFormatting>
  <conditionalFormatting sqref="H612:H614">
    <cfRule type="cellIs" dxfId="14105" priority="911" operator="lessThan">
      <formula>0</formula>
    </cfRule>
  </conditionalFormatting>
  <conditionalFormatting sqref="Q614">
    <cfRule type="cellIs" dxfId="14104" priority="912" operator="lessThan">
      <formula>0</formula>
    </cfRule>
  </conditionalFormatting>
  <conditionalFormatting sqref="I611">
    <cfRule type="cellIs" dxfId="14103" priority="915" operator="lessThan">
      <formula>0</formula>
    </cfRule>
  </conditionalFormatting>
  <conditionalFormatting sqref="N439">
    <cfRule type="cellIs" dxfId="14102" priority="664" operator="lessThan">
      <formula>0</formula>
    </cfRule>
  </conditionalFormatting>
  <conditionalFormatting sqref="C612:J612">
    <cfRule type="cellIs" dxfId="14101" priority="914" operator="lessThan">
      <formula>0</formula>
    </cfRule>
  </conditionalFormatting>
  <conditionalFormatting sqref="B610">
    <cfRule type="cellIs" dxfId="14100" priority="908" operator="lessThan">
      <formula>0</formula>
    </cfRule>
  </conditionalFormatting>
  <conditionalFormatting sqref="B435:N435">
    <cfRule type="cellIs" dxfId="14099" priority="670" operator="lessThan">
      <formula>0</formula>
    </cfRule>
  </conditionalFormatting>
  <conditionalFormatting sqref="C445:M445">
    <cfRule type="cellIs" dxfId="14098" priority="661" operator="lessThan">
      <formula>0</formula>
    </cfRule>
  </conditionalFormatting>
  <conditionalFormatting sqref="C445:M445">
    <cfRule type="cellIs" dxfId="14097" priority="662" operator="lessThan">
      <formula>0</formula>
    </cfRule>
  </conditionalFormatting>
  <conditionalFormatting sqref="B435:N435">
    <cfRule type="cellIs" dxfId="14096" priority="669" operator="lessThan">
      <formula>0</formula>
    </cfRule>
  </conditionalFormatting>
  <conditionalFormatting sqref="N438">
    <cfRule type="cellIs" dxfId="14095" priority="665" operator="lessThan">
      <formula>0</formula>
    </cfRule>
  </conditionalFormatting>
  <conditionalFormatting sqref="B435:N435">
    <cfRule type="cellIs" dxfId="14094" priority="668" operator="lessThan">
      <formula>0</formula>
    </cfRule>
  </conditionalFormatting>
  <conditionalFormatting sqref="B435:N435">
    <cfRule type="cellIs" dxfId="14093" priority="666" operator="lessThan">
      <formula>0</formula>
    </cfRule>
  </conditionalFormatting>
  <conditionalFormatting sqref="B598">
    <cfRule type="cellIs" dxfId="14092" priority="907" operator="lessThan">
      <formula>0</formula>
    </cfRule>
  </conditionalFormatting>
  <conditionalFormatting sqref="N439">
    <cfRule type="cellIs" dxfId="14091" priority="663" operator="lessThan">
      <formula>0</formula>
    </cfRule>
  </conditionalFormatting>
  <conditionalFormatting sqref="B435:N435">
    <cfRule type="cellIs" dxfId="14090" priority="667" operator="lessThan">
      <formula>0</formula>
    </cfRule>
  </conditionalFormatting>
  <conditionalFormatting sqref="B598">
    <cfRule type="cellIs" dxfId="14089" priority="906" operator="lessThan">
      <formula>0</formula>
    </cfRule>
  </conditionalFormatting>
  <conditionalFormatting sqref="B641">
    <cfRule type="cellIs" dxfId="14088" priority="894" operator="lessThan">
      <formula>0</formula>
    </cfRule>
  </conditionalFormatting>
  <conditionalFormatting sqref="B591">
    <cfRule type="cellIs" dxfId="14087" priority="904" operator="lessThan">
      <formula>0</formula>
    </cfRule>
  </conditionalFormatting>
  <conditionalFormatting sqref="B591">
    <cfRule type="cellIs" dxfId="14086" priority="905" operator="lessThan">
      <formula>0</formula>
    </cfRule>
  </conditionalFormatting>
  <conditionalFormatting sqref="B609">
    <cfRule type="cellIs" dxfId="14085" priority="902" operator="lessThan">
      <formula>0</formula>
    </cfRule>
  </conditionalFormatting>
  <conditionalFormatting sqref="B609">
    <cfRule type="cellIs" dxfId="14084"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4083" priority="901" operator="lessThan">
      <formula>0</formula>
    </cfRule>
  </conditionalFormatting>
  <conditionalFormatting sqref="B646">
    <cfRule type="cellIs" dxfId="14082" priority="898" operator="lessThan">
      <formula>0</formula>
    </cfRule>
  </conditionalFormatting>
  <conditionalFormatting sqref="B631">
    <cfRule type="cellIs" dxfId="14081" priority="900" operator="lessThan">
      <formula>0</formula>
    </cfRule>
  </conditionalFormatting>
  <conditionalFormatting sqref="B635">
    <cfRule type="cellIs" dxfId="14080" priority="899" operator="lessThan">
      <formula>0</formula>
    </cfRule>
  </conditionalFormatting>
  <conditionalFormatting sqref="B662">
    <cfRule type="cellIs" dxfId="14079" priority="897" operator="lessThan">
      <formula>0</formula>
    </cfRule>
  </conditionalFormatting>
  <conditionalFormatting sqref="B671">
    <cfRule type="cellIs" dxfId="14078" priority="896" operator="lessThan">
      <formula>0</formula>
    </cfRule>
  </conditionalFormatting>
  <conditionalFormatting sqref="I674:N674 P672:Q675">
    <cfRule type="cellIs" dxfId="14077" priority="895" operator="lessThan">
      <formula>0</formula>
    </cfRule>
  </conditionalFormatting>
  <conditionalFormatting sqref="P641">
    <cfRule type="cellIs" dxfId="14076" priority="892" operator="lessThan">
      <formula>0</formula>
    </cfRule>
  </conditionalFormatting>
  <conditionalFormatting sqref="P641">
    <cfRule type="cellIs" dxfId="14075" priority="893" operator="lessThan">
      <formula>0</formula>
    </cfRule>
  </conditionalFormatting>
  <conditionalFormatting sqref="P422:Q422 Q423:Q425">
    <cfRule type="cellIs" dxfId="14074" priority="879" operator="lessThan">
      <formula>0</formula>
    </cfRule>
  </conditionalFormatting>
  <conditionalFormatting sqref="B416">
    <cfRule type="cellIs" dxfId="14073" priority="880" operator="lessThan">
      <formula>0</formula>
    </cfRule>
  </conditionalFormatting>
  <conditionalFormatting sqref="P423:P425">
    <cfRule type="cellIs" dxfId="14072" priority="877" operator="lessThan">
      <formula>0</formula>
    </cfRule>
  </conditionalFormatting>
  <conditionalFormatting sqref="P422">
    <cfRule type="cellIs" dxfId="14071" priority="878" operator="lessThan">
      <formula>0</formula>
    </cfRule>
  </conditionalFormatting>
  <conditionalFormatting sqref="Q426">
    <cfRule type="cellIs" dxfId="14070" priority="875" operator="lessThan">
      <formula>0</formula>
    </cfRule>
  </conditionalFormatting>
  <conditionalFormatting sqref="Q427">
    <cfRule type="cellIs" dxfId="14069" priority="876" operator="lessThan">
      <formula>0</formula>
    </cfRule>
  </conditionalFormatting>
  <conditionalFormatting sqref="B422">
    <cfRule type="cellIs" dxfId="14068" priority="873" operator="lessThan">
      <formula>0</formula>
    </cfRule>
  </conditionalFormatting>
  <conditionalFormatting sqref="Q426">
    <cfRule type="cellIs" dxfId="14067" priority="874" operator="lessThan">
      <formula>0</formula>
    </cfRule>
  </conditionalFormatting>
  <conditionalFormatting sqref="B454:N454">
    <cfRule type="cellIs" dxfId="14066" priority="624" operator="lessThan">
      <formula>0</formula>
    </cfRule>
  </conditionalFormatting>
  <conditionalFormatting sqref="B454:N454">
    <cfRule type="cellIs" dxfId="14065" priority="625" operator="lessThan">
      <formula>0</formula>
    </cfRule>
  </conditionalFormatting>
  <conditionalFormatting sqref="C652:I652">
    <cfRule type="cellIs" dxfId="14064" priority="891" operator="lessThan">
      <formula>0</formula>
    </cfRule>
  </conditionalFormatting>
  <conditionalFormatting sqref="C653:I653">
    <cfRule type="cellIs" dxfId="14063" priority="890" operator="lessThan">
      <formula>0</formula>
    </cfRule>
  </conditionalFormatting>
  <conditionalFormatting sqref="C658:M658">
    <cfRule type="cellIs" dxfId="14062" priority="889" operator="lessThan">
      <formula>0</formula>
    </cfRule>
  </conditionalFormatting>
  <conditionalFormatting sqref="C647:N647">
    <cfRule type="cellIs" dxfId="14061" priority="888" operator="lessThan">
      <formula>0</formula>
    </cfRule>
  </conditionalFormatting>
  <conditionalFormatting sqref="P650">
    <cfRule type="cellIs" dxfId="14060" priority="887" operator="lessThan">
      <formula>0</formula>
    </cfRule>
  </conditionalFormatting>
  <conditionalFormatting sqref="P417:P419">
    <cfRule type="cellIs" dxfId="14059" priority="884" operator="lessThan">
      <formula>0</formula>
    </cfRule>
  </conditionalFormatting>
  <conditionalFormatting sqref="Q420">
    <cfRule type="cellIs" dxfId="14058" priority="881" operator="lessThan">
      <formula>0</formula>
    </cfRule>
  </conditionalFormatting>
  <conditionalFormatting sqref="Q421">
    <cfRule type="cellIs" dxfId="14057" priority="883" operator="lessThan">
      <formula>0</formula>
    </cfRule>
  </conditionalFormatting>
  <conditionalFormatting sqref="P416:Q416 Q417:Q419">
    <cfRule type="cellIs" dxfId="14056" priority="886" operator="lessThan">
      <formula>0</formula>
    </cfRule>
  </conditionalFormatting>
  <conditionalFormatting sqref="P416">
    <cfRule type="cellIs" dxfId="14055" priority="885" operator="lessThan">
      <formula>0</formula>
    </cfRule>
  </conditionalFormatting>
  <conditionalFormatting sqref="Q420">
    <cfRule type="cellIs" dxfId="14054" priority="882" operator="lessThan">
      <formula>0</formula>
    </cfRule>
  </conditionalFormatting>
  <conditionalFormatting sqref="B454:N454">
    <cfRule type="cellIs" dxfId="14053" priority="623" operator="lessThan">
      <formula>0</formula>
    </cfRule>
  </conditionalFormatting>
  <conditionalFormatting sqref="B454:N454">
    <cfRule type="cellIs" dxfId="14052" priority="622" operator="lessThan">
      <formula>0</formula>
    </cfRule>
  </conditionalFormatting>
  <conditionalFormatting sqref="B454:N454">
    <cfRule type="cellIs" dxfId="14051" priority="621" operator="lessThan">
      <formula>0</formula>
    </cfRule>
  </conditionalFormatting>
  <conditionalFormatting sqref="B454:N454">
    <cfRule type="cellIs" dxfId="14050" priority="619" operator="lessThan">
      <formula>0</formula>
    </cfRule>
  </conditionalFormatting>
  <conditionalFormatting sqref="B454:N454">
    <cfRule type="cellIs" dxfId="14049" priority="620" operator="lessThan">
      <formula>0</formula>
    </cfRule>
  </conditionalFormatting>
  <conditionalFormatting sqref="N457">
    <cfRule type="cellIs" dxfId="14048" priority="617" operator="lessThan">
      <formula>0</formula>
    </cfRule>
  </conditionalFormatting>
  <conditionalFormatting sqref="B454:N454">
    <cfRule type="cellIs" dxfId="14047" priority="618" operator="lessThan">
      <formula>0</formula>
    </cfRule>
  </conditionalFormatting>
  <conditionalFormatting sqref="N458">
    <cfRule type="cellIs" dxfId="14046" priority="616" operator="lessThan">
      <formula>0</formula>
    </cfRule>
  </conditionalFormatting>
  <conditionalFormatting sqref="P530">
    <cfRule type="cellIs" dxfId="14045" priority="336" operator="lessThan">
      <formula>0</formula>
    </cfRule>
  </conditionalFormatting>
  <conditionalFormatting sqref="N458">
    <cfRule type="cellIs" dxfId="14044" priority="615" operator="lessThan">
      <formula>0</formula>
    </cfRule>
  </conditionalFormatting>
  <conditionalFormatting sqref="D461:N464">
    <cfRule type="cellIs" dxfId="14043" priority="612" operator="lessThan">
      <formula>0</formula>
    </cfRule>
  </conditionalFormatting>
  <conditionalFormatting sqref="P538">
    <cfRule type="cellIs" dxfId="14042" priority="333" operator="lessThan">
      <formula>0</formula>
    </cfRule>
  </conditionalFormatting>
  <conditionalFormatting sqref="B461:B464">
    <cfRule type="cellIs" dxfId="14041" priority="609" operator="lessThan">
      <formula>0</formula>
    </cfRule>
  </conditionalFormatting>
  <conditionalFormatting sqref="P553">
    <cfRule type="cellIs" dxfId="14040" priority="330" operator="lessThan">
      <formula>0</formula>
    </cfRule>
  </conditionalFormatting>
  <conditionalFormatting sqref="B512">
    <cfRule type="cellIs" dxfId="14039" priority="606" operator="lessThan">
      <formula>0</formula>
    </cfRule>
  </conditionalFormatting>
  <conditionalFormatting sqref="C512">
    <cfRule type="cellIs" dxfId="14038" priority="603" operator="lessThan">
      <formula>0</formula>
    </cfRule>
  </conditionalFormatting>
  <conditionalFormatting sqref="P561">
    <cfRule type="cellIs" dxfId="14037" priority="327" operator="lessThan">
      <formula>0</formula>
    </cfRule>
  </conditionalFormatting>
  <conditionalFormatting sqref="P590">
    <cfRule type="cellIs" dxfId="14036" priority="324" operator="lessThan">
      <formula>0</formula>
    </cfRule>
  </conditionalFormatting>
  <conditionalFormatting sqref="N365">
    <cfRule type="cellIs" dxfId="14035" priority="872" operator="lessThan">
      <formula>0</formula>
    </cfRule>
  </conditionalFormatting>
  <conditionalFormatting sqref="N371">
    <cfRule type="cellIs" dxfId="14034" priority="871" operator="lessThan">
      <formula>0</formula>
    </cfRule>
  </conditionalFormatting>
  <conditionalFormatting sqref="N377">
    <cfRule type="cellIs" dxfId="14033" priority="870" operator="lessThan">
      <formula>0</formula>
    </cfRule>
  </conditionalFormatting>
  <conditionalFormatting sqref="N359">
    <cfRule type="cellIs" dxfId="14032" priority="869" operator="lessThan">
      <formula>0</formula>
    </cfRule>
  </conditionalFormatting>
  <conditionalFormatting sqref="B376">
    <cfRule type="cellIs" dxfId="14031" priority="853" operator="lessThan">
      <formula>0</formula>
    </cfRule>
  </conditionalFormatting>
  <conditionalFormatting sqref="B588">
    <cfRule type="cellIs" dxfId="14030" priority="863" operator="lessThan">
      <formula>0</formula>
    </cfRule>
  </conditionalFormatting>
  <conditionalFormatting sqref="B371:B372">
    <cfRule type="cellIs" dxfId="14029" priority="858" operator="lessThan">
      <formula>0</formula>
    </cfRule>
  </conditionalFormatting>
  <conditionalFormatting sqref="B377:B378">
    <cfRule type="cellIs" dxfId="14028" priority="855" operator="lessThan">
      <formula>0</formula>
    </cfRule>
  </conditionalFormatting>
  <conditionalFormatting sqref="C351:M354">
    <cfRule type="cellIs" dxfId="14027" priority="868" operator="lessThan">
      <formula>0</formula>
    </cfRule>
  </conditionalFormatting>
  <conditionalFormatting sqref="B428">
    <cfRule type="cellIs" dxfId="14026" priority="867" operator="lessThan">
      <formula>0</formula>
    </cfRule>
  </conditionalFormatting>
  <conditionalFormatting sqref="B428">
    <cfRule type="cellIs" dxfId="14025" priority="866" operator="lessThan">
      <formula>0</formula>
    </cfRule>
  </conditionalFormatting>
  <conditionalFormatting sqref="B391 B397 B381:B385 B375:B379 B369:B373 B363:B367 B357:B361 B351:B355">
    <cfRule type="cellIs" dxfId="14024" priority="865" operator="lessThan">
      <formula>0</formula>
    </cfRule>
  </conditionalFormatting>
  <conditionalFormatting sqref="B359:B360">
    <cfRule type="cellIs" dxfId="14023" priority="861" operator="lessThan">
      <formula>0</formula>
    </cfRule>
  </conditionalFormatting>
  <conditionalFormatting sqref="B357">
    <cfRule type="cellIs" dxfId="14022" priority="860" operator="lessThan">
      <formula>0</formula>
    </cfRule>
  </conditionalFormatting>
  <conditionalFormatting sqref="B585:B587">
    <cfRule type="cellIs" dxfId="14021" priority="864" operator="lessThan">
      <formula>0</formula>
    </cfRule>
  </conditionalFormatting>
  <conditionalFormatting sqref="B584">
    <cfRule type="cellIs" dxfId="14020" priority="862" operator="lessThan">
      <formula>0</formula>
    </cfRule>
  </conditionalFormatting>
  <conditionalFormatting sqref="B397">
    <cfRule type="cellIs" dxfId="14019" priority="849" operator="lessThan">
      <formula>0</formula>
    </cfRule>
  </conditionalFormatting>
  <conditionalFormatting sqref="B358">
    <cfRule type="cellIs" dxfId="14018" priority="859" operator="lessThan">
      <formula>0</formula>
    </cfRule>
  </conditionalFormatting>
  <conditionalFormatting sqref="B369">
    <cfRule type="cellIs" dxfId="14017" priority="857" operator="lessThan">
      <formula>0</formula>
    </cfRule>
  </conditionalFormatting>
  <conditionalFormatting sqref="B370">
    <cfRule type="cellIs" dxfId="14016" priority="856" operator="lessThan">
      <formula>0</formula>
    </cfRule>
  </conditionalFormatting>
  <conditionalFormatting sqref="B375">
    <cfRule type="cellIs" dxfId="14015" priority="854" operator="lessThan">
      <formula>0</formula>
    </cfRule>
  </conditionalFormatting>
  <conditionalFormatting sqref="B383:B384">
    <cfRule type="cellIs" dxfId="14014" priority="852" operator="lessThan">
      <formula>0</formula>
    </cfRule>
  </conditionalFormatting>
  <conditionalFormatting sqref="B381">
    <cfRule type="cellIs" dxfId="14013" priority="851" operator="lessThan">
      <formula>0</formula>
    </cfRule>
  </conditionalFormatting>
  <conditionalFormatting sqref="B382">
    <cfRule type="cellIs" dxfId="14012" priority="850" operator="lessThan">
      <formula>0</formula>
    </cfRule>
  </conditionalFormatting>
  <conditionalFormatting sqref="B391">
    <cfRule type="cellIs" dxfId="14011" priority="848" operator="lessThan">
      <formula>0</formula>
    </cfRule>
  </conditionalFormatting>
  <conditionalFormatting sqref="B385">
    <cfRule type="cellIs" dxfId="14010" priority="847" operator="lessThan">
      <formula>0</formula>
    </cfRule>
  </conditionalFormatting>
  <conditionalFormatting sqref="B379">
    <cfRule type="cellIs" dxfId="14009" priority="846" operator="lessThan">
      <formula>0</formula>
    </cfRule>
  </conditionalFormatting>
  <conditionalFormatting sqref="B373">
    <cfRule type="cellIs" dxfId="14008" priority="845" operator="lessThan">
      <formula>0</formula>
    </cfRule>
  </conditionalFormatting>
  <conditionalFormatting sqref="B361">
    <cfRule type="cellIs" dxfId="14007" priority="844" operator="lessThan">
      <formula>0</formula>
    </cfRule>
  </conditionalFormatting>
  <conditionalFormatting sqref="B621:B624">
    <cfRule type="cellIs" dxfId="14006" priority="839" operator="lessThan">
      <formula>0</formula>
    </cfRule>
  </conditionalFormatting>
  <conditionalFormatting sqref="B616:B619">
    <cfRule type="cellIs" dxfId="14005" priority="842" operator="lessThan">
      <formula>0</formula>
    </cfRule>
  </conditionalFormatting>
  <conditionalFormatting sqref="B617">
    <cfRule type="cellIs" dxfId="14004" priority="841" operator="lessThan">
      <formula>0</formula>
    </cfRule>
  </conditionalFormatting>
  <conditionalFormatting sqref="B618:B619">
    <cfRule type="cellIs" dxfId="14003" priority="843" operator="lessThan">
      <formula>0</formula>
    </cfRule>
  </conditionalFormatting>
  <conditionalFormatting sqref="B628:B629">
    <cfRule type="cellIs" dxfId="14002" priority="837" operator="lessThan">
      <formula>0</formula>
    </cfRule>
  </conditionalFormatting>
  <conditionalFormatting sqref="B622">
    <cfRule type="cellIs" dxfId="14001" priority="838" operator="lessThan">
      <formula>0</formula>
    </cfRule>
  </conditionalFormatting>
  <conditionalFormatting sqref="B623:B624">
    <cfRule type="cellIs" dxfId="14000" priority="840" operator="lessThan">
      <formula>0</formula>
    </cfRule>
  </conditionalFormatting>
  <conditionalFormatting sqref="B626:B629">
    <cfRule type="cellIs" dxfId="13999" priority="836" operator="lessThan">
      <formula>0</formula>
    </cfRule>
  </conditionalFormatting>
  <conditionalFormatting sqref="B627">
    <cfRule type="cellIs" dxfId="13998" priority="835" operator="lessThan">
      <formula>0</formula>
    </cfRule>
  </conditionalFormatting>
  <conditionalFormatting sqref="B365:B366">
    <cfRule type="cellIs" dxfId="13997" priority="830" operator="lessThan">
      <formula>0</formula>
    </cfRule>
  </conditionalFormatting>
  <conditionalFormatting sqref="B355">
    <cfRule type="cellIs" dxfId="13996" priority="831" operator="lessThan">
      <formula>0</formula>
    </cfRule>
  </conditionalFormatting>
  <conditionalFormatting sqref="B393:N393">
    <cfRule type="cellIs" dxfId="13995" priority="785" operator="lessThan">
      <formula>0</formula>
    </cfRule>
  </conditionalFormatting>
  <conditionalFormatting sqref="B387:N387">
    <cfRule type="cellIs" dxfId="13994" priority="796" operator="lessThan">
      <formula>0</formula>
    </cfRule>
  </conditionalFormatting>
  <conditionalFormatting sqref="B387:N387">
    <cfRule type="cellIs" dxfId="13993" priority="795" operator="lessThan">
      <formula>0</formula>
    </cfRule>
  </conditionalFormatting>
  <conditionalFormatting sqref="B353:B354">
    <cfRule type="cellIs" dxfId="13992" priority="834" operator="lessThan">
      <formula>0</formula>
    </cfRule>
  </conditionalFormatting>
  <conditionalFormatting sqref="B351">
    <cfRule type="cellIs" dxfId="13991" priority="833" operator="lessThan">
      <formula>0</formula>
    </cfRule>
  </conditionalFormatting>
  <conditionalFormatting sqref="B352">
    <cfRule type="cellIs" dxfId="13990" priority="832" operator="lessThan">
      <formula>0</formula>
    </cfRule>
  </conditionalFormatting>
  <conditionalFormatting sqref="B363">
    <cfRule type="cellIs" dxfId="13989" priority="829" operator="lessThan">
      <formula>0</formula>
    </cfRule>
  </conditionalFormatting>
  <conditionalFormatting sqref="B364">
    <cfRule type="cellIs" dxfId="13988" priority="828" operator="lessThan">
      <formula>0</formula>
    </cfRule>
  </conditionalFormatting>
  <conditionalFormatting sqref="B367">
    <cfRule type="cellIs" dxfId="13987" priority="827" operator="lessThan">
      <formula>0</formula>
    </cfRule>
  </conditionalFormatting>
  <conditionalFormatting sqref="B593:B596">
    <cfRule type="cellIs" dxfId="13986" priority="825" operator="lessThan">
      <formula>0</formula>
    </cfRule>
  </conditionalFormatting>
  <conditionalFormatting sqref="B594">
    <cfRule type="cellIs" dxfId="13985" priority="824" operator="lessThan">
      <formula>0</formula>
    </cfRule>
  </conditionalFormatting>
  <conditionalFormatting sqref="B595:B596">
    <cfRule type="cellIs" dxfId="13984" priority="826" operator="lessThan">
      <formula>0</formula>
    </cfRule>
  </conditionalFormatting>
  <conditionalFormatting sqref="B603">
    <cfRule type="cellIs" dxfId="13983" priority="819" operator="lessThan">
      <formula>0</formula>
    </cfRule>
  </conditionalFormatting>
  <conditionalFormatting sqref="B603">
    <cfRule type="cellIs" dxfId="13982" priority="820" operator="lessThan">
      <formula>0</formula>
    </cfRule>
  </conditionalFormatting>
  <conditionalFormatting sqref="B599:B602">
    <cfRule type="cellIs" dxfId="13981" priority="822" operator="lessThan">
      <formula>0</formula>
    </cfRule>
  </conditionalFormatting>
  <conditionalFormatting sqref="B600">
    <cfRule type="cellIs" dxfId="13980" priority="821" operator="lessThan">
      <formula>0</formula>
    </cfRule>
  </conditionalFormatting>
  <conditionalFormatting sqref="B601:B602">
    <cfRule type="cellIs" dxfId="13979" priority="823" operator="lessThan">
      <formula>0</formula>
    </cfRule>
  </conditionalFormatting>
  <conditionalFormatting sqref="N390">
    <cfRule type="cellIs" dxfId="13978" priority="790" operator="lessThan">
      <formula>0</formula>
    </cfRule>
  </conditionalFormatting>
  <conditionalFormatting sqref="B393:N393">
    <cfRule type="cellIs" dxfId="13977" priority="788" operator="lessThan">
      <formula>0</formula>
    </cfRule>
  </conditionalFormatting>
  <conditionalFormatting sqref="B571:B573">
    <cfRule type="cellIs" dxfId="13976" priority="818" operator="lessThan">
      <formula>0</formula>
    </cfRule>
  </conditionalFormatting>
  <conditionalFormatting sqref="B574">
    <cfRule type="cellIs" dxfId="13975" priority="817" operator="lessThan">
      <formula>0</formula>
    </cfRule>
  </conditionalFormatting>
  <conditionalFormatting sqref="B570">
    <cfRule type="cellIs" dxfId="13974" priority="816" operator="lessThan">
      <formula>0</formula>
    </cfRule>
  </conditionalFormatting>
  <conditionalFormatting sqref="B607:B608">
    <cfRule type="cellIs" dxfId="13973" priority="815" operator="lessThan">
      <formula>0</formula>
    </cfRule>
  </conditionalFormatting>
  <conditionalFormatting sqref="B605:B608">
    <cfRule type="cellIs" dxfId="13972" priority="814" operator="lessThan">
      <formula>0</formula>
    </cfRule>
  </conditionalFormatting>
  <conditionalFormatting sqref="B589">
    <cfRule type="cellIs" dxfId="13971" priority="540" operator="lessThan">
      <formula>0</formula>
    </cfRule>
  </conditionalFormatting>
  <conditionalFormatting sqref="B613:B614">
    <cfRule type="cellIs" dxfId="13970" priority="812" operator="lessThan">
      <formula>0</formula>
    </cfRule>
  </conditionalFormatting>
  <conditionalFormatting sqref="B606">
    <cfRule type="cellIs" dxfId="13969" priority="813" operator="lessThan">
      <formula>0</formula>
    </cfRule>
  </conditionalFormatting>
  <conditionalFormatting sqref="B611:B614">
    <cfRule type="cellIs" dxfId="13968" priority="811" operator="lessThan">
      <formula>0</formula>
    </cfRule>
  </conditionalFormatting>
  <conditionalFormatting sqref="O616:O619">
    <cfRule type="cellIs" dxfId="13967" priority="286" operator="lessThan">
      <formula>0</formula>
    </cfRule>
  </conditionalFormatting>
  <conditionalFormatting sqref="O599 O601:O602">
    <cfRule type="cellIs" dxfId="13966" priority="288" operator="lessThan">
      <formula>0</formula>
    </cfRule>
  </conditionalFormatting>
  <conditionalFormatting sqref="B612">
    <cfRule type="cellIs" dxfId="13965" priority="810" operator="lessThan">
      <formula>0</formula>
    </cfRule>
  </conditionalFormatting>
  <conditionalFormatting sqref="D589">
    <cfRule type="cellIs" dxfId="13964" priority="534" operator="lessThan">
      <formula>0</formula>
    </cfRule>
  </conditionalFormatting>
  <conditionalFormatting sqref="O605:O607">
    <cfRule type="cellIs" dxfId="13963" priority="280" operator="lessThan">
      <formula>0</formula>
    </cfRule>
  </conditionalFormatting>
  <conditionalFormatting sqref="O626:O629">
    <cfRule type="cellIs" dxfId="13962" priority="282" operator="lessThan">
      <formula>0</formula>
    </cfRule>
  </conditionalFormatting>
  <conditionalFormatting sqref="B650 B655:B657 B663 B665:B668 B642:B645 B670">
    <cfRule type="cellIs" dxfId="13961" priority="809" operator="lessThan">
      <formula>0</formula>
    </cfRule>
  </conditionalFormatting>
  <conditionalFormatting sqref="N378">
    <cfRule type="cellIs" dxfId="13960" priority="800" operator="lessThan">
      <formula>0</formula>
    </cfRule>
  </conditionalFormatting>
  <conditionalFormatting sqref="N372">
    <cfRule type="cellIs" dxfId="13959" priority="801" operator="lessThan">
      <formula>0</formula>
    </cfRule>
  </conditionalFormatting>
  <conditionalFormatting sqref="B387:N387">
    <cfRule type="cellIs" dxfId="13958" priority="798" operator="lessThan">
      <formula>0</formula>
    </cfRule>
  </conditionalFormatting>
  <conditionalFormatting sqref="N384">
    <cfRule type="cellIs" dxfId="13957" priority="799" operator="lessThan">
      <formula>0</formula>
    </cfRule>
  </conditionalFormatting>
  <conditionalFormatting sqref="B387:N387">
    <cfRule type="cellIs" dxfId="13956" priority="797" operator="lessThan">
      <formula>0</formula>
    </cfRule>
  </conditionalFormatting>
  <conditionalFormatting sqref="B387:N387">
    <cfRule type="cellIs" dxfId="13955" priority="794" operator="lessThan">
      <formula>0</formula>
    </cfRule>
  </conditionalFormatting>
  <conditionalFormatting sqref="B652">
    <cfRule type="cellIs" dxfId="13954" priority="808" operator="lessThan">
      <formula>0</formula>
    </cfRule>
  </conditionalFormatting>
  <conditionalFormatting sqref="B653">
    <cfRule type="cellIs" dxfId="13953" priority="807" operator="lessThan">
      <formula>0</formula>
    </cfRule>
  </conditionalFormatting>
  <conditionalFormatting sqref="B658">
    <cfRule type="cellIs" dxfId="13952" priority="806" operator="lessThan">
      <formula>0</formula>
    </cfRule>
  </conditionalFormatting>
  <conditionalFormatting sqref="B647">
    <cfRule type="cellIs" dxfId="13951" priority="805" operator="lessThan">
      <formula>0</formula>
    </cfRule>
  </conditionalFormatting>
  <conditionalFormatting sqref="O365">
    <cfRule type="cellIs" dxfId="13950" priority="274" operator="lessThan">
      <formula>0</formula>
    </cfRule>
  </conditionalFormatting>
  <conditionalFormatting sqref="O371">
    <cfRule type="cellIs" dxfId="13949" priority="273" operator="lessThan">
      <formula>0</formula>
    </cfRule>
  </conditionalFormatting>
  <conditionalFormatting sqref="G589">
    <cfRule type="cellIs" dxfId="13948" priority="525" operator="lessThan">
      <formula>0</formula>
    </cfRule>
  </conditionalFormatting>
  <conditionalFormatting sqref="H589">
    <cfRule type="cellIs" dxfId="13945" priority="522" operator="lessThan">
      <formula>0</formula>
    </cfRule>
  </conditionalFormatting>
  <conditionalFormatting sqref="B351:B354">
    <cfRule type="cellIs" dxfId="13944" priority="804" operator="lessThan">
      <formula>0</formula>
    </cfRule>
  </conditionalFormatting>
  <conditionalFormatting sqref="N360">
    <cfRule type="cellIs" dxfId="13943" priority="803" operator="lessThan">
      <formula>0</formula>
    </cfRule>
  </conditionalFormatting>
  <conditionalFormatting sqref="N366">
    <cfRule type="cellIs" dxfId="13942" priority="802" operator="lessThan">
      <formula>0</formula>
    </cfRule>
  </conditionalFormatting>
  <conditionalFormatting sqref="B387:N387">
    <cfRule type="cellIs" dxfId="13941" priority="793" operator="lessThan">
      <formula>0</formula>
    </cfRule>
  </conditionalFormatting>
  <conditionalFormatting sqref="B387:N387">
    <cfRule type="cellIs" dxfId="13940" priority="792" operator="lessThan">
      <formula>0</formula>
    </cfRule>
  </conditionalFormatting>
  <conditionalFormatting sqref="B387:N387">
    <cfRule type="cellIs" dxfId="13939" priority="791" operator="lessThan">
      <formula>0</formula>
    </cfRule>
  </conditionalFormatting>
  <conditionalFormatting sqref="B393:N393">
    <cfRule type="cellIs" dxfId="13938" priority="786" operator="lessThan">
      <formula>0</formula>
    </cfRule>
  </conditionalFormatting>
  <conditionalFormatting sqref="B393:N393">
    <cfRule type="cellIs" dxfId="13937" priority="789" operator="lessThan">
      <formula>0</formula>
    </cfRule>
  </conditionalFormatting>
  <conditionalFormatting sqref="B393:N393">
    <cfRule type="cellIs" dxfId="13936" priority="784" operator="lessThan">
      <formula>0</formula>
    </cfRule>
  </conditionalFormatting>
  <conditionalFormatting sqref="B393:N393">
    <cfRule type="cellIs" dxfId="13935" priority="787" operator="lessThan">
      <formula>0</formula>
    </cfRule>
  </conditionalFormatting>
  <conditionalFormatting sqref="B393:N393">
    <cfRule type="cellIs" dxfId="13934" priority="782" operator="lessThan">
      <formula>0</formula>
    </cfRule>
  </conditionalFormatting>
  <conditionalFormatting sqref="B393:N393">
    <cfRule type="cellIs" dxfId="13933" priority="783" operator="lessThan">
      <formula>0</formula>
    </cfRule>
  </conditionalFormatting>
  <conditionalFormatting sqref="B399:N399">
    <cfRule type="cellIs" dxfId="13932" priority="780" operator="lessThan">
      <formula>0</formula>
    </cfRule>
  </conditionalFormatting>
  <conditionalFormatting sqref="N396">
    <cfRule type="cellIs" dxfId="13931" priority="781" operator="lessThan">
      <formula>0</formula>
    </cfRule>
  </conditionalFormatting>
  <conditionalFormatting sqref="B399:N399">
    <cfRule type="cellIs" dxfId="13930" priority="779" operator="lessThan">
      <formula>0</formula>
    </cfRule>
  </conditionalFormatting>
  <conditionalFormatting sqref="B399:N399">
    <cfRule type="cellIs" dxfId="13929" priority="778" operator="lessThan">
      <formula>0</formula>
    </cfRule>
  </conditionalFormatting>
  <conditionalFormatting sqref="B399:N399">
    <cfRule type="cellIs" dxfId="13928" priority="777" operator="lessThan">
      <formula>0</formula>
    </cfRule>
  </conditionalFormatting>
  <conditionalFormatting sqref="B399:N399">
    <cfRule type="cellIs" dxfId="13927" priority="776" operator="lessThan">
      <formula>0</formula>
    </cfRule>
  </conditionalFormatting>
  <conditionalFormatting sqref="B399:N399">
    <cfRule type="cellIs" dxfId="13926" priority="775" operator="lessThan">
      <formula>0</formula>
    </cfRule>
  </conditionalFormatting>
  <conditionalFormatting sqref="B399:N399">
    <cfRule type="cellIs" dxfId="13925" priority="774" operator="lessThan">
      <formula>0</formula>
    </cfRule>
  </conditionalFormatting>
  <conditionalFormatting sqref="B399:N399">
    <cfRule type="cellIs" dxfId="13924" priority="773" operator="lessThan">
      <formula>0</formula>
    </cfRule>
  </conditionalFormatting>
  <conditionalFormatting sqref="N402">
    <cfRule type="cellIs" dxfId="13923" priority="772" operator="lessThan">
      <formula>0</formula>
    </cfRule>
  </conditionalFormatting>
  <conditionalFormatting sqref="N355">
    <cfRule type="cellIs" dxfId="13922" priority="771" operator="lessThan">
      <formula>0</formula>
    </cfRule>
  </conditionalFormatting>
  <conditionalFormatting sqref="N361">
    <cfRule type="cellIs" dxfId="13921" priority="770" operator="lessThan">
      <formula>0</formula>
    </cfRule>
  </conditionalFormatting>
  <conditionalFormatting sqref="N361">
    <cfRule type="cellIs" dxfId="13920" priority="769" operator="lessThan">
      <formula>0</formula>
    </cfRule>
  </conditionalFormatting>
  <conditionalFormatting sqref="N367">
    <cfRule type="cellIs" dxfId="13919" priority="768" operator="lessThan">
      <formula>0</formula>
    </cfRule>
  </conditionalFormatting>
  <conditionalFormatting sqref="N367">
    <cfRule type="cellIs" dxfId="13918" priority="767" operator="lessThan">
      <formula>0</formula>
    </cfRule>
  </conditionalFormatting>
  <conditionalFormatting sqref="N373">
    <cfRule type="cellIs" dxfId="13917" priority="766" operator="lessThan">
      <formula>0</formula>
    </cfRule>
  </conditionalFormatting>
  <conditionalFormatting sqref="N373">
    <cfRule type="cellIs" dxfId="13916" priority="765" operator="lessThan">
      <formula>0</formula>
    </cfRule>
  </conditionalFormatting>
  <conditionalFormatting sqref="N379">
    <cfRule type="cellIs" dxfId="13915" priority="764" operator="lessThan">
      <formula>0</formula>
    </cfRule>
  </conditionalFormatting>
  <conditionalFormatting sqref="N379">
    <cfRule type="cellIs" dxfId="13914" priority="763" operator="lessThan">
      <formula>0</formula>
    </cfRule>
  </conditionalFormatting>
  <conditionalFormatting sqref="N385">
    <cfRule type="cellIs" dxfId="13913" priority="762" operator="lessThan">
      <formula>0</formula>
    </cfRule>
  </conditionalFormatting>
  <conditionalFormatting sqref="N385">
    <cfRule type="cellIs" dxfId="13912" priority="761" operator="lessThan">
      <formula>0</formula>
    </cfRule>
  </conditionalFormatting>
  <conditionalFormatting sqref="N391">
    <cfRule type="cellIs" dxfId="13911" priority="760" operator="lessThan">
      <formula>0</formula>
    </cfRule>
  </conditionalFormatting>
  <conditionalFormatting sqref="N391">
    <cfRule type="cellIs" dxfId="13910" priority="759" operator="lessThan">
      <formula>0</formula>
    </cfRule>
  </conditionalFormatting>
  <conditionalFormatting sqref="N397">
    <cfRule type="cellIs" dxfId="13909" priority="758" operator="lessThan">
      <formula>0</formula>
    </cfRule>
  </conditionalFormatting>
  <conditionalFormatting sqref="N397">
    <cfRule type="cellIs" dxfId="13908" priority="757" operator="lessThan">
      <formula>0</formula>
    </cfRule>
  </conditionalFormatting>
  <conditionalFormatting sqref="C409:M409">
    <cfRule type="cellIs" dxfId="13907" priority="756" operator="lessThan">
      <formula>0</formula>
    </cfRule>
  </conditionalFormatting>
  <conditionalFormatting sqref="C409:M409">
    <cfRule type="cellIs" dxfId="13906" priority="755" operator="lessThan">
      <formula>0</formula>
    </cfRule>
  </conditionalFormatting>
  <conditionalFormatting sqref="H409">
    <cfRule type="cellIs" dxfId="13905" priority="754" operator="lessThan">
      <formula>0</formula>
    </cfRule>
  </conditionalFormatting>
  <conditionalFormatting sqref="B409">
    <cfRule type="cellIs" dxfId="13904" priority="753" operator="lessThan">
      <formula>0</formula>
    </cfRule>
  </conditionalFormatting>
  <conditionalFormatting sqref="B409">
    <cfRule type="cellIs" dxfId="13903" priority="752" operator="lessThan">
      <formula>0</formula>
    </cfRule>
  </conditionalFormatting>
  <conditionalFormatting sqref="B405:N405">
    <cfRule type="cellIs" dxfId="13902" priority="751" operator="lessThan">
      <formula>0</formula>
    </cfRule>
  </conditionalFormatting>
  <conditionalFormatting sqref="B405:N405">
    <cfRule type="cellIs" dxfId="13901" priority="750" operator="lessThan">
      <formula>0</formula>
    </cfRule>
  </conditionalFormatting>
  <conditionalFormatting sqref="B405:N405">
    <cfRule type="cellIs" dxfId="13900" priority="749" operator="lessThan">
      <formula>0</formula>
    </cfRule>
  </conditionalFormatting>
  <conditionalFormatting sqref="B405:N405">
    <cfRule type="cellIs" dxfId="13899" priority="748" operator="lessThan">
      <formula>0</formula>
    </cfRule>
  </conditionalFormatting>
  <conditionalFormatting sqref="B405:N405">
    <cfRule type="cellIs" dxfId="13898" priority="747" operator="lessThan">
      <formula>0</formula>
    </cfRule>
  </conditionalFormatting>
  <conditionalFormatting sqref="B405:N405">
    <cfRule type="cellIs" dxfId="13897" priority="746" operator="lessThan">
      <formula>0</formula>
    </cfRule>
  </conditionalFormatting>
  <conditionalFormatting sqref="B405:N405">
    <cfRule type="cellIs" dxfId="13896" priority="745" operator="lessThan">
      <formula>0</formula>
    </cfRule>
  </conditionalFormatting>
  <conditionalFormatting sqref="B405:N405">
    <cfRule type="cellIs" dxfId="13895" priority="744" operator="lessThan">
      <formula>0</formula>
    </cfRule>
  </conditionalFormatting>
  <conditionalFormatting sqref="N408">
    <cfRule type="cellIs" dxfId="13894" priority="743" operator="lessThan">
      <formula>0</formula>
    </cfRule>
  </conditionalFormatting>
  <conditionalFormatting sqref="N409">
    <cfRule type="cellIs" dxfId="13893" priority="742" operator="lessThan">
      <formula>0</formula>
    </cfRule>
  </conditionalFormatting>
  <conditionalFormatting sqref="N409">
    <cfRule type="cellIs" dxfId="13892" priority="741" operator="lessThan">
      <formula>0</formula>
    </cfRule>
  </conditionalFormatting>
  <conditionalFormatting sqref="C415:M415">
    <cfRule type="cellIs" dxfId="13891" priority="740" operator="lessThan">
      <formula>0</formula>
    </cfRule>
  </conditionalFormatting>
  <conditionalFormatting sqref="C415:M415">
    <cfRule type="cellIs" dxfId="13890" priority="739" operator="lessThan">
      <formula>0</formula>
    </cfRule>
  </conditionalFormatting>
  <conditionalFormatting sqref="H415">
    <cfRule type="cellIs" dxfId="13889" priority="738" operator="lessThan">
      <formula>0</formula>
    </cfRule>
  </conditionalFormatting>
  <conditionalFormatting sqref="B415">
    <cfRule type="cellIs" dxfId="13888" priority="737" operator="lessThan">
      <formula>0</formula>
    </cfRule>
  </conditionalFormatting>
  <conditionalFormatting sqref="B415">
    <cfRule type="cellIs" dxfId="13887" priority="736" operator="lessThan">
      <formula>0</formula>
    </cfRule>
  </conditionalFormatting>
  <conditionalFormatting sqref="B411:N411">
    <cfRule type="cellIs" dxfId="13886" priority="735" operator="lessThan">
      <formula>0</formula>
    </cfRule>
  </conditionalFormatting>
  <conditionalFormatting sqref="B411:N411">
    <cfRule type="cellIs" dxfId="13885" priority="734" operator="lessThan">
      <formula>0</formula>
    </cfRule>
  </conditionalFormatting>
  <conditionalFormatting sqref="B411:N411">
    <cfRule type="cellIs" dxfId="13884" priority="733" operator="lessThan">
      <formula>0</formula>
    </cfRule>
  </conditionalFormatting>
  <conditionalFormatting sqref="B411:N411">
    <cfRule type="cellIs" dxfId="13883" priority="732" operator="lessThan">
      <formula>0</formula>
    </cfRule>
  </conditionalFormatting>
  <conditionalFormatting sqref="B411:N411">
    <cfRule type="cellIs" dxfId="13882" priority="731" operator="lessThan">
      <formula>0</formula>
    </cfRule>
  </conditionalFormatting>
  <conditionalFormatting sqref="B411:N411">
    <cfRule type="cellIs" dxfId="13881" priority="730" operator="lessThan">
      <formula>0</formula>
    </cfRule>
  </conditionalFormatting>
  <conditionalFormatting sqref="B411:N411">
    <cfRule type="cellIs" dxfId="13880" priority="729" operator="lessThan">
      <formula>0</formula>
    </cfRule>
  </conditionalFormatting>
  <conditionalFormatting sqref="B411:N411">
    <cfRule type="cellIs" dxfId="13879" priority="728" operator="lessThan">
      <formula>0</formula>
    </cfRule>
  </conditionalFormatting>
  <conditionalFormatting sqref="N414">
    <cfRule type="cellIs" dxfId="13878" priority="727" operator="lessThan">
      <formula>0</formula>
    </cfRule>
  </conditionalFormatting>
  <conditionalFormatting sqref="N415">
    <cfRule type="cellIs" dxfId="13877" priority="726" operator="lessThan">
      <formula>0</formula>
    </cfRule>
  </conditionalFormatting>
  <conditionalFormatting sqref="N415">
    <cfRule type="cellIs" dxfId="13876" priority="725" operator="lessThan">
      <formula>0</formula>
    </cfRule>
  </conditionalFormatting>
  <conditionalFormatting sqref="C421:M421">
    <cfRule type="cellIs" dxfId="13875" priority="724" operator="lessThan">
      <formula>0</formula>
    </cfRule>
  </conditionalFormatting>
  <conditionalFormatting sqref="C421:M421">
    <cfRule type="cellIs" dxfId="13874" priority="723" operator="lessThan">
      <formula>0</formula>
    </cfRule>
  </conditionalFormatting>
  <conditionalFormatting sqref="H421">
    <cfRule type="cellIs" dxfId="13873" priority="722" operator="lessThan">
      <formula>0</formula>
    </cfRule>
  </conditionalFormatting>
  <conditionalFormatting sqref="B421">
    <cfRule type="cellIs" dxfId="13872" priority="721" operator="lessThan">
      <formula>0</formula>
    </cfRule>
  </conditionalFormatting>
  <conditionalFormatting sqref="B421">
    <cfRule type="cellIs" dxfId="13871" priority="720" operator="lessThan">
      <formula>0</formula>
    </cfRule>
  </conditionalFormatting>
  <conditionalFormatting sqref="B417:N417">
    <cfRule type="cellIs" dxfId="13870" priority="719" operator="lessThan">
      <formula>0</formula>
    </cfRule>
  </conditionalFormatting>
  <conditionalFormatting sqref="B417:N417">
    <cfRule type="cellIs" dxfId="13869" priority="718" operator="lessThan">
      <formula>0</formula>
    </cfRule>
  </conditionalFormatting>
  <conditionalFormatting sqref="B417:N417">
    <cfRule type="cellIs" dxfId="13868" priority="717" operator="lessThan">
      <formula>0</formula>
    </cfRule>
  </conditionalFormatting>
  <conditionalFormatting sqref="B417:N417">
    <cfRule type="cellIs" dxfId="13867" priority="716" operator="lessThan">
      <formula>0</formula>
    </cfRule>
  </conditionalFormatting>
  <conditionalFormatting sqref="B417:N417">
    <cfRule type="cellIs" dxfId="13866" priority="715" operator="lessThan">
      <formula>0</formula>
    </cfRule>
  </conditionalFormatting>
  <conditionalFormatting sqref="B417:N417">
    <cfRule type="cellIs" dxfId="13865" priority="714" operator="lessThan">
      <formula>0</formula>
    </cfRule>
  </conditionalFormatting>
  <conditionalFormatting sqref="B417:N417">
    <cfRule type="cellIs" dxfId="13864" priority="713" operator="lessThan">
      <formula>0</formula>
    </cfRule>
  </conditionalFormatting>
  <conditionalFormatting sqref="B417:N417">
    <cfRule type="cellIs" dxfId="13863" priority="712" operator="lessThan">
      <formula>0</formula>
    </cfRule>
  </conditionalFormatting>
  <conditionalFormatting sqref="N420">
    <cfRule type="cellIs" dxfId="13862" priority="711" operator="lessThan">
      <formula>0</formula>
    </cfRule>
  </conditionalFormatting>
  <conditionalFormatting sqref="N421">
    <cfRule type="cellIs" dxfId="13861" priority="710" operator="lessThan">
      <formula>0</formula>
    </cfRule>
  </conditionalFormatting>
  <conditionalFormatting sqref="N421">
    <cfRule type="cellIs" dxfId="13860" priority="709" operator="lessThan">
      <formula>0</formula>
    </cfRule>
  </conditionalFormatting>
  <conditionalFormatting sqref="C427:M427">
    <cfRule type="cellIs" dxfId="13859" priority="708" operator="lessThan">
      <formula>0</formula>
    </cfRule>
  </conditionalFormatting>
  <conditionalFormatting sqref="C427:M427">
    <cfRule type="cellIs" dxfId="13858" priority="707" operator="lessThan">
      <formula>0</formula>
    </cfRule>
  </conditionalFormatting>
  <conditionalFormatting sqref="H427">
    <cfRule type="cellIs" dxfId="13857" priority="706" operator="lessThan">
      <formula>0</formula>
    </cfRule>
  </conditionalFormatting>
  <conditionalFormatting sqref="B427">
    <cfRule type="cellIs" dxfId="13856" priority="705" operator="lessThan">
      <formula>0</formula>
    </cfRule>
  </conditionalFormatting>
  <conditionalFormatting sqref="B427">
    <cfRule type="cellIs" dxfId="13855" priority="704" operator="lessThan">
      <formula>0</formula>
    </cfRule>
  </conditionalFormatting>
  <conditionalFormatting sqref="B423:N423">
    <cfRule type="cellIs" dxfId="13854" priority="703" operator="lessThan">
      <formula>0</formula>
    </cfRule>
  </conditionalFormatting>
  <conditionalFormatting sqref="B423:N423">
    <cfRule type="cellIs" dxfId="13853" priority="702" operator="lessThan">
      <formula>0</formula>
    </cfRule>
  </conditionalFormatting>
  <conditionalFormatting sqref="B423:N423">
    <cfRule type="cellIs" dxfId="13852" priority="701" operator="lessThan">
      <formula>0</formula>
    </cfRule>
  </conditionalFormatting>
  <conditionalFormatting sqref="B423:N423">
    <cfRule type="cellIs" dxfId="13851" priority="700" operator="lessThan">
      <formula>0</formula>
    </cfRule>
  </conditionalFormatting>
  <conditionalFormatting sqref="B423:N423">
    <cfRule type="cellIs" dxfId="13850" priority="699" operator="lessThan">
      <formula>0</formula>
    </cfRule>
  </conditionalFormatting>
  <conditionalFormatting sqref="B423:N423">
    <cfRule type="cellIs" dxfId="13849" priority="698" operator="lessThan">
      <formula>0</formula>
    </cfRule>
  </conditionalFormatting>
  <conditionalFormatting sqref="B423:N423">
    <cfRule type="cellIs" dxfId="13848" priority="697" operator="lessThan">
      <formula>0</formula>
    </cfRule>
  </conditionalFormatting>
  <conditionalFormatting sqref="B423:N423">
    <cfRule type="cellIs" dxfId="13847" priority="696" operator="lessThan">
      <formula>0</formula>
    </cfRule>
  </conditionalFormatting>
  <conditionalFormatting sqref="N426">
    <cfRule type="cellIs" dxfId="13846" priority="695" operator="lessThan">
      <formula>0</formula>
    </cfRule>
  </conditionalFormatting>
  <conditionalFormatting sqref="C537:N537">
    <cfRule type="cellIs" dxfId="13845" priority="415" operator="lessThan">
      <formula>0</formula>
    </cfRule>
  </conditionalFormatting>
  <conditionalFormatting sqref="C568:N568">
    <cfRule type="cellIs" dxfId="13844" priority="412" operator="lessThan">
      <formula>0</formula>
    </cfRule>
  </conditionalFormatting>
  <conditionalFormatting sqref="I552:N552">
    <cfRule type="cellIs" dxfId="13843" priority="409" operator="lessThan">
      <formula>0</formula>
    </cfRule>
  </conditionalFormatting>
  <conditionalFormatting sqref="I560:N560">
    <cfRule type="cellIs" dxfId="13842" priority="406" operator="lessThan">
      <formula>0</formula>
    </cfRule>
  </conditionalFormatting>
  <conditionalFormatting sqref="B429:N429">
    <cfRule type="cellIs" dxfId="13841" priority="683" operator="lessThan">
      <formula>0</formula>
    </cfRule>
  </conditionalFormatting>
  <conditionalFormatting sqref="B429:N429">
    <cfRule type="cellIs" dxfId="13840" priority="682" operator="lessThan">
      <formula>0</formula>
    </cfRule>
  </conditionalFormatting>
  <conditionalFormatting sqref="B429:N429">
    <cfRule type="cellIs" dxfId="13839" priority="681" operator="lessThan">
      <formula>0</formula>
    </cfRule>
  </conditionalFormatting>
  <conditionalFormatting sqref="B429:N429">
    <cfRule type="cellIs" dxfId="13838" priority="680" operator="lessThan">
      <formula>0</formula>
    </cfRule>
  </conditionalFormatting>
  <conditionalFormatting sqref="N432">
    <cfRule type="cellIs" dxfId="13837" priority="679" operator="lessThan">
      <formula>0</formula>
    </cfRule>
  </conditionalFormatting>
  <conditionalFormatting sqref="C439:M439">
    <cfRule type="cellIs" dxfId="13836" priority="678" operator="lessThan">
      <formula>0</formula>
    </cfRule>
  </conditionalFormatting>
  <conditionalFormatting sqref="C439:M439">
    <cfRule type="cellIs" dxfId="13835" priority="677" operator="lessThan">
      <formula>0</formula>
    </cfRule>
  </conditionalFormatting>
  <conditionalFormatting sqref="H439">
    <cfRule type="cellIs" dxfId="13834" priority="676" operator="lessThan">
      <formula>0</formula>
    </cfRule>
  </conditionalFormatting>
  <conditionalFormatting sqref="B439">
    <cfRule type="cellIs" dxfId="13833" priority="675" operator="lessThan">
      <formula>0</formula>
    </cfRule>
  </conditionalFormatting>
  <conditionalFormatting sqref="B439">
    <cfRule type="cellIs" dxfId="13832" priority="674" operator="lessThan">
      <formula>0</formula>
    </cfRule>
  </conditionalFormatting>
  <conditionalFormatting sqref="B435:N435">
    <cfRule type="cellIs" dxfId="13831" priority="673" operator="lessThan">
      <formula>0</formula>
    </cfRule>
  </conditionalFormatting>
  <conditionalFormatting sqref="B435:N435">
    <cfRule type="cellIs" dxfId="13830" priority="672" operator="lessThan">
      <formula>0</formula>
    </cfRule>
  </conditionalFormatting>
  <conditionalFormatting sqref="C641:N645">
    <cfRule type="cellIs" dxfId="13829" priority="391" operator="lessThan">
      <formula>0</formula>
    </cfRule>
  </conditionalFormatting>
  <conditionalFormatting sqref="C597:N597">
    <cfRule type="cellIs" dxfId="13828" priority="388" operator="lessThan">
      <formula>0</formula>
    </cfRule>
  </conditionalFormatting>
  <conditionalFormatting sqref="C603:N603">
    <cfRule type="cellIs" dxfId="13827" priority="385" operator="lessThan">
      <formula>0</formula>
    </cfRule>
  </conditionalFormatting>
  <conditionalFormatting sqref="C603:N603">
    <cfRule type="cellIs" dxfId="13826" priority="384" operator="lessThan">
      <formula>0</formula>
    </cfRule>
  </conditionalFormatting>
  <conditionalFormatting sqref="C603:N603">
    <cfRule type="cellIs" dxfId="13825" priority="383" operator="lessThan">
      <formula>0</formula>
    </cfRule>
  </conditionalFormatting>
  <conditionalFormatting sqref="H445">
    <cfRule type="cellIs" dxfId="13824" priority="660" operator="lessThan">
      <formula>0</formula>
    </cfRule>
  </conditionalFormatting>
  <conditionalFormatting sqref="B445">
    <cfRule type="cellIs" dxfId="13823" priority="659" operator="lessThan">
      <formula>0</formula>
    </cfRule>
  </conditionalFormatting>
  <conditionalFormatting sqref="B445">
    <cfRule type="cellIs" dxfId="13822" priority="658" operator="lessThan">
      <formula>0</formula>
    </cfRule>
  </conditionalFormatting>
  <conditionalFormatting sqref="B441:N441">
    <cfRule type="cellIs" dxfId="13821" priority="657" operator="lessThan">
      <formula>0</formula>
    </cfRule>
  </conditionalFormatting>
  <conditionalFormatting sqref="B441:N441">
    <cfRule type="cellIs" dxfId="13820" priority="656" operator="lessThan">
      <formula>0</formula>
    </cfRule>
  </conditionalFormatting>
  <conditionalFormatting sqref="B441:N441">
    <cfRule type="cellIs" dxfId="13819" priority="655" operator="lessThan">
      <formula>0</formula>
    </cfRule>
  </conditionalFormatting>
  <conditionalFormatting sqref="B441:N441">
    <cfRule type="cellIs" dxfId="13818" priority="654" operator="lessThan">
      <formula>0</formula>
    </cfRule>
  </conditionalFormatting>
  <conditionalFormatting sqref="B441:N441">
    <cfRule type="cellIs" dxfId="13817" priority="653" operator="lessThan">
      <formula>0</formula>
    </cfRule>
  </conditionalFormatting>
  <conditionalFormatting sqref="B441:N441">
    <cfRule type="cellIs" dxfId="13816" priority="652" operator="lessThan">
      <formula>0</formula>
    </cfRule>
  </conditionalFormatting>
  <conditionalFormatting sqref="B441:N441">
    <cfRule type="cellIs" dxfId="13815" priority="651" operator="lessThan">
      <formula>0</formula>
    </cfRule>
  </conditionalFormatting>
  <conditionalFormatting sqref="B441:N441">
    <cfRule type="cellIs" dxfId="13814" priority="650" operator="lessThan">
      <formula>0</formula>
    </cfRule>
  </conditionalFormatting>
  <conditionalFormatting sqref="N444">
    <cfRule type="cellIs" dxfId="13813" priority="649" operator="lessThan">
      <formula>0</formula>
    </cfRule>
  </conditionalFormatting>
  <conditionalFormatting sqref="N445">
    <cfRule type="cellIs" dxfId="13812" priority="648" operator="lessThan">
      <formula>0</formula>
    </cfRule>
  </conditionalFormatting>
  <conditionalFormatting sqref="N445">
    <cfRule type="cellIs" dxfId="13811" priority="647" operator="lessThan">
      <formula>0</formula>
    </cfRule>
  </conditionalFormatting>
  <conditionalFormatting sqref="C452:M452">
    <cfRule type="cellIs" dxfId="13810" priority="646" operator="lessThan">
      <formula>0</formula>
    </cfRule>
  </conditionalFormatting>
  <conditionalFormatting sqref="C452:M452">
    <cfRule type="cellIs" dxfId="13809" priority="645" operator="lessThan">
      <formula>0</formula>
    </cfRule>
  </conditionalFormatting>
  <conditionalFormatting sqref="H452">
    <cfRule type="cellIs" dxfId="13808" priority="644" operator="lessThan">
      <formula>0</formula>
    </cfRule>
  </conditionalFormatting>
  <conditionalFormatting sqref="B452">
    <cfRule type="cellIs" dxfId="13807" priority="643" operator="lessThan">
      <formula>0</formula>
    </cfRule>
  </conditionalFormatting>
  <conditionalFormatting sqref="B452">
    <cfRule type="cellIs" dxfId="13806" priority="642" operator="lessThan">
      <formula>0</formula>
    </cfRule>
  </conditionalFormatting>
  <conditionalFormatting sqref="B448:N448">
    <cfRule type="cellIs" dxfId="13805" priority="641" operator="lessThan">
      <formula>0</formula>
    </cfRule>
  </conditionalFormatting>
  <conditionalFormatting sqref="B448:N448">
    <cfRule type="cellIs" dxfId="13804" priority="640" operator="lessThan">
      <formula>0</formula>
    </cfRule>
  </conditionalFormatting>
  <conditionalFormatting sqref="B448:N448">
    <cfRule type="cellIs" dxfId="13803" priority="639" operator="lessThan">
      <formula>0</formula>
    </cfRule>
  </conditionalFormatting>
  <conditionalFormatting sqref="B448:N448">
    <cfRule type="cellIs" dxfId="13802" priority="638" operator="lessThan">
      <formula>0</formula>
    </cfRule>
  </conditionalFormatting>
  <conditionalFormatting sqref="B448:N448">
    <cfRule type="cellIs" dxfId="13801" priority="637" operator="lessThan">
      <formula>0</formula>
    </cfRule>
  </conditionalFormatting>
  <conditionalFormatting sqref="B448:N448">
    <cfRule type="cellIs" dxfId="13800" priority="636" operator="lessThan">
      <formula>0</formula>
    </cfRule>
  </conditionalFormatting>
  <conditionalFormatting sqref="B448:N448">
    <cfRule type="cellIs" dxfId="13799" priority="635" operator="lessThan">
      <formula>0</formula>
    </cfRule>
  </conditionalFormatting>
  <conditionalFormatting sqref="B448:N448">
    <cfRule type="cellIs" dxfId="13798" priority="634" operator="lessThan">
      <formula>0</formula>
    </cfRule>
  </conditionalFormatting>
  <conditionalFormatting sqref="N451">
    <cfRule type="cellIs" dxfId="13797" priority="633" operator="lessThan">
      <formula>0</formula>
    </cfRule>
  </conditionalFormatting>
  <conditionalFormatting sqref="N452">
    <cfRule type="cellIs" dxfId="13796" priority="632" operator="lessThan">
      <formula>0</formula>
    </cfRule>
  </conditionalFormatting>
  <conditionalFormatting sqref="N452">
    <cfRule type="cellIs" dxfId="13795" priority="631" operator="lessThan">
      <formula>0</formula>
    </cfRule>
  </conditionalFormatting>
  <conditionalFormatting sqref="C458:M458">
    <cfRule type="cellIs" dxfId="13794" priority="630" operator="lessThan">
      <formula>0</formula>
    </cfRule>
  </conditionalFormatting>
  <conditionalFormatting sqref="C458:M458">
    <cfRule type="cellIs" dxfId="13793" priority="629" operator="lessThan">
      <formula>0</formula>
    </cfRule>
  </conditionalFormatting>
  <conditionalFormatting sqref="H458">
    <cfRule type="cellIs" dxfId="13792" priority="628" operator="lessThan">
      <formula>0</formula>
    </cfRule>
  </conditionalFormatting>
  <conditionalFormatting sqref="B458">
    <cfRule type="cellIs" dxfId="13791" priority="627" operator="lessThan">
      <formula>0</formula>
    </cfRule>
  </conditionalFormatting>
  <conditionalFormatting sqref="B458">
    <cfRule type="cellIs" dxfId="13790" priority="626" operator="lessThan">
      <formula>0</formula>
    </cfRule>
  </conditionalFormatting>
  <conditionalFormatting sqref="Q505">
    <cfRule type="cellIs" dxfId="13789" priority="346" operator="lessThan">
      <formula>0</formula>
    </cfRule>
  </conditionalFormatting>
  <conditionalFormatting sqref="P505">
    <cfRule type="cellIs" dxfId="13788" priority="345" operator="lessThan">
      <formula>0</formula>
    </cfRule>
  </conditionalFormatting>
  <conditionalFormatting sqref="Q513">
    <cfRule type="cellIs" dxfId="13787" priority="343" operator="lessThan">
      <formula>0</formula>
    </cfRule>
  </conditionalFormatting>
  <conditionalFormatting sqref="P513">
    <cfRule type="cellIs" dxfId="13786" priority="342" operator="lessThan">
      <formula>0</formula>
    </cfRule>
  </conditionalFormatting>
  <conditionalFormatting sqref="Q522">
    <cfRule type="cellIs" dxfId="13785" priority="340" operator="lessThan">
      <formula>0</formula>
    </cfRule>
  </conditionalFormatting>
  <conditionalFormatting sqref="P522">
    <cfRule type="cellIs" dxfId="13784" priority="339" operator="lessThan">
      <formula>0</formula>
    </cfRule>
  </conditionalFormatting>
  <conditionalFormatting sqref="Q530">
    <cfRule type="cellIs" dxfId="13783" priority="337" operator="lessThan">
      <formula>0</formula>
    </cfRule>
  </conditionalFormatting>
  <conditionalFormatting sqref="C461:C464">
    <cfRule type="expression" dxfId="13782" priority="613">
      <formula>C461/B461&gt;1</formula>
    </cfRule>
    <cfRule type="expression" dxfId="13781" priority="614">
      <formula>C461/B461&lt;1</formula>
    </cfRule>
  </conditionalFormatting>
  <conditionalFormatting sqref="Q538">
    <cfRule type="cellIs" dxfId="13780" priority="334" operator="lessThan">
      <formula>0</formula>
    </cfRule>
  </conditionalFormatting>
  <conditionalFormatting sqref="D461:N464">
    <cfRule type="expression" dxfId="13779" priority="610">
      <formula>D461/C461&gt;1</formula>
    </cfRule>
    <cfRule type="expression" dxfId="13778" priority="611">
      <formula>D461/C461&lt;1</formula>
    </cfRule>
  </conditionalFormatting>
  <conditionalFormatting sqref="Q553">
    <cfRule type="cellIs" dxfId="13777" priority="331" operator="lessThan">
      <formula>0</formula>
    </cfRule>
  </conditionalFormatting>
  <conditionalFormatting sqref="B461:B464 B552:N552 B560:N560 B575:N575 B589:N589">
    <cfRule type="expression" dxfId="13776" priority="607">
      <formula>B461/#REF!&gt;1</formula>
    </cfRule>
    <cfRule type="expression" dxfId="13775" priority="608">
      <formula>B461/#REF!&lt;1</formula>
    </cfRule>
  </conditionalFormatting>
  <conditionalFormatting sqref="Q561">
    <cfRule type="cellIs" dxfId="13774" priority="328" operator="lessThan">
      <formula>0</formula>
    </cfRule>
  </conditionalFormatting>
  <conditionalFormatting sqref="B512">
    <cfRule type="expression" dxfId="13773" priority="604">
      <formula>B512/#REF!&gt;1</formula>
    </cfRule>
    <cfRule type="expression" dxfId="13772" priority="605">
      <formula>B512/#REF!&lt;1</formula>
    </cfRule>
  </conditionalFormatting>
  <conditionalFormatting sqref="Q590">
    <cfRule type="cellIs" dxfId="13771" priority="325" operator="lessThan">
      <formula>0</formula>
    </cfRule>
  </conditionalFormatting>
  <conditionalFormatting sqref="C512">
    <cfRule type="expression" dxfId="13770" priority="601">
      <formula>C512/B512&gt;1</formula>
    </cfRule>
    <cfRule type="expression" dxfId="13769" priority="602">
      <formula>C512/B512&lt;1</formula>
    </cfRule>
  </conditionalFormatting>
  <conditionalFormatting sqref="D512">
    <cfRule type="cellIs" dxfId="13768" priority="600" operator="lessThan">
      <formula>0</formula>
    </cfRule>
  </conditionalFormatting>
  <conditionalFormatting sqref="D512">
    <cfRule type="expression" dxfId="13767" priority="598">
      <formula>D512/C512&gt;1</formula>
    </cfRule>
    <cfRule type="expression" dxfId="13766" priority="599">
      <formula>D512/C512&lt;1</formula>
    </cfRule>
  </conditionalFormatting>
  <conditionalFormatting sqref="E512">
    <cfRule type="cellIs" dxfId="13765" priority="597" operator="lessThan">
      <formula>0</formula>
    </cfRule>
  </conditionalFormatting>
  <conditionalFormatting sqref="E512">
    <cfRule type="expression" dxfId="13764" priority="595">
      <formula>E512/D512&gt;1</formula>
    </cfRule>
    <cfRule type="expression" dxfId="13763" priority="596">
      <formula>E512/D512&lt;1</formula>
    </cfRule>
  </conditionalFormatting>
  <conditionalFormatting sqref="F512">
    <cfRule type="cellIs" dxfId="13762" priority="594" operator="lessThan">
      <formula>0</formula>
    </cfRule>
  </conditionalFormatting>
  <conditionalFormatting sqref="F512">
    <cfRule type="expression" dxfId="13761" priority="592">
      <formula>F512/E512&gt;1</formula>
    </cfRule>
    <cfRule type="expression" dxfId="13760" priority="593">
      <formula>F512/E512&lt;1</formula>
    </cfRule>
  </conditionalFormatting>
  <conditionalFormatting sqref="G512">
    <cfRule type="cellIs" dxfId="13759" priority="591" operator="lessThan">
      <formula>0</formula>
    </cfRule>
  </conditionalFormatting>
  <conditionalFormatting sqref="G512">
    <cfRule type="expression" dxfId="13758" priority="589">
      <formula>G512/F512&gt;1</formula>
    </cfRule>
    <cfRule type="expression" dxfId="13757" priority="590">
      <formula>G512/F512&lt;1</formula>
    </cfRule>
  </conditionalFormatting>
  <conditionalFormatting sqref="H512">
    <cfRule type="cellIs" dxfId="13756" priority="588" operator="lessThan">
      <formula>0</formula>
    </cfRule>
  </conditionalFormatting>
  <conditionalFormatting sqref="H512">
    <cfRule type="expression" dxfId="13755" priority="586">
      <formula>H512/G512&gt;1</formula>
    </cfRule>
    <cfRule type="expression" dxfId="13754" priority="587">
      <formula>H512/G512&lt;1</formula>
    </cfRule>
  </conditionalFormatting>
  <conditionalFormatting sqref="I512:N512">
    <cfRule type="cellIs" dxfId="13753" priority="585" operator="lessThan">
      <formula>0</formula>
    </cfRule>
  </conditionalFormatting>
  <conditionalFormatting sqref="I512:N512">
    <cfRule type="expression" dxfId="13752" priority="583">
      <formula>I512/H512&gt;1</formula>
    </cfRule>
    <cfRule type="expression" dxfId="13751" priority="584">
      <formula>I512/H512&lt;1</formula>
    </cfRule>
  </conditionalFormatting>
  <conditionalFormatting sqref="B552">
    <cfRule type="cellIs" dxfId="13750" priority="582" operator="lessThan">
      <formula>0</formula>
    </cfRule>
  </conditionalFormatting>
  <conditionalFormatting sqref="B552">
    <cfRule type="expression" dxfId="13749" priority="580">
      <formula>B552/#REF!&gt;1</formula>
    </cfRule>
    <cfRule type="expression" dxfId="13748" priority="581">
      <formula>B552/#REF!&lt;1</formula>
    </cfRule>
  </conditionalFormatting>
  <conditionalFormatting sqref="C552">
    <cfRule type="cellIs" dxfId="13747" priority="579" operator="lessThan">
      <formula>0</formula>
    </cfRule>
  </conditionalFormatting>
  <conditionalFormatting sqref="C552">
    <cfRule type="expression" dxfId="13746" priority="577">
      <formula>C552/B552&gt;1</formula>
    </cfRule>
    <cfRule type="expression" dxfId="13745" priority="578">
      <formula>C552/B552&lt;1</formula>
    </cfRule>
  </conditionalFormatting>
  <conditionalFormatting sqref="D552">
    <cfRule type="cellIs" dxfId="13744" priority="576" operator="lessThan">
      <formula>0</formula>
    </cfRule>
  </conditionalFormatting>
  <conditionalFormatting sqref="D552">
    <cfRule type="expression" dxfId="13743" priority="574">
      <formula>D552/C552&gt;1</formula>
    </cfRule>
    <cfRule type="expression" dxfId="13742" priority="575">
      <formula>D552/C552&lt;1</formula>
    </cfRule>
  </conditionalFormatting>
  <conditionalFormatting sqref="E552">
    <cfRule type="cellIs" dxfId="13741" priority="573" operator="lessThan">
      <formula>0</formula>
    </cfRule>
  </conditionalFormatting>
  <conditionalFormatting sqref="E552">
    <cfRule type="expression" dxfId="13740" priority="571">
      <formula>E552/D552&gt;1</formula>
    </cfRule>
    <cfRule type="expression" dxfId="13739" priority="572">
      <formula>E552/D552&lt;1</formula>
    </cfRule>
  </conditionalFormatting>
  <conditionalFormatting sqref="F552">
    <cfRule type="cellIs" dxfId="13738" priority="570" operator="lessThan">
      <formula>0</formula>
    </cfRule>
  </conditionalFormatting>
  <conditionalFormatting sqref="F552">
    <cfRule type="expression" dxfId="13737" priority="568">
      <formula>F552/E552&gt;1</formula>
    </cfRule>
    <cfRule type="expression" dxfId="13736" priority="569">
      <formula>F552/E552&lt;1</formula>
    </cfRule>
  </conditionalFormatting>
  <conditionalFormatting sqref="G552">
    <cfRule type="cellIs" dxfId="13735" priority="567" operator="lessThan">
      <formula>0</formula>
    </cfRule>
  </conditionalFormatting>
  <conditionalFormatting sqref="G552">
    <cfRule type="expression" dxfId="13734" priority="565">
      <formula>G552/F552&gt;1</formula>
    </cfRule>
    <cfRule type="expression" dxfId="13733" priority="566">
      <formula>G552/F552&lt;1</formula>
    </cfRule>
  </conditionalFormatting>
  <conditionalFormatting sqref="H552">
    <cfRule type="cellIs" dxfId="13732" priority="564" operator="lessThan">
      <formula>0</formula>
    </cfRule>
  </conditionalFormatting>
  <conditionalFormatting sqref="H552">
    <cfRule type="expression" dxfId="13731" priority="562">
      <formula>H552/G552&gt;1</formula>
    </cfRule>
    <cfRule type="expression" dxfId="13730" priority="563">
      <formula>H552/G552&lt;1</formula>
    </cfRule>
  </conditionalFormatting>
  <conditionalFormatting sqref="B560">
    <cfRule type="cellIs" dxfId="13729" priority="561" operator="lessThan">
      <formula>0</formula>
    </cfRule>
  </conditionalFormatting>
  <conditionalFormatting sqref="B560">
    <cfRule type="expression" dxfId="13728" priority="559">
      <formula>B560/#REF!&gt;1</formula>
    </cfRule>
    <cfRule type="expression" dxfId="13727" priority="560">
      <formula>B560/#REF!&lt;1</formula>
    </cfRule>
  </conditionalFormatting>
  <conditionalFormatting sqref="C560">
    <cfRule type="cellIs" dxfId="13726" priority="558" operator="lessThan">
      <formula>0</formula>
    </cfRule>
  </conditionalFormatting>
  <conditionalFormatting sqref="C560">
    <cfRule type="expression" dxfId="13725" priority="556">
      <formula>C560/B560&gt;1</formula>
    </cfRule>
    <cfRule type="expression" dxfId="13724" priority="557">
      <formula>C560/B560&lt;1</formula>
    </cfRule>
  </conditionalFormatting>
  <conditionalFormatting sqref="D560">
    <cfRule type="cellIs" dxfId="13723" priority="555" operator="lessThan">
      <formula>0</formula>
    </cfRule>
  </conditionalFormatting>
  <conditionalFormatting sqref="D560">
    <cfRule type="expression" dxfId="13722" priority="553">
      <formula>D560/C560&gt;1</formula>
    </cfRule>
    <cfRule type="expression" dxfId="13721" priority="554">
      <formula>D560/C560&lt;1</formula>
    </cfRule>
  </conditionalFormatting>
  <conditionalFormatting sqref="E560">
    <cfRule type="cellIs" dxfId="13720" priority="552" operator="lessThan">
      <formula>0</formula>
    </cfRule>
  </conditionalFormatting>
  <conditionalFormatting sqref="E560">
    <cfRule type="expression" dxfId="13719" priority="550">
      <formula>E560/D560&gt;1</formula>
    </cfRule>
    <cfRule type="expression" dxfId="13718" priority="551">
      <formula>E560/D560&lt;1</formula>
    </cfRule>
  </conditionalFormatting>
  <conditionalFormatting sqref="F560">
    <cfRule type="cellIs" dxfId="13717" priority="549" operator="lessThan">
      <formula>0</formula>
    </cfRule>
  </conditionalFormatting>
  <conditionalFormatting sqref="F560">
    <cfRule type="expression" dxfId="13716" priority="547">
      <formula>F560/E560&gt;1</formula>
    </cfRule>
    <cfRule type="expression" dxfId="13715" priority="548">
      <formula>F560/E560&lt;1</formula>
    </cfRule>
  </conditionalFormatting>
  <conditionalFormatting sqref="G560">
    <cfRule type="cellIs" dxfId="13714" priority="546" operator="lessThan">
      <formula>0</formula>
    </cfRule>
  </conditionalFormatting>
  <conditionalFormatting sqref="G560">
    <cfRule type="expression" dxfId="13713" priority="544">
      <formula>G560/F560&gt;1</formula>
    </cfRule>
    <cfRule type="expression" dxfId="13712" priority="545">
      <formula>G560/F560&lt;1</formula>
    </cfRule>
  </conditionalFormatting>
  <conditionalFormatting sqref="H560">
    <cfRule type="cellIs" dxfId="13711" priority="543" operator="lessThan">
      <formula>0</formula>
    </cfRule>
  </conditionalFormatting>
  <conditionalFormatting sqref="H560">
    <cfRule type="expression" dxfId="13710" priority="541">
      <formula>H560/G560&gt;1</formula>
    </cfRule>
    <cfRule type="expression" dxfId="13709" priority="542">
      <formula>H560/G560&lt;1</formula>
    </cfRule>
  </conditionalFormatting>
  <conditionalFormatting sqref="O616:O619">
    <cfRule type="cellIs" dxfId="13708" priority="287" operator="lessThan">
      <formula>0</formula>
    </cfRule>
  </conditionalFormatting>
  <conditionalFormatting sqref="B589">
    <cfRule type="expression" dxfId="13707" priority="538">
      <formula>B589/#REF!&gt;1</formula>
    </cfRule>
    <cfRule type="expression" dxfId="13706" priority="539">
      <formula>B589/#REF!&lt;1</formula>
    </cfRule>
  </conditionalFormatting>
  <conditionalFormatting sqref="C589">
    <cfRule type="cellIs" dxfId="13705" priority="537" operator="lessThan">
      <formula>0</formula>
    </cfRule>
  </conditionalFormatting>
  <conditionalFormatting sqref="C589">
    <cfRule type="expression" dxfId="13704" priority="535">
      <formula>C589/B589&gt;1</formula>
    </cfRule>
    <cfRule type="expression" dxfId="13703" priority="536">
      <formula>C589/B589&lt;1</formula>
    </cfRule>
  </conditionalFormatting>
  <conditionalFormatting sqref="O605:O607">
    <cfRule type="cellIs" dxfId="13702" priority="281" operator="lessThan">
      <formula>0</formula>
    </cfRule>
  </conditionalFormatting>
  <conditionalFormatting sqref="D589">
    <cfRule type="expression" dxfId="13701" priority="532">
      <formula>D589/C589&gt;1</formula>
    </cfRule>
    <cfRule type="expression" dxfId="13700" priority="533">
      <formula>D589/C589&lt;1</formula>
    </cfRule>
  </conditionalFormatting>
  <conditionalFormatting sqref="E589">
    <cfRule type="cellIs" dxfId="13699" priority="531" operator="lessThan">
      <formula>0</formula>
    </cfRule>
  </conditionalFormatting>
  <conditionalFormatting sqref="E589">
    <cfRule type="expression" dxfId="13698" priority="529">
      <formula>E589/D589&gt;1</formula>
    </cfRule>
    <cfRule type="expression" dxfId="13697" priority="530">
      <formula>E589/D589&lt;1</formula>
    </cfRule>
  </conditionalFormatting>
  <conditionalFormatting sqref="F589">
    <cfRule type="cellIs" dxfId="13696" priority="528" operator="lessThan">
      <formula>0</formula>
    </cfRule>
  </conditionalFormatting>
  <conditionalFormatting sqref="F589">
    <cfRule type="expression" dxfId="13695" priority="526">
      <formula>F589/E589&gt;1</formula>
    </cfRule>
    <cfRule type="expression" dxfId="13694" priority="527">
      <formula>F589/E589&lt;1</formula>
    </cfRule>
  </conditionalFormatting>
  <conditionalFormatting sqref="O377">
    <cfRule type="cellIs" dxfId="13693" priority="272" operator="lessThan">
      <formula>0</formula>
    </cfRule>
  </conditionalFormatting>
  <conditionalFormatting sqref="G589">
    <cfRule type="expression" dxfId="13692" priority="523">
      <formula>G589/F589&gt;1</formula>
    </cfRule>
    <cfRule type="expression" dxfId="13691" priority="524">
      <formula>G589/F589&lt;1</formula>
    </cfRule>
  </conditionalFormatting>
  <conditionalFormatting sqref="O366">
    <cfRule type="cellIs" dxfId="13690" priority="269" operator="lessThan">
      <formula>0</formula>
    </cfRule>
  </conditionalFormatting>
  <conditionalFormatting sqref="H589">
    <cfRule type="expression" dxfId="13689" priority="520">
      <formula>H589/G589&gt;1</formula>
    </cfRule>
    <cfRule type="expression" dxfId="13688" priority="521">
      <formula>H589/G589&lt;1</formula>
    </cfRule>
  </conditionalFormatting>
  <conditionalFormatting sqref="N596">
    <cfRule type="cellIs" dxfId="13687" priority="519" operator="lessThan">
      <formula>0</formula>
    </cfRule>
  </conditionalFormatting>
  <conditionalFormatting sqref="O387">
    <cfRule type="cellIs" dxfId="13686" priority="264" operator="lessThan">
      <formula>0</formula>
    </cfRule>
  </conditionalFormatting>
  <conditionalFormatting sqref="O387">
    <cfRule type="cellIs" dxfId="13685" priority="265" operator="lessThan">
      <formula>0</formula>
    </cfRule>
  </conditionalFormatting>
  <conditionalFormatting sqref="O387">
    <cfRule type="cellIs" dxfId="13684" priority="262" operator="lessThan">
      <formula>0</formula>
    </cfRule>
  </conditionalFormatting>
  <conditionalFormatting sqref="O387">
    <cfRule type="cellIs" dxfId="13683" priority="263" operator="lessThan">
      <formula>0</formula>
    </cfRule>
  </conditionalFormatting>
  <conditionalFormatting sqref="N600">
    <cfRule type="cellIs" dxfId="13682" priority="518" operator="lessThan">
      <formula>0</formula>
    </cfRule>
  </conditionalFormatting>
  <conditionalFormatting sqref="N600">
    <cfRule type="cellIs" dxfId="13681" priority="517" operator="lessThan">
      <formula>0</formula>
    </cfRule>
  </conditionalFormatting>
  <conditionalFormatting sqref="P363">
    <cfRule type="cellIs" dxfId="13680" priority="516" operator="lessThan">
      <formula>0</formula>
    </cfRule>
  </conditionalFormatting>
  <conditionalFormatting sqref="P364:P365">
    <cfRule type="cellIs" dxfId="13679" priority="515" operator="lessThan">
      <formula>0</formula>
    </cfRule>
  </conditionalFormatting>
  <conditionalFormatting sqref="P461:P464">
    <cfRule type="cellIs" dxfId="13678" priority="514" operator="lessThan">
      <formula>0</formula>
    </cfRule>
  </conditionalFormatting>
  <conditionalFormatting sqref="P361">
    <cfRule type="cellIs" dxfId="13677" priority="513" operator="lessThan">
      <formula>0</formula>
    </cfRule>
  </conditionalFormatting>
  <conditionalFormatting sqref="P366:P367">
    <cfRule type="cellIs" dxfId="13676" priority="512" operator="lessThan">
      <formula>0</formula>
    </cfRule>
  </conditionalFormatting>
  <conditionalFormatting sqref="P369:P373">
    <cfRule type="cellIs" dxfId="13675" priority="511" operator="lessThan">
      <formula>0</formula>
    </cfRule>
  </conditionalFormatting>
  <conditionalFormatting sqref="P378:P379">
    <cfRule type="cellIs" dxfId="13674" priority="510" operator="lessThan">
      <formula>0</formula>
    </cfRule>
  </conditionalFormatting>
  <conditionalFormatting sqref="P384:P385">
    <cfRule type="cellIs" dxfId="13673" priority="509" operator="lessThan">
      <formula>0</formula>
    </cfRule>
  </conditionalFormatting>
  <conditionalFormatting sqref="P390:P391">
    <cfRule type="cellIs" dxfId="13672" priority="508" operator="lessThan">
      <formula>0</formula>
    </cfRule>
  </conditionalFormatting>
  <conditionalFormatting sqref="P396:P397">
    <cfRule type="cellIs" dxfId="13671" priority="507" operator="lessThan">
      <formula>0</formula>
    </cfRule>
  </conditionalFormatting>
  <conditionalFormatting sqref="P402">
    <cfRule type="cellIs" dxfId="13670" priority="506" operator="lessThan">
      <formula>0</formula>
    </cfRule>
  </conditionalFormatting>
  <conditionalFormatting sqref="P408:P409">
    <cfRule type="cellIs" dxfId="13669" priority="505" operator="lessThan">
      <formula>0</formula>
    </cfRule>
  </conditionalFormatting>
  <conditionalFormatting sqref="P414:P415">
    <cfRule type="cellIs" dxfId="13668" priority="504" operator="lessThan">
      <formula>0</formula>
    </cfRule>
  </conditionalFormatting>
  <conditionalFormatting sqref="P420:P421">
    <cfRule type="cellIs" dxfId="13667" priority="503" operator="lessThan">
      <formula>0</formula>
    </cfRule>
  </conditionalFormatting>
  <conditionalFormatting sqref="P426:P427">
    <cfRule type="cellIs" dxfId="13666" priority="502" operator="lessThan">
      <formula>0</formula>
    </cfRule>
  </conditionalFormatting>
  <conditionalFormatting sqref="P432:P433">
    <cfRule type="cellIs" dxfId="13665" priority="501" operator="lessThan">
      <formula>0</formula>
    </cfRule>
  </conditionalFormatting>
  <conditionalFormatting sqref="P438:P439">
    <cfRule type="cellIs" dxfId="13664" priority="500" operator="lessThan">
      <formula>0</formula>
    </cfRule>
  </conditionalFormatting>
  <conditionalFormatting sqref="P444:P445">
    <cfRule type="cellIs" dxfId="13663" priority="499" operator="lessThan">
      <formula>0</formula>
    </cfRule>
  </conditionalFormatting>
  <conditionalFormatting sqref="P451:P452">
    <cfRule type="cellIs" dxfId="13662" priority="498" operator="lessThan">
      <formula>0</formula>
    </cfRule>
  </conditionalFormatting>
  <conditionalFormatting sqref="P457:P458">
    <cfRule type="cellIs" dxfId="13661" priority="497" operator="lessThan">
      <formula>0</formula>
    </cfRule>
  </conditionalFormatting>
  <conditionalFormatting sqref="P465">
    <cfRule type="cellIs" dxfId="13660" priority="496" operator="lessThan">
      <formula>0</formula>
    </cfRule>
  </conditionalFormatting>
  <conditionalFormatting sqref="P472">
    <cfRule type="cellIs" dxfId="13659" priority="495" operator="lessThan">
      <formula>0</formula>
    </cfRule>
  </conditionalFormatting>
  <conditionalFormatting sqref="P503:P504">
    <cfRule type="cellIs" dxfId="13658" priority="494" operator="lessThan">
      <formula>0</formula>
    </cfRule>
  </conditionalFormatting>
  <conditionalFormatting sqref="P511:P512">
    <cfRule type="cellIs" dxfId="13657" priority="493" operator="lessThan">
      <formula>0</formula>
    </cfRule>
  </conditionalFormatting>
  <conditionalFormatting sqref="P520:P521">
    <cfRule type="cellIs" dxfId="13656" priority="492" operator="lessThan">
      <formula>0</formula>
    </cfRule>
  </conditionalFormatting>
  <conditionalFormatting sqref="P528:P529">
    <cfRule type="cellIs" dxfId="13655" priority="491" operator="lessThan">
      <formula>0</formula>
    </cfRule>
  </conditionalFormatting>
  <conditionalFormatting sqref="P544:P545">
    <cfRule type="cellIs" dxfId="13654" priority="490" operator="lessThan">
      <formula>0</formula>
    </cfRule>
  </conditionalFormatting>
  <conditionalFormatting sqref="P536:P537">
    <cfRule type="cellIs" dxfId="13653" priority="489" operator="lessThan">
      <formula>0</formula>
    </cfRule>
  </conditionalFormatting>
  <conditionalFormatting sqref="P551:P552">
    <cfRule type="cellIs" dxfId="13652" priority="488" operator="lessThan">
      <formula>0</formula>
    </cfRule>
  </conditionalFormatting>
  <conditionalFormatting sqref="P559:P560">
    <cfRule type="cellIs" dxfId="13651" priority="487" operator="lessThan">
      <formula>0</formula>
    </cfRule>
  </conditionalFormatting>
  <conditionalFormatting sqref="P567:P568">
    <cfRule type="cellIs" dxfId="13650" priority="486" operator="lessThan">
      <formula>0</formula>
    </cfRule>
  </conditionalFormatting>
  <conditionalFormatting sqref="P574:P575">
    <cfRule type="cellIs" dxfId="13649" priority="485" operator="lessThan">
      <formula>0</formula>
    </cfRule>
  </conditionalFormatting>
  <conditionalFormatting sqref="P581:P582">
    <cfRule type="cellIs" dxfId="13648" priority="484" operator="lessThan">
      <formula>0</formula>
    </cfRule>
  </conditionalFormatting>
  <conditionalFormatting sqref="P588:P589">
    <cfRule type="cellIs" dxfId="13647" priority="483" operator="lessThan">
      <formula>0</formula>
    </cfRule>
  </conditionalFormatting>
  <conditionalFormatting sqref="P596:P597">
    <cfRule type="cellIs" dxfId="13646" priority="482" operator="lessThan">
      <formula>0</formula>
    </cfRule>
  </conditionalFormatting>
  <conditionalFormatting sqref="P603">
    <cfRule type="cellIs" dxfId="13645" priority="481" operator="lessThan">
      <formula>0</formula>
    </cfRule>
  </conditionalFormatting>
  <conditionalFormatting sqref="P608">
    <cfRule type="cellIs" dxfId="13644" priority="480" operator="lessThan">
      <formula>0</formula>
    </cfRule>
  </conditionalFormatting>
  <conditionalFormatting sqref="O405">
    <cfRule type="cellIs" dxfId="13643" priority="222" operator="lessThan">
      <formula>0</formula>
    </cfRule>
  </conditionalFormatting>
  <conditionalFormatting sqref="P632:P634">
    <cfRule type="cellIs" dxfId="13642" priority="479" operator="lessThan">
      <formula>0</formula>
    </cfRule>
  </conditionalFormatting>
  <conditionalFormatting sqref="I710:N710 P708:Q711">
    <cfRule type="cellIs" dxfId="13641" priority="473" operator="lessThan">
      <formula>0</formula>
    </cfRule>
  </conditionalFormatting>
  <conditionalFormatting sqref="P636:P637 P641:P645">
    <cfRule type="cellIs" dxfId="13640" priority="478" operator="lessThan">
      <formula>0</formula>
    </cfRule>
  </conditionalFormatting>
  <conditionalFormatting sqref="P648">
    <cfRule type="cellIs" dxfId="13639" priority="477" operator="lessThan">
      <formula>0</formula>
    </cfRule>
  </conditionalFormatting>
  <conditionalFormatting sqref="P649">
    <cfRule type="cellIs" dxfId="13638" priority="476" operator="lessThan">
      <formula>0</formula>
    </cfRule>
  </conditionalFormatting>
  <conditionalFormatting sqref="P651">
    <cfRule type="cellIs" dxfId="13637" priority="475" operator="lessThan">
      <formula>0</formula>
    </cfRule>
  </conditionalFormatting>
  <conditionalFormatting sqref="P652">
    <cfRule type="cellIs" dxfId="13636" priority="474" operator="lessThan">
      <formula>0</formula>
    </cfRule>
  </conditionalFormatting>
  <conditionalFormatting sqref="D654:N654 D651:N651 D648:N649 D632:N634">
    <cfRule type="expression" dxfId="13635" priority="446">
      <formula>D632/C632&gt;1</formula>
    </cfRule>
    <cfRule type="expression" dxfId="13634" priority="447">
      <formula>D632/C632&lt;1</formula>
    </cfRule>
  </conditionalFormatting>
  <conditionalFormatting sqref="C507:C510">
    <cfRule type="cellIs" dxfId="13633" priority="472" operator="lessThan">
      <formula>0</formula>
    </cfRule>
  </conditionalFormatting>
  <conditionalFormatting sqref="C507:C510">
    <cfRule type="expression" dxfId="13632" priority="470">
      <formula>C507/B507&gt;1</formula>
    </cfRule>
    <cfRule type="expression" dxfId="13631" priority="471">
      <formula>C507/B507&lt;1</formula>
    </cfRule>
  </conditionalFormatting>
  <conditionalFormatting sqref="D507:N510">
    <cfRule type="cellIs" dxfId="13630" priority="469" operator="lessThan">
      <formula>0</formula>
    </cfRule>
  </conditionalFormatting>
  <conditionalFormatting sqref="D507:N510">
    <cfRule type="expression" dxfId="13629" priority="467">
      <formula>D507/C507&gt;1</formula>
    </cfRule>
    <cfRule type="expression" dxfId="13628" priority="468">
      <formula>D507/C507&lt;1</formula>
    </cfRule>
  </conditionalFormatting>
  <conditionalFormatting sqref="B507:B510">
    <cfRule type="cellIs" dxfId="13627" priority="466" operator="lessThan">
      <formula>0</formula>
    </cfRule>
  </conditionalFormatting>
  <conditionalFormatting sqref="B507:B510">
    <cfRule type="expression" dxfId="13626" priority="464">
      <formula>B507/#REF!&gt;1</formula>
    </cfRule>
    <cfRule type="expression" dxfId="13625" priority="465">
      <formula>B507/#REF!&lt;1</formula>
    </cfRule>
  </conditionalFormatting>
  <conditionalFormatting sqref="J588:N588 J574:N574 J559:N559 J551:N551">
    <cfRule type="cellIs" dxfId="13624" priority="463" operator="lessThan">
      <formula>0</formula>
    </cfRule>
  </conditionalFormatting>
  <conditionalFormatting sqref="C588:I588 C584:C587 C574:I574 C570:C573 C559:I559 C555:C558 C551:I551 C547:C550">
    <cfRule type="cellIs" dxfId="13623" priority="462" operator="lessThan">
      <formula>0</formula>
    </cfRule>
  </conditionalFormatting>
  <conditionalFormatting sqref="C588:M588 C574:M574 C559:M559 C551:M551">
    <cfRule type="cellIs" dxfId="13622" priority="461" operator="lessThan">
      <formula>0</formula>
    </cfRule>
  </conditionalFormatting>
  <conditionalFormatting sqref="C584:C587 C570:C573 C555:C558 C547:C550">
    <cfRule type="expression" dxfId="13621" priority="459">
      <formula>C547/B547&gt;1</formula>
    </cfRule>
    <cfRule type="expression" dxfId="13620" priority="460">
      <formula>C547/B547&lt;1</formula>
    </cfRule>
  </conditionalFormatting>
  <conditionalFormatting sqref="D584:N587 D570:N573 D555:N558 D547:N550">
    <cfRule type="cellIs" dxfId="13619" priority="458" operator="lessThan">
      <formula>0</formula>
    </cfRule>
  </conditionalFormatting>
  <conditionalFormatting sqref="D584:N587 D570:N573 D555:N558 D547:N550">
    <cfRule type="expression" dxfId="13618" priority="456">
      <formula>D547/C547&gt;1</formula>
    </cfRule>
    <cfRule type="expression" dxfId="13617" priority="457">
      <formula>D547/C547&lt;1</formula>
    </cfRule>
  </conditionalFormatting>
  <conditionalFormatting sqref="C588:N588 C574:N574 C559:N559 C551:N551">
    <cfRule type="cellIs" dxfId="13616" priority="455" operator="lessThan">
      <formula>0</formula>
    </cfRule>
  </conditionalFormatting>
  <conditionalFormatting sqref="C588:N588 C574:N574 C559:N559 C551:N551">
    <cfRule type="expression" dxfId="13615" priority="453">
      <formula>C551/B551&gt;1</formula>
    </cfRule>
    <cfRule type="expression" dxfId="13614" priority="454">
      <formula>C551/B551&lt;1</formula>
    </cfRule>
  </conditionalFormatting>
  <conditionalFormatting sqref="B654 B651 B648:B649 B632:B634 B641:B645">
    <cfRule type="cellIs" dxfId="13613" priority="452" operator="lessThan">
      <formula>0</formula>
    </cfRule>
  </conditionalFormatting>
  <conditionalFormatting sqref="C654 C651 C648:C649 C632:C634">
    <cfRule type="cellIs" dxfId="13612" priority="451" operator="lessThan">
      <formula>0</formula>
    </cfRule>
  </conditionalFormatting>
  <conditionalFormatting sqref="C654 C651 C648:C649 C632:C634">
    <cfRule type="expression" dxfId="13611" priority="449">
      <formula>C632/B632&gt;1</formula>
    </cfRule>
    <cfRule type="expression" dxfId="13610" priority="450">
      <formula>C632/B632&lt;1</formula>
    </cfRule>
  </conditionalFormatting>
  <conditionalFormatting sqref="D654:N654 D651:N651 D648:N649 D632:N634">
    <cfRule type="cellIs" dxfId="13609" priority="448" operator="lessThan">
      <formula>0</formula>
    </cfRule>
  </conditionalFormatting>
  <conditionalFormatting sqref="B504:N504 B537 B568 B597">
    <cfRule type="expression" dxfId="13608" priority="1218">
      <formula>B504/#REF!&gt;1</formula>
    </cfRule>
    <cfRule type="expression" dxfId="13607" priority="1219">
      <formula>B504/#REF!&lt;1</formula>
    </cfRule>
  </conditionalFormatting>
  <conditionalFormatting sqref="C465">
    <cfRule type="cellIs" dxfId="13606" priority="445" operator="lessThan">
      <formula>0</formula>
    </cfRule>
  </conditionalFormatting>
  <conditionalFormatting sqref="C465">
    <cfRule type="expression" dxfId="13605" priority="443">
      <formula>C465/B465&gt;1</formula>
    </cfRule>
    <cfRule type="expression" dxfId="13604" priority="444">
      <formula>C465/B465&lt;1</formula>
    </cfRule>
  </conditionalFormatting>
  <conditionalFormatting sqref="D465:N465">
    <cfRule type="cellIs" dxfId="13603" priority="442" operator="lessThan">
      <formula>0</formula>
    </cfRule>
  </conditionalFormatting>
  <conditionalFormatting sqref="D465:N465">
    <cfRule type="expression" dxfId="13602" priority="440">
      <formula>D465/C465&gt;1</formula>
    </cfRule>
    <cfRule type="expression" dxfId="13601" priority="441">
      <formula>D465/C465&lt;1</formula>
    </cfRule>
  </conditionalFormatting>
  <conditionalFormatting sqref="B465">
    <cfRule type="cellIs" dxfId="13600" priority="439" operator="lessThan">
      <formula>0</formula>
    </cfRule>
  </conditionalFormatting>
  <conditionalFormatting sqref="B465">
    <cfRule type="expression" dxfId="13599" priority="437">
      <formula>B465/#REF!&gt;1</formula>
    </cfRule>
    <cfRule type="expression" dxfId="13598" priority="438">
      <formula>B465/#REF!&lt;1</formula>
    </cfRule>
  </conditionalFormatting>
  <conditionalFormatting sqref="C511">
    <cfRule type="cellIs" dxfId="13597" priority="436" operator="lessThan">
      <formula>0</formula>
    </cfRule>
  </conditionalFormatting>
  <conditionalFormatting sqref="D511:N511">
    <cfRule type="cellIs" dxfId="13596" priority="433" operator="lessThan">
      <formula>0</formula>
    </cfRule>
  </conditionalFormatting>
  <conditionalFormatting sqref="C511">
    <cfRule type="expression" dxfId="13595" priority="434">
      <formula>C511/B511&gt;1</formula>
    </cfRule>
    <cfRule type="expression" dxfId="13594" priority="435">
      <formula>C511/B511&lt;1</formula>
    </cfRule>
  </conditionalFormatting>
  <conditionalFormatting sqref="D511:N511">
    <cfRule type="expression" dxfId="13593" priority="431">
      <formula>D511/C511&gt;1</formula>
    </cfRule>
    <cfRule type="expression" dxfId="13592" priority="432">
      <formula>D511/C511&lt;1</formula>
    </cfRule>
  </conditionalFormatting>
  <conditionalFormatting sqref="B511">
    <cfRule type="cellIs" dxfId="13591" priority="430" operator="lessThan">
      <formula>0</formula>
    </cfRule>
  </conditionalFormatting>
  <conditionalFormatting sqref="B511">
    <cfRule type="expression" dxfId="13590" priority="428">
      <formula>B511/#REF!&gt;1</formula>
    </cfRule>
    <cfRule type="expression" dxfId="13589" priority="429">
      <formula>B511/#REF!&lt;1</formula>
    </cfRule>
  </conditionalFormatting>
  <conditionalFormatting sqref="B529 B521">
    <cfRule type="cellIs" dxfId="13588" priority="427" operator="lessThan">
      <formula>0</formula>
    </cfRule>
  </conditionalFormatting>
  <conditionalFormatting sqref="B529 B521">
    <cfRule type="expression" dxfId="13587" priority="425">
      <formula>B521/#REF!&gt;1</formula>
    </cfRule>
    <cfRule type="expression" dxfId="13586" priority="426">
      <formula>B521/#REF!&lt;1</formula>
    </cfRule>
  </conditionalFormatting>
  <conditionalFormatting sqref="C521">
    <cfRule type="cellIs" dxfId="13585" priority="424" operator="lessThan">
      <formula>0</formula>
    </cfRule>
  </conditionalFormatting>
  <conditionalFormatting sqref="C521 B636:O637">
    <cfRule type="expression" dxfId="13584" priority="422">
      <formula>B521/A521&gt;1</formula>
    </cfRule>
    <cfRule type="expression" dxfId="13583" priority="423">
      <formula>B521/A521&lt;1</formula>
    </cfRule>
  </conditionalFormatting>
  <conditionalFormatting sqref="C603:N603">
    <cfRule type="expression" dxfId="13582" priority="381">
      <formula>C603/B603&gt;1</formula>
    </cfRule>
    <cfRule type="expression" dxfId="13581" priority="382">
      <formula>C603/B603&lt;1</formula>
    </cfRule>
  </conditionalFormatting>
  <conditionalFormatting sqref="I552:N552">
    <cfRule type="expression" dxfId="13580" priority="407">
      <formula>I552/H552&gt;1</formula>
    </cfRule>
    <cfRule type="expression" dxfId="13579" priority="408">
      <formula>I552/H552&lt;1</formula>
    </cfRule>
  </conditionalFormatting>
  <conditionalFormatting sqref="I560:N560">
    <cfRule type="expression" dxfId="13578" priority="404">
      <formula>I560/H560&gt;1</formula>
    </cfRule>
    <cfRule type="expression" dxfId="13577" priority="405">
      <formula>I560/H560&lt;1</formula>
    </cfRule>
  </conditionalFormatting>
  <conditionalFormatting sqref="B575:N575">
    <cfRule type="cellIs" dxfId="13576" priority="403" operator="lessThan">
      <formula>0</formula>
    </cfRule>
  </conditionalFormatting>
  <conditionalFormatting sqref="B575:N575">
    <cfRule type="expression" dxfId="13575" priority="401">
      <formula>B575/A575&gt;1</formula>
    </cfRule>
    <cfRule type="expression" dxfId="13574" priority="402">
      <formula>B575/A575&lt;1</formula>
    </cfRule>
  </conditionalFormatting>
  <conditionalFormatting sqref="B589:N589">
    <cfRule type="cellIs" dxfId="13573" priority="400" operator="lessThan">
      <formula>0</formula>
    </cfRule>
  </conditionalFormatting>
  <conditionalFormatting sqref="B589:N589">
    <cfRule type="expression" dxfId="13572" priority="398">
      <formula>B589/A589&gt;1</formula>
    </cfRule>
    <cfRule type="expression" dxfId="13571" priority="399">
      <formula>B589/A589&lt;1</formula>
    </cfRule>
  </conditionalFormatting>
  <conditionalFormatting sqref="N608">
    <cfRule type="cellIs" dxfId="13570" priority="374" operator="lessThan">
      <formula>0</formula>
    </cfRule>
  </conditionalFormatting>
  <conditionalFormatting sqref="D521:N521">
    <cfRule type="cellIs" dxfId="13569" priority="421" operator="lessThan">
      <formula>0</formula>
    </cfRule>
  </conditionalFormatting>
  <conditionalFormatting sqref="D521:N521">
    <cfRule type="expression" dxfId="13568" priority="419">
      <formula>D521/C521&gt;1</formula>
    </cfRule>
    <cfRule type="expression" dxfId="13567" priority="420">
      <formula>D521/C521&lt;1</formula>
    </cfRule>
  </conditionalFormatting>
  <conditionalFormatting sqref="C529:N529">
    <cfRule type="cellIs" dxfId="13566" priority="418" operator="lessThan">
      <formula>0</formula>
    </cfRule>
  </conditionalFormatting>
  <conditionalFormatting sqref="C529:N529">
    <cfRule type="expression" dxfId="13565" priority="416">
      <formula>C529/B529&gt;1</formula>
    </cfRule>
    <cfRule type="expression" dxfId="13564" priority="417">
      <formula>C529/B529&lt;1</formula>
    </cfRule>
  </conditionalFormatting>
  <conditionalFormatting sqref="C582:N582">
    <cfRule type="expression" dxfId="13563" priority="392">
      <formula>C582/B582&gt;1</formula>
    </cfRule>
    <cfRule type="expression" dxfId="13562" priority="393">
      <formula>C582/B582&lt;1</formula>
    </cfRule>
  </conditionalFormatting>
  <conditionalFormatting sqref="C537:N537">
    <cfRule type="expression" dxfId="13561" priority="413">
      <formula>C537/B537&gt;1</formula>
    </cfRule>
    <cfRule type="expression" dxfId="13560" priority="414">
      <formula>C537/B537&lt;1</formula>
    </cfRule>
  </conditionalFormatting>
  <conditionalFormatting sqref="C568:N568">
    <cfRule type="expression" dxfId="13559" priority="410">
      <formula>C568/B568&gt;1</formula>
    </cfRule>
    <cfRule type="expression" dxfId="13558" priority="411">
      <formula>C568/B568&lt;1</formula>
    </cfRule>
  </conditionalFormatting>
  <conditionalFormatting sqref="C608:M608">
    <cfRule type="expression" dxfId="13557" priority="376">
      <formula>C608/B608&gt;1</formula>
    </cfRule>
    <cfRule type="expression" dxfId="13556" priority="377">
      <formula>C608/B608&lt;1</formula>
    </cfRule>
  </conditionalFormatting>
  <conditionalFormatting sqref="N608">
    <cfRule type="expression" dxfId="13555" priority="371">
      <formula>N608/M608&gt;1</formula>
    </cfRule>
    <cfRule type="expression" dxfId="13554" priority="372">
      <formula>N608/M608&lt;1</formula>
    </cfRule>
  </conditionalFormatting>
  <conditionalFormatting sqref="C608:M608">
    <cfRule type="cellIs" dxfId="13553" priority="380" operator="lessThan">
      <formula>0</formula>
    </cfRule>
  </conditionalFormatting>
  <conditionalFormatting sqref="C608:M608">
    <cfRule type="cellIs" dxfId="13552" priority="379" operator="lessThan">
      <formula>0</formula>
    </cfRule>
  </conditionalFormatting>
  <conditionalFormatting sqref="B582">
    <cfRule type="cellIs" dxfId="13551" priority="395" operator="lessThan">
      <formula>0</formula>
    </cfRule>
  </conditionalFormatting>
  <conditionalFormatting sqref="B582">
    <cfRule type="expression" dxfId="13550" priority="396">
      <formula>B582/#REF!&gt;1</formula>
    </cfRule>
    <cfRule type="expression" dxfId="13549" priority="397">
      <formula>B582/#REF!&lt;1</formula>
    </cfRule>
  </conditionalFormatting>
  <conditionalFormatting sqref="C582:N582">
    <cfRule type="cellIs" dxfId="13548" priority="394" operator="lessThan">
      <formula>0</formula>
    </cfRule>
  </conditionalFormatting>
  <conditionalFormatting sqref="C597:N597">
    <cfRule type="expression" dxfId="13547" priority="386">
      <formula>C597/B597&gt;1</formula>
    </cfRule>
    <cfRule type="expression" dxfId="13546" priority="387">
      <formula>C597/B597&lt;1</formula>
    </cfRule>
  </conditionalFormatting>
  <conditionalFormatting sqref="N608">
    <cfRule type="cellIs" dxfId="13545" priority="375" operator="lessThan">
      <formula>0</formula>
    </cfRule>
  </conditionalFormatting>
  <conditionalFormatting sqref="C608:M608">
    <cfRule type="cellIs" dxfId="13544" priority="378" operator="lessThan">
      <formula>0</formula>
    </cfRule>
  </conditionalFormatting>
  <conditionalFormatting sqref="N608">
    <cfRule type="cellIs" dxfId="13543" priority="373" operator="lessThan">
      <formula>0</formula>
    </cfRule>
  </conditionalFormatting>
  <conditionalFormatting sqref="B676:N679">
    <cfRule type="cellIs" dxfId="13542" priority="370" operator="lessThan">
      <formula>0</formula>
    </cfRule>
  </conditionalFormatting>
  <conditionalFormatting sqref="I678:N678 P676:Q679">
    <cfRule type="cellIs" dxfId="13541" priority="369" operator="lessThan">
      <formula>0</formula>
    </cfRule>
  </conditionalFormatting>
  <conditionalFormatting sqref="B680:N683">
    <cfRule type="cellIs" dxfId="13540" priority="368" operator="lessThan">
      <formula>0</formula>
    </cfRule>
  </conditionalFormatting>
  <conditionalFormatting sqref="I682:N682 P680:Q683">
    <cfRule type="cellIs" dxfId="13539" priority="367" operator="lessThan">
      <formula>0</formula>
    </cfRule>
  </conditionalFormatting>
  <conditionalFormatting sqref="B684:N687">
    <cfRule type="cellIs" dxfId="13538" priority="366" operator="lessThan">
      <formula>0</formula>
    </cfRule>
  </conditionalFormatting>
  <conditionalFormatting sqref="I686:N686 P684:Q687">
    <cfRule type="cellIs" dxfId="13537" priority="365" operator="lessThan">
      <formula>0</formula>
    </cfRule>
  </conditionalFormatting>
  <conditionalFormatting sqref="B688:N691">
    <cfRule type="cellIs" dxfId="13536" priority="364" operator="lessThan">
      <formula>0</formula>
    </cfRule>
  </conditionalFormatting>
  <conditionalFormatting sqref="I690:N690 P688:Q691">
    <cfRule type="cellIs" dxfId="13535" priority="363" operator="lessThan">
      <formula>0</formula>
    </cfRule>
  </conditionalFormatting>
  <conditionalFormatting sqref="B692:N695 O694">
    <cfRule type="cellIs" dxfId="13534" priority="362" operator="lessThan">
      <formula>0</formula>
    </cfRule>
  </conditionalFormatting>
  <conditionalFormatting sqref="P692:Q695 I694:O694">
    <cfRule type="cellIs" dxfId="13533" priority="361" operator="lessThan">
      <formula>0</formula>
    </cfRule>
  </conditionalFormatting>
  <conditionalFormatting sqref="B696:N699">
    <cfRule type="cellIs" dxfId="13532" priority="360" operator="lessThan">
      <formula>0</formula>
    </cfRule>
  </conditionalFormatting>
  <conditionalFormatting sqref="I698:N698 P696:Q699">
    <cfRule type="cellIs" dxfId="13531" priority="359" operator="lessThan">
      <formula>0</formula>
    </cfRule>
  </conditionalFormatting>
  <conditionalFormatting sqref="B700:N703">
    <cfRule type="cellIs" dxfId="13530" priority="358" operator="lessThan">
      <formula>0</formula>
    </cfRule>
  </conditionalFormatting>
  <conditionalFormatting sqref="I702:N702 P700:Q703">
    <cfRule type="cellIs" dxfId="13529" priority="357" operator="lessThan">
      <formula>0</formula>
    </cfRule>
  </conditionalFormatting>
  <conditionalFormatting sqref="B704:N707">
    <cfRule type="cellIs" dxfId="13528" priority="356" operator="lessThan">
      <formula>0</formula>
    </cfRule>
  </conditionalFormatting>
  <conditionalFormatting sqref="I706:N706 P704:Q707">
    <cfRule type="cellIs" dxfId="13527" priority="355" operator="lessThan">
      <formula>0</formula>
    </cfRule>
  </conditionalFormatting>
  <conditionalFormatting sqref="B712:N715">
    <cfRule type="cellIs" dxfId="13526" priority="354" operator="lessThan">
      <formula>0</formula>
    </cfRule>
  </conditionalFormatting>
  <conditionalFormatting sqref="I714:N714 P712:Q715">
    <cfRule type="cellIs" dxfId="13525" priority="353" operator="lessThan">
      <formula>0</formula>
    </cfRule>
  </conditionalFormatting>
  <conditionalFormatting sqref="B716:N719">
    <cfRule type="cellIs" dxfId="13524" priority="352" operator="lessThan">
      <formula>0</formula>
    </cfRule>
  </conditionalFormatting>
  <conditionalFormatting sqref="I718:N718 P716:Q719">
    <cfRule type="cellIs" dxfId="13523" priority="351" operator="lessThan">
      <formula>0</formula>
    </cfRule>
  </conditionalFormatting>
  <conditionalFormatting sqref="P654">
    <cfRule type="cellIs" dxfId="13522" priority="350" operator="lessThan">
      <formula>0</formula>
    </cfRule>
  </conditionalFormatting>
  <conditionalFormatting sqref="Q466">
    <cfRule type="cellIs" dxfId="13521" priority="349" operator="lessThan">
      <formula>0</formula>
    </cfRule>
  </conditionalFormatting>
  <conditionalFormatting sqref="P466">
    <cfRule type="cellIs" dxfId="13520" priority="348" operator="lessThan">
      <formula>0</formula>
    </cfRule>
  </conditionalFormatting>
  <conditionalFormatting sqref="B466:N466">
    <cfRule type="cellIs" dxfId="13519" priority="347" operator="lessThan">
      <formula>0</formula>
    </cfRule>
  </conditionalFormatting>
  <conditionalFormatting sqref="B505:N505">
    <cfRule type="cellIs" dxfId="13518" priority="344" operator="lessThan">
      <formula>0</formula>
    </cfRule>
  </conditionalFormatting>
  <conditionalFormatting sqref="B513:N513">
    <cfRule type="cellIs" dxfId="13517" priority="341" operator="lessThan">
      <formula>0</formula>
    </cfRule>
  </conditionalFormatting>
  <conditionalFormatting sqref="B522:N522">
    <cfRule type="cellIs" dxfId="13516" priority="338" operator="lessThan">
      <formula>0</formula>
    </cfRule>
  </conditionalFormatting>
  <conditionalFormatting sqref="B530:N530">
    <cfRule type="cellIs" dxfId="13515" priority="335" operator="lessThan">
      <formula>0</formula>
    </cfRule>
  </conditionalFormatting>
  <conditionalFormatting sqref="B538:N538">
    <cfRule type="cellIs" dxfId="13514" priority="332" operator="lessThan">
      <formula>0</formula>
    </cfRule>
  </conditionalFormatting>
  <conditionalFormatting sqref="B553:N553">
    <cfRule type="cellIs" dxfId="13513" priority="329" operator="lessThan">
      <formula>0</formula>
    </cfRule>
  </conditionalFormatting>
  <conditionalFormatting sqref="B561:N561">
    <cfRule type="cellIs" dxfId="13512" priority="326" operator="lessThan">
      <formula>0</formula>
    </cfRule>
  </conditionalFormatting>
  <conditionalFormatting sqref="B590:N590">
    <cfRule type="cellIs" dxfId="13511" priority="323" operator="lessThan">
      <formula>0</formula>
    </cfRule>
  </conditionalFormatting>
  <conditionalFormatting sqref="O608">
    <cfRule type="cellIs" dxfId="13510" priority="56" operator="lessThan">
      <formula>0</formula>
    </cfRule>
  </conditionalFormatting>
  <conditionalFormatting sqref="O608">
    <cfRule type="cellIs" dxfId="13509" priority="57" operator="lessThan">
      <formula>0</formula>
    </cfRule>
  </conditionalFormatting>
  <conditionalFormatting sqref="O603">
    <cfRule type="cellIs" dxfId="13508" priority="60" operator="lessThan">
      <formula>0</formula>
    </cfRule>
  </conditionalFormatting>
  <conditionalFormatting sqref="O603">
    <cfRule type="cellIs" dxfId="13507" priority="61" operator="lessThan">
      <formula>0</formula>
    </cfRule>
  </conditionalFormatting>
  <conditionalFormatting sqref="O603">
    <cfRule type="cellIs" dxfId="13506" priority="62" operator="lessThan">
      <formula>0</formula>
    </cfRule>
  </conditionalFormatting>
  <conditionalFormatting sqref="O608">
    <cfRule type="cellIs" dxfId="13505" priority="55" operator="lessThan">
      <formula>0</formula>
    </cfRule>
  </conditionalFormatting>
  <conditionalFormatting sqref="P491:Q491">
    <cfRule type="cellIs" dxfId="13504" priority="322" operator="lessThan">
      <formula>0</formula>
    </cfRule>
  </conditionalFormatting>
  <conditionalFormatting sqref="Q492:Q496">
    <cfRule type="cellIs" dxfId="13503" priority="321" operator="lessThan">
      <formula>0</formula>
    </cfRule>
  </conditionalFormatting>
  <conditionalFormatting sqref="P492:P495">
    <cfRule type="cellIs" dxfId="13502" priority="320" operator="lessThan">
      <formula>0</formula>
    </cfRule>
  </conditionalFormatting>
  <conditionalFormatting sqref="P496">
    <cfRule type="cellIs" dxfId="13501" priority="319" operator="lessThan">
      <formula>0</formula>
    </cfRule>
  </conditionalFormatting>
  <conditionalFormatting sqref="P473:Q473 B473">
    <cfRule type="cellIs" dxfId="13500" priority="318" operator="lessThan">
      <formula>0</formula>
    </cfRule>
  </conditionalFormatting>
  <conditionalFormatting sqref="Q474:Q478">
    <cfRule type="cellIs" dxfId="13499" priority="317" operator="lessThan">
      <formula>0</formula>
    </cfRule>
  </conditionalFormatting>
  <conditionalFormatting sqref="P474:P477">
    <cfRule type="cellIs" dxfId="13498" priority="316" operator="lessThan">
      <formula>0</formula>
    </cfRule>
  </conditionalFormatting>
  <conditionalFormatting sqref="P478">
    <cfRule type="cellIs" dxfId="13497" priority="315" operator="lessThan">
      <formula>0</formula>
    </cfRule>
  </conditionalFormatting>
  <conditionalFormatting sqref="P479:Q479 B479">
    <cfRule type="cellIs" dxfId="13496" priority="314" operator="lessThan">
      <formula>0</formula>
    </cfRule>
  </conditionalFormatting>
  <conditionalFormatting sqref="Q480:Q484">
    <cfRule type="cellIs" dxfId="13495" priority="313" operator="lessThan">
      <formula>0</formula>
    </cfRule>
  </conditionalFormatting>
  <conditionalFormatting sqref="P480:P483">
    <cfRule type="cellIs" dxfId="13494" priority="312" operator="lessThan">
      <formula>0</formula>
    </cfRule>
  </conditionalFormatting>
  <conditionalFormatting sqref="P484">
    <cfRule type="cellIs" dxfId="13493" priority="311" operator="lessThan">
      <formula>0</formula>
    </cfRule>
  </conditionalFormatting>
  <conditionalFormatting sqref="P485:Q485 B485">
    <cfRule type="cellIs" dxfId="13492" priority="310" operator="lessThan">
      <formula>0</formula>
    </cfRule>
  </conditionalFormatting>
  <conditionalFormatting sqref="Q486:Q490">
    <cfRule type="cellIs" dxfId="13491" priority="309" operator="lessThan">
      <formula>0</formula>
    </cfRule>
  </conditionalFormatting>
  <conditionalFormatting sqref="P486:P489">
    <cfRule type="cellIs" dxfId="13490" priority="308" operator="lessThan">
      <formula>0</formula>
    </cfRule>
  </conditionalFormatting>
  <conditionalFormatting sqref="P490">
    <cfRule type="cellIs" dxfId="13489"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3488" priority="301" operator="lessThan">
      <formula>0</formula>
    </cfRule>
  </conditionalFormatting>
  <conditionalFormatting sqref="O348">
    <cfRule type="cellIs" dxfId="13487" priority="300" operator="lessThan">
      <formula>0</formula>
    </cfRule>
  </conditionalFormatting>
  <conditionalFormatting sqref="O348">
    <cfRule type="cellIs" dxfId="13486" priority="299" operator="lessThan">
      <formula>0</formula>
    </cfRule>
  </conditionalFormatting>
  <conditionalFormatting sqref="O351:O354">
    <cfRule type="cellIs" dxfId="13485" priority="298" operator="lessThan">
      <formula>0</formula>
    </cfRule>
  </conditionalFormatting>
  <conditionalFormatting sqref="O363:O364">
    <cfRule type="cellIs" dxfId="13483" priority="296" operator="lessThan">
      <formula>0</formula>
    </cfRule>
  </conditionalFormatting>
  <conditionalFormatting sqref="O369:O370">
    <cfRule type="cellIs" dxfId="13482" priority="295" operator="lessThan">
      <formula>0</formula>
    </cfRule>
  </conditionalFormatting>
  <conditionalFormatting sqref="O375:O376">
    <cfRule type="cellIs" dxfId="13481" priority="294" operator="lessThan">
      <formula>0</formula>
    </cfRule>
  </conditionalFormatting>
  <conditionalFormatting sqref="O381:O383">
    <cfRule type="cellIs" dxfId="13480" priority="293" operator="lessThan">
      <formula>0</formula>
    </cfRule>
  </conditionalFormatting>
  <conditionalFormatting sqref="O355">
    <cfRule type="cellIs" dxfId="13479" priority="292" operator="lessThan">
      <formula>0</formula>
    </cfRule>
  </conditionalFormatting>
  <conditionalFormatting sqref="O593:O595">
    <cfRule type="cellIs" dxfId="13478" priority="290" operator="lessThan">
      <formula>0</formula>
    </cfRule>
  </conditionalFormatting>
  <conditionalFormatting sqref="O593:O595">
    <cfRule type="cellIs" dxfId="13477" priority="291" operator="lessThan">
      <formula>0</formula>
    </cfRule>
  </conditionalFormatting>
  <conditionalFormatting sqref="O601:O602 O599">
    <cfRule type="cellIs" dxfId="13476" priority="289" operator="lessThan">
      <formula>0</formula>
    </cfRule>
  </conditionalFormatting>
  <conditionalFormatting sqref="O621:O624">
    <cfRule type="cellIs" dxfId="13475" priority="284" operator="lessThan">
      <formula>0</formula>
    </cfRule>
  </conditionalFormatting>
  <conditionalFormatting sqref="O621:O624">
    <cfRule type="cellIs" dxfId="13474" priority="285" operator="lessThan">
      <formula>0</formula>
    </cfRule>
  </conditionalFormatting>
  <conditionalFormatting sqref="O626:O629">
    <cfRule type="cellIs" dxfId="13473" priority="283" operator="lessThan">
      <formula>0</formula>
    </cfRule>
  </conditionalFormatting>
  <conditionalFormatting sqref="O611:O614">
    <cfRule type="cellIs" dxfId="13472" priority="278" operator="lessThan">
      <formula>0</formula>
    </cfRule>
  </conditionalFormatting>
  <conditionalFormatting sqref="O611:O614">
    <cfRule type="cellIs" dxfId="13471" priority="279" operator="lessThan">
      <formula>0</formula>
    </cfRule>
  </conditionalFormatting>
  <conditionalFormatting sqref="O650 O663 O655:O661 O642:O645 O652:O653 O672:O675 O708:O711 O665:O670">
    <cfRule type="cellIs" dxfId="13470" priority="277" operator="lessThan">
      <formula>0</formula>
    </cfRule>
  </conditionalFormatting>
  <conditionalFormatting sqref="O674">
    <cfRule type="cellIs" dxfId="13469" priority="276" operator="lessThan">
      <formula>0</formula>
    </cfRule>
  </conditionalFormatting>
  <conditionalFormatting sqref="O647">
    <cfRule type="cellIs" dxfId="13468" priority="275" operator="lessThan">
      <formula>0</formula>
    </cfRule>
  </conditionalFormatting>
  <conditionalFormatting sqref="O393">
    <cfRule type="cellIs" dxfId="13467" priority="252" operator="lessThan">
      <formula>0</formula>
    </cfRule>
  </conditionalFormatting>
  <conditionalFormatting sqref="O390">
    <cfRule type="cellIs" dxfId="13466" priority="257" operator="lessThan">
      <formula>0</formula>
    </cfRule>
  </conditionalFormatting>
  <conditionalFormatting sqref="O393">
    <cfRule type="cellIs" dxfId="13465" priority="255" operator="lessThan">
      <formula>0</formula>
    </cfRule>
  </conditionalFormatting>
  <conditionalFormatting sqref="O378">
    <cfRule type="cellIs" dxfId="13464" priority="267" operator="lessThan">
      <formula>0</formula>
    </cfRule>
  </conditionalFormatting>
  <conditionalFormatting sqref="O372">
    <cfRule type="cellIs" dxfId="13463" priority="268" operator="lessThan">
      <formula>0</formula>
    </cfRule>
  </conditionalFormatting>
  <conditionalFormatting sqref="O384">
    <cfRule type="cellIs" dxfId="13462" priority="266" operator="lessThan">
      <formula>0</formula>
    </cfRule>
  </conditionalFormatting>
  <conditionalFormatting sqref="O387">
    <cfRule type="cellIs" dxfId="13461" priority="261" operator="lessThan">
      <formula>0</formula>
    </cfRule>
  </conditionalFormatting>
  <conditionalFormatting sqref="O387">
    <cfRule type="cellIs" dxfId="13460" priority="260" operator="lessThan">
      <formula>0</formula>
    </cfRule>
  </conditionalFormatting>
  <conditionalFormatting sqref="O387">
    <cfRule type="cellIs" dxfId="13459" priority="259" operator="lessThan">
      <formula>0</formula>
    </cfRule>
  </conditionalFormatting>
  <conditionalFormatting sqref="O387">
    <cfRule type="cellIs" dxfId="13458" priority="258" operator="lessThan">
      <formula>0</formula>
    </cfRule>
  </conditionalFormatting>
  <conditionalFormatting sqref="O393">
    <cfRule type="cellIs" dxfId="13457" priority="253" operator="lessThan">
      <formula>0</formula>
    </cfRule>
  </conditionalFormatting>
  <conditionalFormatting sqref="O393">
    <cfRule type="cellIs" dxfId="13456" priority="256" operator="lessThan">
      <formula>0</formula>
    </cfRule>
  </conditionalFormatting>
  <conditionalFormatting sqref="O393">
    <cfRule type="cellIs" dxfId="13455" priority="251" operator="lessThan">
      <formula>0</formula>
    </cfRule>
  </conditionalFormatting>
  <conditionalFormatting sqref="O393">
    <cfRule type="cellIs" dxfId="13454" priority="254" operator="lessThan">
      <formula>0</formula>
    </cfRule>
  </conditionalFormatting>
  <conditionalFormatting sqref="O393">
    <cfRule type="cellIs" dxfId="13453" priority="249" operator="lessThan">
      <formula>0</formula>
    </cfRule>
  </conditionalFormatting>
  <conditionalFormatting sqref="O393">
    <cfRule type="cellIs" dxfId="13452" priority="250" operator="lessThan">
      <formula>0</formula>
    </cfRule>
  </conditionalFormatting>
  <conditionalFormatting sqref="O399">
    <cfRule type="cellIs" dxfId="13451" priority="247" operator="lessThan">
      <formula>0</formula>
    </cfRule>
  </conditionalFormatting>
  <conditionalFormatting sqref="O396">
    <cfRule type="cellIs" dxfId="13450" priority="248" operator="lessThan">
      <formula>0</formula>
    </cfRule>
  </conditionalFormatting>
  <conditionalFormatting sqref="O399">
    <cfRule type="cellIs" dxfId="13449" priority="246" operator="lessThan">
      <formula>0</formula>
    </cfRule>
  </conditionalFormatting>
  <conditionalFormatting sqref="O399">
    <cfRule type="cellIs" dxfId="13448" priority="245" operator="lessThan">
      <formula>0</formula>
    </cfRule>
  </conditionalFormatting>
  <conditionalFormatting sqref="O399">
    <cfRule type="cellIs" dxfId="13447" priority="244" operator="lessThan">
      <formula>0</formula>
    </cfRule>
  </conditionalFormatting>
  <conditionalFormatting sqref="O399">
    <cfRule type="cellIs" dxfId="13446" priority="243" operator="lessThan">
      <formula>0</formula>
    </cfRule>
  </conditionalFormatting>
  <conditionalFormatting sqref="O399">
    <cfRule type="cellIs" dxfId="13445" priority="242" operator="lessThan">
      <formula>0</formula>
    </cfRule>
  </conditionalFormatting>
  <conditionalFormatting sqref="O399">
    <cfRule type="cellIs" dxfId="13444" priority="241" operator="lessThan">
      <formula>0</formula>
    </cfRule>
  </conditionalFormatting>
  <conditionalFormatting sqref="O399">
    <cfRule type="cellIs" dxfId="13443" priority="240" operator="lessThan">
      <formula>0</formula>
    </cfRule>
  </conditionalFormatting>
  <conditionalFormatting sqref="O402">
    <cfRule type="cellIs" dxfId="13442" priority="239" operator="lessThan">
      <formula>0</formula>
    </cfRule>
  </conditionalFormatting>
  <conditionalFormatting sqref="O355">
    <cfRule type="cellIs" dxfId="13441" priority="238" operator="lessThan">
      <formula>0</formula>
    </cfRule>
  </conditionalFormatting>
  <conditionalFormatting sqref="O361">
    <cfRule type="cellIs" dxfId="13440" priority="237" operator="lessThan">
      <formula>0</formula>
    </cfRule>
  </conditionalFormatting>
  <conditionalFormatting sqref="O361">
    <cfRule type="cellIs" dxfId="13439" priority="236" operator="lessThan">
      <formula>0</formula>
    </cfRule>
  </conditionalFormatting>
  <conditionalFormatting sqref="O367">
    <cfRule type="cellIs" dxfId="13438" priority="235" operator="lessThan">
      <formula>0</formula>
    </cfRule>
  </conditionalFormatting>
  <conditionalFormatting sqref="O367">
    <cfRule type="cellIs" dxfId="13437" priority="234" operator="lessThan">
      <formula>0</formula>
    </cfRule>
  </conditionalFormatting>
  <conditionalFormatting sqref="O373">
    <cfRule type="cellIs" dxfId="13436" priority="233" operator="lessThan">
      <formula>0</formula>
    </cfRule>
  </conditionalFormatting>
  <conditionalFormatting sqref="O373">
    <cfRule type="cellIs" dxfId="13435" priority="232" operator="lessThan">
      <formula>0</formula>
    </cfRule>
  </conditionalFormatting>
  <conditionalFormatting sqref="O379">
    <cfRule type="cellIs" dxfId="13434" priority="231" operator="lessThan">
      <formula>0</formula>
    </cfRule>
  </conditionalFormatting>
  <conditionalFormatting sqref="O379">
    <cfRule type="cellIs" dxfId="13433" priority="230" operator="lessThan">
      <formula>0</formula>
    </cfRule>
  </conditionalFormatting>
  <conditionalFormatting sqref="O385">
    <cfRule type="cellIs" dxfId="13432" priority="229" operator="lessThan">
      <formula>0</formula>
    </cfRule>
  </conditionalFormatting>
  <conditionalFormatting sqref="O385">
    <cfRule type="cellIs" dxfId="13431" priority="228" operator="lessThan">
      <formula>0</formula>
    </cfRule>
  </conditionalFormatting>
  <conditionalFormatting sqref="O391">
    <cfRule type="cellIs" dxfId="13430" priority="227" operator="lessThan">
      <formula>0</formula>
    </cfRule>
  </conditionalFormatting>
  <conditionalFormatting sqref="O391">
    <cfRule type="cellIs" dxfId="13429" priority="226" operator="lessThan">
      <formula>0</formula>
    </cfRule>
  </conditionalFormatting>
  <conditionalFormatting sqref="O397">
    <cfRule type="cellIs" dxfId="13428" priority="225" operator="lessThan">
      <formula>0</formula>
    </cfRule>
  </conditionalFormatting>
  <conditionalFormatting sqref="O397">
    <cfRule type="cellIs" dxfId="13427" priority="224" operator="lessThan">
      <formula>0</formula>
    </cfRule>
  </conditionalFormatting>
  <conditionalFormatting sqref="O405">
    <cfRule type="cellIs" dxfId="13426" priority="223" operator="lessThan">
      <formula>0</formula>
    </cfRule>
  </conditionalFormatting>
  <conditionalFormatting sqref="O405">
    <cfRule type="cellIs" dxfId="13425" priority="221" operator="lessThan">
      <formula>0</formula>
    </cfRule>
  </conditionalFormatting>
  <conditionalFormatting sqref="O405">
    <cfRule type="cellIs" dxfId="13424" priority="220" operator="lessThan">
      <formula>0</formula>
    </cfRule>
  </conditionalFormatting>
  <conditionalFormatting sqref="O405">
    <cfRule type="cellIs" dxfId="13423" priority="219" operator="lessThan">
      <formula>0</formula>
    </cfRule>
  </conditionalFormatting>
  <conditionalFormatting sqref="O405">
    <cfRule type="cellIs" dxfId="13422" priority="218" operator="lessThan">
      <formula>0</formula>
    </cfRule>
  </conditionalFormatting>
  <conditionalFormatting sqref="O405">
    <cfRule type="cellIs" dxfId="13421" priority="217" operator="lessThan">
      <formula>0</formula>
    </cfRule>
  </conditionalFormatting>
  <conditionalFormatting sqref="O405">
    <cfRule type="cellIs" dxfId="13420" priority="216" operator="lessThan">
      <formula>0</formula>
    </cfRule>
  </conditionalFormatting>
  <conditionalFormatting sqref="O408">
    <cfRule type="cellIs" dxfId="13419" priority="215" operator="lessThan">
      <formula>0</formula>
    </cfRule>
  </conditionalFormatting>
  <conditionalFormatting sqref="O409">
    <cfRule type="cellIs" dxfId="13418" priority="214" operator="lessThan">
      <formula>0</formula>
    </cfRule>
  </conditionalFormatting>
  <conditionalFormatting sqref="O409">
    <cfRule type="cellIs" dxfId="13417" priority="213" operator="lessThan">
      <formula>0</formula>
    </cfRule>
  </conditionalFormatting>
  <conditionalFormatting sqref="O411">
    <cfRule type="cellIs" dxfId="13416" priority="212" operator="lessThan">
      <formula>0</formula>
    </cfRule>
  </conditionalFormatting>
  <conditionalFormatting sqref="O411">
    <cfRule type="cellIs" dxfId="13415" priority="211" operator="lessThan">
      <formula>0</formula>
    </cfRule>
  </conditionalFormatting>
  <conditionalFormatting sqref="O411">
    <cfRule type="cellIs" dxfId="13414" priority="210" operator="lessThan">
      <formula>0</formula>
    </cfRule>
  </conditionalFormatting>
  <conditionalFormatting sqref="O411">
    <cfRule type="cellIs" dxfId="13413" priority="209" operator="lessThan">
      <formula>0</formula>
    </cfRule>
  </conditionalFormatting>
  <conditionalFormatting sqref="O411">
    <cfRule type="cellIs" dxfId="13412" priority="208" operator="lessThan">
      <formula>0</formula>
    </cfRule>
  </conditionalFormatting>
  <conditionalFormatting sqref="O411">
    <cfRule type="cellIs" dxfId="13411" priority="207" operator="lessThan">
      <formula>0</formula>
    </cfRule>
  </conditionalFormatting>
  <conditionalFormatting sqref="O411">
    <cfRule type="cellIs" dxfId="13410" priority="206" operator="lessThan">
      <formula>0</formula>
    </cfRule>
  </conditionalFormatting>
  <conditionalFormatting sqref="O411">
    <cfRule type="cellIs" dxfId="13409" priority="205" operator="lessThan">
      <formula>0</formula>
    </cfRule>
  </conditionalFormatting>
  <conditionalFormatting sqref="O414">
    <cfRule type="cellIs" dxfId="13408" priority="204" operator="lessThan">
      <formula>0</formula>
    </cfRule>
  </conditionalFormatting>
  <conditionalFormatting sqref="O415">
    <cfRule type="cellIs" dxfId="13407" priority="203" operator="lessThan">
      <formula>0</formula>
    </cfRule>
  </conditionalFormatting>
  <conditionalFormatting sqref="O415">
    <cfRule type="cellIs" dxfId="13406" priority="202" operator="lessThan">
      <formula>0</formula>
    </cfRule>
  </conditionalFormatting>
  <conditionalFormatting sqref="O417">
    <cfRule type="cellIs" dxfId="13405" priority="201" operator="lessThan">
      <formula>0</formula>
    </cfRule>
  </conditionalFormatting>
  <conditionalFormatting sqref="O417">
    <cfRule type="cellIs" dxfId="13404" priority="200" operator="lessThan">
      <formula>0</formula>
    </cfRule>
  </conditionalFormatting>
  <conditionalFormatting sqref="O417">
    <cfRule type="cellIs" dxfId="13403" priority="199" operator="lessThan">
      <formula>0</formula>
    </cfRule>
  </conditionalFormatting>
  <conditionalFormatting sqref="O417">
    <cfRule type="cellIs" dxfId="13402" priority="198" operator="lessThan">
      <formula>0</formula>
    </cfRule>
  </conditionalFormatting>
  <conditionalFormatting sqref="O417">
    <cfRule type="cellIs" dxfId="13401" priority="197" operator="lessThan">
      <formula>0</formula>
    </cfRule>
  </conditionalFormatting>
  <conditionalFormatting sqref="O417">
    <cfRule type="cellIs" dxfId="13400" priority="196" operator="lessThan">
      <formula>0</formula>
    </cfRule>
  </conditionalFormatting>
  <conditionalFormatting sqref="O417">
    <cfRule type="cellIs" dxfId="13399" priority="195" operator="lessThan">
      <formula>0</formula>
    </cfRule>
  </conditionalFormatting>
  <conditionalFormatting sqref="O417">
    <cfRule type="cellIs" dxfId="13398" priority="194" operator="lessThan">
      <formula>0</formula>
    </cfRule>
  </conditionalFormatting>
  <conditionalFormatting sqref="O420">
    <cfRule type="cellIs" dxfId="13397" priority="193" operator="lessThan">
      <formula>0</formula>
    </cfRule>
  </conditionalFormatting>
  <conditionalFormatting sqref="O421">
    <cfRule type="cellIs" dxfId="13396" priority="192" operator="lessThan">
      <formula>0</formula>
    </cfRule>
  </conditionalFormatting>
  <conditionalFormatting sqref="O421">
    <cfRule type="cellIs" dxfId="13395" priority="191" operator="lessThan">
      <formula>0</formula>
    </cfRule>
  </conditionalFormatting>
  <conditionalFormatting sqref="O423">
    <cfRule type="cellIs" dxfId="13394" priority="190" operator="lessThan">
      <formula>0</formula>
    </cfRule>
  </conditionalFormatting>
  <conditionalFormatting sqref="O423">
    <cfRule type="cellIs" dxfId="13393" priority="189" operator="lessThan">
      <formula>0</formula>
    </cfRule>
  </conditionalFormatting>
  <conditionalFormatting sqref="O423">
    <cfRule type="cellIs" dxfId="13392" priority="188" operator="lessThan">
      <formula>0</formula>
    </cfRule>
  </conditionalFormatting>
  <conditionalFormatting sqref="O423">
    <cfRule type="cellIs" dxfId="13391" priority="187" operator="lessThan">
      <formula>0</formula>
    </cfRule>
  </conditionalFormatting>
  <conditionalFormatting sqref="O423">
    <cfRule type="cellIs" dxfId="13390" priority="186" operator="lessThan">
      <formula>0</formula>
    </cfRule>
  </conditionalFormatting>
  <conditionalFormatting sqref="O423">
    <cfRule type="cellIs" dxfId="13389" priority="185" operator="lessThan">
      <formula>0</formula>
    </cfRule>
  </conditionalFormatting>
  <conditionalFormatting sqref="O423">
    <cfRule type="cellIs" dxfId="13388" priority="184" operator="lessThan">
      <formula>0</formula>
    </cfRule>
  </conditionalFormatting>
  <conditionalFormatting sqref="O423">
    <cfRule type="cellIs" dxfId="13387" priority="183" operator="lessThan">
      <formula>0</formula>
    </cfRule>
  </conditionalFormatting>
  <conditionalFormatting sqref="O426">
    <cfRule type="cellIs" dxfId="13386" priority="182" operator="lessThan">
      <formula>0</formula>
    </cfRule>
  </conditionalFormatting>
  <conditionalFormatting sqref="O427">
    <cfRule type="cellIs" dxfId="13385" priority="181" operator="lessThan">
      <formula>0</formula>
    </cfRule>
  </conditionalFormatting>
  <conditionalFormatting sqref="O427">
    <cfRule type="cellIs" dxfId="13384" priority="180" operator="lessThan">
      <formula>0</formula>
    </cfRule>
  </conditionalFormatting>
  <conditionalFormatting sqref="O429">
    <cfRule type="cellIs" dxfId="13383" priority="179" operator="lessThan">
      <formula>0</formula>
    </cfRule>
  </conditionalFormatting>
  <conditionalFormatting sqref="O429">
    <cfRule type="cellIs" dxfId="13382" priority="178" operator="lessThan">
      <formula>0</formula>
    </cfRule>
  </conditionalFormatting>
  <conditionalFormatting sqref="O429">
    <cfRule type="cellIs" dxfId="13381" priority="177" operator="lessThan">
      <formula>0</formula>
    </cfRule>
  </conditionalFormatting>
  <conditionalFormatting sqref="O429">
    <cfRule type="cellIs" dxfId="13380" priority="176" operator="lessThan">
      <formula>0</formula>
    </cfRule>
  </conditionalFormatting>
  <conditionalFormatting sqref="O429">
    <cfRule type="cellIs" dxfId="13379" priority="175" operator="lessThan">
      <formula>0</formula>
    </cfRule>
  </conditionalFormatting>
  <conditionalFormatting sqref="O429">
    <cfRule type="cellIs" dxfId="13378" priority="174" operator="lessThan">
      <formula>0</formula>
    </cfRule>
  </conditionalFormatting>
  <conditionalFormatting sqref="O429">
    <cfRule type="cellIs" dxfId="13377" priority="173" operator="lessThan">
      <formula>0</formula>
    </cfRule>
  </conditionalFormatting>
  <conditionalFormatting sqref="O429">
    <cfRule type="cellIs" dxfId="13376" priority="172" operator="lessThan">
      <formula>0</formula>
    </cfRule>
  </conditionalFormatting>
  <conditionalFormatting sqref="O432">
    <cfRule type="cellIs" dxfId="13375" priority="171" operator="lessThan">
      <formula>0</formula>
    </cfRule>
  </conditionalFormatting>
  <conditionalFormatting sqref="O435">
    <cfRule type="cellIs" dxfId="13374" priority="170" operator="lessThan">
      <formula>0</formula>
    </cfRule>
  </conditionalFormatting>
  <conditionalFormatting sqref="O435">
    <cfRule type="cellIs" dxfId="13373" priority="169" operator="lessThan">
      <formula>0</formula>
    </cfRule>
  </conditionalFormatting>
  <conditionalFormatting sqref="O435">
    <cfRule type="cellIs" dxfId="13372" priority="168" operator="lessThan">
      <formula>0</formula>
    </cfRule>
  </conditionalFormatting>
  <conditionalFormatting sqref="O435">
    <cfRule type="cellIs" dxfId="13371" priority="167" operator="lessThan">
      <formula>0</formula>
    </cfRule>
  </conditionalFormatting>
  <conditionalFormatting sqref="O435">
    <cfRule type="cellIs" dxfId="13370" priority="166" operator="lessThan">
      <formula>0</formula>
    </cfRule>
  </conditionalFormatting>
  <conditionalFormatting sqref="O435">
    <cfRule type="cellIs" dxfId="13369" priority="165" operator="lessThan">
      <formula>0</formula>
    </cfRule>
  </conditionalFormatting>
  <conditionalFormatting sqref="O435">
    <cfRule type="cellIs" dxfId="13368" priority="164" operator="lessThan">
      <formula>0</formula>
    </cfRule>
  </conditionalFormatting>
  <conditionalFormatting sqref="O435">
    <cfRule type="cellIs" dxfId="13367" priority="163" operator="lessThan">
      <formula>0</formula>
    </cfRule>
  </conditionalFormatting>
  <conditionalFormatting sqref="O438">
    <cfRule type="cellIs" dxfId="13366" priority="162" operator="lessThan">
      <formula>0</formula>
    </cfRule>
  </conditionalFormatting>
  <conditionalFormatting sqref="O439">
    <cfRule type="cellIs" dxfId="13365" priority="161" operator="lessThan">
      <formula>0</formula>
    </cfRule>
  </conditionalFormatting>
  <conditionalFormatting sqref="O439">
    <cfRule type="cellIs" dxfId="13364" priority="160" operator="lessThan">
      <formula>0</formula>
    </cfRule>
  </conditionalFormatting>
  <conditionalFormatting sqref="O441">
    <cfRule type="cellIs" dxfId="13363" priority="159" operator="lessThan">
      <formula>0</formula>
    </cfRule>
  </conditionalFormatting>
  <conditionalFormatting sqref="O441">
    <cfRule type="cellIs" dxfId="13362" priority="158" operator="lessThan">
      <formula>0</formula>
    </cfRule>
  </conditionalFormatting>
  <conditionalFormatting sqref="O441">
    <cfRule type="cellIs" dxfId="13361" priority="157" operator="lessThan">
      <formula>0</formula>
    </cfRule>
  </conditionalFormatting>
  <conditionalFormatting sqref="O441">
    <cfRule type="cellIs" dxfId="13360" priority="156" operator="lessThan">
      <formula>0</formula>
    </cfRule>
  </conditionalFormatting>
  <conditionalFormatting sqref="O441">
    <cfRule type="cellIs" dxfId="13359" priority="155" operator="lessThan">
      <formula>0</formula>
    </cfRule>
  </conditionalFormatting>
  <conditionalFormatting sqref="O441">
    <cfRule type="cellIs" dxfId="13358" priority="154" operator="lessThan">
      <formula>0</formula>
    </cfRule>
  </conditionalFormatting>
  <conditionalFormatting sqref="O441">
    <cfRule type="cellIs" dxfId="13357" priority="153" operator="lessThan">
      <formula>0</formula>
    </cfRule>
  </conditionalFormatting>
  <conditionalFormatting sqref="O441">
    <cfRule type="cellIs" dxfId="13356" priority="152" operator="lessThan">
      <formula>0</formula>
    </cfRule>
  </conditionalFormatting>
  <conditionalFormatting sqref="O444">
    <cfRule type="cellIs" dxfId="13355" priority="151" operator="lessThan">
      <formula>0</formula>
    </cfRule>
  </conditionalFormatting>
  <conditionalFormatting sqref="O445">
    <cfRule type="cellIs" dxfId="13354" priority="150" operator="lessThan">
      <formula>0</formula>
    </cfRule>
  </conditionalFormatting>
  <conditionalFormatting sqref="O445">
    <cfRule type="cellIs" dxfId="13353" priority="149" operator="lessThan">
      <formula>0</formula>
    </cfRule>
  </conditionalFormatting>
  <conditionalFormatting sqref="O448">
    <cfRule type="cellIs" dxfId="13352" priority="148" operator="lessThan">
      <formula>0</formula>
    </cfRule>
  </conditionalFormatting>
  <conditionalFormatting sqref="O448">
    <cfRule type="cellIs" dxfId="13351" priority="147" operator="lessThan">
      <formula>0</formula>
    </cfRule>
  </conditionalFormatting>
  <conditionalFormatting sqref="O448">
    <cfRule type="cellIs" dxfId="13350" priority="146" operator="lessThan">
      <formula>0</formula>
    </cfRule>
  </conditionalFormatting>
  <conditionalFormatting sqref="O448">
    <cfRule type="cellIs" dxfId="13349" priority="145" operator="lessThan">
      <formula>0</formula>
    </cfRule>
  </conditionalFormatting>
  <conditionalFormatting sqref="O448">
    <cfRule type="cellIs" dxfId="13348" priority="144" operator="lessThan">
      <formula>0</formula>
    </cfRule>
  </conditionalFormatting>
  <conditionalFormatting sqref="O448">
    <cfRule type="cellIs" dxfId="13347" priority="143" operator="lessThan">
      <formula>0</formula>
    </cfRule>
  </conditionalFormatting>
  <conditionalFormatting sqref="O448">
    <cfRule type="cellIs" dxfId="13346" priority="142" operator="lessThan">
      <formula>0</formula>
    </cfRule>
  </conditionalFormatting>
  <conditionalFormatting sqref="O448">
    <cfRule type="cellIs" dxfId="13345" priority="141" operator="lessThan">
      <formula>0</formula>
    </cfRule>
  </conditionalFormatting>
  <conditionalFormatting sqref="O451">
    <cfRule type="cellIs" dxfId="13344" priority="140" operator="lessThan">
      <formula>0</formula>
    </cfRule>
  </conditionalFormatting>
  <conditionalFormatting sqref="O452">
    <cfRule type="cellIs" dxfId="13343" priority="139" operator="lessThan">
      <formula>0</formula>
    </cfRule>
  </conditionalFormatting>
  <conditionalFormatting sqref="O452">
    <cfRule type="cellIs" dxfId="13342" priority="138" operator="lessThan">
      <formula>0</formula>
    </cfRule>
  </conditionalFormatting>
  <conditionalFormatting sqref="O454">
    <cfRule type="cellIs" dxfId="13341" priority="137" operator="lessThan">
      <formula>0</formula>
    </cfRule>
  </conditionalFormatting>
  <conditionalFormatting sqref="O454">
    <cfRule type="cellIs" dxfId="13340" priority="136" operator="lessThan">
      <formula>0</formula>
    </cfRule>
  </conditionalFormatting>
  <conditionalFormatting sqref="O454">
    <cfRule type="cellIs" dxfId="13339" priority="135" operator="lessThan">
      <formula>0</formula>
    </cfRule>
  </conditionalFormatting>
  <conditionalFormatting sqref="O454">
    <cfRule type="cellIs" dxfId="13338" priority="134" operator="lessThan">
      <formula>0</formula>
    </cfRule>
  </conditionalFormatting>
  <conditionalFormatting sqref="O454">
    <cfRule type="cellIs" dxfId="13337" priority="133" operator="lessThan">
      <formula>0</formula>
    </cfRule>
  </conditionalFormatting>
  <conditionalFormatting sqref="O454">
    <cfRule type="cellIs" dxfId="13336" priority="132" operator="lessThan">
      <formula>0</formula>
    </cfRule>
  </conditionalFormatting>
  <conditionalFormatting sqref="O454">
    <cfRule type="cellIs" dxfId="13335" priority="131" operator="lessThan">
      <formula>0</formula>
    </cfRule>
  </conditionalFormatting>
  <conditionalFormatting sqref="O454">
    <cfRule type="cellIs" dxfId="13334" priority="130" operator="lessThan">
      <formula>0</formula>
    </cfRule>
  </conditionalFormatting>
  <conditionalFormatting sqref="O457">
    <cfRule type="cellIs" dxfId="13333" priority="129" operator="lessThan">
      <formula>0</formula>
    </cfRule>
  </conditionalFormatting>
  <conditionalFormatting sqref="O458">
    <cfRule type="cellIs" dxfId="13332" priority="128" operator="lessThan">
      <formula>0</formula>
    </cfRule>
  </conditionalFormatting>
  <conditionalFormatting sqref="O458">
    <cfRule type="cellIs" dxfId="13331" priority="127" operator="lessThan">
      <formula>0</formula>
    </cfRule>
  </conditionalFormatting>
  <conditionalFormatting sqref="O461:O464">
    <cfRule type="cellIs" dxfId="13330" priority="126" operator="lessThan">
      <formula>0</formula>
    </cfRule>
  </conditionalFormatting>
  <conditionalFormatting sqref="O461:O464">
    <cfRule type="expression" dxfId="13329" priority="124">
      <formula>O461/N461&gt;1</formula>
    </cfRule>
    <cfRule type="expression" dxfId="13328" priority="125">
      <formula>O461/N461&lt;1</formula>
    </cfRule>
  </conditionalFormatting>
  <conditionalFormatting sqref="O552 O560 O575 O589">
    <cfRule type="expression" dxfId="13327" priority="122">
      <formula>O552/#REF!&gt;1</formula>
    </cfRule>
    <cfRule type="expression" dxfId="13326" priority="123">
      <formula>O552/#REF!&lt;1</formula>
    </cfRule>
  </conditionalFormatting>
  <conditionalFormatting sqref="O512">
    <cfRule type="cellIs" dxfId="13325" priority="121" operator="lessThan">
      <formula>0</formula>
    </cfRule>
  </conditionalFormatting>
  <conditionalFormatting sqref="O512">
    <cfRule type="expression" dxfId="13324" priority="119">
      <formula>O512/N512&gt;1</formula>
    </cfRule>
    <cfRule type="expression" dxfId="13323" priority="120">
      <formula>O512/N512&lt;1</formula>
    </cfRule>
  </conditionalFormatting>
  <conditionalFormatting sqref="O596">
    <cfRule type="cellIs" dxfId="13322" priority="118" operator="lessThan">
      <formula>0</formula>
    </cfRule>
  </conditionalFormatting>
  <conditionalFormatting sqref="O600">
    <cfRule type="cellIs" dxfId="13321" priority="117" operator="lessThan">
      <formula>0</formula>
    </cfRule>
  </conditionalFormatting>
  <conditionalFormatting sqref="O600">
    <cfRule type="cellIs" dxfId="13320" priority="116" operator="lessThan">
      <formula>0</formula>
    </cfRule>
  </conditionalFormatting>
  <conditionalFormatting sqref="O710">
    <cfRule type="cellIs" dxfId="13319" priority="115" operator="lessThan">
      <formula>0</formula>
    </cfRule>
  </conditionalFormatting>
  <conditionalFormatting sqref="O654 O651 O648:O649 O632:O634">
    <cfRule type="expression" dxfId="13318" priority="102">
      <formula>O632/N632&gt;1</formula>
    </cfRule>
    <cfRule type="expression" dxfId="13317" priority="103">
      <formula>O632/N632&lt;1</formula>
    </cfRule>
  </conditionalFormatting>
  <conditionalFormatting sqref="O507:O510">
    <cfRule type="cellIs" dxfId="13316" priority="114" operator="lessThan">
      <formula>0</formula>
    </cfRule>
  </conditionalFormatting>
  <conditionalFormatting sqref="O507:O510">
    <cfRule type="expression" dxfId="13315" priority="112">
      <formula>O507/N507&gt;1</formula>
    </cfRule>
    <cfRule type="expression" dxfId="13314" priority="113">
      <formula>O507/N507&lt;1</formula>
    </cfRule>
  </conditionalFormatting>
  <conditionalFormatting sqref="O588 O574 O559 O551">
    <cfRule type="cellIs" dxfId="13313" priority="111" operator="lessThan">
      <formula>0</formula>
    </cfRule>
  </conditionalFormatting>
  <conditionalFormatting sqref="O584:O587 O570:O573 O555:O558 O547:O550">
    <cfRule type="cellIs" dxfId="13312" priority="110" operator="lessThan">
      <formula>0</formula>
    </cfRule>
  </conditionalFormatting>
  <conditionalFormatting sqref="O584:O587 O570:O573 O555:O558 O547:O550">
    <cfRule type="expression" dxfId="13311" priority="108">
      <formula>O547/N547&gt;1</formula>
    </cfRule>
    <cfRule type="expression" dxfId="13310" priority="109">
      <formula>O547/N547&lt;1</formula>
    </cfRule>
  </conditionalFormatting>
  <conditionalFormatting sqref="O588 O574 O559 O551">
    <cfRule type="cellIs" dxfId="13309" priority="107" operator="lessThan">
      <formula>0</formula>
    </cfRule>
  </conditionalFormatting>
  <conditionalFormatting sqref="O588 O574 O559 O551">
    <cfRule type="expression" dxfId="13308" priority="105">
      <formula>O551/N551&gt;1</formula>
    </cfRule>
    <cfRule type="expression" dxfId="13307" priority="106">
      <formula>O551/N551&lt;1</formula>
    </cfRule>
  </conditionalFormatting>
  <conditionalFormatting sqref="O654 O651 O648:O649 O632:O634">
    <cfRule type="cellIs" dxfId="13306" priority="104" operator="lessThan">
      <formula>0</formula>
    </cfRule>
  </conditionalFormatting>
  <conditionalFormatting sqref="O504">
    <cfRule type="expression" dxfId="13305" priority="302">
      <formula>O504/#REF!&gt;1</formula>
    </cfRule>
    <cfRule type="expression" dxfId="13304" priority="303">
      <formula>O504/#REF!&lt;1</formula>
    </cfRule>
  </conditionalFormatting>
  <conditionalFormatting sqref="O465">
    <cfRule type="cellIs" dxfId="13303" priority="101" operator="lessThan">
      <formula>0</formula>
    </cfRule>
  </conditionalFormatting>
  <conditionalFormatting sqref="O465">
    <cfRule type="expression" dxfId="13302" priority="99">
      <formula>O465/N465&gt;1</formula>
    </cfRule>
    <cfRule type="expression" dxfId="13301" priority="100">
      <formula>O465/N465&lt;1</formula>
    </cfRule>
  </conditionalFormatting>
  <conditionalFormatting sqref="O511">
    <cfRule type="cellIs" dxfId="13300" priority="98" operator="lessThan">
      <formula>0</formula>
    </cfRule>
  </conditionalFormatting>
  <conditionalFormatting sqref="O511">
    <cfRule type="expression" dxfId="13299" priority="96">
      <formula>O511/N511&gt;1</formula>
    </cfRule>
    <cfRule type="expression" dxfId="13298" priority="97">
      <formula>O511/N511&lt;1</formula>
    </cfRule>
  </conditionalFormatting>
  <conditionalFormatting sqref="O568">
    <cfRule type="cellIs" dxfId="13297" priority="86" operator="lessThan">
      <formula>0</formula>
    </cfRule>
  </conditionalFormatting>
  <conditionalFormatting sqref="O603">
    <cfRule type="expression" dxfId="13296" priority="58">
      <formula>O603/N603&gt;1</formula>
    </cfRule>
    <cfRule type="expression" dxfId="13295" priority="59">
      <formula>O603/N603&lt;1</formula>
    </cfRule>
  </conditionalFormatting>
  <conditionalFormatting sqref="O552">
    <cfRule type="cellIs" dxfId="13294" priority="83" operator="lessThan">
      <formula>0</formula>
    </cfRule>
  </conditionalFormatting>
  <conditionalFormatting sqref="O552">
    <cfRule type="expression" dxfId="13293" priority="81">
      <formula>O552/N552&gt;1</formula>
    </cfRule>
    <cfRule type="expression" dxfId="13292" priority="82">
      <formula>O552/N552&lt;1</formula>
    </cfRule>
  </conditionalFormatting>
  <conditionalFormatting sqref="O560">
    <cfRule type="cellIs" dxfId="13291" priority="80" operator="lessThan">
      <formula>0</formula>
    </cfRule>
  </conditionalFormatting>
  <conditionalFormatting sqref="O560">
    <cfRule type="expression" dxfId="13290" priority="78">
      <formula>O560/N560&gt;1</formula>
    </cfRule>
    <cfRule type="expression" dxfId="13289" priority="79">
      <formula>O560/N560&lt;1</formula>
    </cfRule>
  </conditionalFormatting>
  <conditionalFormatting sqref="O575">
    <cfRule type="cellIs" dxfId="13288" priority="77" operator="lessThan">
      <formula>0</formula>
    </cfRule>
  </conditionalFormatting>
  <conditionalFormatting sqref="O575">
    <cfRule type="expression" dxfId="13287" priority="75">
      <formula>O575/N575&gt;1</formula>
    </cfRule>
    <cfRule type="expression" dxfId="13286" priority="76">
      <formula>O575/N575&lt;1</formula>
    </cfRule>
  </conditionalFormatting>
  <conditionalFormatting sqref="O589">
    <cfRule type="cellIs" dxfId="13285" priority="74" operator="lessThan">
      <formula>0</formula>
    </cfRule>
  </conditionalFormatting>
  <conditionalFormatting sqref="O589">
    <cfRule type="expression" dxfId="13284" priority="72">
      <formula>O589/N589&gt;1</formula>
    </cfRule>
    <cfRule type="expression" dxfId="13283" priority="73">
      <formula>O589/N589&lt;1</formula>
    </cfRule>
  </conditionalFormatting>
  <conditionalFormatting sqref="O521">
    <cfRule type="cellIs" dxfId="13282" priority="95" operator="lessThan">
      <formula>0</formula>
    </cfRule>
  </conditionalFormatting>
  <conditionalFormatting sqref="O521">
    <cfRule type="expression" dxfId="13281" priority="93">
      <formula>O521/N521&gt;1</formula>
    </cfRule>
    <cfRule type="expression" dxfId="13280" priority="94">
      <formula>O521/N521&lt;1</formula>
    </cfRule>
  </conditionalFormatting>
  <conditionalFormatting sqref="O529">
    <cfRule type="cellIs" dxfId="13279" priority="92" operator="lessThan">
      <formula>0</formula>
    </cfRule>
  </conditionalFormatting>
  <conditionalFormatting sqref="O529">
    <cfRule type="expression" dxfId="13278" priority="90">
      <formula>O529/N529&gt;1</formula>
    </cfRule>
    <cfRule type="expression" dxfId="13277" priority="91">
      <formula>O529/N529&lt;1</formula>
    </cfRule>
  </conditionalFormatting>
  <conditionalFormatting sqref="O582">
    <cfRule type="expression" dxfId="13276" priority="69">
      <formula>O582/N582&gt;1</formula>
    </cfRule>
    <cfRule type="expression" dxfId="13275" priority="70">
      <formula>O582/N582&lt;1</formula>
    </cfRule>
  </conditionalFormatting>
  <conditionalFormatting sqref="O537">
    <cfRule type="cellIs" dxfId="13274" priority="89" operator="lessThan">
      <formula>0</formula>
    </cfRule>
  </conditionalFormatting>
  <conditionalFormatting sqref="O537">
    <cfRule type="expression" dxfId="13273" priority="87">
      <formula>O537/N537&gt;1</formula>
    </cfRule>
    <cfRule type="expression" dxfId="13272" priority="88">
      <formula>O537/N537&lt;1</formula>
    </cfRule>
  </conditionalFormatting>
  <conditionalFormatting sqref="O641:O645 B636:O637">
    <cfRule type="cellIs" dxfId="13271" priority="68" operator="lessThan">
      <formula>0</formula>
    </cfRule>
  </conditionalFormatting>
  <conditionalFormatting sqref="O568">
    <cfRule type="expression" dxfId="13270" priority="84">
      <formula>O568/N568&gt;1</formula>
    </cfRule>
    <cfRule type="expression" dxfId="13269" priority="85">
      <formula>O568/N568&lt;1</formula>
    </cfRule>
  </conditionalFormatting>
  <conditionalFormatting sqref="O597">
    <cfRule type="cellIs" dxfId="13268" priority="65" operator="lessThan">
      <formula>0</formula>
    </cfRule>
  </conditionalFormatting>
  <conditionalFormatting sqref="O608">
    <cfRule type="expression" dxfId="13267" priority="53">
      <formula>O608/N608&gt;1</formula>
    </cfRule>
    <cfRule type="expression" dxfId="13266" priority="54">
      <formula>O608/N608&lt;1</formula>
    </cfRule>
  </conditionalFormatting>
  <conditionalFormatting sqref="O582">
    <cfRule type="cellIs" dxfId="13265" priority="71" operator="lessThan">
      <formula>0</formula>
    </cfRule>
  </conditionalFormatting>
  <conditionalFormatting sqref="O597">
    <cfRule type="expression" dxfId="13264" priority="63">
      <formula>O597/N597&gt;1</formula>
    </cfRule>
    <cfRule type="expression" dxfId="13263" priority="64">
      <formula>O597/N597&lt;1</formula>
    </cfRule>
  </conditionalFormatting>
  <conditionalFormatting sqref="O676:O679">
    <cfRule type="cellIs" dxfId="13262" priority="52" operator="lessThan">
      <formula>0</formula>
    </cfRule>
  </conditionalFormatting>
  <conditionalFormatting sqref="O678">
    <cfRule type="cellIs" dxfId="13261" priority="51" operator="lessThan">
      <formula>0</formula>
    </cfRule>
  </conditionalFormatting>
  <conditionalFormatting sqref="O680:O683">
    <cfRule type="cellIs" dxfId="13260" priority="50" operator="lessThan">
      <formula>0</formula>
    </cfRule>
  </conditionalFormatting>
  <conditionalFormatting sqref="O682">
    <cfRule type="cellIs" dxfId="13259" priority="49" operator="lessThan">
      <formula>0</formula>
    </cfRule>
  </conditionalFormatting>
  <conditionalFormatting sqref="O684:O687">
    <cfRule type="cellIs" dxfId="13258" priority="48" operator="lessThan">
      <formula>0</formula>
    </cfRule>
  </conditionalFormatting>
  <conditionalFormatting sqref="O686">
    <cfRule type="cellIs" dxfId="13257" priority="47" operator="lessThan">
      <formula>0</formula>
    </cfRule>
  </conditionalFormatting>
  <conditionalFormatting sqref="O688:O691">
    <cfRule type="cellIs" dxfId="13256" priority="46" operator="lessThan">
      <formula>0</formula>
    </cfRule>
  </conditionalFormatting>
  <conditionalFormatting sqref="O690">
    <cfRule type="cellIs" dxfId="13255" priority="45" operator="lessThan">
      <formula>0</formula>
    </cfRule>
  </conditionalFormatting>
  <conditionalFormatting sqref="O692:O693 O695">
    <cfRule type="cellIs" dxfId="13254" priority="44" operator="lessThan">
      <formula>0</formula>
    </cfRule>
  </conditionalFormatting>
  <conditionalFormatting sqref="O696:O699">
    <cfRule type="cellIs" dxfId="13253" priority="43" operator="lessThan">
      <formula>0</formula>
    </cfRule>
  </conditionalFormatting>
  <conditionalFormatting sqref="O698">
    <cfRule type="cellIs" dxfId="13252" priority="42" operator="lessThan">
      <formula>0</formula>
    </cfRule>
  </conditionalFormatting>
  <conditionalFormatting sqref="O700:O703">
    <cfRule type="cellIs" dxfId="13251" priority="41" operator="lessThan">
      <formula>0</formula>
    </cfRule>
  </conditionalFormatting>
  <conditionalFormatting sqref="O702">
    <cfRule type="cellIs" dxfId="13250" priority="40" operator="lessThan">
      <formula>0</formula>
    </cfRule>
  </conditionalFormatting>
  <conditionalFormatting sqref="O704:O707">
    <cfRule type="cellIs" dxfId="13249" priority="39" operator="lessThan">
      <formula>0</formula>
    </cfRule>
  </conditionalFormatting>
  <conditionalFormatting sqref="O706">
    <cfRule type="cellIs" dxfId="13248" priority="38" operator="lessThan">
      <formula>0</formula>
    </cfRule>
  </conditionalFormatting>
  <conditionalFormatting sqref="O712:O715">
    <cfRule type="cellIs" dxfId="13247" priority="37" operator="lessThan">
      <formula>0</formula>
    </cfRule>
  </conditionalFormatting>
  <conditionalFormatting sqref="O714">
    <cfRule type="cellIs" dxfId="13246" priority="36" operator="lessThan">
      <formula>0</formula>
    </cfRule>
  </conditionalFormatting>
  <conditionalFormatting sqref="O716:O719">
    <cfRule type="cellIs" dxfId="13245" priority="35" operator="lessThan">
      <formula>0</formula>
    </cfRule>
  </conditionalFormatting>
  <conditionalFormatting sqref="O718">
    <cfRule type="cellIs" dxfId="13244" priority="34" operator="lessThan">
      <formula>0</formula>
    </cfRule>
  </conditionalFormatting>
  <conditionalFormatting sqref="O466">
    <cfRule type="cellIs" dxfId="13243" priority="33" operator="lessThan">
      <formula>0</formula>
    </cfRule>
  </conditionalFormatting>
  <conditionalFormatting sqref="O505">
    <cfRule type="cellIs" dxfId="13242" priority="32" operator="lessThan">
      <formula>0</formula>
    </cfRule>
  </conditionalFormatting>
  <conditionalFormatting sqref="O513">
    <cfRule type="cellIs" dxfId="13241" priority="31" operator="lessThan">
      <formula>0</formula>
    </cfRule>
  </conditionalFormatting>
  <conditionalFormatting sqref="O522">
    <cfRule type="cellIs" dxfId="13240" priority="30" operator="lessThan">
      <formula>0</formula>
    </cfRule>
  </conditionalFormatting>
  <conditionalFormatting sqref="O530">
    <cfRule type="cellIs" dxfId="13239" priority="29" operator="lessThan">
      <formula>0</formula>
    </cfRule>
  </conditionalFormatting>
  <conditionalFormatting sqref="O538">
    <cfRule type="cellIs" dxfId="13238" priority="28" operator="lessThan">
      <formula>0</formula>
    </cfRule>
  </conditionalFormatting>
  <conditionalFormatting sqref="O553">
    <cfRule type="cellIs" dxfId="13237" priority="27" operator="lessThan">
      <formula>0</formula>
    </cfRule>
  </conditionalFormatting>
  <conditionalFormatting sqref="O561">
    <cfRule type="cellIs" dxfId="13236" priority="26" operator="lessThan">
      <formula>0</formula>
    </cfRule>
  </conditionalFormatting>
  <conditionalFormatting sqref="O590">
    <cfRule type="cellIs" dxfId="13235" priority="25" operator="lessThan">
      <formula>0</formula>
    </cfRule>
  </conditionalFormatting>
  <conditionalFormatting sqref="B720:N723">
    <cfRule type="cellIs" dxfId="13234" priority="21" operator="lessThan">
      <formula>0</formula>
    </cfRule>
  </conditionalFormatting>
  <conditionalFormatting sqref="I722:N722 P720:Q723">
    <cfRule type="cellIs" dxfId="13233" priority="20" operator="lessThan">
      <formula>0</formula>
    </cfRule>
  </conditionalFormatting>
  <conditionalFormatting sqref="O720:O723">
    <cfRule type="cellIs" dxfId="13232" priority="19" operator="lessThan">
      <formula>0</formula>
    </cfRule>
  </conditionalFormatting>
  <conditionalFormatting sqref="O722">
    <cfRule type="cellIs" dxfId="13231" priority="18" operator="lessThan">
      <formula>0</formula>
    </cfRule>
  </conditionalFormatting>
  <conditionalFormatting sqref="P655:P658">
    <cfRule type="cellIs" dxfId="13230" priority="17" operator="lessThan">
      <formula>0</formula>
    </cfRule>
  </conditionalFormatting>
  <conditionalFormatting sqref="P638:Q638 Q639:Q640">
    <cfRule type="cellIs" dxfId="13229" priority="16" operator="lessThan">
      <formula>0</formula>
    </cfRule>
  </conditionalFormatting>
  <conditionalFormatting sqref="B638">
    <cfRule type="cellIs" dxfId="13228" priority="15" operator="lessThan">
      <formula>0</formula>
    </cfRule>
  </conditionalFormatting>
  <conditionalFormatting sqref="P639:P640">
    <cfRule type="cellIs" dxfId="13227" priority="14" operator="lessThan">
      <formula>0</formula>
    </cfRule>
  </conditionalFormatting>
  <conditionalFormatting sqref="B639:O640">
    <cfRule type="expression" dxfId="13226" priority="11">
      <formula>B639/A639&gt;1</formula>
    </cfRule>
    <cfRule type="expression" dxfId="13225" priority="12">
      <formula>B639/A639&lt;1</formula>
    </cfRule>
  </conditionalFormatting>
  <conditionalFormatting sqref="B639:O640">
    <cfRule type="cellIs" dxfId="13224" priority="9" operator="lessThan">
      <formula>0</formula>
    </cfRule>
  </conditionalFormatting>
  <conditionalFormatting sqref="B491">
    <cfRule type="cellIs" dxfId="13223" priority="8" operator="lessThan">
      <formula>0</formula>
    </cfRule>
  </conditionalFormatting>
  <conditionalFormatting sqref="B492:N496">
    <cfRule type="cellIs" dxfId="13222" priority="7" operator="lessThan">
      <formula>0</formula>
    </cfRule>
  </conditionalFormatting>
  <conditionalFormatting sqref="B492:N496">
    <cfRule type="expression" dxfId="13221" priority="5">
      <formula>B492/A492&gt;1</formula>
    </cfRule>
    <cfRule type="expression" dxfId="13220" priority="6">
      <formula>B492/A492&lt;1</formula>
    </cfRule>
  </conditionalFormatting>
  <conditionalFormatting sqref="O492:O496">
    <cfRule type="cellIs" dxfId="13219" priority="4" operator="lessThan">
      <formula>0</formula>
    </cfRule>
  </conditionalFormatting>
  <conditionalFormatting sqref="O492:O496">
    <cfRule type="expression" dxfId="13218" priority="2">
      <formula>O492/N492&gt;1</formula>
    </cfRule>
    <cfRule type="expression" dxfId="13217" priority="3">
      <formula>O492/N492&lt;1</formula>
    </cfRule>
  </conditionalFormatting>
  <conditionalFormatting sqref="O357:O360">
    <cfRule type="cellIs" dxfId="265"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E356" zoomScaleNormal="100" workbookViewId="0">
      <selection activeCell="G369" sqref="G369"/>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805</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x14ac:dyDescent="0.3">
      <c r="A114" s="131" t="s">
        <v>808</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x14ac:dyDescent="0.3">
      <c r="A115" s="131" t="s">
        <v>810</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x14ac:dyDescent="0.3">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x14ac:dyDescent="0.3">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x14ac:dyDescent="0.3">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x14ac:dyDescent="0.3">
      <c r="A119" t="s">
        <v>2547</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x14ac:dyDescent="0.3">
      <c r="A120" t="s">
        <v>2548</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x14ac:dyDescent="0.3">
      <c r="A121" s="155" t="s">
        <v>2551</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x14ac:dyDescent="0.3">
      <c r="A122" s="81" t="s">
        <v>899</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2291</v>
      </c>
      <c r="Q346" s="136" t="s">
        <v>2292</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8" t="s">
        <v>11</v>
      </c>
      <c r="C348" s="189"/>
      <c r="D348" s="189"/>
      <c r="E348" s="189"/>
      <c r="F348" s="189"/>
      <c r="G348" s="189"/>
      <c r="H348" s="189"/>
      <c r="I348" s="189"/>
      <c r="J348" s="189"/>
      <c r="K348" s="189"/>
      <c r="L348" s="189"/>
      <c r="M348" s="189"/>
      <c r="N348" s="189"/>
      <c r="O348" s="226"/>
      <c r="P348" s="6"/>
      <c r="Q348" s="3"/>
    </row>
    <row r="349" spans="1:53" x14ac:dyDescent="0.3">
      <c r="B349" s="223" t="s">
        <v>796</v>
      </c>
      <c r="C349" s="224"/>
      <c r="D349" s="224"/>
      <c r="E349" s="224"/>
      <c r="F349" s="224"/>
      <c r="G349" s="224"/>
      <c r="H349" s="224"/>
      <c r="I349" s="224"/>
      <c r="J349" s="224"/>
      <c r="K349" s="224"/>
      <c r="L349" s="224"/>
      <c r="M349" s="224"/>
      <c r="N349" s="224"/>
      <c r="O349" s="225"/>
      <c r="P349" s="6"/>
      <c r="Q349" s="3"/>
    </row>
    <row r="350" spans="1:53" x14ac:dyDescent="0.3">
      <c r="B350" s="7" t="str">
        <f t="shared" ref="B350:O353"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x14ac:dyDescent="0.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x14ac:dyDescent="0.3">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4">+B353/B$401</f>
        <v>#VALUE!</v>
      </c>
      <c r="C354" s="12" t="e">
        <f t="shared" si="14"/>
        <v>#VALUE!</v>
      </c>
      <c r="D354" s="12" t="e">
        <f t="shared" si="14"/>
        <v>#VALUE!</v>
      </c>
      <c r="E354" s="12" t="e">
        <f t="shared" si="14"/>
        <v>#VALUE!</v>
      </c>
      <c r="F354" s="12" t="e">
        <f t="shared" si="14"/>
        <v>#VALUE!</v>
      </c>
      <c r="G354" s="12" t="e">
        <f t="shared" si="14"/>
        <v>#VALUE!</v>
      </c>
      <c r="H354" s="12" t="e">
        <f t="shared" si="14"/>
        <v>#VALUE!</v>
      </c>
      <c r="I354" s="12" t="e">
        <f t="shared" si="14"/>
        <v>#VALUE!</v>
      </c>
      <c r="J354" s="12" t="e">
        <f t="shared" si="14"/>
        <v>#VALUE!</v>
      </c>
      <c r="K354" s="12" t="e">
        <f t="shared" si="14"/>
        <v>#VALUE!</v>
      </c>
      <c r="L354" s="12" t="e">
        <f t="shared" si="14"/>
        <v>#VALUE!</v>
      </c>
      <c r="M354" s="12" t="e">
        <f t="shared" si="14"/>
        <v>#VALUE!</v>
      </c>
      <c r="N354" s="12" t="e">
        <f t="shared" si="14"/>
        <v>#VALUE!</v>
      </c>
      <c r="O354" s="12" t="e">
        <f t="shared" si="14"/>
        <v>#VALUE!</v>
      </c>
      <c r="P354" s="6"/>
      <c r="Q354" s="11" t="s">
        <v>2552</v>
      </c>
    </row>
    <row r="355" spans="2:17" x14ac:dyDescent="0.3">
      <c r="B355" s="223" t="s">
        <v>2547</v>
      </c>
      <c r="C355" s="224"/>
      <c r="D355" s="224"/>
      <c r="E355" s="224"/>
      <c r="F355" s="224"/>
      <c r="G355" s="224"/>
      <c r="H355" s="224"/>
      <c r="I355" s="224"/>
      <c r="J355" s="224"/>
      <c r="K355" s="224"/>
      <c r="L355" s="224"/>
      <c r="M355" s="224"/>
      <c r="N355" s="224"/>
      <c r="O355" s="225"/>
      <c r="P355" s="6"/>
      <c r="Q355" s="3"/>
    </row>
    <row r="356" spans="2:17" x14ac:dyDescent="0.3">
      <c r="B356" s="7" t="str">
        <f t="shared" ref="B356:L359" si="15">IFERROR(VLOOKUP($B$355,$4:$123,MATCH($Q356&amp;"/"&amp;B$347,$2:$2,0),FALSE),"")</f>
        <v/>
      </c>
      <c r="C356" s="7" t="str">
        <f t="shared" si="15"/>
        <v/>
      </c>
      <c r="D356" s="7" t="str">
        <f t="shared" si="15"/>
        <v/>
      </c>
      <c r="E356" s="7" t="str">
        <f t="shared" si="15"/>
        <v/>
      </c>
      <c r="F356" s="7" t="str">
        <f t="shared" si="15"/>
        <v/>
      </c>
      <c r="G356" s="7" t="str">
        <f t="shared" si="15"/>
        <v/>
      </c>
      <c r="H356" s="7" t="str">
        <f t="shared" si="15"/>
        <v/>
      </c>
      <c r="I356" s="7" t="str">
        <f t="shared" si="15"/>
        <v/>
      </c>
      <c r="J356" s="7" t="str">
        <f t="shared" si="15"/>
        <v/>
      </c>
      <c r="K356" s="7" t="str">
        <f t="shared" si="15"/>
        <v/>
      </c>
      <c r="L356" s="7" t="str">
        <f t="shared" si="15"/>
        <v/>
      </c>
      <c r="M356" s="7" t="str">
        <f>IFERROR(VLOOKUP($B$355,$4:$123,MATCH($Q356&amp;"/"&amp;M$347,$2:$2,0),FALSE),"")</f>
        <v/>
      </c>
      <c r="N356" s="8" t="str">
        <f>IFERROR(VLOOKUP($B$355,$4:$123,MATCH($Q356&amp;"/"&amp;N$347,$2:$2,0),FALSE),"")</f>
        <v/>
      </c>
      <c r="O356" s="8" t="str">
        <f>IFERROR(VLOOKUP($B$355,$4:$123,MATCH($Q356&amp;"/"&amp;O$347,$2:$2,0),FALSE),"")</f>
        <v/>
      </c>
      <c r="P356" s="6"/>
      <c r="Q356" s="9" t="s">
        <v>12</v>
      </c>
    </row>
    <row r="357" spans="2:17" x14ac:dyDescent="0.3">
      <c r="B357" s="7" t="str">
        <f t="shared" si="15"/>
        <v/>
      </c>
      <c r="C357" s="7" t="str">
        <f t="shared" si="15"/>
        <v/>
      </c>
      <c r="D357" s="7" t="str">
        <f t="shared" si="15"/>
        <v/>
      </c>
      <c r="E357" s="7" t="str">
        <f t="shared" si="15"/>
        <v/>
      </c>
      <c r="F357" s="7" t="str">
        <f t="shared" si="15"/>
        <v/>
      </c>
      <c r="G357" s="7" t="str">
        <f t="shared" si="15"/>
        <v/>
      </c>
      <c r="H357" s="7" t="str">
        <f t="shared" si="15"/>
        <v/>
      </c>
      <c r="I357" s="7" t="str">
        <f t="shared" si="15"/>
        <v/>
      </c>
      <c r="J357" s="7" t="str">
        <f t="shared" si="15"/>
        <v/>
      </c>
      <c r="K357" s="7" t="str">
        <f t="shared" si="15"/>
        <v/>
      </c>
      <c r="L357" s="7" t="str">
        <f t="shared" si="15"/>
        <v/>
      </c>
      <c r="M357" s="7" t="str">
        <f>IFERROR(VLOOKUP($B$355,$4:$123,MATCH($Q357&amp;"/"&amp;M$347,$2:$2,0),FALSE),"")</f>
        <v/>
      </c>
      <c r="N357" s="8" t="str">
        <f>IFERROR(VLOOKUP($B$355,$4:$123,MATCH($Q357&amp;"/"&amp;N$347,$2:$2,0),FALSE),"")</f>
        <v/>
      </c>
      <c r="O357" s="8" t="str">
        <f>IFERROR(VLOOKUP($B$355,$4:$123,MATCH($Q357&amp;"/"&amp;O$347,$2:$2,0),FALSE),"")</f>
        <v/>
      </c>
      <c r="P357" s="6"/>
      <c r="Q357" s="9" t="s">
        <v>13</v>
      </c>
    </row>
    <row r="358" spans="2:17" x14ac:dyDescent="0.3">
      <c r="B358" s="7" t="str">
        <f t="shared" si="15"/>
        <v/>
      </c>
      <c r="C358" s="7" t="str">
        <f t="shared" si="15"/>
        <v/>
      </c>
      <c r="D358" s="7" t="str">
        <f t="shared" si="15"/>
        <v/>
      </c>
      <c r="E358" s="7" t="str">
        <f t="shared" si="15"/>
        <v/>
      </c>
      <c r="F358" s="7" t="str">
        <f t="shared" si="15"/>
        <v/>
      </c>
      <c r="G358" s="7" t="str">
        <f t="shared" si="15"/>
        <v/>
      </c>
      <c r="H358" s="7" t="str">
        <f t="shared" si="15"/>
        <v/>
      </c>
      <c r="I358" s="7" t="str">
        <f t="shared" si="15"/>
        <v/>
      </c>
      <c r="J358" s="7" t="str">
        <f t="shared" si="15"/>
        <v/>
      </c>
      <c r="K358" s="7" t="str">
        <f t="shared" si="15"/>
        <v/>
      </c>
      <c r="L358" s="7" t="str">
        <f t="shared" si="15"/>
        <v/>
      </c>
      <c r="M358" s="7" t="str">
        <f>IFERROR(VLOOKUP($B$355,$4:$123,MATCH($Q358&amp;"/"&amp;M$347,$2:$2,0),FALSE),"")</f>
        <v/>
      </c>
      <c r="N358" s="8" t="str">
        <f>IFERROR(VLOOKUP($B$355,$4:$123,MATCH($Q358&amp;"/"&amp;N$347,$2:$2,0),FALSE),"")</f>
        <v/>
      </c>
      <c r="O358" s="8" t="str">
        <f>IFERROR(VLOOKUP($B$355,$4:$123,MATCH($Q358&amp;"/"&amp;O$347,$2:$2,0),FALSE),"")</f>
        <v/>
      </c>
      <c r="P358" s="6"/>
      <c r="Q358" s="9" t="s">
        <v>14</v>
      </c>
    </row>
    <row r="359" spans="2:17" x14ac:dyDescent="0.3">
      <c r="B359" s="7" t="str">
        <f t="shared" si="15"/>
        <v/>
      </c>
      <c r="C359" s="7" t="str">
        <f t="shared" si="15"/>
        <v/>
      </c>
      <c r="D359" s="7" t="str">
        <f t="shared" si="15"/>
        <v/>
      </c>
      <c r="E359" s="7" t="str">
        <f t="shared" si="15"/>
        <v/>
      </c>
      <c r="F359" s="7" t="str">
        <f t="shared" si="15"/>
        <v/>
      </c>
      <c r="G359" s="7" t="str">
        <f t="shared" si="15"/>
        <v/>
      </c>
      <c r="H359" s="7" t="str">
        <f t="shared" si="15"/>
        <v/>
      </c>
      <c r="I359" s="7" t="str">
        <f t="shared" si="15"/>
        <v/>
      </c>
      <c r="J359" s="7" t="str">
        <f t="shared" si="15"/>
        <v/>
      </c>
      <c r="K359" s="7" t="str">
        <f t="shared" si="15"/>
        <v/>
      </c>
      <c r="L359" s="7" t="str">
        <f t="shared" si="15"/>
        <v/>
      </c>
      <c r="M359" s="7" t="str">
        <f>IFERROR(VLOOKUP($B$355,$4:$123,MATCH($Q359&amp;"/"&amp;M$347,$2:$2,0),FALSE),"")</f>
        <v/>
      </c>
      <c r="N359" s="8" t="str">
        <f>IFERROR(VLOOKUP($B$355,$4:$123,MATCH($Q359&amp;"/"&amp;N$347,$2:$2,0),FALSE),IFERROR(VLOOKUP($B$355,$4:$123,MATCH($Q358&amp;"/"&amp;N$347,$2:$2,0),FALSE),IFERROR(VLOOKUP($B$355,$4:$123,MATCH($Q357&amp;"/"&amp;N$347,$2:$2,0),FALSE),IFERROR(VLOOKUP($B$355,$4:$123,MATCH($Q356&amp;"/"&amp;N$347,$2:$2,0),FALSE),""))))</f>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M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+N359/N$401</f>
        <v>#VALUE!</v>
      </c>
      <c r="O360" s="12" t="e">
        <f>+O359/O$401</f>
        <v>#VALUE!</v>
      </c>
      <c r="P360" s="6"/>
      <c r="Q360" s="11" t="s">
        <v>2552</v>
      </c>
    </row>
    <row r="361" spans="2:17" x14ac:dyDescent="0.3">
      <c r="B361" s="216" t="s">
        <v>800</v>
      </c>
      <c r="C361" s="217"/>
      <c r="D361" s="217"/>
      <c r="E361" s="217"/>
      <c r="F361" s="217"/>
      <c r="G361" s="217"/>
      <c r="H361" s="217"/>
      <c r="I361" s="217"/>
      <c r="J361" s="217"/>
      <c r="K361" s="217"/>
      <c r="L361" s="217"/>
      <c r="M361" s="217"/>
      <c r="N361" s="217"/>
      <c r="O361" s="218"/>
      <c r="P361" s="6"/>
      <c r="Q361" s="3"/>
    </row>
    <row r="362" spans="2:17" x14ac:dyDescent="0.3">
      <c r="B362" s="8" t="str">
        <f t="shared" ref="B362:L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IFERROR(VLOOKUP($B$361,$4:$123,MATCH($Q362&amp;"/"&amp;M$347,$2:$2,0),FALSE),"")</f>
        <v/>
      </c>
      <c r="N362" s="8" t="str">
        <f>IFERROR(VLOOKUP($B$361,$4:$123,MATCH($Q362&amp;"/"&amp;N$347,$2:$2,0),FALSE),"")</f>
        <v/>
      </c>
      <c r="O362" s="8" t="str">
        <f>IFERROR(VLOOKUP($B$361,$4:$123,MATCH($Q362&amp;"/"&amp;O$347,$2:$2,0),FALSE),"")</f>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IFERROR(VLOOKUP($B$361,$4:$123,MATCH($Q363&amp;"/"&amp;M$347,$2:$2,0),FALSE),"")</f>
        <v/>
      </c>
      <c r="N363" s="8" t="str">
        <f>IFERROR(VLOOKUP($B$361,$4:$123,MATCH($Q363&amp;"/"&amp;N$347,$2:$2,0),FALSE),"")</f>
        <v/>
      </c>
      <c r="O363" s="8" t="str">
        <f>IFERROR(VLOOKUP($B$361,$4:$123,MATCH($Q363&amp;"/"&amp;O$347,$2:$2,0),FALSE),"")</f>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IFERROR(VLOOKUP($B$361,$4:$123,MATCH($Q364&amp;"/"&amp;M$347,$2:$2,0),FALSE),"")</f>
        <v/>
      </c>
      <c r="N364" s="8" t="str">
        <f>IFERROR(VLOOKUP($B$361,$4:$123,MATCH($Q364&amp;"/"&amp;N$347,$2:$2,0),FALSE),"")</f>
        <v/>
      </c>
      <c r="O364" s="8" t="str">
        <f>IFERROR(VLOOKUP($B$361,$4:$123,MATCH($Q364&amp;"/"&amp;O$347,$2:$2,0),FALSE),"")</f>
        <v/>
      </c>
      <c r="P364" s="6"/>
      <c r="Q364" s="9" t="s">
        <v>14</v>
      </c>
    </row>
    <row r="365" spans="2:17" x14ac:dyDescent="0.3">
      <c r="B365" s="8" t="str">
        <f t="shared" ref="B365:L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IFERROR(VLOOKUP($B$361,$4:$123,MATCH($Q365&amp;"/"&amp;M$347,$2:$2,0),FALSE),IFERROR(VLOOKUP($B$361,$4:$123,MATCH($Q364&amp;"/"&amp;M$347,$2:$2,0),FALSE),IFERROR(VLOOKUP($B$361,$4:$123,MATCH($Q363&amp;"/"&amp;M$347,$2:$2,0),FALSE),IFERROR(VLOOKUP($B$361,$4:$123,MATCH($Q362&amp;"/"&amp;M$347,$2:$2,0),FALSE),""))))</f>
        <v/>
      </c>
      <c r="N365" s="8" t="str">
        <f>IFERROR(VLOOKUP($B$361,$4:$123,MATCH($Q365&amp;"/"&amp;N$347,$2:$2,0),FALSE),IFERROR(VLOOKUP($B$361,$4:$123,MATCH($Q364&amp;"/"&amp;N$347,$2:$2,0),FALSE),IFERROR(VLOOKUP($B$361,$4:$123,MATCH($Q363&amp;"/"&amp;N$347,$2:$2,0),FALSE),IFERROR(VLOOKUP($B$361,$4:$123,MATCH($Q362&amp;"/"&amp;N$347,$2:$2,0),FALSE),""))))</f>
        <v/>
      </c>
      <c r="O365" s="8" t="str">
        <f>IFERROR(VLOOKUP($B$361,$4:$123,MATCH($Q365&amp;"/"&amp;O$347,$2:$2,0),FALSE),IFERROR(VLOOKUP($B$361,$4:$123,MATCH($Q364&amp;"/"&amp;O$347,$2:$2,0),FALSE),IFERROR(VLOOKUP($B$361,$4:$123,MATCH($Q363&amp;"/"&amp;O$347,$2:$2,0),FALSE),IFERROR(VLOOKUP($B$361,$4:$123,MATCH($Q362&amp;"/"&amp;O$347,$2:$2,0),FALSE),""))))</f>
        <v/>
      </c>
      <c r="P365" s="6"/>
      <c r="Q365" s="9" t="s">
        <v>15</v>
      </c>
    </row>
    <row r="366" spans="2:17" x14ac:dyDescent="0.3">
      <c r="B366" s="12" t="e">
        <f t="shared" ref="B366:N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+O365/O$401</f>
        <v>#VALUE!</v>
      </c>
      <c r="P366" s="6"/>
      <c r="Q366" s="11" t="s">
        <v>2552</v>
      </c>
    </row>
    <row r="367" spans="2:17" x14ac:dyDescent="0.3">
      <c r="B367" s="207" t="s">
        <v>2548</v>
      </c>
      <c r="C367" s="207"/>
      <c r="D367" s="207"/>
      <c r="E367" s="207"/>
      <c r="F367" s="207"/>
      <c r="G367" s="207"/>
      <c r="H367" s="207"/>
      <c r="I367" s="207"/>
      <c r="J367" s="207"/>
      <c r="K367" s="207"/>
      <c r="L367" s="207"/>
      <c r="M367" s="207"/>
      <c r="N367" s="207"/>
      <c r="O367" s="207"/>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IFERROR(VLOOKUP($B$367,$4:$123,MATCH($Q369&amp;"/"&amp;G$347,$2:$2,0),FALSE),"")</f>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2552</v>
      </c>
    </row>
    <row r="373" spans="2:17" x14ac:dyDescent="0.3">
      <c r="B373" s="208" t="s">
        <v>2551</v>
      </c>
      <c r="C373" s="208"/>
      <c r="D373" s="208"/>
      <c r="E373" s="208"/>
      <c r="F373" s="208"/>
      <c r="G373" s="208"/>
      <c r="H373" s="208"/>
      <c r="I373" s="208"/>
      <c r="J373" s="208"/>
      <c r="K373" s="208"/>
      <c r="L373" s="208"/>
      <c r="M373" s="208"/>
      <c r="N373" s="208"/>
      <c r="O373" s="208"/>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2552</v>
      </c>
    </row>
    <row r="379" spans="2:17" x14ac:dyDescent="0.3">
      <c r="B379" s="207" t="s">
        <v>801</v>
      </c>
      <c r="C379" s="207"/>
      <c r="D379" s="207"/>
      <c r="E379" s="207"/>
      <c r="F379" s="207"/>
      <c r="G379" s="207"/>
      <c r="H379" s="207"/>
      <c r="I379" s="207"/>
      <c r="J379" s="207"/>
      <c r="K379" s="207"/>
      <c r="L379" s="207"/>
      <c r="M379" s="207"/>
      <c r="N379" s="207"/>
      <c r="O379" s="207"/>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2552</v>
      </c>
    </row>
    <row r="385" spans="1:17" x14ac:dyDescent="0.3">
      <c r="B385" s="207" t="s">
        <v>802</v>
      </c>
      <c r="C385" s="207"/>
      <c r="D385" s="207"/>
      <c r="E385" s="207"/>
      <c r="F385" s="207"/>
      <c r="G385" s="207"/>
      <c r="H385" s="207"/>
      <c r="I385" s="207"/>
      <c r="J385" s="207"/>
      <c r="K385" s="207"/>
      <c r="L385" s="207"/>
      <c r="M385" s="207"/>
      <c r="N385" s="207"/>
      <c r="O385" s="207"/>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2552</v>
      </c>
    </row>
    <row r="391" spans="1:17" x14ac:dyDescent="0.3">
      <c r="B391" s="208" t="s">
        <v>803</v>
      </c>
      <c r="C391" s="208"/>
      <c r="D391" s="208"/>
      <c r="E391" s="208"/>
      <c r="F391" s="208"/>
      <c r="G391" s="208"/>
      <c r="H391" s="208"/>
      <c r="I391" s="208"/>
      <c r="J391" s="208"/>
      <c r="K391" s="208"/>
      <c r="L391" s="208"/>
      <c r="M391" s="208"/>
      <c r="N391" s="208"/>
      <c r="O391" s="208"/>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2552</v>
      </c>
    </row>
    <row r="397" spans="1:17" x14ac:dyDescent="0.3">
      <c r="B397" s="186" t="s">
        <v>804</v>
      </c>
      <c r="C397" s="186"/>
      <c r="D397" s="186"/>
      <c r="E397" s="186"/>
      <c r="F397" s="186"/>
      <c r="G397" s="186"/>
      <c r="H397" s="186"/>
      <c r="I397" s="186"/>
      <c r="J397" s="186"/>
      <c r="K397" s="186"/>
      <c r="L397" s="186"/>
      <c r="M397" s="186"/>
      <c r="N397" s="186"/>
      <c r="O397" s="186"/>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03" t="s">
        <v>1</v>
      </c>
      <c r="C402" s="203"/>
      <c r="D402" s="203"/>
      <c r="E402" s="203"/>
      <c r="F402" s="203"/>
      <c r="G402" s="203"/>
      <c r="H402" s="203"/>
      <c r="I402" s="203"/>
      <c r="J402" s="203"/>
      <c r="K402" s="203"/>
      <c r="L402" s="203"/>
      <c r="M402" s="203"/>
      <c r="N402" s="203"/>
      <c r="O402" s="203"/>
    </row>
    <row r="403" spans="1:17" x14ac:dyDescent="0.3">
      <c r="B403" s="204" t="s">
        <v>2</v>
      </c>
      <c r="C403" s="204"/>
      <c r="D403" s="204"/>
      <c r="E403" s="204"/>
      <c r="F403" s="204"/>
      <c r="G403" s="204"/>
      <c r="H403" s="204"/>
      <c r="I403" s="204"/>
      <c r="J403" s="204"/>
      <c r="K403" s="204"/>
      <c r="L403" s="204"/>
      <c r="M403" s="204"/>
      <c r="N403" s="204"/>
      <c r="O403" s="204"/>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2552</v>
      </c>
    </row>
    <row r="409" spans="1:17" x14ac:dyDescent="0.3">
      <c r="B409" s="209" t="s">
        <v>3</v>
      </c>
      <c r="C409" s="209"/>
      <c r="D409" s="209"/>
      <c r="E409" s="209"/>
      <c r="F409" s="209"/>
      <c r="G409" s="209"/>
      <c r="H409" s="209"/>
      <c r="I409" s="209"/>
      <c r="J409" s="209"/>
      <c r="K409" s="209"/>
      <c r="L409" s="209"/>
      <c r="M409" s="209"/>
      <c r="N409" s="209"/>
      <c r="O409" s="209"/>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2552</v>
      </c>
    </row>
    <row r="415" spans="1:17" x14ac:dyDescent="0.3">
      <c r="B415" s="211" t="s">
        <v>4</v>
      </c>
      <c r="C415" s="211"/>
      <c r="D415" s="211"/>
      <c r="E415" s="211"/>
      <c r="F415" s="211"/>
      <c r="G415" s="211"/>
      <c r="H415" s="211"/>
      <c r="I415" s="211"/>
      <c r="J415" s="211"/>
      <c r="K415" s="211"/>
      <c r="L415" s="211"/>
      <c r="M415" s="211"/>
      <c r="N415" s="211"/>
      <c r="O415" s="211"/>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2552</v>
      </c>
    </row>
    <row r="421" spans="2:17" x14ac:dyDescent="0.3">
      <c r="B421" s="203" t="s">
        <v>812</v>
      </c>
      <c r="C421" s="203"/>
      <c r="D421" s="203"/>
      <c r="E421" s="203"/>
      <c r="F421" s="203"/>
      <c r="G421" s="203"/>
      <c r="H421" s="203"/>
      <c r="I421" s="203"/>
      <c r="J421" s="203"/>
      <c r="K421" s="203"/>
      <c r="L421" s="203"/>
      <c r="M421" s="203"/>
      <c r="N421" s="203"/>
      <c r="O421" s="203"/>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2552</v>
      </c>
    </row>
    <row r="427" spans="2:17" x14ac:dyDescent="0.3">
      <c r="B427" s="202" t="s">
        <v>17</v>
      </c>
      <c r="C427" s="202"/>
      <c r="D427" s="202"/>
      <c r="E427" s="202"/>
      <c r="F427" s="202"/>
      <c r="G427" s="202"/>
      <c r="H427" s="202"/>
      <c r="I427" s="202"/>
      <c r="J427" s="202"/>
      <c r="K427" s="202"/>
      <c r="L427" s="202"/>
      <c r="M427" s="202"/>
      <c r="N427" s="202"/>
      <c r="O427" s="202"/>
      <c r="P427" s="6"/>
      <c r="Q427" s="11"/>
    </row>
    <row r="428" spans="2:17" x14ac:dyDescent="0.3">
      <c r="B428" s="215" t="s">
        <v>813</v>
      </c>
      <c r="C428" s="215"/>
      <c r="D428" s="215"/>
      <c r="E428" s="215"/>
      <c r="F428" s="215"/>
      <c r="G428" s="215"/>
      <c r="H428" s="215"/>
      <c r="I428" s="215"/>
      <c r="J428" s="215"/>
      <c r="K428" s="215"/>
      <c r="L428" s="215"/>
      <c r="M428" s="215"/>
      <c r="N428" s="215"/>
      <c r="O428" s="215"/>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2552</v>
      </c>
    </row>
    <row r="434" spans="1:18" x14ac:dyDescent="0.3">
      <c r="B434" s="202" t="s">
        <v>814</v>
      </c>
      <c r="C434" s="202"/>
      <c r="D434" s="202"/>
      <c r="E434" s="202"/>
      <c r="F434" s="202"/>
      <c r="G434" s="202"/>
      <c r="H434" s="202"/>
      <c r="I434" s="202"/>
      <c r="J434" s="202"/>
      <c r="K434" s="202"/>
      <c r="L434" s="202"/>
      <c r="M434" s="202"/>
      <c r="N434" s="202"/>
      <c r="O434" s="202"/>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2552</v>
      </c>
    </row>
    <row r="440" spans="1:18" x14ac:dyDescent="0.3">
      <c r="B440" s="186" t="s">
        <v>18</v>
      </c>
      <c r="C440" s="186"/>
      <c r="D440" s="186"/>
      <c r="E440" s="186"/>
      <c r="F440" s="186"/>
      <c r="G440" s="186"/>
      <c r="H440" s="186"/>
      <c r="I440" s="186"/>
      <c r="J440" s="186"/>
      <c r="K440" s="186"/>
      <c r="L440" s="186"/>
      <c r="M440" s="186"/>
      <c r="N440" s="186"/>
      <c r="O440" s="186"/>
      <c r="P440" s="6"/>
      <c r="Q440" s="15"/>
    </row>
    <row r="441" spans="1:18" x14ac:dyDescent="0.3">
      <c r="B441" s="186" t="s">
        <v>879</v>
      </c>
      <c r="C441" s="186"/>
      <c r="D441" s="186"/>
      <c r="E441" s="186"/>
      <c r="F441" s="186"/>
      <c r="G441" s="186"/>
      <c r="H441" s="186"/>
      <c r="I441" s="186"/>
      <c r="J441" s="186"/>
      <c r="K441" s="186"/>
      <c r="L441" s="186"/>
      <c r="M441" s="186"/>
      <c r="N441" s="186"/>
      <c r="O441" s="186"/>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2552</v>
      </c>
    </row>
    <row r="449" spans="1:17" x14ac:dyDescent="0.3">
      <c r="B449" s="186" t="s">
        <v>2549</v>
      </c>
      <c r="C449" s="186"/>
      <c r="D449" s="186"/>
      <c r="E449" s="186"/>
      <c r="F449" s="186"/>
      <c r="G449" s="186"/>
      <c r="H449" s="186"/>
      <c r="I449" s="186"/>
      <c r="J449" s="186"/>
      <c r="K449" s="186"/>
      <c r="L449" s="186"/>
      <c r="M449" s="186"/>
      <c r="N449" s="186"/>
      <c r="O449" s="186"/>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2552</v>
      </c>
    </row>
    <row r="457" spans="1:17" x14ac:dyDescent="0.3">
      <c r="B457" s="186" t="s">
        <v>795</v>
      </c>
      <c r="C457" s="186"/>
      <c r="D457" s="186"/>
      <c r="E457" s="186"/>
      <c r="F457" s="186"/>
      <c r="G457" s="186"/>
      <c r="H457" s="186"/>
      <c r="I457" s="186"/>
      <c r="J457" s="186"/>
      <c r="K457" s="186"/>
      <c r="L457" s="186"/>
      <c r="M457" s="186"/>
      <c r="N457" s="186"/>
      <c r="O457" s="186"/>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2552</v>
      </c>
    </row>
    <row r="465" spans="2:17" x14ac:dyDescent="0.3">
      <c r="B465" s="186" t="s">
        <v>886</v>
      </c>
      <c r="C465" s="186"/>
      <c r="D465" s="186"/>
      <c r="E465" s="186"/>
      <c r="F465" s="186"/>
      <c r="G465" s="186"/>
      <c r="H465" s="186"/>
      <c r="I465" s="186"/>
      <c r="J465" s="186"/>
      <c r="K465" s="186"/>
      <c r="L465" s="186"/>
      <c r="M465" s="186"/>
      <c r="N465" s="186"/>
      <c r="O465" s="186"/>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3">
      <c r="B471" s="186" t="s">
        <v>887</v>
      </c>
      <c r="C471" s="186"/>
      <c r="D471" s="186"/>
      <c r="E471" s="186"/>
      <c r="F471" s="186"/>
      <c r="G471" s="186"/>
      <c r="H471" s="186"/>
      <c r="I471" s="186"/>
      <c r="J471" s="186"/>
      <c r="K471" s="186"/>
      <c r="L471" s="186"/>
      <c r="M471" s="186"/>
      <c r="N471" s="186"/>
      <c r="O471" s="186"/>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3">
      <c r="B477" s="186" t="s">
        <v>880</v>
      </c>
      <c r="C477" s="186"/>
      <c r="D477" s="186"/>
      <c r="E477" s="186"/>
      <c r="F477" s="186"/>
      <c r="G477" s="186"/>
      <c r="H477" s="186"/>
      <c r="I477" s="186"/>
      <c r="J477" s="186"/>
      <c r="K477" s="186"/>
      <c r="L477" s="186"/>
      <c r="M477" s="186"/>
      <c r="N477" s="186"/>
      <c r="O477" s="186"/>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3">
      <c r="B484" s="211" t="s">
        <v>888</v>
      </c>
      <c r="C484" s="211"/>
      <c r="D484" s="211"/>
      <c r="E484" s="211"/>
      <c r="F484" s="211"/>
      <c r="G484" s="211"/>
      <c r="H484" s="211"/>
      <c r="I484" s="211"/>
      <c r="J484" s="211"/>
      <c r="K484" s="211"/>
      <c r="L484" s="211"/>
      <c r="M484" s="211"/>
      <c r="N484" s="211"/>
      <c r="O484" s="211"/>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2552</v>
      </c>
    </row>
    <row r="492" spans="1:17" x14ac:dyDescent="0.3">
      <c r="B492" s="202" t="s">
        <v>900</v>
      </c>
      <c r="C492" s="202"/>
      <c r="D492" s="202"/>
      <c r="E492" s="202"/>
      <c r="F492" s="202"/>
      <c r="G492" s="202"/>
      <c r="H492" s="202"/>
      <c r="I492" s="202"/>
      <c r="J492" s="202"/>
      <c r="K492" s="202"/>
      <c r="L492" s="202"/>
      <c r="M492" s="202"/>
      <c r="N492" s="202"/>
      <c r="O492" s="202"/>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3">
      <c r="B500" s="211" t="s">
        <v>882</v>
      </c>
      <c r="C500" s="211"/>
      <c r="D500" s="211"/>
      <c r="E500" s="211"/>
      <c r="F500" s="211"/>
      <c r="G500" s="211"/>
      <c r="H500" s="211"/>
      <c r="I500" s="211"/>
      <c r="J500" s="211"/>
      <c r="K500" s="211"/>
      <c r="L500" s="211"/>
      <c r="M500" s="211"/>
      <c r="N500" s="211"/>
      <c r="O500" s="211"/>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2552</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3">
      <c r="B508" s="202" t="s">
        <v>25</v>
      </c>
      <c r="C508" s="202"/>
      <c r="D508" s="202"/>
      <c r="E508" s="202"/>
      <c r="F508" s="202"/>
      <c r="G508" s="202"/>
      <c r="H508" s="202"/>
      <c r="I508" s="202"/>
      <c r="J508" s="202"/>
      <c r="K508" s="202"/>
      <c r="L508" s="202"/>
      <c r="M508" s="202"/>
      <c r="N508" s="202"/>
      <c r="O508" s="202"/>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3">
      <c r="B516" s="211" t="s">
        <v>892</v>
      </c>
      <c r="C516" s="211"/>
      <c r="D516" s="211"/>
      <c r="E516" s="211"/>
      <c r="F516" s="211"/>
      <c r="G516" s="211"/>
      <c r="H516" s="211"/>
      <c r="I516" s="211"/>
      <c r="J516" s="211"/>
      <c r="K516" s="211"/>
      <c r="L516" s="211"/>
      <c r="M516" s="211"/>
      <c r="N516" s="211"/>
      <c r="O516" s="211"/>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2552</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3">
      <c r="B524" s="211" t="s">
        <v>2550</v>
      </c>
      <c r="C524" s="211"/>
      <c r="D524" s="211"/>
      <c r="E524" s="211"/>
      <c r="F524" s="211"/>
      <c r="G524" s="211"/>
      <c r="H524" s="211"/>
      <c r="I524" s="211"/>
      <c r="J524" s="211"/>
      <c r="K524" s="211"/>
      <c r="L524" s="211"/>
      <c r="M524" s="211"/>
      <c r="N524" s="211"/>
      <c r="O524" s="211"/>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2552</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3">
      <c r="B532" s="202" t="s">
        <v>29</v>
      </c>
      <c r="C532" s="202"/>
      <c r="D532" s="202"/>
      <c r="E532" s="202"/>
      <c r="F532" s="202"/>
      <c r="G532" s="202"/>
      <c r="H532" s="202"/>
      <c r="I532" s="202"/>
      <c r="J532" s="202"/>
      <c r="K532" s="202"/>
      <c r="L532" s="202"/>
      <c r="M532" s="202"/>
      <c r="N532" s="202"/>
      <c r="O532" s="202"/>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3">
      <c r="B539" s="205" t="s">
        <v>889</v>
      </c>
      <c r="C539" s="205"/>
      <c r="D539" s="205"/>
      <c r="E539" s="205"/>
      <c r="F539" s="205"/>
      <c r="G539" s="205"/>
      <c r="H539" s="205"/>
      <c r="I539" s="205"/>
      <c r="J539" s="205"/>
      <c r="K539" s="205"/>
      <c r="L539" s="205"/>
      <c r="M539" s="205"/>
      <c r="N539" s="205"/>
      <c r="O539" s="205"/>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3">
      <c r="B546" s="202" t="s">
        <v>890</v>
      </c>
      <c r="C546" s="202"/>
      <c r="D546" s="202"/>
      <c r="E546" s="202"/>
      <c r="F546" s="202"/>
      <c r="G546" s="202"/>
      <c r="H546" s="202"/>
      <c r="I546" s="202"/>
      <c r="J546" s="202"/>
      <c r="K546" s="202"/>
      <c r="L546" s="202"/>
      <c r="M546" s="202"/>
      <c r="N546" s="202"/>
      <c r="O546" s="202"/>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3">
      <c r="B554" s="186" t="s">
        <v>9</v>
      </c>
      <c r="C554" s="186"/>
      <c r="D554" s="186"/>
      <c r="E554" s="186"/>
      <c r="F554" s="186"/>
      <c r="G554" s="186"/>
      <c r="H554" s="186"/>
      <c r="I554" s="186"/>
      <c r="J554" s="186"/>
      <c r="K554" s="186"/>
      <c r="L554" s="186"/>
      <c r="M554" s="186"/>
      <c r="N554" s="186"/>
      <c r="O554" s="186"/>
    </row>
    <row r="555" spans="1:17" x14ac:dyDescent="0.3">
      <c r="B555" s="187" t="s">
        <v>891</v>
      </c>
      <c r="C555" s="187"/>
      <c r="D555" s="187"/>
      <c r="E555" s="187"/>
      <c r="F555" s="187"/>
      <c r="G555" s="187"/>
      <c r="H555" s="187"/>
      <c r="I555" s="187"/>
      <c r="J555" s="187"/>
      <c r="K555" s="187"/>
      <c r="L555" s="187"/>
      <c r="M555" s="187"/>
      <c r="N555" s="187"/>
      <c r="O555" s="187"/>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2552</v>
      </c>
    </row>
    <row r="561" spans="2:17" x14ac:dyDescent="0.3">
      <c r="B561" s="186" t="s">
        <v>893</v>
      </c>
      <c r="C561" s="186"/>
      <c r="D561" s="186"/>
      <c r="E561" s="186"/>
      <c r="F561" s="186"/>
      <c r="G561" s="186"/>
      <c r="H561" s="186"/>
      <c r="I561" s="186"/>
      <c r="J561" s="186"/>
      <c r="K561" s="186"/>
      <c r="L561" s="186"/>
      <c r="M561" s="186"/>
      <c r="N561" s="186"/>
      <c r="O561" s="186"/>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3">
      <c r="B567" s="202" t="s">
        <v>34</v>
      </c>
      <c r="C567" s="202"/>
      <c r="D567" s="202"/>
      <c r="E567" s="202"/>
      <c r="F567" s="202"/>
      <c r="G567" s="202"/>
      <c r="H567" s="202"/>
      <c r="I567" s="202"/>
      <c r="J567" s="202"/>
      <c r="K567" s="202"/>
      <c r="L567" s="202"/>
      <c r="M567" s="202"/>
      <c r="N567" s="202"/>
      <c r="O567" s="202"/>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3">
      <c r="B572" s="210" t="s">
        <v>10</v>
      </c>
      <c r="C572" s="210"/>
      <c r="D572" s="210"/>
      <c r="E572" s="210"/>
      <c r="F572" s="210"/>
      <c r="G572" s="210"/>
      <c r="H572" s="210"/>
      <c r="I572" s="210"/>
      <c r="J572" s="210"/>
      <c r="K572" s="210"/>
      <c r="L572" s="210"/>
      <c r="M572" s="210"/>
      <c r="N572" s="210"/>
      <c r="O572" s="210"/>
      <c r="P572" s="6"/>
      <c r="Q572" s="9"/>
    </row>
    <row r="573" spans="2:17" x14ac:dyDescent="0.3">
      <c r="B573" s="204" t="s">
        <v>894</v>
      </c>
      <c r="C573" s="204"/>
      <c r="D573" s="204"/>
      <c r="E573" s="204"/>
      <c r="F573" s="204"/>
      <c r="G573" s="204"/>
      <c r="H573" s="204"/>
      <c r="I573" s="204"/>
      <c r="J573" s="204"/>
      <c r="K573" s="204"/>
      <c r="L573" s="204"/>
      <c r="M573" s="204"/>
      <c r="N573" s="204"/>
      <c r="O573" s="204"/>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3">
      <c r="B578" s="205" t="s">
        <v>895</v>
      </c>
      <c r="C578" s="205"/>
      <c r="D578" s="205"/>
      <c r="E578" s="205"/>
      <c r="F578" s="205"/>
      <c r="G578" s="205"/>
      <c r="H578" s="205"/>
      <c r="I578" s="205"/>
      <c r="J578" s="205"/>
      <c r="K578" s="205"/>
      <c r="L578" s="205"/>
      <c r="M578" s="205"/>
      <c r="N578" s="205"/>
      <c r="O578" s="205"/>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3">
      <c r="B583" s="202" t="s">
        <v>896</v>
      </c>
      <c r="C583" s="202"/>
      <c r="D583" s="202"/>
      <c r="E583" s="202"/>
      <c r="F583" s="202"/>
      <c r="G583" s="202"/>
      <c r="H583" s="202"/>
      <c r="I583" s="202"/>
      <c r="J583" s="202"/>
      <c r="K583" s="202"/>
      <c r="L583" s="202"/>
      <c r="M583" s="202"/>
      <c r="N583" s="202"/>
      <c r="O583" s="202"/>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3">
      <c r="B588" s="213" t="s">
        <v>897</v>
      </c>
      <c r="C588" s="213"/>
      <c r="D588" s="213"/>
      <c r="E588" s="213"/>
      <c r="F588" s="213"/>
      <c r="G588" s="213"/>
      <c r="H588" s="213"/>
      <c r="I588" s="213"/>
      <c r="J588" s="213"/>
      <c r="K588" s="213"/>
      <c r="L588" s="213"/>
      <c r="M588" s="213"/>
      <c r="N588" s="213"/>
      <c r="O588" s="213"/>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3">
      <c r="B593" s="214" t="s">
        <v>35</v>
      </c>
      <c r="C593" s="214"/>
      <c r="D593" s="214"/>
      <c r="E593" s="214"/>
      <c r="F593" s="214"/>
      <c r="G593" s="214"/>
      <c r="H593" s="214"/>
      <c r="I593" s="214"/>
      <c r="J593" s="214"/>
      <c r="K593" s="214"/>
      <c r="L593" s="214"/>
      <c r="M593" s="214"/>
      <c r="N593" s="214"/>
      <c r="O593" s="214"/>
      <c r="P593" s="28"/>
      <c r="Q593" s="89"/>
    </row>
    <row r="594" spans="2:17" x14ac:dyDescent="0.3">
      <c r="B594" s="212" t="s">
        <v>36</v>
      </c>
      <c r="C594" s="212"/>
      <c r="D594" s="212"/>
      <c r="E594" s="212"/>
      <c r="F594" s="212"/>
      <c r="G594" s="212"/>
      <c r="H594" s="212"/>
      <c r="I594" s="212"/>
      <c r="J594" s="212"/>
      <c r="K594" s="212"/>
      <c r="L594" s="212"/>
      <c r="M594" s="212"/>
      <c r="N594" s="212"/>
      <c r="O594" s="212"/>
      <c r="P594" s="28"/>
      <c r="Q594" s="89"/>
    </row>
    <row r="595" spans="2:17"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3">
      <c r="B597" s="212" t="s">
        <v>898</v>
      </c>
      <c r="C597" s="212"/>
      <c r="D597" s="212"/>
      <c r="E597" s="212"/>
      <c r="F597" s="212"/>
      <c r="G597" s="212"/>
      <c r="H597" s="212"/>
      <c r="I597" s="212"/>
      <c r="J597" s="212"/>
      <c r="K597" s="212"/>
      <c r="L597" s="212"/>
      <c r="M597" s="212"/>
      <c r="N597" s="212"/>
      <c r="O597" s="212"/>
      <c r="P597" s="28"/>
      <c r="Q597" s="89"/>
    </row>
    <row r="598" spans="2:17"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3">
      <c r="B600" s="212" t="s">
        <v>42</v>
      </c>
      <c r="C600" s="212"/>
      <c r="D600" s="212"/>
      <c r="E600" s="212"/>
      <c r="F600" s="212"/>
      <c r="G600" s="212"/>
      <c r="H600" s="212"/>
      <c r="I600" s="212"/>
      <c r="J600" s="212"/>
      <c r="K600" s="212"/>
      <c r="L600" s="212"/>
      <c r="M600" s="212"/>
      <c r="N600" s="212"/>
      <c r="O600" s="212"/>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2556</v>
      </c>
      <c r="Q614" s="36" t="s">
        <v>57</v>
      </c>
    </row>
    <row r="615" spans="1:17" x14ac:dyDescent="0.3">
      <c r="B615" s="182" t="s">
        <v>64</v>
      </c>
      <c r="C615" s="183"/>
      <c r="D615" s="183"/>
      <c r="E615" s="183"/>
      <c r="F615" s="183"/>
      <c r="G615" s="183"/>
      <c r="H615" s="183"/>
      <c r="I615" s="183"/>
      <c r="J615" s="183"/>
      <c r="K615" s="183"/>
      <c r="L615" s="183"/>
      <c r="M615" s="183"/>
      <c r="N615" s="183"/>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3">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3">
      <c r="B623" s="184" t="s">
        <v>73</v>
      </c>
      <c r="C623" s="185"/>
      <c r="D623" s="185"/>
      <c r="E623" s="185"/>
      <c r="F623" s="185"/>
      <c r="G623" s="185"/>
      <c r="H623" s="185"/>
      <c r="I623" s="185"/>
      <c r="J623" s="185"/>
      <c r="K623" s="185"/>
      <c r="L623" s="185"/>
      <c r="M623" s="185"/>
      <c r="N623" s="185"/>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P492:Q499 P490:Q490 P484:Q484 B595:P596">
    <cfRule type="cellIs" dxfId="13216" priority="1367" operator="lessThan">
      <formula>0</formula>
    </cfRule>
  </conditionalFormatting>
  <conditionalFormatting sqref="P546">
    <cfRule type="cellIs" dxfId="13215" priority="1365" operator="lessThan">
      <formula>0</formula>
    </cfRule>
  </conditionalFormatting>
  <conditionalFormatting sqref="B347:N347">
    <cfRule type="cellIs" dxfId="13214" priority="1364" operator="lessThan">
      <formula>0</formula>
    </cfRule>
  </conditionalFormatting>
  <conditionalFormatting sqref="B347:N347">
    <cfRule type="cellIs" dxfId="13213" priority="1363" operator="lessThan">
      <formula>0</formula>
    </cfRule>
  </conditionalFormatting>
  <conditionalFormatting sqref="Q551">
    <cfRule type="cellIs" dxfId="13212" priority="1355" operator="lessThan">
      <formula>0</formula>
    </cfRule>
  </conditionalFormatting>
  <conditionalFormatting sqref="Q485:Q488">
    <cfRule type="cellIs" dxfId="13211" priority="1362" operator="lessThan">
      <formula>0</formula>
    </cfRule>
  </conditionalFormatting>
  <conditionalFormatting sqref="Q489:Q490">
    <cfRule type="cellIs" dxfId="13210" priority="1361" operator="lessThan">
      <formula>0</formula>
    </cfRule>
  </conditionalFormatting>
  <conditionalFormatting sqref="Q489:Q490">
    <cfRule type="cellIs" dxfId="13209" priority="1360" operator="lessThan">
      <formula>0</formula>
    </cfRule>
  </conditionalFormatting>
  <conditionalFormatting sqref="P547:P550">
    <cfRule type="cellIs" dxfId="13208" priority="1352" operator="lessThan">
      <formula>0</formula>
    </cfRule>
  </conditionalFormatting>
  <conditionalFormatting sqref="Q371">
    <cfRule type="cellIs" dxfId="13207" priority="1320" operator="lessThan">
      <formula>0</formula>
    </cfRule>
  </conditionalFormatting>
  <conditionalFormatting sqref="Q551">
    <cfRule type="cellIs" dxfId="13206" priority="1354" operator="lessThan">
      <formula>0</formula>
    </cfRule>
  </conditionalFormatting>
  <conditionalFormatting sqref="Q353">
    <cfRule type="cellIs" dxfId="13204" priority="1340" operator="lessThan">
      <formula>0</formula>
    </cfRule>
  </conditionalFormatting>
  <conditionalFormatting sqref="Q450:Q454">
    <cfRule type="cellIs" dxfId="13203" priority="1351" operator="lessThan">
      <formula>0</formula>
    </cfRule>
  </conditionalFormatting>
  <conditionalFormatting sqref="P348:Q349 Q350:Q352">
    <cfRule type="cellIs" dxfId="13201" priority="1350" operator="lessThan">
      <formula>0</formula>
    </cfRule>
  </conditionalFormatting>
  <conditionalFormatting sqref="P397:Q397 Q398:Q400">
    <cfRule type="cellIs" dxfId="13199" priority="1290" operator="lessThan">
      <formula>0</formula>
    </cfRule>
  </conditionalFormatting>
  <conditionalFormatting sqref="P348:P349">
    <cfRule type="cellIs" dxfId="13198" priority="1349" operator="lessThan">
      <formula>0</formula>
    </cfRule>
  </conditionalFormatting>
  <conditionalFormatting sqref="P350:P353">
    <cfRule type="cellIs" dxfId="13197" priority="1348" operator="lessThan">
      <formula>0</formula>
    </cfRule>
  </conditionalFormatting>
  <conditionalFormatting sqref="Q401">
    <cfRule type="cellIs" dxfId="13196" priority="1287" operator="lessThan">
      <formula>0</formula>
    </cfRule>
  </conditionalFormatting>
  <conditionalFormatting sqref="Q354">
    <cfRule type="cellIs" dxfId="13195" priority="1343" operator="lessThan">
      <formula>0</formula>
    </cfRule>
  </conditionalFormatting>
  <conditionalFormatting sqref="Q408">
    <cfRule type="cellIs" dxfId="13194" priority="1274" operator="lessThan">
      <formula>0</formula>
    </cfRule>
  </conditionalFormatting>
  <conditionalFormatting sqref="P398:P400">
    <cfRule type="cellIs" dxfId="13193" priority="1288" operator="lessThan">
      <formula>0</formula>
    </cfRule>
  </conditionalFormatting>
  <conditionalFormatting sqref="H390">
    <cfRule type="cellIs" dxfId="13191" priority="1262" operator="lessThan">
      <formula>0</formula>
    </cfRule>
  </conditionalFormatting>
  <conditionalFormatting sqref="Q401">
    <cfRule type="cellIs" dxfId="13190" priority="1286" operator="lessThan">
      <formula>0</formula>
    </cfRule>
  </conditionalFormatting>
  <conditionalFormatting sqref="P354">
    <cfRule type="cellIs" dxfId="13187" priority="1342" operator="lessThan">
      <formula>0</formula>
    </cfRule>
  </conditionalFormatting>
  <conditionalFormatting sqref="P421">
    <cfRule type="cellIs" dxfId="13186" priority="1256" operator="lessThan">
      <formula>0</formula>
    </cfRule>
  </conditionalFormatting>
  <conditionalFormatting sqref="Q353">
    <cfRule type="cellIs" dxfId="13185" priority="1339" operator="lessThan">
      <formula>0</formula>
    </cfRule>
  </conditionalFormatting>
  <conditionalFormatting sqref="P355:Q355 Q356:Q358">
    <cfRule type="cellIs" dxfId="13184" priority="1338" operator="lessThan">
      <formula>0</formula>
    </cfRule>
  </conditionalFormatting>
  <conditionalFormatting sqref="P355">
    <cfRule type="cellIs" dxfId="13183" priority="1337" operator="lessThan">
      <formula>0</formula>
    </cfRule>
  </conditionalFormatting>
  <conditionalFormatting sqref="P356:P359">
    <cfRule type="cellIs" dxfId="13182" priority="1336" operator="lessThan">
      <formula>0</formula>
    </cfRule>
  </conditionalFormatting>
  <conditionalFormatting sqref="Q360">
    <cfRule type="cellIs" dxfId="13178" priority="1331" operator="lessThan">
      <formula>0</formula>
    </cfRule>
  </conditionalFormatting>
  <conditionalFormatting sqref="Q359">
    <cfRule type="cellIs" dxfId="13176" priority="1329" operator="lessThan">
      <formula>0</formula>
    </cfRule>
  </conditionalFormatting>
  <conditionalFormatting sqref="Q359">
    <cfRule type="cellIs" dxfId="13175" priority="1328" operator="lessThan">
      <formula>0</formula>
    </cfRule>
  </conditionalFormatting>
  <conditionalFormatting sqref="P367:Q367 Q368:Q370">
    <cfRule type="cellIs" dxfId="13174" priority="1327" operator="lessThan">
      <formula>0</formula>
    </cfRule>
  </conditionalFormatting>
  <conditionalFormatting sqref="P367">
    <cfRule type="cellIs" dxfId="13173" priority="1326" operator="lessThan">
      <formula>0</formula>
    </cfRule>
  </conditionalFormatting>
  <conditionalFormatting sqref="J368">
    <cfRule type="cellIs" dxfId="13172" priority="1324" operator="lessThan">
      <formula>0</formula>
    </cfRule>
  </conditionalFormatting>
  <conditionalFormatting sqref="K368:N369 J370:M371">
    <cfRule type="cellIs" dxfId="13171" priority="1325" operator="lessThan">
      <formula>0</formula>
    </cfRule>
  </conditionalFormatting>
  <conditionalFormatting sqref="P379">
    <cfRule type="cellIs" dxfId="13170" priority="1317" operator="lessThan">
      <formula>0</formula>
    </cfRule>
  </conditionalFormatting>
  <conditionalFormatting sqref="Q372">
    <cfRule type="cellIs" dxfId="13169" priority="1322" operator="lessThan">
      <formula>0</formula>
    </cfRule>
  </conditionalFormatting>
  <conditionalFormatting sqref="B367">
    <cfRule type="cellIs" dxfId="13168" priority="1323" operator="lessThan">
      <formula>0</formula>
    </cfRule>
  </conditionalFormatting>
  <conditionalFormatting sqref="P404:P406">
    <cfRule type="cellIs" dxfId="13167" priority="1275" operator="lessThan">
      <formula>0</formula>
    </cfRule>
  </conditionalFormatting>
  <conditionalFormatting sqref="J369">
    <cfRule type="cellIs" dxfId="13166" priority="1321" operator="lessThan">
      <formula>0</formula>
    </cfRule>
  </conditionalFormatting>
  <conditionalFormatting sqref="Q371">
    <cfRule type="cellIs" dxfId="13165" priority="1319" operator="lessThan">
      <formula>0</formula>
    </cfRule>
  </conditionalFormatting>
  <conditionalFormatting sqref="P379:Q379 Q380:Q382">
    <cfRule type="cellIs" dxfId="13164" priority="1318" operator="lessThan">
      <formula>0</formula>
    </cfRule>
  </conditionalFormatting>
  <conditionalFormatting sqref="Q383">
    <cfRule type="cellIs" dxfId="13163" priority="1309" operator="lessThan">
      <formula>0</formula>
    </cfRule>
  </conditionalFormatting>
  <conditionalFormatting sqref="I381 K380:N381 C382:M383">
    <cfRule type="cellIs" dxfId="13162" priority="1316" operator="lessThan">
      <formula>0</formula>
    </cfRule>
  </conditionalFormatting>
  <conditionalFormatting sqref="I380">
    <cfRule type="cellIs" dxfId="13161" priority="1314" operator="lessThan">
      <formula>0</formula>
    </cfRule>
  </conditionalFormatting>
  <conditionalFormatting sqref="C380:J380">
    <cfRule type="cellIs" dxfId="13160" priority="1315" operator="lessThan">
      <formula>0</formula>
    </cfRule>
  </conditionalFormatting>
  <conditionalFormatting sqref="B379">
    <cfRule type="cellIs" dxfId="13159" priority="1313" operator="lessThan">
      <formula>0</formula>
    </cfRule>
  </conditionalFormatting>
  <conditionalFormatting sqref="Q384">
    <cfRule type="cellIs" dxfId="13158" priority="1312" operator="lessThan">
      <formula>0</formula>
    </cfRule>
  </conditionalFormatting>
  <conditionalFormatting sqref="Q429:Q431">
    <cfRule type="cellIs" dxfId="13157" priority="1247" operator="lessThan">
      <formula>0</formula>
    </cfRule>
  </conditionalFormatting>
  <conditionalFormatting sqref="C381:J381">
    <cfRule type="cellIs" dxfId="13156" priority="1311" operator="lessThan">
      <formula>0</formula>
    </cfRule>
  </conditionalFormatting>
  <conditionalFormatting sqref="Q383">
    <cfRule type="cellIs" dxfId="13155" priority="1310" operator="lessThan">
      <formula>0</formula>
    </cfRule>
  </conditionalFormatting>
  <conditionalFormatting sqref="Q389">
    <cfRule type="cellIs" dxfId="13154" priority="1298" operator="lessThan">
      <formula>0</formula>
    </cfRule>
  </conditionalFormatting>
  <conditionalFormatting sqref="P391:Q391 Q392:Q394">
    <cfRule type="cellIs" dxfId="13153" priority="1297" operator="lessThan">
      <formula>0</formula>
    </cfRule>
  </conditionalFormatting>
  <conditionalFormatting sqref="P391">
    <cfRule type="cellIs" dxfId="13152" priority="1296" operator="lessThan">
      <formula>0</formula>
    </cfRule>
  </conditionalFormatting>
  <conditionalFormatting sqref="P392:P394">
    <cfRule type="cellIs" dxfId="13151" priority="1295" operator="lessThan">
      <formula>0</formula>
    </cfRule>
  </conditionalFormatting>
  <conditionalFormatting sqref="Q396">
    <cfRule type="cellIs" dxfId="13150" priority="1293" operator="lessThan">
      <formula>0</formula>
    </cfRule>
  </conditionalFormatting>
  <conditionalFormatting sqref="B391">
    <cfRule type="cellIs" dxfId="13149" priority="1294" operator="lessThan">
      <formula>0</formula>
    </cfRule>
  </conditionalFormatting>
  <conditionalFormatting sqref="Q395">
    <cfRule type="cellIs" dxfId="13148" priority="1292" operator="lessThan">
      <formula>0</formula>
    </cfRule>
  </conditionalFormatting>
  <conditionalFormatting sqref="P385:Q385 Q386:Q388">
    <cfRule type="cellIs" dxfId="13147" priority="1308" operator="lessThan">
      <formula>0</formula>
    </cfRule>
  </conditionalFormatting>
  <conditionalFormatting sqref="P385">
    <cfRule type="cellIs" dxfId="13146" priority="1307" operator="lessThan">
      <formula>0</formula>
    </cfRule>
  </conditionalFormatting>
  <conditionalFormatting sqref="P386:P388">
    <cfRule type="cellIs" dxfId="13145" priority="1306" operator="lessThan">
      <formula>0</formula>
    </cfRule>
  </conditionalFormatting>
  <conditionalFormatting sqref="I387 K386:N387 C388:N388 C389:M389">
    <cfRule type="cellIs" dxfId="13144" priority="1305" operator="lessThan">
      <formula>0</formula>
    </cfRule>
  </conditionalFormatting>
  <conditionalFormatting sqref="Q395">
    <cfRule type="cellIs" dxfId="13143" priority="1291" operator="lessThan">
      <formula>0</formula>
    </cfRule>
  </conditionalFormatting>
  <conditionalFormatting sqref="J372:M372">
    <cfRule type="cellIs" dxfId="13142" priority="1282" operator="lessThan">
      <formula>0</formula>
    </cfRule>
  </conditionalFormatting>
  <conditionalFormatting sqref="I386">
    <cfRule type="cellIs" dxfId="13139" priority="1303" operator="lessThan">
      <formula>0</formula>
    </cfRule>
  </conditionalFormatting>
  <conditionalFormatting sqref="C386:J386">
    <cfRule type="cellIs" dxfId="13138" priority="1304" operator="lessThan">
      <formula>0</formula>
    </cfRule>
  </conditionalFormatting>
  <conditionalFormatting sqref="B385">
    <cfRule type="cellIs" dxfId="13137" priority="1302" operator="lessThan">
      <formula>0</formula>
    </cfRule>
  </conditionalFormatting>
  <conditionalFormatting sqref="Q390">
    <cfRule type="cellIs" dxfId="13136" priority="1301" operator="lessThan">
      <formula>0</formula>
    </cfRule>
  </conditionalFormatting>
  <conditionalFormatting sqref="C387:J387">
    <cfRule type="cellIs" dxfId="13135" priority="1300" operator="lessThan">
      <formula>0</formula>
    </cfRule>
  </conditionalFormatting>
  <conditionalFormatting sqref="Q389">
    <cfRule type="cellIs" dxfId="13134" priority="1299" operator="lessThan">
      <formula>0</formula>
    </cfRule>
  </conditionalFormatting>
  <conditionalFormatting sqref="P397">
    <cfRule type="cellIs" dxfId="13133" priority="1289" operator="lessThan">
      <formula>0</formula>
    </cfRule>
  </conditionalFormatting>
  <conditionalFormatting sqref="C396:M396">
    <cfRule type="cellIs" dxfId="13132" priority="1285" operator="lessThan">
      <formula>0</formula>
    </cfRule>
  </conditionalFormatting>
  <conditionalFormatting sqref="C390:M390">
    <cfRule type="cellIs" dxfId="13131" priority="1284" operator="lessThan">
      <formula>0</formula>
    </cfRule>
  </conditionalFormatting>
  <conditionalFormatting sqref="C384:M384">
    <cfRule type="cellIs" dxfId="13130" priority="1283" operator="lessThan">
      <formula>0</formula>
    </cfRule>
  </conditionalFormatting>
  <conditionalFormatting sqref="Q425">
    <cfRule type="cellIs" dxfId="13129" priority="1252" operator="lessThan">
      <formula>0</formula>
    </cfRule>
  </conditionalFormatting>
  <conditionalFormatting sqref="H383">
    <cfRule type="cellIs" dxfId="13128" priority="1259" operator="lessThan">
      <formula>0</formula>
    </cfRule>
  </conditionalFormatting>
  <conditionalFormatting sqref="P422:P424">
    <cfRule type="cellIs" dxfId="13125" priority="1255" operator="lessThan">
      <formula>0</formula>
    </cfRule>
  </conditionalFormatting>
  <conditionalFormatting sqref="B427">
    <cfRule type="cellIs" dxfId="13124" priority="1249" operator="lessThan">
      <formula>0</formula>
    </cfRule>
  </conditionalFormatting>
  <conditionalFormatting sqref="B403">
    <cfRule type="cellIs" dxfId="13123" priority="1271" operator="lessThan">
      <formula>0</formula>
    </cfRule>
  </conditionalFormatting>
  <conditionalFormatting sqref="P421:Q421 Q422:Q424">
    <cfRule type="cellIs" dxfId="13122" priority="1257" operator="lessThan">
      <formula>0</formula>
    </cfRule>
  </conditionalFormatting>
  <conditionalFormatting sqref="Q438">
    <cfRule type="cellIs" dxfId="13121" priority="1240" operator="lessThan">
      <formula>0</formula>
    </cfRule>
  </conditionalFormatting>
  <conditionalFormatting sqref="B397">
    <cfRule type="cellIs" dxfId="13120" priority="1279" operator="lessThan">
      <formula>0</formula>
    </cfRule>
  </conditionalFormatting>
  <conditionalFormatting sqref="B402">
    <cfRule type="cellIs" dxfId="13119" priority="1278" operator="lessThan">
      <formula>0</formula>
    </cfRule>
  </conditionalFormatting>
  <conditionalFormatting sqref="Q407">
    <cfRule type="cellIs" dxfId="13118" priority="1272" operator="lessThan">
      <formula>0</formula>
    </cfRule>
  </conditionalFormatting>
  <conditionalFormatting sqref="P403:Q403 Q404:Q406">
    <cfRule type="cellIs" dxfId="13117" priority="1277" operator="lessThan">
      <formula>0</formula>
    </cfRule>
  </conditionalFormatting>
  <conditionalFormatting sqref="P403">
    <cfRule type="cellIs" dxfId="13116" priority="1276" operator="lessThan">
      <formula>0</formula>
    </cfRule>
  </conditionalFormatting>
  <conditionalFormatting sqref="Q407">
    <cfRule type="cellIs" dxfId="13115" priority="1273" operator="lessThan">
      <formula>0</formula>
    </cfRule>
  </conditionalFormatting>
  <conditionalFormatting sqref="B434">
    <cfRule type="cellIs" dxfId="13114" priority="1238" operator="lessThan">
      <formula>0</formula>
    </cfRule>
  </conditionalFormatting>
  <conditionalFormatting sqref="H384">
    <cfRule type="cellIs" dxfId="13113" priority="1258" operator="lessThan">
      <formula>0</formula>
    </cfRule>
  </conditionalFormatting>
  <conditionalFormatting sqref="Q433">
    <cfRule type="cellIs" dxfId="13112" priority="1239" operator="lessThan">
      <formula>0</formula>
    </cfRule>
  </conditionalFormatting>
  <conditionalFormatting sqref="Q556:Q558">
    <cfRule type="cellIs" dxfId="13111" priority="1237" operator="lessThan">
      <formula>0</formula>
    </cfRule>
  </conditionalFormatting>
  <conditionalFormatting sqref="J558:N558 K556:N557 J559:M559">
    <cfRule type="cellIs" dxfId="13110" priority="1235" operator="lessThan">
      <formula>0</formula>
    </cfRule>
  </conditionalFormatting>
  <conditionalFormatting sqref="Q432">
    <cfRule type="cellIs" dxfId="13109" priority="1244" operator="lessThan">
      <formula>0</formula>
    </cfRule>
  </conditionalFormatting>
  <conditionalFormatting sqref="Q435:Q437">
    <cfRule type="cellIs" dxfId="13108" priority="1243" operator="lessThan">
      <formula>0</formula>
    </cfRule>
  </conditionalFormatting>
  <conditionalFormatting sqref="P429:P431">
    <cfRule type="cellIs" dxfId="13107" priority="1246" operator="lessThan">
      <formula>0</formula>
    </cfRule>
  </conditionalFormatting>
  <conditionalFormatting sqref="Q432">
    <cfRule type="cellIs" dxfId="13106" priority="1245" operator="lessThan">
      <formula>0</formula>
    </cfRule>
  </conditionalFormatting>
  <conditionalFormatting sqref="P556:P558">
    <cfRule type="cellIs" dxfId="13105" priority="1236" operator="lessThan">
      <formula>0</formula>
    </cfRule>
  </conditionalFormatting>
  <conditionalFormatting sqref="H396">
    <cfRule type="cellIs" dxfId="13104" priority="1264" operator="lessThan">
      <formula>0</formula>
    </cfRule>
  </conditionalFormatting>
  <conditionalFormatting sqref="Q438">
    <cfRule type="cellIs" dxfId="13103" priority="1241" operator="lessThan">
      <formula>0</formula>
    </cfRule>
  </conditionalFormatting>
  <conditionalFormatting sqref="Q425">
    <cfRule type="cellIs" dxfId="13102" priority="1253" operator="lessThan">
      <formula>0</formula>
    </cfRule>
  </conditionalFormatting>
  <conditionalFormatting sqref="H389">
    <cfRule type="cellIs" dxfId="13101" priority="1263" operator="lessThan">
      <formula>0</formula>
    </cfRule>
  </conditionalFormatting>
  <conditionalFormatting sqref="B428">
    <cfRule type="cellIs" dxfId="13100" priority="1248" operator="lessThan">
      <formula>0</formula>
    </cfRule>
  </conditionalFormatting>
  <conditionalFormatting sqref="Q559">
    <cfRule type="cellIs" dxfId="13099" priority="1232" operator="lessThan">
      <formula>0</formula>
    </cfRule>
  </conditionalFormatting>
  <conditionalFormatting sqref="Q559">
    <cfRule type="cellIs" dxfId="13098" priority="1231" operator="lessThan">
      <formula>0</formula>
    </cfRule>
  </conditionalFormatting>
  <conditionalFormatting sqref="P435:P437">
    <cfRule type="cellIs" dxfId="13097" priority="1242" operator="lessThan">
      <formula>0</formula>
    </cfRule>
  </conditionalFormatting>
  <conditionalFormatting sqref="P427">
    <cfRule type="cellIs" dxfId="13096" priority="1254" operator="lessThan">
      <formula>0</formula>
    </cfRule>
  </conditionalFormatting>
  <conditionalFormatting sqref="Q426:Q427">
    <cfRule type="cellIs" dxfId="13095" priority="1250" operator="lessThan">
      <formula>0</formula>
    </cfRule>
  </conditionalFormatting>
  <conditionalFormatting sqref="J557">
    <cfRule type="cellIs" dxfId="13094" priority="1233" operator="lessThan">
      <formula>0</formula>
    </cfRule>
  </conditionalFormatting>
  <conditionalFormatting sqref="J562:N562 J564:N565 J563:M563">
    <cfRule type="cellIs" dxfId="13093" priority="1225" operator="lessThan">
      <formula>0</formula>
    </cfRule>
  </conditionalFormatting>
  <conditionalFormatting sqref="B421">
    <cfRule type="cellIs" dxfId="13092" priority="1251" operator="lessThan">
      <formula>0</formula>
    </cfRule>
  </conditionalFormatting>
  <conditionalFormatting sqref="Q560">
    <cfRule type="cellIs" dxfId="13091" priority="1230" operator="lessThan">
      <formula>0</formula>
    </cfRule>
  </conditionalFormatting>
  <conditionalFormatting sqref="J563">
    <cfRule type="cellIs" dxfId="13090" priority="1224" operator="lessThan">
      <formula>0</formula>
    </cfRule>
  </conditionalFormatting>
  <conditionalFormatting sqref="Q565">
    <cfRule type="cellIs" dxfId="13089" priority="1223" operator="lessThan">
      <formula>0</formula>
    </cfRule>
  </conditionalFormatting>
  <conditionalFormatting sqref="Q566">
    <cfRule type="cellIs" dxfId="13088" priority="1221" operator="lessThan">
      <formula>0</formula>
    </cfRule>
  </conditionalFormatting>
  <conditionalFormatting sqref="B588">
    <cfRule type="cellIs" dxfId="13087" priority="1185" operator="lessThan">
      <formula>0</formula>
    </cfRule>
  </conditionalFormatting>
  <conditionalFormatting sqref="I580 K579:N580 C581:N582">
    <cfRule type="cellIs" dxfId="13086" priority="1218" operator="lessThan">
      <formula>0</formula>
    </cfRule>
  </conditionalFormatting>
  <conditionalFormatting sqref="C579:N582">
    <cfRule type="cellIs" dxfId="13085" priority="1217" operator="lessThan">
      <formula>0</formula>
    </cfRule>
  </conditionalFormatting>
  <conditionalFormatting sqref="Q582">
    <cfRule type="cellIs" dxfId="13084" priority="1213" operator="lessThan">
      <formula>0</formula>
    </cfRule>
  </conditionalFormatting>
  <conditionalFormatting sqref="I579">
    <cfRule type="cellIs" dxfId="13083" priority="1216" operator="lessThan">
      <formula>0</formula>
    </cfRule>
  </conditionalFormatting>
  <conditionalFormatting sqref="J556:N558 J559:M559">
    <cfRule type="cellIs" dxfId="13082" priority="1234" operator="lessThan">
      <formula>0</formula>
    </cfRule>
  </conditionalFormatting>
  <conditionalFormatting sqref="P562:P565">
    <cfRule type="cellIs" dxfId="13081" priority="1227" operator="lessThan">
      <formula>0</formula>
    </cfRule>
  </conditionalFormatting>
  <conditionalFormatting sqref="J564:N565 K562:N562 K563:M563">
    <cfRule type="cellIs" dxfId="13080" priority="1226" operator="lessThan">
      <formula>0</formula>
    </cfRule>
  </conditionalFormatting>
  <conditionalFormatting sqref="B555">
    <cfRule type="cellIs" dxfId="13079" priority="1229" operator="lessThan">
      <formula>0</formula>
    </cfRule>
  </conditionalFormatting>
  <conditionalFormatting sqref="Q565">
    <cfRule type="cellIs" dxfId="13078" priority="1222" operator="lessThan">
      <formula>0</formula>
    </cfRule>
  </conditionalFormatting>
  <conditionalFormatting sqref="C580:J580">
    <cfRule type="cellIs" dxfId="13077" priority="1215" operator="lessThan">
      <formula>0</formula>
    </cfRule>
  </conditionalFormatting>
  <conditionalFormatting sqref="Q562:Q564">
    <cfRule type="cellIs" dxfId="13076" priority="1228" operator="lessThan">
      <formula>0</formula>
    </cfRule>
  </conditionalFormatting>
  <conditionalFormatting sqref="Q579:Q581">
    <cfRule type="cellIs" dxfId="13075" priority="1220" operator="lessThan">
      <formula>0</formula>
    </cfRule>
  </conditionalFormatting>
  <conditionalFormatting sqref="P579:P582">
    <cfRule type="cellIs" dxfId="13074" priority="1219" operator="lessThan">
      <formula>0</formula>
    </cfRule>
  </conditionalFormatting>
  <conditionalFormatting sqref="Q582">
    <cfRule type="cellIs" dxfId="13073" priority="1214" operator="lessThan">
      <formula>0</formula>
    </cfRule>
  </conditionalFormatting>
  <conditionalFormatting sqref="Q592">
    <cfRule type="cellIs" dxfId="13072" priority="1189" operator="lessThan">
      <formula>0</formula>
    </cfRule>
  </conditionalFormatting>
  <conditionalFormatting sqref="I589">
    <cfRule type="cellIs" dxfId="13071" priority="1192" operator="lessThan">
      <formula>0</formula>
    </cfRule>
  </conditionalFormatting>
  <conditionalFormatting sqref="H580:H582">
    <cfRule type="cellIs" dxfId="13070" priority="1212" operator="lessThan">
      <formula>0</formula>
    </cfRule>
  </conditionalFormatting>
  <conditionalFormatting sqref="H584:H587">
    <cfRule type="cellIs" dxfId="13069" priority="1199" operator="lessThan">
      <formula>0</formula>
    </cfRule>
  </conditionalFormatting>
  <conditionalFormatting sqref="H579">
    <cfRule type="cellIs" dxfId="13068" priority="1210" operator="lessThan">
      <formula>0</formula>
    </cfRule>
  </conditionalFormatting>
  <conditionalFormatting sqref="H579:H582">
    <cfRule type="cellIs" dxfId="13067" priority="1211" operator="lessThan">
      <formula>0</formula>
    </cfRule>
  </conditionalFormatting>
  <conditionalFormatting sqref="B578">
    <cfRule type="cellIs" dxfId="13066" priority="1209" operator="lessThan">
      <formula>0</formula>
    </cfRule>
  </conditionalFormatting>
  <conditionalFormatting sqref="Q587">
    <cfRule type="cellIs" dxfId="13065" priority="1201" operator="lessThan">
      <formula>0</formula>
    </cfRule>
  </conditionalFormatting>
  <conditionalFormatting sqref="I584">
    <cfRule type="cellIs" dxfId="13064" priority="1204" operator="lessThan">
      <formula>0</formula>
    </cfRule>
  </conditionalFormatting>
  <conditionalFormatting sqref="C584:N587">
    <cfRule type="cellIs" dxfId="13063" priority="1205" operator="lessThan">
      <formula>0</formula>
    </cfRule>
  </conditionalFormatting>
  <conditionalFormatting sqref="Q587">
    <cfRule type="cellIs" dxfId="13062" priority="1202" operator="lessThan">
      <formula>0</formula>
    </cfRule>
  </conditionalFormatting>
  <conditionalFormatting sqref="H584">
    <cfRule type="cellIs" dxfId="13061" priority="1198" operator="lessThan">
      <formula>0</formula>
    </cfRule>
  </conditionalFormatting>
  <conditionalFormatting sqref="P584:P587">
    <cfRule type="cellIs" dxfId="13060" priority="1207" operator="lessThan">
      <formula>0</formula>
    </cfRule>
  </conditionalFormatting>
  <conditionalFormatting sqref="C585:J585">
    <cfRule type="cellIs" dxfId="13059" priority="1203" operator="lessThan">
      <formula>0</formula>
    </cfRule>
  </conditionalFormatting>
  <conditionalFormatting sqref="H585:H587">
    <cfRule type="cellIs" dxfId="13058" priority="1200" operator="lessThan">
      <formula>0</formula>
    </cfRule>
  </conditionalFormatting>
  <conditionalFormatting sqref="I585 K584:N585 C586:N587">
    <cfRule type="cellIs" dxfId="13057" priority="1206" operator="lessThan">
      <formula>0</formula>
    </cfRule>
  </conditionalFormatting>
  <conditionalFormatting sqref="Q584:Q586">
    <cfRule type="cellIs" dxfId="13056" priority="1208" operator="lessThan">
      <formula>0</formula>
    </cfRule>
  </conditionalFormatting>
  <conditionalFormatting sqref="B583">
    <cfRule type="cellIs" dxfId="13055" priority="1197" operator="lessThan">
      <formula>0</formula>
    </cfRule>
  </conditionalFormatting>
  <conditionalFormatting sqref="C589:N592">
    <cfRule type="cellIs" dxfId="13054" priority="1193" operator="lessThan">
      <formula>0</formula>
    </cfRule>
  </conditionalFormatting>
  <conditionalFormatting sqref="Q592">
    <cfRule type="cellIs" dxfId="13053" priority="1190" operator="lessThan">
      <formula>0</formula>
    </cfRule>
  </conditionalFormatting>
  <conditionalFormatting sqref="H589">
    <cfRule type="cellIs" dxfId="13052" priority="1186" operator="lessThan">
      <formula>0</formula>
    </cfRule>
  </conditionalFormatting>
  <conditionalFormatting sqref="H589:H592">
    <cfRule type="cellIs" dxfId="13051" priority="1187" operator="lessThan">
      <formula>0</formula>
    </cfRule>
  </conditionalFormatting>
  <conditionalFormatting sqref="P589:P592">
    <cfRule type="cellIs" dxfId="13050" priority="1195" operator="lessThan">
      <formula>0</formula>
    </cfRule>
  </conditionalFormatting>
  <conditionalFormatting sqref="C590:J590">
    <cfRule type="cellIs" dxfId="13049" priority="1191" operator="lessThan">
      <formula>0</formula>
    </cfRule>
  </conditionalFormatting>
  <conditionalFormatting sqref="H590:H592">
    <cfRule type="cellIs" dxfId="13048" priority="1188" operator="lessThan">
      <formula>0</formula>
    </cfRule>
  </conditionalFormatting>
  <conditionalFormatting sqref="I590 K589:N590 C591:N592">
    <cfRule type="cellIs" dxfId="13047" priority="1194" operator="lessThan">
      <formula>0</formula>
    </cfRule>
  </conditionalFormatting>
  <conditionalFormatting sqref="Q589:Q591">
    <cfRule type="cellIs" dxfId="13046" priority="1196" operator="lessThan">
      <formula>0</formula>
    </cfRule>
  </conditionalFormatting>
  <conditionalFormatting sqref="P492:Q492">
    <cfRule type="cellIs" dxfId="13043" priority="1166" operator="lessThan">
      <formula>0</formula>
    </cfRule>
  </conditionalFormatting>
  <conditionalFormatting sqref="P485:P488">
    <cfRule type="cellIs" dxfId="13042" priority="1167" operator="lessThan">
      <formula>0</formula>
    </cfRule>
  </conditionalFormatting>
  <conditionalFormatting sqref="Q574:Q576">
    <cfRule type="cellIs" dxfId="13041" priority="1136" operator="lessThan">
      <formula>0</formula>
    </cfRule>
  </conditionalFormatting>
  <conditionalFormatting sqref="B484">
    <cfRule type="cellIs" dxfId="13040" priority="1184" operator="lessThan">
      <formula>0</formula>
    </cfRule>
  </conditionalFormatting>
  <conditionalFormatting sqref="N420">
    <cfRule type="cellIs" dxfId="13039" priority="948" operator="lessThan">
      <formula>0</formula>
    </cfRule>
  </conditionalFormatting>
  <conditionalFormatting sqref="C370:I371">
    <cfRule type="cellIs" dxfId="13036" priority="1179" operator="lessThan">
      <formula>0</formula>
    </cfRule>
  </conditionalFormatting>
  <conditionalFormatting sqref="C368:I368">
    <cfRule type="cellIs" dxfId="13035" priority="1178" operator="lessThan">
      <formula>0</formula>
    </cfRule>
  </conditionalFormatting>
  <conditionalFormatting sqref="C369:I369">
    <cfRule type="cellIs" dxfId="13034" priority="1177" operator="lessThan">
      <formula>0</formula>
    </cfRule>
  </conditionalFormatting>
  <conditionalFormatting sqref="C372:I372">
    <cfRule type="cellIs" dxfId="13033" priority="1176" operator="lessThan">
      <formula>0</formula>
    </cfRule>
  </conditionalFormatting>
  <conditionalFormatting sqref="C556:I559">
    <cfRule type="cellIs" dxfId="13032" priority="1174" operator="lessThan">
      <formula>0</formula>
    </cfRule>
  </conditionalFormatting>
  <conditionalFormatting sqref="C557:I557">
    <cfRule type="cellIs" dxfId="13031" priority="1173" operator="lessThan">
      <formula>0</formula>
    </cfRule>
  </conditionalFormatting>
  <conditionalFormatting sqref="C558:I559">
    <cfRule type="cellIs" dxfId="13030" priority="1175" operator="lessThan">
      <formula>0</formula>
    </cfRule>
  </conditionalFormatting>
  <conditionalFormatting sqref="C562:I565">
    <cfRule type="cellIs" dxfId="13029" priority="1171" operator="lessThan">
      <formula>0</formula>
    </cfRule>
  </conditionalFormatting>
  <conditionalFormatting sqref="C563:I563">
    <cfRule type="cellIs" dxfId="13028" priority="1170" operator="lessThan">
      <formula>0</formula>
    </cfRule>
  </conditionalFormatting>
  <conditionalFormatting sqref="C564:I565">
    <cfRule type="cellIs" dxfId="13027" priority="1172" operator="lessThan">
      <formula>0</formula>
    </cfRule>
  </conditionalFormatting>
  <conditionalFormatting sqref="C442:C445">
    <cfRule type="cellIs" dxfId="13026" priority="1169" operator="lessThan">
      <formula>0</formula>
    </cfRule>
  </conditionalFormatting>
  <conditionalFormatting sqref="P450:P453">
    <cfRule type="cellIs" dxfId="13025" priority="1168" operator="lessThan">
      <formula>0</formula>
    </cfRule>
  </conditionalFormatting>
  <conditionalFormatting sqref="Q493:Q496">
    <cfRule type="cellIs" dxfId="13024" priority="1165" operator="lessThan">
      <formula>0</formula>
    </cfRule>
  </conditionalFormatting>
  <conditionalFormatting sqref="Q497:Q498">
    <cfRule type="cellIs" dxfId="13023" priority="1164" operator="lessThan">
      <formula>0</formula>
    </cfRule>
  </conditionalFormatting>
  <conditionalFormatting sqref="Q498">
    <cfRule type="cellIs" dxfId="13022" priority="1163" operator="lessThan">
      <formula>0</formula>
    </cfRule>
  </conditionalFormatting>
  <conditionalFormatting sqref="Q497">
    <cfRule type="cellIs" dxfId="13021" priority="1162" operator="lessThan">
      <formula>0</formula>
    </cfRule>
  </conditionalFormatting>
  <conditionalFormatting sqref="P493:P496">
    <cfRule type="cellIs" dxfId="13020" priority="1161" operator="lessThan">
      <formula>0</formula>
    </cfRule>
  </conditionalFormatting>
  <conditionalFormatting sqref="B492">
    <cfRule type="cellIs" dxfId="13019" priority="1160" operator="lessThan">
      <formula>0</formula>
    </cfRule>
  </conditionalFormatting>
  <conditionalFormatting sqref="C574:N577">
    <cfRule type="cellIs" dxfId="13018" priority="1133" operator="lessThan">
      <formula>0</formula>
    </cfRule>
  </conditionalFormatting>
  <conditionalFormatting sqref="Q577">
    <cfRule type="cellIs" dxfId="13017" priority="1130" operator="lessThan">
      <formula>0</formula>
    </cfRule>
  </conditionalFormatting>
  <conditionalFormatting sqref="H574:H577">
    <cfRule type="cellIs" dxfId="13016" priority="1127" operator="lessThan">
      <formula>0</formula>
    </cfRule>
  </conditionalFormatting>
  <conditionalFormatting sqref="Q491">
    <cfRule type="cellIs" dxfId="13015" priority="1159" operator="lessThan">
      <formula>0</formula>
    </cfRule>
  </conditionalFormatting>
  <conditionalFormatting sqref="Q533:Q536 Q538">
    <cfRule type="cellIs" dxfId="13014" priority="1158" operator="lessThan">
      <formula>0</formula>
    </cfRule>
  </conditionalFormatting>
  <conditionalFormatting sqref="P532">
    <cfRule type="cellIs" dxfId="13013" priority="1157" operator="lessThan">
      <formula>0</formula>
    </cfRule>
  </conditionalFormatting>
  <conditionalFormatting sqref="Q537">
    <cfRule type="cellIs" dxfId="13012" priority="1156" operator="lessThan">
      <formula>0</formula>
    </cfRule>
  </conditionalFormatting>
  <conditionalFormatting sqref="Q537">
    <cfRule type="cellIs" dxfId="13011" priority="1155" operator="lessThan">
      <formula>0</formula>
    </cfRule>
  </conditionalFormatting>
  <conditionalFormatting sqref="P533:P536">
    <cfRule type="cellIs" dxfId="13010" priority="1154" operator="lessThan">
      <formula>0</formula>
    </cfRule>
  </conditionalFormatting>
  <conditionalFormatting sqref="Q545 Q540:Q543">
    <cfRule type="cellIs" dxfId="13009" priority="1152" operator="lessThan">
      <formula>0</formula>
    </cfRule>
  </conditionalFormatting>
  <conditionalFormatting sqref="Q544">
    <cfRule type="cellIs" dxfId="13008" priority="1150" operator="lessThan">
      <formula>0</formula>
    </cfRule>
  </conditionalFormatting>
  <conditionalFormatting sqref="B532">
    <cfRule type="cellIs" dxfId="13007" priority="1153" operator="lessThan">
      <formula>0</formula>
    </cfRule>
  </conditionalFormatting>
  <conditionalFormatting sqref="P539">
    <cfRule type="cellIs" dxfId="13006" priority="1151" operator="lessThan">
      <formula>0</formula>
    </cfRule>
  </conditionalFormatting>
  <conditionalFormatting sqref="P540:P543">
    <cfRule type="cellIs" dxfId="13005" priority="1148" operator="lessThan">
      <formula>0</formula>
    </cfRule>
  </conditionalFormatting>
  <conditionalFormatting sqref="Q544">
    <cfRule type="cellIs" dxfId="13004" priority="1149" operator="lessThan">
      <formula>0</formula>
    </cfRule>
  </conditionalFormatting>
  <conditionalFormatting sqref="P568:P570 P572">
    <cfRule type="cellIs" dxfId="13003" priority="1146" operator="lessThan">
      <formula>0</formula>
    </cfRule>
  </conditionalFormatting>
  <conditionalFormatting sqref="Q568:Q570">
    <cfRule type="cellIs" dxfId="13002" priority="1147" operator="lessThan">
      <formula>0</formula>
    </cfRule>
  </conditionalFormatting>
  <conditionalFormatting sqref="C570:I570">
    <cfRule type="cellIs" dxfId="13001" priority="1139" operator="lessThan">
      <formula>0</formula>
    </cfRule>
  </conditionalFormatting>
  <conditionalFormatting sqref="C568:I570">
    <cfRule type="cellIs" dxfId="13000" priority="1138" operator="lessThan">
      <formula>0</formula>
    </cfRule>
  </conditionalFormatting>
  <conditionalFormatting sqref="B567">
    <cfRule type="cellIs" dxfId="12999" priority="1140" operator="lessThan">
      <formula>0</formula>
    </cfRule>
  </conditionalFormatting>
  <conditionalFormatting sqref="J568:N570">
    <cfRule type="cellIs" dxfId="12998" priority="1144" operator="lessThan">
      <formula>0</formula>
    </cfRule>
  </conditionalFormatting>
  <conditionalFormatting sqref="P574:P577">
    <cfRule type="cellIs" dxfId="12997" priority="1135" operator="lessThan">
      <formula>0</formula>
    </cfRule>
  </conditionalFormatting>
  <conditionalFormatting sqref="Q571:Q572">
    <cfRule type="cellIs" dxfId="12996" priority="1141" operator="lessThan">
      <formula>0</formula>
    </cfRule>
  </conditionalFormatting>
  <conditionalFormatting sqref="C433:M433">
    <cfRule type="cellIs" dxfId="12995" priority="916" operator="lessThan">
      <formula>0</formula>
    </cfRule>
  </conditionalFormatting>
  <conditionalFormatting sqref="Q571:Q572">
    <cfRule type="cellIs" dxfId="12994" priority="1142" operator="lessThan">
      <formula>0</formula>
    </cfRule>
  </conditionalFormatting>
  <conditionalFormatting sqref="J569">
    <cfRule type="cellIs" dxfId="12993" priority="1143" operator="lessThan">
      <formula>0</formula>
    </cfRule>
  </conditionalFormatting>
  <conditionalFormatting sqref="J570:N570 K568:N569">
    <cfRule type="cellIs" dxfId="12992" priority="1145" operator="lessThan">
      <formula>0</formula>
    </cfRule>
  </conditionalFormatting>
  <conditionalFormatting sqref="I575 K574:N575 C576:N577">
    <cfRule type="cellIs" dxfId="12991" priority="1134" operator="lessThan">
      <formula>0</formula>
    </cfRule>
  </conditionalFormatting>
  <conditionalFormatting sqref="N420">
    <cfRule type="cellIs" dxfId="12990" priority="949" operator="lessThan">
      <formula>0</formula>
    </cfRule>
  </conditionalFormatting>
  <conditionalFormatting sqref="B429:N429">
    <cfRule type="cellIs" dxfId="12989" priority="911" operator="lessThan">
      <formula>0</formula>
    </cfRule>
  </conditionalFormatting>
  <conditionalFormatting sqref="C569:I569">
    <cfRule type="cellIs" dxfId="12988" priority="1137" operator="lessThan">
      <formula>0</formula>
    </cfRule>
  </conditionalFormatting>
  <conditionalFormatting sqref="B429:N429">
    <cfRule type="cellIs" dxfId="12987" priority="912" operator="lessThan">
      <formula>0</formula>
    </cfRule>
  </conditionalFormatting>
  <conditionalFormatting sqref="H433">
    <cfRule type="cellIs" dxfId="12986" priority="915" operator="lessThan">
      <formula>0</formula>
    </cfRule>
  </conditionalFormatting>
  <conditionalFormatting sqref="B433">
    <cfRule type="cellIs" dxfId="12985" priority="914" operator="lessThan">
      <formula>0</formula>
    </cfRule>
  </conditionalFormatting>
  <conditionalFormatting sqref="B433">
    <cfRule type="cellIs" dxfId="12984" priority="913" operator="lessThan">
      <formula>0</formula>
    </cfRule>
  </conditionalFormatting>
  <conditionalFormatting sqref="B429:N429">
    <cfRule type="cellIs" dxfId="12983" priority="909" operator="lessThan">
      <formula>0</formula>
    </cfRule>
  </conditionalFormatting>
  <conditionalFormatting sqref="B429:N429">
    <cfRule type="cellIs" dxfId="12982" priority="910" operator="lessThan">
      <formula>0</formula>
    </cfRule>
  </conditionalFormatting>
  <conditionalFormatting sqref="B422:N422">
    <cfRule type="cellIs" dxfId="12981" priority="921" operator="lessThan">
      <formula>0</formula>
    </cfRule>
  </conditionalFormatting>
  <conditionalFormatting sqref="H574">
    <cfRule type="cellIs" dxfId="12980" priority="1126" operator="lessThan">
      <formula>0</formula>
    </cfRule>
  </conditionalFormatting>
  <conditionalFormatting sqref="C433:M433">
    <cfRule type="cellIs" dxfId="12979" priority="917" operator="lessThan">
      <formula>0</formula>
    </cfRule>
  </conditionalFormatting>
  <conditionalFormatting sqref="H575:H577">
    <cfRule type="cellIs" dxfId="12978" priority="1128" operator="lessThan">
      <formula>0</formula>
    </cfRule>
  </conditionalFormatting>
  <conditionalFormatting sqref="Q577">
    <cfRule type="cellIs" dxfId="12977" priority="1129" operator="lessThan">
      <formula>0</formula>
    </cfRule>
  </conditionalFormatting>
  <conditionalFormatting sqref="I574">
    <cfRule type="cellIs" dxfId="12976" priority="1132" operator="lessThan">
      <formula>0</formula>
    </cfRule>
  </conditionalFormatting>
  <conditionalFormatting sqref="H426">
    <cfRule type="cellIs" dxfId="12975" priority="931" operator="lessThan">
      <formula>0</formula>
    </cfRule>
  </conditionalFormatting>
  <conditionalFormatting sqref="C575:J575">
    <cfRule type="cellIs" dxfId="12974" priority="1131" operator="lessThan">
      <formula>0</formula>
    </cfRule>
  </conditionalFormatting>
  <conditionalFormatting sqref="B573">
    <cfRule type="cellIs" dxfId="12973" priority="1125" operator="lessThan">
      <formula>0</formula>
    </cfRule>
  </conditionalFormatting>
  <conditionalFormatting sqref="N425">
    <cfRule type="cellIs" dxfId="12972" priority="920" operator="lessThan">
      <formula>0</formula>
    </cfRule>
  </conditionalFormatting>
  <conditionalFormatting sqref="C426:M426">
    <cfRule type="cellIs" dxfId="12971" priority="932" operator="lessThan">
      <formula>0</formula>
    </cfRule>
  </conditionalFormatting>
  <conditionalFormatting sqref="C426:M426">
    <cfRule type="cellIs" dxfId="12970" priority="933" operator="lessThan">
      <formula>0</formula>
    </cfRule>
  </conditionalFormatting>
  <conditionalFormatting sqref="N426">
    <cfRule type="cellIs" dxfId="12969" priority="919" operator="lessThan">
      <formula>0</formula>
    </cfRule>
  </conditionalFormatting>
  <conditionalFormatting sqref="B429:N429">
    <cfRule type="cellIs" dxfId="12968" priority="907" operator="lessThan">
      <formula>0</formula>
    </cfRule>
  </conditionalFormatting>
  <conditionalFormatting sqref="N426">
    <cfRule type="cellIs" dxfId="12967" priority="918" operator="lessThan">
      <formula>0</formula>
    </cfRule>
  </conditionalFormatting>
  <conditionalFormatting sqref="B429:N429">
    <cfRule type="cellIs" dxfId="12966" priority="908" operator="lessThan">
      <formula>0</formula>
    </cfRule>
  </conditionalFormatting>
  <conditionalFormatting sqref="B561">
    <cfRule type="cellIs" dxfId="12965" priority="1124" operator="lessThan">
      <formula>0</formula>
    </cfRule>
  </conditionalFormatting>
  <conditionalFormatting sqref="B426">
    <cfRule type="cellIs" dxfId="12964" priority="930" operator="lessThan">
      <formula>0</formula>
    </cfRule>
  </conditionalFormatting>
  <conditionalFormatting sqref="N433">
    <cfRule type="cellIs" dxfId="12963" priority="902" operator="lessThan">
      <formula>0</formula>
    </cfRule>
  </conditionalFormatting>
  <conditionalFormatting sqref="B561">
    <cfRule type="cellIs" dxfId="12962" priority="1123" operator="lessThan">
      <formula>0</formula>
    </cfRule>
  </conditionalFormatting>
  <conditionalFormatting sqref="B554">
    <cfRule type="cellIs" dxfId="12961" priority="1121" operator="lessThan">
      <formula>0</formula>
    </cfRule>
  </conditionalFormatting>
  <conditionalFormatting sqref="B554">
    <cfRule type="cellIs" dxfId="12960" priority="1122" operator="lessThan">
      <formula>0</formula>
    </cfRule>
  </conditionalFormatting>
  <conditionalFormatting sqref="B572">
    <cfRule type="cellIs" dxfId="12959" priority="1119" operator="lessThan">
      <formula>0</formula>
    </cfRule>
  </conditionalFormatting>
  <conditionalFormatting sqref="B572">
    <cfRule type="cellIs" dxfId="12958" priority="1120" operator="lessThan">
      <formula>0</formula>
    </cfRule>
  </conditionalFormatting>
  <conditionalFormatting sqref="A1:XFD347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48:A366 P348:XFD366">
    <cfRule type="cellIs" dxfId="12957" priority="1118" operator="lessThan">
      <formula>0</formula>
    </cfRule>
  </conditionalFormatting>
  <conditionalFormatting sqref="B600">
    <cfRule type="cellIs" dxfId="12956" priority="1115" operator="lessThan">
      <formula>0</formula>
    </cfRule>
  </conditionalFormatting>
  <conditionalFormatting sqref="B594">
    <cfRule type="cellIs" dxfId="12955" priority="1117" operator="lessThan">
      <formula>0</formula>
    </cfRule>
  </conditionalFormatting>
  <conditionalFormatting sqref="B597">
    <cfRule type="cellIs" dxfId="12954" priority="1116" operator="lessThan">
      <formula>0</formula>
    </cfRule>
  </conditionalFormatting>
  <conditionalFormatting sqref="B615">
    <cfRule type="cellIs" dxfId="12953" priority="1114" operator="lessThan">
      <formula>0</formula>
    </cfRule>
  </conditionalFormatting>
  <conditionalFormatting sqref="B623">
    <cfRule type="cellIs" dxfId="12952" priority="1113" operator="lessThan">
      <formula>0</formula>
    </cfRule>
  </conditionalFormatting>
  <conditionalFormatting sqref="I626:N626 P624:Q627">
    <cfRule type="cellIs" dxfId="12951" priority="1112" operator="lessThan">
      <formula>0</formula>
    </cfRule>
  </conditionalFormatting>
  <conditionalFormatting sqref="P415:Q415 Q416:Q418">
    <cfRule type="cellIs" dxfId="12950" priority="1097" operator="lessThan">
      <formula>0</formula>
    </cfRule>
  </conditionalFormatting>
  <conditionalFormatting sqref="B409">
    <cfRule type="cellIs" dxfId="12949" priority="1098" operator="lessThan">
      <formula>0</formula>
    </cfRule>
  </conditionalFormatting>
  <conditionalFormatting sqref="P416:P418">
    <cfRule type="cellIs" dxfId="12948" priority="1095" operator="lessThan">
      <formula>0</formula>
    </cfRule>
  </conditionalFormatting>
  <conditionalFormatting sqref="P415">
    <cfRule type="cellIs" dxfId="12947" priority="1096" operator="lessThan">
      <formula>0</formula>
    </cfRule>
  </conditionalFormatting>
  <conditionalFormatting sqref="Q419">
    <cfRule type="cellIs" dxfId="12946" priority="1093" operator="lessThan">
      <formula>0</formula>
    </cfRule>
  </conditionalFormatting>
  <conditionalFormatting sqref="Q420">
    <cfRule type="cellIs" dxfId="12945" priority="1094" operator="lessThan">
      <formula>0</formula>
    </cfRule>
  </conditionalFormatting>
  <conditionalFormatting sqref="B415">
    <cfRule type="cellIs" dxfId="12944" priority="1091" operator="lessThan">
      <formula>0</formula>
    </cfRule>
  </conditionalFormatting>
  <conditionalFormatting sqref="Q419">
    <cfRule type="cellIs" dxfId="12943" priority="1092" operator="lessThan">
      <formula>0</formula>
    </cfRule>
  </conditionalFormatting>
  <conditionalFormatting sqref="B435:N435">
    <cfRule type="cellIs" dxfId="12942" priority="895" operator="lessThan">
      <formula>0</formula>
    </cfRule>
  </conditionalFormatting>
  <conditionalFormatting sqref="B435:N435">
    <cfRule type="cellIs" dxfId="12941" priority="896" operator="lessThan">
      <formula>0</formula>
    </cfRule>
  </conditionalFormatting>
  <conditionalFormatting sqref="C606:I606">
    <cfRule type="cellIs" dxfId="12940" priority="1108" operator="lessThan">
      <formula>0</formula>
    </cfRule>
  </conditionalFormatting>
  <conditionalFormatting sqref="C607:I607">
    <cfRule type="cellIs" dxfId="12939" priority="1107" operator="lessThan">
      <formula>0</formula>
    </cfRule>
  </conditionalFormatting>
  <conditionalFormatting sqref="C611:M611">
    <cfRule type="cellIs" dxfId="12938" priority="1106" operator="lessThan">
      <formula>0</formula>
    </cfRule>
  </conditionalFormatting>
  <conditionalFormatting sqref="P604">
    <cfRule type="cellIs" dxfId="12937" priority="1105" operator="lessThan">
      <formula>0</formula>
    </cfRule>
  </conditionalFormatting>
  <conditionalFormatting sqref="P410:P412">
    <cfRule type="cellIs" dxfId="12936" priority="1102" operator="lessThan">
      <formula>0</formula>
    </cfRule>
  </conditionalFormatting>
  <conditionalFormatting sqref="Q413">
    <cfRule type="cellIs" dxfId="12935" priority="1099" operator="lessThan">
      <formula>0</formula>
    </cfRule>
  </conditionalFormatting>
  <conditionalFormatting sqref="Q414">
    <cfRule type="cellIs" dxfId="12934" priority="1101" operator="lessThan">
      <formula>0</formula>
    </cfRule>
  </conditionalFormatting>
  <conditionalFormatting sqref="P409:Q409 Q410:Q412">
    <cfRule type="cellIs" dxfId="12933" priority="1104" operator="lessThan">
      <formula>0</formula>
    </cfRule>
  </conditionalFormatting>
  <conditionalFormatting sqref="P409">
    <cfRule type="cellIs" dxfId="12932" priority="1103" operator="lessThan">
      <formula>0</formula>
    </cfRule>
  </conditionalFormatting>
  <conditionalFormatting sqref="Q413">
    <cfRule type="cellIs" dxfId="12931" priority="1100" operator="lessThan">
      <formula>0</formula>
    </cfRule>
  </conditionalFormatting>
  <conditionalFormatting sqref="B435:N435">
    <cfRule type="cellIs" dxfId="12930" priority="894" operator="lessThan">
      <formula>0</formula>
    </cfRule>
  </conditionalFormatting>
  <conditionalFormatting sqref="B435:N435">
    <cfRule type="cellIs" dxfId="12929" priority="893" operator="lessThan">
      <formula>0</formula>
    </cfRule>
  </conditionalFormatting>
  <conditionalFormatting sqref="B435:N435">
    <cfRule type="cellIs" dxfId="12928" priority="892" operator="lessThan">
      <formula>0</formula>
    </cfRule>
  </conditionalFormatting>
  <conditionalFormatting sqref="B435:N435">
    <cfRule type="cellIs" dxfId="12927" priority="890" operator="lessThan">
      <formula>0</formula>
    </cfRule>
  </conditionalFormatting>
  <conditionalFormatting sqref="B435:N435">
    <cfRule type="cellIs" dxfId="12926" priority="891" operator="lessThan">
      <formula>0</formula>
    </cfRule>
  </conditionalFormatting>
  <conditionalFormatting sqref="N438">
    <cfRule type="cellIs" dxfId="12925" priority="888" operator="lessThan">
      <formula>0</formula>
    </cfRule>
  </conditionalFormatting>
  <conditionalFormatting sqref="B435:N435">
    <cfRule type="cellIs" dxfId="12924" priority="889" operator="lessThan">
      <formula>0</formula>
    </cfRule>
  </conditionalFormatting>
  <conditionalFormatting sqref="N439">
    <cfRule type="cellIs" dxfId="12923" priority="887" operator="lessThan">
      <formula>0</formula>
    </cfRule>
  </conditionalFormatting>
  <conditionalFormatting sqref="N439">
    <cfRule type="cellIs" dxfId="12922" priority="886" operator="lessThan">
      <formula>0</formula>
    </cfRule>
  </conditionalFormatting>
  <conditionalFormatting sqref="D442:N445">
    <cfRule type="cellIs" dxfId="12921" priority="883" operator="lessThan">
      <formula>0</formula>
    </cfRule>
  </conditionalFormatting>
  <conditionalFormatting sqref="B442:B445">
    <cfRule type="cellIs" dxfId="12920" priority="880" operator="lessThan">
      <formula>0</formula>
    </cfRule>
  </conditionalFormatting>
  <conditionalFormatting sqref="B498">
    <cfRule type="cellIs" dxfId="12919" priority="877" operator="lessThan">
      <formula>0</formula>
    </cfRule>
  </conditionalFormatting>
  <conditionalFormatting sqref="C498">
    <cfRule type="cellIs" dxfId="12918" priority="874" operator="lessThan">
      <formula>0</formula>
    </cfRule>
  </conditionalFormatting>
  <conditionalFormatting sqref="P553">
    <cfRule type="cellIs" dxfId="12917" priority="675" operator="lessThan">
      <formula>0</formula>
    </cfRule>
  </conditionalFormatting>
  <conditionalFormatting sqref="N370">
    <cfRule type="cellIs" dxfId="12916" priority="1090" operator="lessThan">
      <formula>0</formula>
    </cfRule>
  </conditionalFormatting>
  <conditionalFormatting sqref="N382">
    <cfRule type="cellIs" dxfId="12915" priority="1089" operator="lessThan">
      <formula>0</formula>
    </cfRule>
  </conditionalFormatting>
  <conditionalFormatting sqref="B551">
    <cfRule type="cellIs" dxfId="12911" priority="1082" operator="lessThan">
      <formula>0</formula>
    </cfRule>
  </conditionalFormatting>
  <conditionalFormatting sqref="B382:B383">
    <cfRule type="cellIs" dxfId="12910" priority="1077" operator="lessThan">
      <formula>0</formula>
    </cfRule>
  </conditionalFormatting>
  <conditionalFormatting sqref="B386">
    <cfRule type="cellIs" dxfId="12909" priority="1073" operator="lessThan">
      <formula>0</formula>
    </cfRule>
  </conditionalFormatting>
  <conditionalFormatting sqref="B368">
    <cfRule type="cellIs" dxfId="12907" priority="1053" operator="lessThan">
      <formula>0</formula>
    </cfRule>
  </conditionalFormatting>
  <conditionalFormatting sqref="B396 B386:B390 B380:B384 B368:B372">
    <cfRule type="cellIs" dxfId="12906" priority="1084" operator="lessThan">
      <formula>0</formula>
    </cfRule>
  </conditionalFormatting>
  <conditionalFormatting sqref="B548:B550">
    <cfRule type="cellIs" dxfId="12903" priority="1083" operator="lessThan">
      <formula>0</formula>
    </cfRule>
  </conditionalFormatting>
  <conditionalFormatting sqref="B547">
    <cfRule type="cellIs" dxfId="12902" priority="1081" operator="lessThan">
      <formula>0</formula>
    </cfRule>
  </conditionalFormatting>
  <conditionalFormatting sqref="B384">
    <cfRule type="cellIs" dxfId="12901" priority="1069" operator="lessThan">
      <formula>0</formula>
    </cfRule>
  </conditionalFormatting>
  <conditionalFormatting sqref="B380">
    <cfRule type="cellIs" dxfId="12899" priority="1076" operator="lessThan">
      <formula>0</formula>
    </cfRule>
  </conditionalFormatting>
  <conditionalFormatting sqref="B381">
    <cfRule type="cellIs" dxfId="12898" priority="1075" operator="lessThan">
      <formula>0</formula>
    </cfRule>
  </conditionalFormatting>
  <conditionalFormatting sqref="B387">
    <cfRule type="cellIs" dxfId="12897" priority="1072" operator="lessThan">
      <formula>0</formula>
    </cfRule>
  </conditionalFormatting>
  <conditionalFormatting sqref="B388:B389">
    <cfRule type="cellIs" dxfId="12896" priority="1074" operator="lessThan">
      <formula>0</formula>
    </cfRule>
  </conditionalFormatting>
  <conditionalFormatting sqref="B396">
    <cfRule type="cellIs" dxfId="12893" priority="1071" operator="lessThan">
      <formula>0</formula>
    </cfRule>
  </conditionalFormatting>
  <conditionalFormatting sqref="B390">
    <cfRule type="cellIs" dxfId="12892" priority="1070" operator="lessThan">
      <formula>0</formula>
    </cfRule>
  </conditionalFormatting>
  <conditionalFormatting sqref="B579:B582">
    <cfRule type="cellIs" dxfId="12891" priority="1066" operator="lessThan">
      <formula>0</formula>
    </cfRule>
  </conditionalFormatting>
  <conditionalFormatting sqref="B369">
    <cfRule type="cellIs" dxfId="12890" priority="1052" operator="lessThan">
      <formula>0</formula>
    </cfRule>
  </conditionalFormatting>
  <conditionalFormatting sqref="B584:B587">
    <cfRule type="cellIs" dxfId="12888" priority="1063" operator="lessThan">
      <formula>0</formula>
    </cfRule>
  </conditionalFormatting>
  <conditionalFormatting sqref="B556:B559">
    <cfRule type="cellIs" dxfId="12887" priority="1049" operator="lessThan">
      <formula>0</formula>
    </cfRule>
  </conditionalFormatting>
  <conditionalFormatting sqref="B580">
    <cfRule type="cellIs" dxfId="12886" priority="1065" operator="lessThan">
      <formula>0</formula>
    </cfRule>
  </conditionalFormatting>
  <conditionalFormatting sqref="B581:B582">
    <cfRule type="cellIs" dxfId="12885" priority="1067" operator="lessThan">
      <formula>0</formula>
    </cfRule>
  </conditionalFormatting>
  <conditionalFormatting sqref="B591:B592">
    <cfRule type="cellIs" dxfId="12884" priority="1061" operator="lessThan">
      <formula>0</formula>
    </cfRule>
  </conditionalFormatting>
  <conditionalFormatting sqref="B585">
    <cfRule type="cellIs" dxfId="12883" priority="1062" operator="lessThan">
      <formula>0</formula>
    </cfRule>
  </conditionalFormatting>
  <conditionalFormatting sqref="B586:B587">
    <cfRule type="cellIs" dxfId="12882" priority="1064" operator="lessThan">
      <formula>0</formula>
    </cfRule>
  </conditionalFormatting>
  <conditionalFormatting sqref="B589:B592">
    <cfRule type="cellIs" dxfId="12881" priority="1060" operator="lessThan">
      <formula>0</formula>
    </cfRule>
  </conditionalFormatting>
  <conditionalFormatting sqref="B590">
    <cfRule type="cellIs" dxfId="12880" priority="1059" operator="lessThan">
      <formula>0</formula>
    </cfRule>
  </conditionalFormatting>
  <conditionalFormatting sqref="B370:B371">
    <cfRule type="cellIs" dxfId="12879" priority="1054" operator="lessThan">
      <formula>0</formula>
    </cfRule>
  </conditionalFormatting>
  <conditionalFormatting sqref="B564:B565">
    <cfRule type="cellIs" dxfId="12878" priority="1047" operator="lessThan">
      <formula>0</formula>
    </cfRule>
  </conditionalFormatting>
  <conditionalFormatting sqref="B392:N392">
    <cfRule type="cellIs" dxfId="12877" priority="1022" operator="lessThan">
      <formula>0</formula>
    </cfRule>
  </conditionalFormatting>
  <conditionalFormatting sqref="B392:N392">
    <cfRule type="cellIs" dxfId="12876" priority="1021" operator="lessThan">
      <formula>0</formula>
    </cfRule>
  </conditionalFormatting>
  <conditionalFormatting sqref="B537">
    <cfRule type="cellIs" dxfId="12875" priority="1041" operator="lessThan">
      <formula>0</formula>
    </cfRule>
  </conditionalFormatting>
  <conditionalFormatting sqref="B533">
    <cfRule type="cellIs" dxfId="12874" priority="1040" operator="lessThan">
      <formula>0</formula>
    </cfRule>
  </conditionalFormatting>
  <conditionalFormatting sqref="B570:B571">
    <cfRule type="cellIs" dxfId="12873" priority="1039" operator="lessThan">
      <formula>0</formula>
    </cfRule>
  </conditionalFormatting>
  <conditionalFormatting sqref="B557">
    <cfRule type="cellIs" dxfId="12872" priority="1048" operator="lessThan">
      <formula>0</formula>
    </cfRule>
  </conditionalFormatting>
  <conditionalFormatting sqref="B574:B577">
    <cfRule type="cellIs" dxfId="12871" priority="1035" operator="lessThan">
      <formula>0</formula>
    </cfRule>
  </conditionalFormatting>
  <conditionalFormatting sqref="B372">
    <cfRule type="cellIs" dxfId="12870" priority="1051" operator="lessThan">
      <formula>0</formula>
    </cfRule>
  </conditionalFormatting>
  <conditionalFormatting sqref="B575">
    <cfRule type="cellIs" dxfId="12869" priority="1034" operator="lessThan">
      <formula>0</formula>
    </cfRule>
  </conditionalFormatting>
  <conditionalFormatting sqref="B558:B559">
    <cfRule type="cellIs" dxfId="12868" priority="1050" operator="lessThan">
      <formula>0</formula>
    </cfRule>
  </conditionalFormatting>
  <conditionalFormatting sqref="B566">
    <cfRule type="cellIs" dxfId="12867" priority="1043" operator="lessThan">
      <formula>0</formula>
    </cfRule>
  </conditionalFormatting>
  <conditionalFormatting sqref="B566">
    <cfRule type="cellIs" dxfId="12866" priority="1044" operator="lessThan">
      <formula>0</formula>
    </cfRule>
  </conditionalFormatting>
  <conditionalFormatting sqref="B562:B565">
    <cfRule type="cellIs" dxfId="12865" priority="1046" operator="lessThan">
      <formula>0</formula>
    </cfRule>
  </conditionalFormatting>
  <conditionalFormatting sqref="B563">
    <cfRule type="cellIs" dxfId="12864" priority="1045" operator="lessThan">
      <formula>0</formula>
    </cfRule>
  </conditionalFormatting>
  <conditionalFormatting sqref="N395">
    <cfRule type="cellIs" dxfId="12862" priority="1016" operator="lessThan">
      <formula>0</formula>
    </cfRule>
  </conditionalFormatting>
  <conditionalFormatting sqref="B534:B536">
    <cfRule type="cellIs" dxfId="12861" priority="1042" operator="lessThan">
      <formula>0</formula>
    </cfRule>
  </conditionalFormatting>
  <conditionalFormatting sqref="B568:B571">
    <cfRule type="cellIs" dxfId="12860" priority="1038" operator="lessThan">
      <formula>0</formula>
    </cfRule>
  </conditionalFormatting>
  <conditionalFormatting sqref="B552">
    <cfRule type="cellIs" dxfId="12859" priority="853" operator="lessThan">
      <formula>0</formula>
    </cfRule>
  </conditionalFormatting>
  <conditionalFormatting sqref="B576:B577">
    <cfRule type="cellIs" dxfId="12858" priority="1036" operator="lessThan">
      <formula>0</formula>
    </cfRule>
  </conditionalFormatting>
  <conditionalFormatting sqref="B569">
    <cfRule type="cellIs" dxfId="12857" priority="1037" operator="lessThan">
      <formula>0</formula>
    </cfRule>
  </conditionalFormatting>
  <conditionalFormatting sqref="D552">
    <cfRule type="cellIs" dxfId="12856" priority="847" operator="lessThan">
      <formula>0</formula>
    </cfRule>
  </conditionalFormatting>
  <conditionalFormatting sqref="B604 B609:B610 B616 B622">
    <cfRule type="cellIs" dxfId="12855" priority="1033" operator="lessThan">
      <formula>0</formula>
    </cfRule>
  </conditionalFormatting>
  <conditionalFormatting sqref="B398:N398">
    <cfRule type="cellIs" dxfId="12854" priority="1014" operator="lessThan">
      <formula>0</formula>
    </cfRule>
  </conditionalFormatting>
  <conditionalFormatting sqref="N383">
    <cfRule type="cellIs" dxfId="12853" priority="1026" operator="lessThan">
      <formula>0</formula>
    </cfRule>
  </conditionalFormatting>
  <conditionalFormatting sqref="B392:N392">
    <cfRule type="cellIs" dxfId="12852" priority="1024" operator="lessThan">
      <formula>0</formula>
    </cfRule>
  </conditionalFormatting>
  <conditionalFormatting sqref="N389">
    <cfRule type="cellIs" dxfId="12851" priority="1025" operator="lessThan">
      <formula>0</formula>
    </cfRule>
  </conditionalFormatting>
  <conditionalFormatting sqref="B392:N392">
    <cfRule type="cellIs" dxfId="12850" priority="1023" operator="lessThan">
      <formula>0</formula>
    </cfRule>
  </conditionalFormatting>
  <conditionalFormatting sqref="B392:N392">
    <cfRule type="cellIs" dxfId="12849" priority="1020" operator="lessThan">
      <formula>0</formula>
    </cfRule>
  </conditionalFormatting>
  <conditionalFormatting sqref="B606">
    <cfRule type="cellIs" dxfId="12848" priority="1032" operator="lessThan">
      <formula>0</formula>
    </cfRule>
  </conditionalFormatting>
  <conditionalFormatting sqref="B607">
    <cfRule type="cellIs" dxfId="12847" priority="1031" operator="lessThan">
      <formula>0</formula>
    </cfRule>
  </conditionalFormatting>
  <conditionalFormatting sqref="B611">
    <cfRule type="cellIs" dxfId="12846" priority="1030" operator="lessThan">
      <formula>0</formula>
    </cfRule>
  </conditionalFormatting>
  <conditionalFormatting sqref="G552">
    <cfRule type="cellIs" dxfId="12845" priority="838" operator="lessThan">
      <formula>0</formula>
    </cfRule>
  </conditionalFormatting>
  <conditionalFormatting sqref="H552">
    <cfRule type="cellIs" dxfId="12844" priority="835" operator="lessThan">
      <formula>0</formula>
    </cfRule>
  </conditionalFormatting>
  <conditionalFormatting sqref="N371">
    <cfRule type="cellIs" dxfId="12842" priority="1027" operator="lessThan">
      <formula>0</formula>
    </cfRule>
  </conditionalFormatting>
  <conditionalFormatting sqref="B392:N392">
    <cfRule type="cellIs" dxfId="12841" priority="1019" operator="lessThan">
      <formula>0</formula>
    </cfRule>
  </conditionalFormatting>
  <conditionalFormatting sqref="B392:N392">
    <cfRule type="cellIs" dxfId="12840" priority="1018" operator="lessThan">
      <formula>0</formula>
    </cfRule>
  </conditionalFormatting>
  <conditionalFormatting sqref="B392:N392">
    <cfRule type="cellIs" dxfId="12839" priority="1017" operator="lessThan">
      <formula>0</formula>
    </cfRule>
  </conditionalFormatting>
  <conditionalFormatting sqref="B398:N398">
    <cfRule type="cellIs" dxfId="12838" priority="1015" operator="lessThan">
      <formula>0</formula>
    </cfRule>
  </conditionalFormatting>
  <conditionalFormatting sqref="N390">
    <cfRule type="cellIs" dxfId="12837" priority="999" operator="lessThan">
      <formula>0</formula>
    </cfRule>
  </conditionalFormatting>
  <conditionalFormatting sqref="B398:N398">
    <cfRule type="cellIs" dxfId="12836" priority="1013" operator="lessThan">
      <formula>0</formula>
    </cfRule>
  </conditionalFormatting>
  <conditionalFormatting sqref="B398:N398">
    <cfRule type="cellIs" dxfId="12835" priority="1012" operator="lessThan">
      <formula>0</formula>
    </cfRule>
  </conditionalFormatting>
  <conditionalFormatting sqref="B398:N398">
    <cfRule type="cellIs" dxfId="12834" priority="1011" operator="lessThan">
      <formula>0</formula>
    </cfRule>
  </conditionalFormatting>
  <conditionalFormatting sqref="B398:N398">
    <cfRule type="cellIs" dxfId="12833" priority="1010" operator="lessThan">
      <formula>0</formula>
    </cfRule>
  </conditionalFormatting>
  <conditionalFormatting sqref="B398:N398">
    <cfRule type="cellIs" dxfId="12832" priority="1009" operator="lessThan">
      <formula>0</formula>
    </cfRule>
  </conditionalFormatting>
  <conditionalFormatting sqref="B398:N398">
    <cfRule type="cellIs" dxfId="12831" priority="1008" operator="lessThan">
      <formula>0</formula>
    </cfRule>
  </conditionalFormatting>
  <conditionalFormatting sqref="N401">
    <cfRule type="cellIs" dxfId="12830" priority="1007" operator="lessThan">
      <formula>0</formula>
    </cfRule>
  </conditionalFormatting>
  <conditionalFormatting sqref="N372">
    <cfRule type="cellIs" dxfId="12826" priority="1003" operator="lessThan">
      <formula>0</formula>
    </cfRule>
  </conditionalFormatting>
  <conditionalFormatting sqref="N372">
    <cfRule type="cellIs" dxfId="12825" priority="1002" operator="lessThan">
      <formula>0</formula>
    </cfRule>
  </conditionalFormatting>
  <conditionalFormatting sqref="N384">
    <cfRule type="cellIs" dxfId="12824" priority="1001" operator="lessThan">
      <formula>0</formula>
    </cfRule>
  </conditionalFormatting>
  <conditionalFormatting sqref="N384">
    <cfRule type="cellIs" dxfId="12823" priority="1000" operator="lessThan">
      <formula>0</formula>
    </cfRule>
  </conditionalFormatting>
  <conditionalFormatting sqref="N396">
    <cfRule type="cellIs" dxfId="12822" priority="997" operator="lessThan">
      <formula>0</formula>
    </cfRule>
  </conditionalFormatting>
  <conditionalFormatting sqref="N396">
    <cfRule type="cellIs" dxfId="12821" priority="996" operator="lessThan">
      <formula>0</formula>
    </cfRule>
  </conditionalFormatting>
  <conditionalFormatting sqref="N390">
    <cfRule type="cellIs" dxfId="12820" priority="998" operator="lessThan">
      <formula>0</formula>
    </cfRule>
  </conditionalFormatting>
  <conditionalFormatting sqref="N407">
    <cfRule type="cellIs" dxfId="12819" priority="982" operator="lessThan">
      <formula>0</formula>
    </cfRule>
  </conditionalFormatting>
  <conditionalFormatting sqref="N408">
    <cfRule type="cellIs" dxfId="12818" priority="981" operator="lessThan">
      <formula>0</formula>
    </cfRule>
  </conditionalFormatting>
  <conditionalFormatting sqref="H408">
    <cfRule type="cellIs" dxfId="12817" priority="993" operator="lessThan">
      <formula>0</formula>
    </cfRule>
  </conditionalFormatting>
  <conditionalFormatting sqref="B408">
    <cfRule type="cellIs" dxfId="12816" priority="992" operator="lessThan">
      <formula>0</formula>
    </cfRule>
  </conditionalFormatting>
  <conditionalFormatting sqref="C408:M408">
    <cfRule type="cellIs" dxfId="12815" priority="995" operator="lessThan">
      <formula>0</formula>
    </cfRule>
  </conditionalFormatting>
  <conditionalFormatting sqref="C408:M408">
    <cfRule type="cellIs" dxfId="12814" priority="994" operator="lessThan">
      <formula>0</formula>
    </cfRule>
  </conditionalFormatting>
  <conditionalFormatting sqref="B414">
    <cfRule type="cellIs" dxfId="12813" priority="975" operator="lessThan">
      <formula>0</formula>
    </cfRule>
  </conditionalFormatting>
  <conditionalFormatting sqref="B410:N410">
    <cfRule type="cellIs" dxfId="12812" priority="974" operator="lessThan">
      <formula>0</formula>
    </cfRule>
  </conditionalFormatting>
  <conditionalFormatting sqref="B408">
    <cfRule type="cellIs" dxfId="12811" priority="991" operator="lessThan">
      <formula>0</formula>
    </cfRule>
  </conditionalFormatting>
  <conditionalFormatting sqref="B404:N404">
    <cfRule type="cellIs" dxfId="12810" priority="990" operator="lessThan">
      <formula>0</formula>
    </cfRule>
  </conditionalFormatting>
  <conditionalFormatting sqref="B404:N404">
    <cfRule type="cellIs" dxfId="12809" priority="989" operator="lessThan">
      <formula>0</formula>
    </cfRule>
  </conditionalFormatting>
  <conditionalFormatting sqref="B404:N404">
    <cfRule type="cellIs" dxfId="12808" priority="988" operator="lessThan">
      <formula>0</formula>
    </cfRule>
  </conditionalFormatting>
  <conditionalFormatting sqref="B404:N404">
    <cfRule type="cellIs" dxfId="12807" priority="987" operator="lessThan">
      <formula>0</formula>
    </cfRule>
  </conditionalFormatting>
  <conditionalFormatting sqref="B404:N404">
    <cfRule type="cellIs" dxfId="12806" priority="986" operator="lessThan">
      <formula>0</formula>
    </cfRule>
  </conditionalFormatting>
  <conditionalFormatting sqref="B404:N404">
    <cfRule type="cellIs" dxfId="12805" priority="985" operator="lessThan">
      <formula>0</formula>
    </cfRule>
  </conditionalFormatting>
  <conditionalFormatting sqref="B404:N404">
    <cfRule type="cellIs" dxfId="12804" priority="984" operator="lessThan">
      <formula>0</formula>
    </cfRule>
  </conditionalFormatting>
  <conditionalFormatting sqref="B404:N404">
    <cfRule type="cellIs" dxfId="12803" priority="983" operator="lessThan">
      <formula>0</formula>
    </cfRule>
  </conditionalFormatting>
  <conditionalFormatting sqref="N408">
    <cfRule type="cellIs" dxfId="12802" priority="980" operator="lessThan">
      <formula>0</formula>
    </cfRule>
  </conditionalFormatting>
  <conditionalFormatting sqref="B410:N410">
    <cfRule type="cellIs" dxfId="12801" priority="973" operator="lessThan">
      <formula>0</formula>
    </cfRule>
  </conditionalFormatting>
  <conditionalFormatting sqref="B410:N410">
    <cfRule type="cellIs" dxfId="12800" priority="972" operator="lessThan">
      <formula>0</formula>
    </cfRule>
  </conditionalFormatting>
  <conditionalFormatting sqref="B410:N410">
    <cfRule type="cellIs" dxfId="12799" priority="971" operator="lessThan">
      <formula>0</formula>
    </cfRule>
  </conditionalFormatting>
  <conditionalFormatting sqref="B410:N410">
    <cfRule type="cellIs" dxfId="12798" priority="970" operator="lessThan">
      <formula>0</formula>
    </cfRule>
  </conditionalFormatting>
  <conditionalFormatting sqref="B410:N410">
    <cfRule type="cellIs" dxfId="12797" priority="969" operator="lessThan">
      <formula>0</formula>
    </cfRule>
  </conditionalFormatting>
  <conditionalFormatting sqref="B410:N410">
    <cfRule type="cellIs" dxfId="12796" priority="968" operator="lessThan">
      <formula>0</formula>
    </cfRule>
  </conditionalFormatting>
  <conditionalFormatting sqref="B410:N410">
    <cfRule type="cellIs" dxfId="12795" priority="967" operator="lessThan">
      <formula>0</formula>
    </cfRule>
  </conditionalFormatting>
  <conditionalFormatting sqref="N413">
    <cfRule type="cellIs" dxfId="12794" priority="966" operator="lessThan">
      <formula>0</formula>
    </cfRule>
  </conditionalFormatting>
  <conditionalFormatting sqref="N414">
    <cfRule type="cellIs" dxfId="12793" priority="965" operator="lessThan">
      <formula>0</formula>
    </cfRule>
  </conditionalFormatting>
  <conditionalFormatting sqref="N414">
    <cfRule type="cellIs" dxfId="12792" priority="964" operator="lessThan">
      <formula>0</formula>
    </cfRule>
  </conditionalFormatting>
  <conditionalFormatting sqref="C420:M420">
    <cfRule type="cellIs" dxfId="12791" priority="963" operator="lessThan">
      <formula>0</formula>
    </cfRule>
  </conditionalFormatting>
  <conditionalFormatting sqref="C414:M414">
    <cfRule type="cellIs" dxfId="12790" priority="979" operator="lessThan">
      <formula>0</formula>
    </cfRule>
  </conditionalFormatting>
  <conditionalFormatting sqref="C414:M414">
    <cfRule type="cellIs" dxfId="12789" priority="978" operator="lessThan">
      <formula>0</formula>
    </cfRule>
  </conditionalFormatting>
  <conditionalFormatting sqref="H414">
    <cfRule type="cellIs" dxfId="12788" priority="977" operator="lessThan">
      <formula>0</formula>
    </cfRule>
  </conditionalFormatting>
  <conditionalFormatting sqref="B414">
    <cfRule type="cellIs" dxfId="12787" priority="976" operator="lessThan">
      <formula>0</formula>
    </cfRule>
  </conditionalFormatting>
  <conditionalFormatting sqref="C420:M420">
    <cfRule type="cellIs" dxfId="12786" priority="962" operator="lessThan">
      <formula>0</formula>
    </cfRule>
  </conditionalFormatting>
  <conditionalFormatting sqref="H420">
    <cfRule type="cellIs" dxfId="12785" priority="961" operator="lessThan">
      <formula>0</formula>
    </cfRule>
  </conditionalFormatting>
  <conditionalFormatting sqref="B420">
    <cfRule type="cellIs" dxfId="12784" priority="960" operator="lessThan">
      <formula>0</formula>
    </cfRule>
  </conditionalFormatting>
  <conditionalFormatting sqref="B420">
    <cfRule type="cellIs" dxfId="12783" priority="959" operator="lessThan">
      <formula>0</formula>
    </cfRule>
  </conditionalFormatting>
  <conditionalFormatting sqref="B416:N416">
    <cfRule type="cellIs" dxfId="12782" priority="957" operator="lessThan">
      <formula>0</formula>
    </cfRule>
  </conditionalFormatting>
  <conditionalFormatting sqref="B416:N416">
    <cfRule type="cellIs" dxfId="12781" priority="956" operator="lessThan">
      <formula>0</formula>
    </cfRule>
  </conditionalFormatting>
  <conditionalFormatting sqref="B416:N416">
    <cfRule type="cellIs" dxfId="12780" priority="955" operator="lessThan">
      <formula>0</formula>
    </cfRule>
  </conditionalFormatting>
  <conditionalFormatting sqref="B416:N416">
    <cfRule type="cellIs" dxfId="12779" priority="954" operator="lessThan">
      <formula>0</formula>
    </cfRule>
  </conditionalFormatting>
  <conditionalFormatting sqref="B416:N416">
    <cfRule type="cellIs" dxfId="12778" priority="953" operator="lessThan">
      <formula>0</formula>
    </cfRule>
  </conditionalFormatting>
  <conditionalFormatting sqref="B416:N416">
    <cfRule type="cellIs" dxfId="12777" priority="952" operator="lessThan">
      <formula>0</formula>
    </cfRule>
  </conditionalFormatting>
  <conditionalFormatting sqref="B416:N416">
    <cfRule type="cellIs" dxfId="12776" priority="951" operator="lessThan">
      <formula>0</formula>
    </cfRule>
  </conditionalFormatting>
  <conditionalFormatting sqref="N419">
    <cfRule type="cellIs" dxfId="12775" priority="950" operator="lessThan">
      <formula>0</formula>
    </cfRule>
  </conditionalFormatting>
  <conditionalFormatting sqref="B416:N416">
    <cfRule type="cellIs" dxfId="12774" priority="958" operator="lessThan">
      <formula>0</formula>
    </cfRule>
  </conditionalFormatting>
  <conditionalFormatting sqref="C439:M439">
    <cfRule type="cellIs" dxfId="12773" priority="901" operator="lessThan">
      <formula>0</formula>
    </cfRule>
  </conditionalFormatting>
  <conditionalFormatting sqref="C439:M439">
    <cfRule type="cellIs" dxfId="12772" priority="900" operator="lessThan">
      <formula>0</formula>
    </cfRule>
  </conditionalFormatting>
  <conditionalFormatting sqref="B429:N429">
    <cfRule type="cellIs" dxfId="12771" priority="906" operator="lessThan">
      <formula>0</formula>
    </cfRule>
  </conditionalFormatting>
  <conditionalFormatting sqref="B429:N429">
    <cfRule type="cellIs" dxfId="12770" priority="905" operator="lessThan">
      <formula>0</formula>
    </cfRule>
  </conditionalFormatting>
  <conditionalFormatting sqref="N432">
    <cfRule type="cellIs" dxfId="12769" priority="904" operator="lessThan">
      <formula>0</formula>
    </cfRule>
  </conditionalFormatting>
  <conditionalFormatting sqref="B422:N422">
    <cfRule type="cellIs" dxfId="12768" priority="928" operator="lessThan">
      <formula>0</formula>
    </cfRule>
  </conditionalFormatting>
  <conditionalFormatting sqref="B422:N422">
    <cfRule type="cellIs" dxfId="12767" priority="927" operator="lessThan">
      <formula>0</formula>
    </cfRule>
  </conditionalFormatting>
  <conditionalFormatting sqref="B422:N422">
    <cfRule type="cellIs" dxfId="12766" priority="926" operator="lessThan">
      <formula>0</formula>
    </cfRule>
  </conditionalFormatting>
  <conditionalFormatting sqref="B422:N422">
    <cfRule type="cellIs" dxfId="12765" priority="925" operator="lessThan">
      <formula>0</formula>
    </cfRule>
  </conditionalFormatting>
  <conditionalFormatting sqref="B422:N422">
    <cfRule type="cellIs" dxfId="12764" priority="924" operator="lessThan">
      <formula>0</formula>
    </cfRule>
  </conditionalFormatting>
  <conditionalFormatting sqref="B422:N422">
    <cfRule type="cellIs" dxfId="12763" priority="923" operator="lessThan">
      <formula>0</formula>
    </cfRule>
  </conditionalFormatting>
  <conditionalFormatting sqref="B422:N422">
    <cfRule type="cellIs" dxfId="12762" priority="922" operator="lessThan">
      <formula>0</formula>
    </cfRule>
  </conditionalFormatting>
  <conditionalFormatting sqref="C598:N599">
    <cfRule type="cellIs" dxfId="12761" priority="730" operator="lessThan">
      <formula>0</formula>
    </cfRule>
  </conditionalFormatting>
  <conditionalFormatting sqref="C560:N560">
    <cfRule type="cellIs" dxfId="12760" priority="727" operator="lessThan">
      <formula>0</formula>
    </cfRule>
  </conditionalFormatting>
  <conditionalFormatting sqref="C566:N566">
    <cfRule type="cellIs" dxfId="12759" priority="724" operator="lessThan">
      <formula>0</formula>
    </cfRule>
  </conditionalFormatting>
  <conditionalFormatting sqref="C566:N566">
    <cfRule type="cellIs" dxfId="12758" priority="723" operator="lessThan">
      <formula>0</formula>
    </cfRule>
  </conditionalFormatting>
  <conditionalFormatting sqref="C566:N566">
    <cfRule type="cellIs" dxfId="12757" priority="722" operator="lessThan">
      <formula>0</formula>
    </cfRule>
  </conditionalFormatting>
  <conditionalFormatting sqref="H439">
    <cfRule type="cellIs" dxfId="12756" priority="899" operator="lessThan">
      <formula>0</formula>
    </cfRule>
  </conditionalFormatting>
  <conditionalFormatting sqref="B439">
    <cfRule type="cellIs" dxfId="12755" priority="898" operator="lessThan">
      <formula>0</formula>
    </cfRule>
  </conditionalFormatting>
  <conditionalFormatting sqref="B426">
    <cfRule type="cellIs" dxfId="12754" priority="929" operator="lessThan">
      <formula>0</formula>
    </cfRule>
  </conditionalFormatting>
  <conditionalFormatting sqref="N433">
    <cfRule type="cellIs" dxfId="12753" priority="903" operator="lessThan">
      <formula>0</formula>
    </cfRule>
  </conditionalFormatting>
  <conditionalFormatting sqref="B439">
    <cfRule type="cellIs" dxfId="12752" priority="897" operator="lessThan">
      <formula>0</formula>
    </cfRule>
  </conditionalFormatting>
  <conditionalFormatting sqref="Q499">
    <cfRule type="cellIs" dxfId="12751" priority="682" operator="lessThan">
      <formula>0</formula>
    </cfRule>
  </conditionalFormatting>
  <conditionalFormatting sqref="P499">
    <cfRule type="cellIs" dxfId="12750" priority="681" operator="lessThan">
      <formula>0</formula>
    </cfRule>
  </conditionalFormatting>
  <conditionalFormatting sqref="C442:C445 B595:O596">
    <cfRule type="expression" dxfId="12749" priority="884">
      <formula>B442/A442&gt;1</formula>
    </cfRule>
    <cfRule type="expression" dxfId="12748" priority="885">
      <formula>B442/A442&lt;1</formula>
    </cfRule>
  </conditionalFormatting>
  <conditionalFormatting sqref="D442:N445">
    <cfRule type="expression" dxfId="12747" priority="881">
      <formula>D442/C442&gt;1</formula>
    </cfRule>
    <cfRule type="expression" dxfId="12746" priority="882">
      <formula>D442/C442&lt;1</formula>
    </cfRule>
  </conditionalFormatting>
  <conditionalFormatting sqref="B442:B445 B538:N538 B552:N552">
    <cfRule type="expression" dxfId="12745" priority="878">
      <formula>B442/#REF!&gt;1</formula>
    </cfRule>
    <cfRule type="expression" dxfId="12744" priority="879">
      <formula>B442/#REF!&lt;1</formula>
    </cfRule>
  </conditionalFormatting>
  <conditionalFormatting sqref="B498">
    <cfRule type="expression" dxfId="12743" priority="875">
      <formula>B498/#REF!&gt;1</formula>
    </cfRule>
    <cfRule type="expression" dxfId="12742" priority="876">
      <formula>B498/#REF!&lt;1</formula>
    </cfRule>
  </conditionalFormatting>
  <conditionalFormatting sqref="Q553">
    <cfRule type="cellIs" dxfId="12741" priority="676" operator="lessThan">
      <formula>0</formula>
    </cfRule>
  </conditionalFormatting>
  <conditionalFormatting sqref="C498">
    <cfRule type="expression" dxfId="12740" priority="872">
      <formula>C498/B498&gt;1</formula>
    </cfRule>
    <cfRule type="expression" dxfId="12739" priority="873">
      <formula>C498/B498&lt;1</formula>
    </cfRule>
  </conditionalFormatting>
  <conditionalFormatting sqref="D498">
    <cfRule type="cellIs" dxfId="12738" priority="871" operator="lessThan">
      <formula>0</formula>
    </cfRule>
  </conditionalFormatting>
  <conditionalFormatting sqref="D498">
    <cfRule type="expression" dxfId="12737" priority="869">
      <formula>D498/C498&gt;1</formula>
    </cfRule>
    <cfRule type="expression" dxfId="12736" priority="870">
      <formula>D498/C498&lt;1</formula>
    </cfRule>
  </conditionalFormatting>
  <conditionalFormatting sqref="E498">
    <cfRule type="cellIs" dxfId="12735" priority="868" operator="lessThan">
      <formula>0</formula>
    </cfRule>
  </conditionalFormatting>
  <conditionalFormatting sqref="E498">
    <cfRule type="expression" dxfId="12734" priority="866">
      <formula>E498/D498&gt;1</formula>
    </cfRule>
    <cfRule type="expression" dxfId="12733" priority="867">
      <formula>E498/D498&lt;1</formula>
    </cfRule>
  </conditionalFormatting>
  <conditionalFormatting sqref="F498">
    <cfRule type="cellIs" dxfId="12732" priority="865" operator="lessThan">
      <formula>0</formula>
    </cfRule>
  </conditionalFormatting>
  <conditionalFormatting sqref="F498">
    <cfRule type="expression" dxfId="12731" priority="863">
      <formula>F498/E498&gt;1</formula>
    </cfRule>
    <cfRule type="expression" dxfId="12730" priority="864">
      <formula>F498/E498&lt;1</formula>
    </cfRule>
  </conditionalFormatting>
  <conditionalFormatting sqref="G498">
    <cfRule type="cellIs" dxfId="12729" priority="862" operator="lessThan">
      <formula>0</formula>
    </cfRule>
  </conditionalFormatting>
  <conditionalFormatting sqref="G498">
    <cfRule type="expression" dxfId="12728" priority="860">
      <formula>G498/F498&gt;1</formula>
    </cfRule>
    <cfRule type="expression" dxfId="12727" priority="861">
      <formula>G498/F498&lt;1</formula>
    </cfRule>
  </conditionalFormatting>
  <conditionalFormatting sqref="H498">
    <cfRule type="cellIs" dxfId="12726" priority="859" operator="lessThan">
      <formula>0</formula>
    </cfRule>
  </conditionalFormatting>
  <conditionalFormatting sqref="H498">
    <cfRule type="expression" dxfId="12725" priority="857">
      <formula>H498/G498&gt;1</formula>
    </cfRule>
    <cfRule type="expression" dxfId="12724" priority="858">
      <formula>H498/G498&lt;1</formula>
    </cfRule>
  </conditionalFormatting>
  <conditionalFormatting sqref="I498:N498">
    <cfRule type="cellIs" dxfId="12723" priority="856" operator="lessThan">
      <formula>0</formula>
    </cfRule>
  </conditionalFormatting>
  <conditionalFormatting sqref="I498:N498">
    <cfRule type="expression" dxfId="12722" priority="854">
      <formula>I498/H498&gt;1</formula>
    </cfRule>
    <cfRule type="expression" dxfId="12721" priority="855">
      <formula>I498/H498&lt;1</formula>
    </cfRule>
  </conditionalFormatting>
  <conditionalFormatting sqref="B552">
    <cfRule type="expression" dxfId="12720" priority="851">
      <formula>B552/#REF!&gt;1</formula>
    </cfRule>
    <cfRule type="expression" dxfId="12719" priority="852">
      <formula>B552/#REF!&lt;1</formula>
    </cfRule>
  </conditionalFormatting>
  <conditionalFormatting sqref="C552">
    <cfRule type="cellIs" dxfId="12718" priority="850" operator="lessThan">
      <formula>0</formula>
    </cfRule>
  </conditionalFormatting>
  <conditionalFormatting sqref="C552">
    <cfRule type="expression" dxfId="12717" priority="848">
      <formula>C552/B552&gt;1</formula>
    </cfRule>
    <cfRule type="expression" dxfId="12716" priority="849">
      <formula>C552/B552&lt;1</formula>
    </cfRule>
  </conditionalFormatting>
  <conditionalFormatting sqref="D552">
    <cfRule type="expression" dxfId="12715" priority="845">
      <formula>D552/C552&gt;1</formula>
    </cfRule>
    <cfRule type="expression" dxfId="12714" priority="846">
      <formula>D552/C552&lt;1</formula>
    </cfRule>
  </conditionalFormatting>
  <conditionalFormatting sqref="E552">
    <cfRule type="cellIs" dxfId="12713" priority="844" operator="lessThan">
      <formula>0</formula>
    </cfRule>
  </conditionalFormatting>
  <conditionalFormatting sqref="E552">
    <cfRule type="expression" dxfId="12712" priority="842">
      <formula>E552/D552&gt;1</formula>
    </cfRule>
    <cfRule type="expression" dxfId="12711" priority="843">
      <formula>E552/D552&lt;1</formula>
    </cfRule>
  </conditionalFormatting>
  <conditionalFormatting sqref="F552">
    <cfRule type="cellIs" dxfId="12710" priority="841" operator="lessThan">
      <formula>0</formula>
    </cfRule>
  </conditionalFormatting>
  <conditionalFormatting sqref="F552">
    <cfRule type="expression" dxfId="12709" priority="839">
      <formula>F552/E552&gt;1</formula>
    </cfRule>
    <cfRule type="expression" dxfId="12708" priority="840">
      <formula>F552/E552&lt;1</formula>
    </cfRule>
  </conditionalFormatting>
  <conditionalFormatting sqref="G552">
    <cfRule type="expression" dxfId="12707" priority="836">
      <formula>G552/F552&gt;1</formula>
    </cfRule>
    <cfRule type="expression" dxfId="12706" priority="837">
      <formula>G552/F552&lt;1</formula>
    </cfRule>
  </conditionalFormatting>
  <conditionalFormatting sqref="H552">
    <cfRule type="expression" dxfId="12705" priority="833">
      <formula>H552/G552&gt;1</formula>
    </cfRule>
    <cfRule type="expression" dxfId="12704" priority="834">
      <formula>H552/G552&lt;1</formula>
    </cfRule>
  </conditionalFormatting>
  <conditionalFormatting sqref="N559">
    <cfRule type="cellIs" dxfId="12703" priority="832" operator="lessThan">
      <formula>0</formula>
    </cfRule>
  </conditionalFormatting>
  <conditionalFormatting sqref="N563">
    <cfRule type="cellIs" dxfId="12702" priority="831" operator="lessThan">
      <formula>0</formula>
    </cfRule>
  </conditionalFormatting>
  <conditionalFormatting sqref="N563">
    <cfRule type="cellIs" dxfId="12701" priority="830" operator="lessThan">
      <formula>0</formula>
    </cfRule>
  </conditionalFormatting>
  <conditionalFormatting sqref="P368">
    <cfRule type="cellIs" dxfId="12700" priority="829" operator="lessThan">
      <formula>0</formula>
    </cfRule>
  </conditionalFormatting>
  <conditionalFormatting sqref="P369:P370">
    <cfRule type="cellIs" dxfId="12699" priority="828" operator="lessThan">
      <formula>0</formula>
    </cfRule>
  </conditionalFormatting>
  <conditionalFormatting sqref="P442:P445">
    <cfRule type="cellIs" dxfId="12698" priority="827" operator="lessThan">
      <formula>0</formula>
    </cfRule>
  </conditionalFormatting>
  <conditionalFormatting sqref="P360">
    <cfRule type="cellIs" dxfId="12697" priority="826" operator="lessThan">
      <formula>0</formula>
    </cfRule>
  </conditionalFormatting>
  <conditionalFormatting sqref="P371:P372">
    <cfRule type="cellIs" dxfId="12696" priority="825" operator="lessThan">
      <formula>0</formula>
    </cfRule>
  </conditionalFormatting>
  <conditionalFormatting sqref="P380:P384">
    <cfRule type="cellIs" dxfId="12695" priority="824" operator="lessThan">
      <formula>0</formula>
    </cfRule>
  </conditionalFormatting>
  <conditionalFormatting sqref="P401">
    <cfRule type="cellIs" dxfId="12694" priority="821" operator="lessThan">
      <formula>0</formula>
    </cfRule>
  </conditionalFormatting>
  <conditionalFormatting sqref="P389:P390">
    <cfRule type="cellIs" dxfId="12693" priority="823" operator="lessThan">
      <formula>0</formula>
    </cfRule>
  </conditionalFormatting>
  <conditionalFormatting sqref="P395:P396">
    <cfRule type="cellIs" dxfId="12692" priority="822" operator="lessThan">
      <formula>0</formula>
    </cfRule>
  </conditionalFormatting>
  <conditionalFormatting sqref="P407:P408">
    <cfRule type="cellIs" dxfId="12691" priority="820" operator="lessThan">
      <formula>0</formula>
    </cfRule>
  </conditionalFormatting>
  <conditionalFormatting sqref="P551:P552">
    <cfRule type="cellIs" dxfId="12690" priority="806" operator="lessThan">
      <formula>0</formula>
    </cfRule>
  </conditionalFormatting>
  <conditionalFormatting sqref="P413:P414">
    <cfRule type="cellIs" dxfId="12689" priority="819" operator="lessThan">
      <formula>0</formula>
    </cfRule>
  </conditionalFormatting>
  <conditionalFormatting sqref="P419:P420">
    <cfRule type="cellIs" dxfId="12688" priority="818" operator="lessThan">
      <formula>0</formula>
    </cfRule>
  </conditionalFormatting>
  <conditionalFormatting sqref="J551:N551 J537:N537">
    <cfRule type="cellIs" dxfId="12687" priority="787" operator="lessThan">
      <formula>0</formula>
    </cfRule>
  </conditionalFormatting>
  <conditionalFormatting sqref="P446">
    <cfRule type="cellIs" dxfId="12686" priority="813" operator="lessThan">
      <formula>0</formula>
    </cfRule>
  </conditionalFormatting>
  <conditionalFormatting sqref="P425:P426">
    <cfRule type="cellIs" dxfId="12685" priority="816" operator="lessThan">
      <formula>0</formula>
    </cfRule>
  </conditionalFormatting>
  <conditionalFormatting sqref="P432:P433">
    <cfRule type="cellIs" dxfId="12684" priority="815" operator="lessThan">
      <formula>0</formula>
    </cfRule>
  </conditionalFormatting>
  <conditionalFormatting sqref="P438:P439">
    <cfRule type="cellIs" dxfId="12683" priority="814" operator="lessThan">
      <formula>0</formula>
    </cfRule>
  </conditionalFormatting>
  <conditionalFormatting sqref="P454">
    <cfRule type="cellIs" dxfId="12682" priority="812" operator="lessThan">
      <formula>0</formula>
    </cfRule>
  </conditionalFormatting>
  <conditionalFormatting sqref="P489:P491">
    <cfRule type="cellIs" dxfId="12681" priority="811" operator="lessThan">
      <formula>0</formula>
    </cfRule>
  </conditionalFormatting>
  <conditionalFormatting sqref="P497:P498">
    <cfRule type="cellIs" dxfId="12680" priority="810" operator="lessThan">
      <formula>0</formula>
    </cfRule>
  </conditionalFormatting>
  <conditionalFormatting sqref="C493:C496">
    <cfRule type="cellIs" dxfId="12679" priority="796" operator="lessThan">
      <formula>0</formula>
    </cfRule>
  </conditionalFormatting>
  <conditionalFormatting sqref="P537:P538">
    <cfRule type="cellIs" dxfId="12678" priority="808" operator="lessThan">
      <formula>0</formula>
    </cfRule>
  </conditionalFormatting>
  <conditionalFormatting sqref="P544:P545">
    <cfRule type="cellIs" dxfId="12677" priority="807" operator="lessThan">
      <formula>0</formula>
    </cfRule>
  </conditionalFormatting>
  <conditionalFormatting sqref="B493:B496">
    <cfRule type="cellIs" dxfId="12676" priority="790" operator="lessThan">
      <formula>0</formula>
    </cfRule>
  </conditionalFormatting>
  <conditionalFormatting sqref="P559:P560">
    <cfRule type="cellIs" dxfId="12675" priority="805" operator="lessThan">
      <formula>0</formula>
    </cfRule>
  </conditionalFormatting>
  <conditionalFormatting sqref="P566">
    <cfRule type="cellIs" dxfId="12674" priority="804" operator="lessThan">
      <formula>0</formula>
    </cfRule>
  </conditionalFormatting>
  <conditionalFormatting sqref="P571">
    <cfRule type="cellIs" dxfId="12673" priority="803" operator="lessThan">
      <formula>0</formula>
    </cfRule>
  </conditionalFormatting>
  <conditionalFormatting sqref="C551:I551 C547:C550 C537:I537 C533:C536">
    <cfRule type="cellIs" dxfId="12672" priority="786" operator="lessThan">
      <formula>0</formula>
    </cfRule>
  </conditionalFormatting>
  <conditionalFormatting sqref="I662:N662 P660:Q663">
    <cfRule type="cellIs" dxfId="12671" priority="797" operator="lessThan">
      <formula>0</formula>
    </cfRule>
  </conditionalFormatting>
  <conditionalFormatting sqref="P598:P599">
    <cfRule type="cellIs" dxfId="12670" priority="802" operator="lessThan">
      <formula>0</formula>
    </cfRule>
  </conditionalFormatting>
  <conditionalFormatting sqref="P602">
    <cfRule type="cellIs" dxfId="12669" priority="801" operator="lessThan">
      <formula>0</formula>
    </cfRule>
  </conditionalFormatting>
  <conditionalFormatting sqref="P603">
    <cfRule type="cellIs" dxfId="12668" priority="800" operator="lessThan">
      <formula>0</formula>
    </cfRule>
  </conditionalFormatting>
  <conditionalFormatting sqref="P605">
    <cfRule type="cellIs" dxfId="12667" priority="799" operator="lessThan">
      <formula>0</formula>
    </cfRule>
  </conditionalFormatting>
  <conditionalFormatting sqref="P606">
    <cfRule type="cellIs" dxfId="12666" priority="798" operator="lessThan">
      <formula>0</formula>
    </cfRule>
  </conditionalFormatting>
  <conditionalFormatting sqref="D608:N608 D605:N605 D602:N603">
    <cfRule type="expression" dxfId="12665" priority="770">
      <formula>D602/C602&gt;1</formula>
    </cfRule>
    <cfRule type="expression" dxfId="12664" priority="771">
      <formula>D602/C602&lt;1</formula>
    </cfRule>
  </conditionalFormatting>
  <conditionalFormatting sqref="C493:C496">
    <cfRule type="expression" dxfId="12663" priority="794">
      <formula>C493/B493&gt;1</formula>
    </cfRule>
    <cfRule type="expression" dxfId="12662" priority="795">
      <formula>C493/B493&lt;1</formula>
    </cfRule>
  </conditionalFormatting>
  <conditionalFormatting sqref="D493:N496">
    <cfRule type="cellIs" dxfId="12661" priority="793" operator="lessThan">
      <formula>0</formula>
    </cfRule>
  </conditionalFormatting>
  <conditionalFormatting sqref="D493:N496">
    <cfRule type="expression" dxfId="12660" priority="791">
      <formula>D493/C493&gt;1</formula>
    </cfRule>
    <cfRule type="expression" dxfId="12659" priority="792">
      <formula>D493/C493&lt;1</formula>
    </cfRule>
  </conditionalFormatting>
  <conditionalFormatting sqref="B493:B496">
    <cfRule type="expression" dxfId="12658" priority="788">
      <formula>B493/#REF!&gt;1</formula>
    </cfRule>
    <cfRule type="expression" dxfId="12657" priority="789">
      <formula>B493/#REF!&lt;1</formula>
    </cfRule>
  </conditionalFormatting>
  <conditionalFormatting sqref="C551:N551 C537:N537">
    <cfRule type="cellIs" dxfId="12656" priority="779" operator="lessThan">
      <formula>0</formula>
    </cfRule>
  </conditionalFormatting>
  <conditionalFormatting sqref="C551:M551 C537:M537">
    <cfRule type="cellIs" dxfId="12655" priority="785" operator="lessThan">
      <formula>0</formula>
    </cfRule>
  </conditionalFormatting>
  <conditionalFormatting sqref="C547:C550 C533:C536">
    <cfRule type="expression" dxfId="12654" priority="783">
      <formula>C533/B533&gt;1</formula>
    </cfRule>
    <cfRule type="expression" dxfId="12653" priority="784">
      <formula>C533/B533&lt;1</formula>
    </cfRule>
  </conditionalFormatting>
  <conditionalFormatting sqref="D547:N550 D533:N536">
    <cfRule type="cellIs" dxfId="12652" priority="782" operator="lessThan">
      <formula>0</formula>
    </cfRule>
  </conditionalFormatting>
  <conditionalFormatting sqref="D547:N550 D533:N536">
    <cfRule type="expression" dxfId="12651" priority="780">
      <formula>D533/C533&gt;1</formula>
    </cfRule>
    <cfRule type="expression" dxfId="12650" priority="781">
      <formula>D533/C533&lt;1</formula>
    </cfRule>
  </conditionalFormatting>
  <conditionalFormatting sqref="D608:N608 D605:N605 D602:N603">
    <cfRule type="cellIs" dxfId="12649" priority="772" operator="lessThan">
      <formula>0</formula>
    </cfRule>
  </conditionalFormatting>
  <conditionalFormatting sqref="C551:N551 C537:N537">
    <cfRule type="expression" dxfId="12648" priority="777">
      <formula>C537/B537&gt;1</formula>
    </cfRule>
    <cfRule type="expression" dxfId="12647" priority="778">
      <formula>C537/B537&lt;1</formula>
    </cfRule>
  </conditionalFormatting>
  <conditionalFormatting sqref="B608 B605 B602:B603 B598:B599">
    <cfRule type="cellIs" dxfId="12646" priority="776" operator="lessThan">
      <formula>0</formula>
    </cfRule>
  </conditionalFormatting>
  <conditionalFormatting sqref="C608 C605 C602:C603">
    <cfRule type="cellIs" dxfId="12645" priority="775" operator="lessThan">
      <formula>0</formula>
    </cfRule>
  </conditionalFormatting>
  <conditionalFormatting sqref="C608 C605 C602:C603">
    <cfRule type="expression" dxfId="12644" priority="773">
      <formula>C602/B602&gt;1</formula>
    </cfRule>
    <cfRule type="expression" dxfId="12643" priority="774">
      <formula>C602/B602&lt;1</formula>
    </cfRule>
  </conditionalFormatting>
  <conditionalFormatting sqref="B491:N491 B560">
    <cfRule type="expression" dxfId="12642" priority="1368">
      <formula>B491/#REF!&gt;1</formula>
    </cfRule>
    <cfRule type="expression" dxfId="12641" priority="1369">
      <formula>B491/#REF!&lt;1</formula>
    </cfRule>
  </conditionalFormatting>
  <conditionalFormatting sqref="C446">
    <cfRule type="cellIs" dxfId="12640" priority="769" operator="lessThan">
      <formula>0</formula>
    </cfRule>
  </conditionalFormatting>
  <conditionalFormatting sqref="C446">
    <cfRule type="expression" dxfId="12639" priority="767">
      <formula>C446/B446&gt;1</formula>
    </cfRule>
    <cfRule type="expression" dxfId="12638" priority="768">
      <formula>C446/B446&lt;1</formula>
    </cfRule>
  </conditionalFormatting>
  <conditionalFormatting sqref="D446:N446">
    <cfRule type="cellIs" dxfId="12637" priority="766" operator="lessThan">
      <formula>0</formula>
    </cfRule>
  </conditionalFormatting>
  <conditionalFormatting sqref="D446:N446">
    <cfRule type="expression" dxfId="12636" priority="764">
      <formula>D446/C446&gt;1</formula>
    </cfRule>
    <cfRule type="expression" dxfId="12635" priority="765">
      <formula>D446/C446&lt;1</formula>
    </cfRule>
  </conditionalFormatting>
  <conditionalFormatting sqref="B446">
    <cfRule type="cellIs" dxfId="12634" priority="763" operator="lessThan">
      <formula>0</formula>
    </cfRule>
  </conditionalFormatting>
  <conditionalFormatting sqref="B446">
    <cfRule type="expression" dxfId="12633" priority="761">
      <formula>B446/#REF!&gt;1</formula>
    </cfRule>
    <cfRule type="expression" dxfId="12632" priority="762">
      <formula>B446/#REF!&lt;1</formula>
    </cfRule>
  </conditionalFormatting>
  <conditionalFormatting sqref="C497">
    <cfRule type="cellIs" dxfId="12631" priority="760" operator="lessThan">
      <formula>0</formula>
    </cfRule>
  </conditionalFormatting>
  <conditionalFormatting sqref="D497:N497">
    <cfRule type="cellIs" dxfId="12630" priority="757" operator="lessThan">
      <formula>0</formula>
    </cfRule>
  </conditionalFormatting>
  <conditionalFormatting sqref="C497">
    <cfRule type="expression" dxfId="12629" priority="758">
      <formula>C497/B497&gt;1</formula>
    </cfRule>
    <cfRule type="expression" dxfId="12628" priority="759">
      <formula>C497/B497&lt;1</formula>
    </cfRule>
  </conditionalFormatting>
  <conditionalFormatting sqref="D497:N497">
    <cfRule type="expression" dxfId="12627" priority="755">
      <formula>D497/C497&gt;1</formula>
    </cfRule>
    <cfRule type="expression" dxfId="12626" priority="756">
      <formula>D497/C497&lt;1</formula>
    </cfRule>
  </conditionalFormatting>
  <conditionalFormatting sqref="B497">
    <cfRule type="cellIs" dxfId="12625" priority="754" operator="lessThan">
      <formula>0</formula>
    </cfRule>
  </conditionalFormatting>
  <conditionalFormatting sqref="B497">
    <cfRule type="expression" dxfId="12624" priority="752">
      <formula>B497/#REF!&gt;1</formula>
    </cfRule>
    <cfRule type="expression" dxfId="12623" priority="753">
      <formula>B497/#REF!&lt;1</formula>
    </cfRule>
  </conditionalFormatting>
  <conditionalFormatting sqref="C566:N566">
    <cfRule type="expression" dxfId="12622" priority="720">
      <formula>C566/B566&gt;1</formula>
    </cfRule>
    <cfRule type="expression" dxfId="12621" priority="721">
      <formula>C566/B566&lt;1</formula>
    </cfRule>
  </conditionalFormatting>
  <conditionalFormatting sqref="B538:N538">
    <cfRule type="cellIs" dxfId="12620" priority="742" operator="lessThan">
      <formula>0</formula>
    </cfRule>
  </conditionalFormatting>
  <conditionalFormatting sqref="B538:N538">
    <cfRule type="expression" dxfId="12619" priority="740">
      <formula>B538/A538&gt;1</formula>
    </cfRule>
    <cfRule type="expression" dxfId="12618" priority="741">
      <formula>B538/A538&lt;1</formula>
    </cfRule>
  </conditionalFormatting>
  <conditionalFormatting sqref="B552:N552">
    <cfRule type="cellIs" dxfId="12617" priority="739" operator="lessThan">
      <formula>0</formula>
    </cfRule>
  </conditionalFormatting>
  <conditionalFormatting sqref="B552:N552">
    <cfRule type="expression" dxfId="12616" priority="737">
      <formula>B552/A552&gt;1</formula>
    </cfRule>
    <cfRule type="expression" dxfId="12615" priority="738">
      <formula>B552/A552&lt;1</formula>
    </cfRule>
  </conditionalFormatting>
  <conditionalFormatting sqref="N571">
    <cfRule type="cellIs" dxfId="12614" priority="713" operator="lessThan">
      <formula>0</formula>
    </cfRule>
  </conditionalFormatting>
  <conditionalFormatting sqref="C545:N545">
    <cfRule type="expression" dxfId="12613" priority="731">
      <formula>C545/B545&gt;1</formula>
    </cfRule>
    <cfRule type="expression" dxfId="12612" priority="732">
      <formula>C545/B545&lt;1</formula>
    </cfRule>
  </conditionalFormatting>
  <conditionalFormatting sqref="C571:M571">
    <cfRule type="expression" dxfId="12611" priority="715">
      <formula>C571/B571&gt;1</formula>
    </cfRule>
    <cfRule type="expression" dxfId="12610" priority="716">
      <formula>C571/B571&lt;1</formula>
    </cfRule>
  </conditionalFormatting>
  <conditionalFormatting sqref="N571">
    <cfRule type="expression" dxfId="12609" priority="710">
      <formula>N571/M571&gt;1</formula>
    </cfRule>
    <cfRule type="expression" dxfId="12608" priority="711">
      <formula>N571/M571&lt;1</formula>
    </cfRule>
  </conditionalFormatting>
  <conditionalFormatting sqref="C571:M571">
    <cfRule type="cellIs" dxfId="12607" priority="719" operator="lessThan">
      <formula>0</formula>
    </cfRule>
  </conditionalFormatting>
  <conditionalFormatting sqref="C571:M571">
    <cfRule type="cellIs" dxfId="12606" priority="718" operator="lessThan">
      <formula>0</formula>
    </cfRule>
  </conditionalFormatting>
  <conditionalFormatting sqref="B545">
    <cfRule type="cellIs" dxfId="12605" priority="734" operator="lessThan">
      <formula>0</formula>
    </cfRule>
  </conditionalFormatting>
  <conditionalFormatting sqref="B545">
    <cfRule type="expression" dxfId="12604" priority="735">
      <formula>B545/#REF!&gt;1</formula>
    </cfRule>
    <cfRule type="expression" dxfId="12603" priority="736">
      <formula>B545/#REF!&lt;1</formula>
    </cfRule>
  </conditionalFormatting>
  <conditionalFormatting sqref="C545:N545">
    <cfRule type="cellIs" dxfId="12602" priority="733" operator="lessThan">
      <formula>0</formula>
    </cfRule>
  </conditionalFormatting>
  <conditionalFormatting sqref="C598:N599">
    <cfRule type="expression" dxfId="12601" priority="728">
      <formula>C598/B598&gt;1</formula>
    </cfRule>
    <cfRule type="expression" dxfId="12600" priority="729">
      <formula>C598/B598&lt;1</formula>
    </cfRule>
  </conditionalFormatting>
  <conditionalFormatting sqref="C560:N560">
    <cfRule type="expression" dxfId="12599" priority="725">
      <formula>C560/B560&gt;1</formula>
    </cfRule>
    <cfRule type="expression" dxfId="12598" priority="726">
      <formula>C560/B560&lt;1</formula>
    </cfRule>
  </conditionalFormatting>
  <conditionalFormatting sqref="N571">
    <cfRule type="cellIs" dxfId="12597" priority="714" operator="lessThan">
      <formula>0</formula>
    </cfRule>
  </conditionalFormatting>
  <conditionalFormatting sqref="C571:M571">
    <cfRule type="cellIs" dxfId="12596" priority="717" operator="lessThan">
      <formula>0</formula>
    </cfRule>
  </conditionalFormatting>
  <conditionalFormatting sqref="N571">
    <cfRule type="cellIs" dxfId="12595" priority="712" operator="lessThan">
      <formula>0</formula>
    </cfRule>
  </conditionalFormatting>
  <conditionalFormatting sqref="B628:N631">
    <cfRule type="cellIs" dxfId="12594" priority="709" operator="lessThan">
      <formula>0</formula>
    </cfRule>
  </conditionalFormatting>
  <conditionalFormatting sqref="I630:N630 P628:Q631">
    <cfRule type="cellIs" dxfId="12593" priority="708" operator="lessThan">
      <formula>0</formula>
    </cfRule>
  </conditionalFormatting>
  <conditionalFormatting sqref="B632:N635">
    <cfRule type="cellIs" dxfId="12592" priority="707" operator="lessThan">
      <formula>0</formula>
    </cfRule>
  </conditionalFormatting>
  <conditionalFormatting sqref="I634:N634 P632:Q635">
    <cfRule type="cellIs" dxfId="12591" priority="706" operator="lessThan">
      <formula>0</formula>
    </cfRule>
  </conditionalFormatting>
  <conditionalFormatting sqref="B636:N639">
    <cfRule type="cellIs" dxfId="12590" priority="705" operator="lessThan">
      <formula>0</formula>
    </cfRule>
  </conditionalFormatting>
  <conditionalFormatting sqref="I638:N638 P636:Q639">
    <cfRule type="cellIs" dxfId="12589" priority="704" operator="lessThan">
      <formula>0</formula>
    </cfRule>
  </conditionalFormatting>
  <conditionalFormatting sqref="B640:N643">
    <cfRule type="cellIs" dxfId="12588" priority="703" operator="lessThan">
      <formula>0</formula>
    </cfRule>
  </conditionalFormatting>
  <conditionalFormatting sqref="I642:N642 P640:Q643">
    <cfRule type="cellIs" dxfId="12587" priority="702" operator="lessThan">
      <formula>0</formula>
    </cfRule>
  </conditionalFormatting>
  <conditionalFormatting sqref="B644:N647">
    <cfRule type="cellIs" dxfId="12586" priority="701" operator="lessThan">
      <formula>0</formula>
    </cfRule>
  </conditionalFormatting>
  <conditionalFormatting sqref="I646:N646 P644:Q647">
    <cfRule type="cellIs" dxfId="12585" priority="700" operator="lessThan">
      <formula>0</formula>
    </cfRule>
  </conditionalFormatting>
  <conditionalFormatting sqref="B648:N651">
    <cfRule type="cellIs" dxfId="12584" priority="699" operator="lessThan">
      <formula>0</formula>
    </cfRule>
  </conditionalFormatting>
  <conditionalFormatting sqref="I650:N650 P648:Q651">
    <cfRule type="cellIs" dxfId="12583" priority="698" operator="lessThan">
      <formula>0</formula>
    </cfRule>
  </conditionalFormatting>
  <conditionalFormatting sqref="B652:N655">
    <cfRule type="cellIs" dxfId="12582" priority="697" operator="lessThan">
      <formula>0</formula>
    </cfRule>
  </conditionalFormatting>
  <conditionalFormatting sqref="I654:N654 P652:Q655">
    <cfRule type="cellIs" dxfId="12581" priority="696" operator="lessThan">
      <formula>0</formula>
    </cfRule>
  </conditionalFormatting>
  <conditionalFormatting sqref="B656:N659">
    <cfRule type="cellIs" dxfId="12580" priority="695" operator="lessThan">
      <formula>0</formula>
    </cfRule>
  </conditionalFormatting>
  <conditionalFormatting sqref="I658:N658 P656:Q659">
    <cfRule type="cellIs" dxfId="12579" priority="694" operator="lessThan">
      <formula>0</formula>
    </cfRule>
  </conditionalFormatting>
  <conditionalFormatting sqref="B664:N667">
    <cfRule type="cellIs" dxfId="12578" priority="693" operator="lessThan">
      <formula>0</formula>
    </cfRule>
  </conditionalFormatting>
  <conditionalFormatting sqref="I666:N666 P664:Q667">
    <cfRule type="cellIs" dxfId="12577" priority="692" operator="lessThan">
      <formula>0</formula>
    </cfRule>
  </conditionalFormatting>
  <conditionalFormatting sqref="B668:N671">
    <cfRule type="cellIs" dxfId="12576" priority="691" operator="lessThan">
      <formula>0</formula>
    </cfRule>
  </conditionalFormatting>
  <conditionalFormatting sqref="I670:N670 P668:Q671">
    <cfRule type="cellIs" dxfId="12575" priority="690" operator="lessThan">
      <formula>0</formula>
    </cfRule>
  </conditionalFormatting>
  <conditionalFormatting sqref="P608">
    <cfRule type="cellIs" dxfId="12574" priority="689" operator="lessThan">
      <formula>0</formula>
    </cfRule>
  </conditionalFormatting>
  <conditionalFormatting sqref="Q447:Q448">
    <cfRule type="cellIs" dxfId="12573" priority="688" operator="lessThan">
      <formula>0</formula>
    </cfRule>
  </conditionalFormatting>
  <conditionalFormatting sqref="P447:P448">
    <cfRule type="cellIs" dxfId="12572" priority="687" operator="lessThan">
      <formula>0</formula>
    </cfRule>
  </conditionalFormatting>
  <conditionalFormatting sqref="B447:N447 B493:O499 B490:O490 B492">
    <cfRule type="cellIs" dxfId="12571" priority="686" operator="lessThan">
      <formula>0</formula>
    </cfRule>
  </conditionalFormatting>
  <conditionalFormatting sqref="B499:N499">
    <cfRule type="cellIs" dxfId="12570" priority="680" operator="lessThan">
      <formula>0</formula>
    </cfRule>
  </conditionalFormatting>
  <conditionalFormatting sqref="B553:N553">
    <cfRule type="cellIs" dxfId="12569" priority="674" operator="lessThan">
      <formula>0</formula>
    </cfRule>
  </conditionalFormatting>
  <conditionalFormatting sqref="P477:Q477 B477">
    <cfRule type="cellIs" dxfId="12568" priority="673" operator="lessThan">
      <formula>0</formula>
    </cfRule>
  </conditionalFormatting>
  <conditionalFormatting sqref="Q478:Q482">
    <cfRule type="cellIs" dxfId="12567" priority="672" operator="lessThan">
      <formula>0</formula>
    </cfRule>
  </conditionalFormatting>
  <conditionalFormatting sqref="P478:P481">
    <cfRule type="cellIs" dxfId="12566" priority="671" operator="lessThan">
      <formula>0</formula>
    </cfRule>
  </conditionalFormatting>
  <conditionalFormatting sqref="P482">
    <cfRule type="cellIs" dxfId="12565" priority="670" operator="lessThan">
      <formula>0</formula>
    </cfRule>
  </conditionalFormatting>
  <conditionalFormatting sqref="P457:Q457 B457">
    <cfRule type="cellIs" dxfId="12564" priority="669" operator="lessThan">
      <formula>0</formula>
    </cfRule>
  </conditionalFormatting>
  <conditionalFormatting sqref="Q458:Q462">
    <cfRule type="cellIs" dxfId="12563" priority="668" operator="lessThan">
      <formula>0</formula>
    </cfRule>
  </conditionalFormatting>
  <conditionalFormatting sqref="P458:P461">
    <cfRule type="cellIs" dxfId="12562" priority="667" operator="lessThan">
      <formula>0</formula>
    </cfRule>
  </conditionalFormatting>
  <conditionalFormatting sqref="P462">
    <cfRule type="cellIs" dxfId="12561" priority="666" operator="lessThan">
      <formula>0</formula>
    </cfRule>
  </conditionalFormatting>
  <conditionalFormatting sqref="P465:Q465 B465">
    <cfRule type="cellIs" dxfId="12560" priority="665" operator="lessThan">
      <formula>0</formula>
    </cfRule>
  </conditionalFormatting>
  <conditionalFormatting sqref="Q466:Q470">
    <cfRule type="cellIs" dxfId="12559" priority="664" operator="lessThan">
      <formula>0</formula>
    </cfRule>
  </conditionalFormatting>
  <conditionalFormatting sqref="P466:P469">
    <cfRule type="cellIs" dxfId="12558" priority="663" operator="lessThan">
      <formula>0</formula>
    </cfRule>
  </conditionalFormatting>
  <conditionalFormatting sqref="P470">
    <cfRule type="cellIs" dxfId="12557" priority="662" operator="lessThan">
      <formula>0</formula>
    </cfRule>
  </conditionalFormatting>
  <conditionalFormatting sqref="O574:O577">
    <cfRule type="cellIs" dxfId="12556" priority="631" operator="lessThan">
      <formula>0</formula>
    </cfRule>
  </conditionalFormatting>
  <conditionalFormatting sqref="O574:O577">
    <cfRule type="cellIs" dxfId="12555" priority="630" operator="lessThan">
      <formula>0</formula>
    </cfRule>
  </conditionalFormatting>
  <conditionalFormatting sqref="O382">
    <cfRule type="cellIs" dxfId="12554" priority="626" operator="lessThan">
      <formula>0</formula>
    </cfRule>
  </conditionalFormatting>
  <conditionalFormatting sqref="O370">
    <cfRule type="cellIs" dxfId="12552" priority="627" operator="lessThan">
      <formula>0</formula>
    </cfRule>
  </conditionalFormatting>
  <conditionalFormatting sqref="O368:O370 O380:O382 O386:O388 O392:O394 O398:O400 O404:O406 O410:O412 O416:O418 O422:O424 O429:O431 O435:O437 O491 O584:O587 O538 O552">
    <cfRule type="cellIs" dxfId="12551" priority="652" operator="lessThan">
      <formula>0</formula>
    </cfRule>
  </conditionalFormatting>
  <conditionalFormatting sqref="O347">
    <cfRule type="cellIs" dxfId="12550" priority="651" operator="lessThan">
      <formula>0</formula>
    </cfRule>
  </conditionalFormatting>
  <conditionalFormatting sqref="O347">
    <cfRule type="cellIs" dxfId="12549" priority="650" operator="lessThan">
      <formula>0</formula>
    </cfRule>
  </conditionalFormatting>
  <conditionalFormatting sqref="O368:O369">
    <cfRule type="cellIs" dxfId="12546" priority="647" operator="lessThan">
      <formula>0</formula>
    </cfRule>
  </conditionalFormatting>
  <conditionalFormatting sqref="O380:O381">
    <cfRule type="cellIs" dxfId="12545" priority="646" operator="lessThan">
      <formula>0</formula>
    </cfRule>
  </conditionalFormatting>
  <conditionalFormatting sqref="O556:O558">
    <cfRule type="cellIs" dxfId="12544" priority="642" operator="lessThan">
      <formula>0</formula>
    </cfRule>
  </conditionalFormatting>
  <conditionalFormatting sqref="O386:O388">
    <cfRule type="cellIs" dxfId="12543" priority="645" operator="lessThan">
      <formula>0</formula>
    </cfRule>
  </conditionalFormatting>
  <conditionalFormatting sqref="O389">
    <cfRule type="cellIs" dxfId="12541" priority="621" operator="lessThan">
      <formula>0</formula>
    </cfRule>
  </conditionalFormatting>
  <conditionalFormatting sqref="O556:O558">
    <cfRule type="cellIs" dxfId="12540" priority="643" operator="lessThan">
      <formula>0</formula>
    </cfRule>
  </conditionalFormatting>
  <conditionalFormatting sqref="O562 O564:O565">
    <cfRule type="cellIs" dxfId="12539" priority="640" operator="lessThan">
      <formula>0</formula>
    </cfRule>
  </conditionalFormatting>
  <conditionalFormatting sqref="O564:O565 O562">
    <cfRule type="cellIs" dxfId="12538" priority="641" operator="lessThan">
      <formula>0</formula>
    </cfRule>
  </conditionalFormatting>
  <conditionalFormatting sqref="O579:O582">
    <cfRule type="cellIs" dxfId="12537" priority="638" operator="lessThan">
      <formula>0</formula>
    </cfRule>
  </conditionalFormatting>
  <conditionalFormatting sqref="O579:O582">
    <cfRule type="cellIs" dxfId="12536" priority="639" operator="lessThan">
      <formula>0</formula>
    </cfRule>
  </conditionalFormatting>
  <conditionalFormatting sqref="O584:O587">
    <cfRule type="cellIs" dxfId="12535" priority="636" operator="lessThan">
      <formula>0</formula>
    </cfRule>
  </conditionalFormatting>
  <conditionalFormatting sqref="O584:O587">
    <cfRule type="cellIs" dxfId="12534" priority="637" operator="lessThan">
      <formula>0</formula>
    </cfRule>
  </conditionalFormatting>
  <conditionalFormatting sqref="O589:O592">
    <cfRule type="cellIs" dxfId="12533" priority="634" operator="lessThan">
      <formula>0</formula>
    </cfRule>
  </conditionalFormatting>
  <conditionalFormatting sqref="O589:O592">
    <cfRule type="cellIs" dxfId="12532" priority="635" operator="lessThan">
      <formula>0</formula>
    </cfRule>
  </conditionalFormatting>
  <conditionalFormatting sqref="O420">
    <cfRule type="cellIs" dxfId="12531" priority="559" operator="lessThan">
      <formula>0</formula>
    </cfRule>
  </conditionalFormatting>
  <conditionalFormatting sqref="O383">
    <cfRule type="cellIs" dxfId="12530" priority="622" operator="lessThan">
      <formula>0</formula>
    </cfRule>
  </conditionalFormatting>
  <conditionalFormatting sqref="O568:O570">
    <cfRule type="cellIs" dxfId="12529" priority="632" operator="lessThan">
      <formula>0</formula>
    </cfRule>
  </conditionalFormatting>
  <conditionalFormatting sqref="O568:O570">
    <cfRule type="cellIs" dxfId="12528" priority="633" operator="lessThan">
      <formula>0</formula>
    </cfRule>
  </conditionalFormatting>
  <conditionalFormatting sqref="O371">
    <cfRule type="cellIs" dxfId="12527" priority="623" operator="lessThan">
      <formula>0</formula>
    </cfRule>
  </conditionalFormatting>
  <conditionalFormatting sqref="O420">
    <cfRule type="cellIs" dxfId="12526" priority="560" operator="lessThan">
      <formula>0</formula>
    </cfRule>
  </conditionalFormatting>
  <conditionalFormatting sqref="O435">
    <cfRule type="cellIs" dxfId="12525" priority="527" operator="lessThan">
      <formula>0</formula>
    </cfRule>
  </conditionalFormatting>
  <conditionalFormatting sqref="O433">
    <cfRule type="cellIs" dxfId="12524" priority="528" operator="lessThan">
      <formula>0</formula>
    </cfRule>
  </conditionalFormatting>
  <conditionalFormatting sqref="O435">
    <cfRule type="cellIs" dxfId="12523" priority="525" operator="lessThan">
      <formula>0</formula>
    </cfRule>
  </conditionalFormatting>
  <conditionalFormatting sqref="O435">
    <cfRule type="cellIs" dxfId="12522" priority="526" operator="lessThan">
      <formula>0</formula>
    </cfRule>
  </conditionalFormatting>
  <conditionalFormatting sqref="O429">
    <cfRule type="cellIs" dxfId="12521" priority="537" operator="lessThan">
      <formula>0</formula>
    </cfRule>
  </conditionalFormatting>
  <conditionalFormatting sqref="O422">
    <cfRule type="cellIs" dxfId="12520" priority="547" operator="lessThan">
      <formula>0</formula>
    </cfRule>
  </conditionalFormatting>
  <conditionalFormatting sqref="O429">
    <cfRule type="cellIs" dxfId="12519" priority="536" operator="lessThan">
      <formula>0</formula>
    </cfRule>
  </conditionalFormatting>
  <conditionalFormatting sqref="O429">
    <cfRule type="cellIs" dxfId="12518" priority="535" operator="lessThan">
      <formula>0</formula>
    </cfRule>
  </conditionalFormatting>
  <conditionalFormatting sqref="O422">
    <cfRule type="cellIs" dxfId="12517" priority="548" operator="lessThan">
      <formula>0</formula>
    </cfRule>
  </conditionalFormatting>
  <conditionalFormatting sqref="O429">
    <cfRule type="cellIs" dxfId="12516" priority="534" operator="lessThan">
      <formula>0</formula>
    </cfRule>
  </conditionalFormatting>
  <conditionalFormatting sqref="O422">
    <cfRule type="cellIs" dxfId="12515" priority="549" operator="lessThan">
      <formula>0</formula>
    </cfRule>
  </conditionalFormatting>
  <conditionalFormatting sqref="O422">
    <cfRule type="cellIs" dxfId="12514" priority="546" operator="lessThan">
      <formula>0</formula>
    </cfRule>
  </conditionalFormatting>
  <conditionalFormatting sqref="O429">
    <cfRule type="cellIs" dxfId="12513" priority="533" operator="lessThan">
      <formula>0</formula>
    </cfRule>
  </conditionalFormatting>
  <conditionalFormatting sqref="O604 O606:O607 O624:O627 O660:O663">
    <cfRule type="cellIs" dxfId="12512" priority="629" operator="lessThan">
      <formula>0</formula>
    </cfRule>
  </conditionalFormatting>
  <conditionalFormatting sqref="O626">
    <cfRule type="cellIs" dxfId="12511" priority="628" operator="lessThan">
      <formula>0</formula>
    </cfRule>
  </conditionalFormatting>
  <conditionalFormatting sqref="O435">
    <cfRule type="cellIs" dxfId="12510" priority="523" operator="lessThan">
      <formula>0</formula>
    </cfRule>
  </conditionalFormatting>
  <conditionalFormatting sqref="O435">
    <cfRule type="cellIs" dxfId="12509" priority="524" operator="lessThan">
      <formula>0</formula>
    </cfRule>
  </conditionalFormatting>
  <conditionalFormatting sqref="O435">
    <cfRule type="cellIs" dxfId="12507" priority="522" operator="lessThan">
      <formula>0</formula>
    </cfRule>
  </conditionalFormatting>
  <conditionalFormatting sqref="O438">
    <cfRule type="cellIs" dxfId="12506" priority="519" operator="lessThan">
      <formula>0</formula>
    </cfRule>
  </conditionalFormatting>
  <conditionalFormatting sqref="O439">
    <cfRule type="cellIs" dxfId="12505" priority="518" operator="lessThan">
      <formula>0</formula>
    </cfRule>
  </conditionalFormatting>
  <conditionalFormatting sqref="O435">
    <cfRule type="cellIs" dxfId="12504" priority="521" operator="lessThan">
      <formula>0</formula>
    </cfRule>
  </conditionalFormatting>
  <conditionalFormatting sqref="O439">
    <cfRule type="cellIs" dxfId="12503" priority="517" operator="lessThan">
      <formula>0</formula>
    </cfRule>
  </conditionalFormatting>
  <conditionalFormatting sqref="O551 O537">
    <cfRule type="cellIs" dxfId="12502" priority="501" operator="lessThan">
      <formula>0</formula>
    </cfRule>
  </conditionalFormatting>
  <conditionalFormatting sqref="O435">
    <cfRule type="cellIs" dxfId="12501" priority="520" operator="lessThan">
      <formula>0</formula>
    </cfRule>
  </conditionalFormatting>
  <conditionalFormatting sqref="O498">
    <cfRule type="cellIs" dxfId="12500" priority="511" operator="lessThan">
      <formula>0</formula>
    </cfRule>
  </conditionalFormatting>
  <conditionalFormatting sqref="O442:O445">
    <cfRule type="cellIs" dxfId="12499" priority="516" operator="lessThan">
      <formula>0</formula>
    </cfRule>
  </conditionalFormatting>
  <conditionalFormatting sqref="O392">
    <cfRule type="cellIs" dxfId="12498" priority="615" operator="lessThan">
      <formula>0</formula>
    </cfRule>
  </conditionalFormatting>
  <conditionalFormatting sqref="O392">
    <cfRule type="cellIs" dxfId="12497" priority="620" operator="lessThan">
      <formula>0</formula>
    </cfRule>
  </conditionalFormatting>
  <conditionalFormatting sqref="O392">
    <cfRule type="cellIs" dxfId="12496" priority="618" operator="lessThan">
      <formula>0</formula>
    </cfRule>
  </conditionalFormatting>
  <conditionalFormatting sqref="O392">
    <cfRule type="cellIs" dxfId="12495" priority="617" operator="lessThan">
      <formula>0</formula>
    </cfRule>
  </conditionalFormatting>
  <conditionalFormatting sqref="O395">
    <cfRule type="cellIs" dxfId="12494" priority="612" operator="lessThan">
      <formula>0</formula>
    </cfRule>
  </conditionalFormatting>
  <conditionalFormatting sqref="O398">
    <cfRule type="cellIs" dxfId="12493" priority="610" operator="lessThan">
      <formula>0</formula>
    </cfRule>
  </conditionalFormatting>
  <conditionalFormatting sqref="O372">
    <cfRule type="cellIs" dxfId="12492" priority="598" operator="lessThan">
      <formula>0</formula>
    </cfRule>
  </conditionalFormatting>
  <conditionalFormatting sqref="O392">
    <cfRule type="cellIs" dxfId="12491" priority="613" operator="lessThan">
      <formula>0</formula>
    </cfRule>
  </conditionalFormatting>
  <conditionalFormatting sqref="O392">
    <cfRule type="cellIs" dxfId="12490" priority="614" operator="lessThan">
      <formula>0</formula>
    </cfRule>
  </conditionalFormatting>
  <conditionalFormatting sqref="O392">
    <cfRule type="cellIs" dxfId="12489" priority="619" operator="lessThan">
      <formula>0</formula>
    </cfRule>
  </conditionalFormatting>
  <conditionalFormatting sqref="O392">
    <cfRule type="cellIs" dxfId="12488" priority="616" operator="lessThan">
      <formula>0</formula>
    </cfRule>
  </conditionalFormatting>
  <conditionalFormatting sqref="O398">
    <cfRule type="cellIs" dxfId="12487" priority="605" operator="lessThan">
      <formula>0</formula>
    </cfRule>
  </conditionalFormatting>
  <conditionalFormatting sqref="O398">
    <cfRule type="cellIs" dxfId="12486" priority="609" operator="lessThan">
      <formula>0</formula>
    </cfRule>
  </conditionalFormatting>
  <conditionalFormatting sqref="O398">
    <cfRule type="cellIs" dxfId="12485" priority="608" operator="lessThan">
      <formula>0</formula>
    </cfRule>
  </conditionalFormatting>
  <conditionalFormatting sqref="O398">
    <cfRule type="cellIs" dxfId="12484" priority="607" operator="lessThan">
      <formula>0</formula>
    </cfRule>
  </conditionalFormatting>
  <conditionalFormatting sqref="O398">
    <cfRule type="cellIs" dxfId="12483" priority="606" operator="lessThan">
      <formula>0</formula>
    </cfRule>
  </conditionalFormatting>
  <conditionalFormatting sqref="O398">
    <cfRule type="cellIs" dxfId="12482" priority="611" operator="lessThan">
      <formula>0</formula>
    </cfRule>
  </conditionalFormatting>
  <conditionalFormatting sqref="O390">
    <cfRule type="cellIs" dxfId="12481" priority="595" operator="lessThan">
      <formula>0</formula>
    </cfRule>
  </conditionalFormatting>
  <conditionalFormatting sqref="O398">
    <cfRule type="cellIs" dxfId="12480" priority="604" operator="lessThan">
      <formula>0</formula>
    </cfRule>
  </conditionalFormatting>
  <conditionalFormatting sqref="O401">
    <cfRule type="cellIs" dxfId="12479" priority="603" operator="lessThan">
      <formula>0</formula>
    </cfRule>
  </conditionalFormatting>
  <conditionalFormatting sqref="O372">
    <cfRule type="cellIs" dxfId="12475" priority="599" operator="lessThan">
      <formula>0</formula>
    </cfRule>
  </conditionalFormatting>
  <conditionalFormatting sqref="O384">
    <cfRule type="cellIs" dxfId="12474" priority="597" operator="lessThan">
      <formula>0</formula>
    </cfRule>
  </conditionalFormatting>
  <conditionalFormatting sqref="O384">
    <cfRule type="cellIs" dxfId="12473" priority="596" operator="lessThan">
      <formula>0</formula>
    </cfRule>
  </conditionalFormatting>
  <conditionalFormatting sqref="O396">
    <cfRule type="cellIs" dxfId="12472" priority="593" operator="lessThan">
      <formula>0</formula>
    </cfRule>
  </conditionalFormatting>
  <conditionalFormatting sqref="O396">
    <cfRule type="cellIs" dxfId="12471" priority="592" operator="lessThan">
      <formula>0</formula>
    </cfRule>
  </conditionalFormatting>
  <conditionalFormatting sqref="O390">
    <cfRule type="cellIs" dxfId="12470" priority="594" operator="lessThan">
      <formula>0</formula>
    </cfRule>
  </conditionalFormatting>
  <conditionalFormatting sqref="O413">
    <cfRule type="cellIs" dxfId="12469" priority="572" operator="lessThan">
      <formula>0</formula>
    </cfRule>
  </conditionalFormatting>
  <conditionalFormatting sqref="O414">
    <cfRule type="cellIs" dxfId="12468" priority="571" operator="lessThan">
      <formula>0</formula>
    </cfRule>
  </conditionalFormatting>
  <conditionalFormatting sqref="O404">
    <cfRule type="cellIs" dxfId="12467" priority="589" operator="lessThan">
      <formula>0</formula>
    </cfRule>
  </conditionalFormatting>
  <conditionalFormatting sqref="O404">
    <cfRule type="cellIs" dxfId="12466" priority="588" operator="lessThan">
      <formula>0</formula>
    </cfRule>
  </conditionalFormatting>
  <conditionalFormatting sqref="O404">
    <cfRule type="cellIs" dxfId="12465" priority="591" operator="lessThan">
      <formula>0</formula>
    </cfRule>
  </conditionalFormatting>
  <conditionalFormatting sqref="O404">
    <cfRule type="cellIs" dxfId="12464" priority="590" operator="lessThan">
      <formula>0</formula>
    </cfRule>
  </conditionalFormatting>
  <conditionalFormatting sqref="O416">
    <cfRule type="cellIs" dxfId="12463" priority="566" operator="lessThan">
      <formula>0</formula>
    </cfRule>
  </conditionalFormatting>
  <conditionalFormatting sqref="O416">
    <cfRule type="cellIs" dxfId="12462" priority="565" operator="lessThan">
      <formula>0</formula>
    </cfRule>
  </conditionalFormatting>
  <conditionalFormatting sqref="O404">
    <cfRule type="cellIs" dxfId="12461" priority="587" operator="lessThan">
      <formula>0</formula>
    </cfRule>
  </conditionalFormatting>
  <conditionalFormatting sqref="O404">
    <cfRule type="cellIs" dxfId="12460" priority="586" operator="lessThan">
      <formula>0</formula>
    </cfRule>
  </conditionalFormatting>
  <conditionalFormatting sqref="O404">
    <cfRule type="cellIs" dxfId="12459" priority="585" operator="lessThan">
      <formula>0</formula>
    </cfRule>
  </conditionalFormatting>
  <conditionalFormatting sqref="O404">
    <cfRule type="cellIs" dxfId="12458" priority="584" operator="lessThan">
      <formula>0</formula>
    </cfRule>
  </conditionalFormatting>
  <conditionalFormatting sqref="O407">
    <cfRule type="cellIs" dxfId="12457" priority="583" operator="lessThan">
      <formula>0</formula>
    </cfRule>
  </conditionalFormatting>
  <conditionalFormatting sqref="O408">
    <cfRule type="cellIs" dxfId="12456" priority="582" operator="lessThan">
      <formula>0</formula>
    </cfRule>
  </conditionalFormatting>
  <conditionalFormatting sqref="O408">
    <cfRule type="cellIs" dxfId="12455" priority="581" operator="lessThan">
      <formula>0</formula>
    </cfRule>
  </conditionalFormatting>
  <conditionalFormatting sqref="O414">
    <cfRule type="cellIs" dxfId="12454" priority="570" operator="lessThan">
      <formula>0</formula>
    </cfRule>
  </conditionalFormatting>
  <conditionalFormatting sqref="O416">
    <cfRule type="cellIs" dxfId="12453" priority="569" operator="lessThan">
      <formula>0</formula>
    </cfRule>
  </conditionalFormatting>
  <conditionalFormatting sqref="O416">
    <cfRule type="cellIs" dxfId="12452" priority="568" operator="lessThan">
      <formula>0</formula>
    </cfRule>
  </conditionalFormatting>
  <conditionalFormatting sqref="O416">
    <cfRule type="cellIs" dxfId="12451" priority="567" operator="lessThan">
      <formula>0</formula>
    </cfRule>
  </conditionalFormatting>
  <conditionalFormatting sqref="O416">
    <cfRule type="cellIs" dxfId="12450" priority="564" operator="lessThan">
      <formula>0</formula>
    </cfRule>
  </conditionalFormatting>
  <conditionalFormatting sqref="O410">
    <cfRule type="cellIs" dxfId="12449" priority="580" operator="lessThan">
      <formula>0</formula>
    </cfRule>
  </conditionalFormatting>
  <conditionalFormatting sqref="O410">
    <cfRule type="cellIs" dxfId="12448" priority="579" operator="lessThan">
      <formula>0</formula>
    </cfRule>
  </conditionalFormatting>
  <conditionalFormatting sqref="O410">
    <cfRule type="cellIs" dxfId="12447" priority="578" operator="lessThan">
      <formula>0</formula>
    </cfRule>
  </conditionalFormatting>
  <conditionalFormatting sqref="O410">
    <cfRule type="cellIs" dxfId="12446" priority="577" operator="lessThan">
      <formula>0</formula>
    </cfRule>
  </conditionalFormatting>
  <conditionalFormatting sqref="O416">
    <cfRule type="cellIs" dxfId="12445" priority="563" operator="lessThan">
      <formula>0</formula>
    </cfRule>
  </conditionalFormatting>
  <conditionalFormatting sqref="O416">
    <cfRule type="cellIs" dxfId="12444" priority="562" operator="lessThan">
      <formula>0</formula>
    </cfRule>
  </conditionalFormatting>
  <conditionalFormatting sqref="O419">
    <cfRule type="cellIs" dxfId="12443" priority="561" operator="lessThan">
      <formula>0</formula>
    </cfRule>
  </conditionalFormatting>
  <conditionalFormatting sqref="O410">
    <cfRule type="cellIs" dxfId="12442" priority="576" operator="lessThan">
      <formula>0</formula>
    </cfRule>
  </conditionalFormatting>
  <conditionalFormatting sqref="O410">
    <cfRule type="cellIs" dxfId="12441" priority="575" operator="lessThan">
      <formula>0</formula>
    </cfRule>
  </conditionalFormatting>
  <conditionalFormatting sqref="O410">
    <cfRule type="cellIs" dxfId="12440" priority="574" operator="lessThan">
      <formula>0</formula>
    </cfRule>
  </conditionalFormatting>
  <conditionalFormatting sqref="O410">
    <cfRule type="cellIs" dxfId="12439" priority="573" operator="lessThan">
      <formula>0</formula>
    </cfRule>
  </conditionalFormatting>
  <conditionalFormatting sqref="O559">
    <cfRule type="cellIs" dxfId="12438" priority="508" operator="lessThan">
      <formula>0</formula>
    </cfRule>
  </conditionalFormatting>
  <conditionalFormatting sqref="O563">
    <cfRule type="cellIs" dxfId="12437" priority="507" operator="lessThan">
      <formula>0</formula>
    </cfRule>
  </conditionalFormatting>
  <conditionalFormatting sqref="O563">
    <cfRule type="cellIs" dxfId="12436" priority="506" operator="lessThan">
      <formula>0</formula>
    </cfRule>
  </conditionalFormatting>
  <conditionalFormatting sqref="O608 O605 O602:O603">
    <cfRule type="cellIs" dxfId="12435" priority="494" operator="lessThan">
      <formula>0</formula>
    </cfRule>
  </conditionalFormatting>
  <conditionalFormatting sqref="O426">
    <cfRule type="cellIs" dxfId="12434" priority="539" operator="lessThan">
      <formula>0</formula>
    </cfRule>
  </conditionalFormatting>
  <conditionalFormatting sqref="O429">
    <cfRule type="cellIs" dxfId="12433" priority="538" operator="lessThan">
      <formula>0</formula>
    </cfRule>
  </conditionalFormatting>
  <conditionalFormatting sqref="B598:O599">
    <cfRule type="cellIs" dxfId="12432" priority="473" operator="lessThan">
      <formula>0</formula>
    </cfRule>
  </conditionalFormatting>
  <conditionalFormatting sqref="O560">
    <cfRule type="cellIs" dxfId="12431" priority="470" operator="lessThan">
      <formula>0</formula>
    </cfRule>
  </conditionalFormatting>
  <conditionalFormatting sqref="O566">
    <cfRule type="cellIs" dxfId="12430" priority="467" operator="lessThan">
      <formula>0</formula>
    </cfRule>
  </conditionalFormatting>
  <conditionalFormatting sqref="O566">
    <cfRule type="cellIs" dxfId="12429" priority="466" operator="lessThan">
      <formula>0</formula>
    </cfRule>
  </conditionalFormatting>
  <conditionalFormatting sqref="O566">
    <cfRule type="cellIs" dxfId="12428" priority="465" operator="lessThan">
      <formula>0</formula>
    </cfRule>
  </conditionalFormatting>
  <conditionalFormatting sqref="O429">
    <cfRule type="cellIs" dxfId="12427" priority="532" operator="lessThan">
      <formula>0</formula>
    </cfRule>
  </conditionalFormatting>
  <conditionalFormatting sqref="O429">
    <cfRule type="cellIs" dxfId="12426" priority="531" operator="lessThan">
      <formula>0</formula>
    </cfRule>
  </conditionalFormatting>
  <conditionalFormatting sqref="O432">
    <cfRule type="cellIs" dxfId="12425" priority="530" operator="lessThan">
      <formula>0</formula>
    </cfRule>
  </conditionalFormatting>
  <conditionalFormatting sqref="O433">
    <cfRule type="cellIs" dxfId="12424" priority="529" operator="lessThan">
      <formula>0</formula>
    </cfRule>
  </conditionalFormatting>
  <conditionalFormatting sqref="O422">
    <cfRule type="cellIs" dxfId="12423" priority="545" operator="lessThan">
      <formula>0</formula>
    </cfRule>
  </conditionalFormatting>
  <conditionalFormatting sqref="O422">
    <cfRule type="cellIs" dxfId="12422" priority="544" operator="lessThan">
      <formula>0</formula>
    </cfRule>
  </conditionalFormatting>
  <conditionalFormatting sqref="O422">
    <cfRule type="cellIs" dxfId="12421" priority="543" operator="lessThan">
      <formula>0</formula>
    </cfRule>
  </conditionalFormatting>
  <conditionalFormatting sqref="O422">
    <cfRule type="cellIs" dxfId="12420" priority="542" operator="lessThan">
      <formula>0</formula>
    </cfRule>
  </conditionalFormatting>
  <conditionalFormatting sqref="O425">
    <cfRule type="cellIs" dxfId="12419" priority="541" operator="lessThan">
      <formula>0</formula>
    </cfRule>
  </conditionalFormatting>
  <conditionalFormatting sqref="O426">
    <cfRule type="cellIs" dxfId="12418" priority="540" operator="lessThan">
      <formula>0</formula>
    </cfRule>
  </conditionalFormatting>
  <conditionalFormatting sqref="O442:O445">
    <cfRule type="expression" dxfId="12417" priority="514">
      <formula>O442/N442&gt;1</formula>
    </cfRule>
    <cfRule type="expression" dxfId="12416" priority="515">
      <formula>O442/N442&lt;1</formula>
    </cfRule>
  </conditionalFormatting>
  <conditionalFormatting sqref="O538 O552">
    <cfRule type="expression" dxfId="12415" priority="512">
      <formula>O538/#REF!&gt;1</formula>
    </cfRule>
    <cfRule type="expression" dxfId="12414" priority="513">
      <formula>O538/#REF!&lt;1</formula>
    </cfRule>
  </conditionalFormatting>
  <conditionalFormatting sqref="O493:O496">
    <cfRule type="cellIs" dxfId="12413" priority="504" operator="lessThan">
      <formula>0</formula>
    </cfRule>
  </conditionalFormatting>
  <conditionalFormatting sqref="O498">
    <cfRule type="expression" dxfId="12412" priority="509">
      <formula>O498/N498&gt;1</formula>
    </cfRule>
    <cfRule type="expression" dxfId="12411" priority="510">
      <formula>O498/N498&lt;1</formula>
    </cfRule>
  </conditionalFormatting>
  <conditionalFormatting sqref="O547:O550 O533:O536">
    <cfRule type="cellIs" dxfId="12410" priority="500" operator="lessThan">
      <formula>0</formula>
    </cfRule>
  </conditionalFormatting>
  <conditionalFormatting sqref="O662">
    <cfRule type="cellIs" dxfId="12409" priority="505" operator="lessThan">
      <formula>0</formula>
    </cfRule>
  </conditionalFormatting>
  <conditionalFormatting sqref="O608 O605 O602:O603">
    <cfRule type="expression" dxfId="12408" priority="492">
      <formula>O602/N602&gt;1</formula>
    </cfRule>
    <cfRule type="expression" dxfId="12407" priority="493">
      <formula>O602/N602&lt;1</formula>
    </cfRule>
  </conditionalFormatting>
  <conditionalFormatting sqref="O493:O496">
    <cfRule type="expression" dxfId="12406" priority="502">
      <formula>O493/N493&gt;1</formula>
    </cfRule>
    <cfRule type="expression" dxfId="12405" priority="503">
      <formula>O493/N493&lt;1</formula>
    </cfRule>
  </conditionalFormatting>
  <conditionalFormatting sqref="O551 O537">
    <cfRule type="cellIs" dxfId="12404" priority="497" operator="lessThan">
      <formula>0</formula>
    </cfRule>
  </conditionalFormatting>
  <conditionalFormatting sqref="O547:O550 O533:O536">
    <cfRule type="expression" dxfId="12403" priority="498">
      <formula>O533/N533&gt;1</formula>
    </cfRule>
    <cfRule type="expression" dxfId="12402" priority="499">
      <formula>O533/N533&lt;1</formula>
    </cfRule>
  </conditionalFormatting>
  <conditionalFormatting sqref="O551 O537">
    <cfRule type="expression" dxfId="12401" priority="495">
      <formula>O537/N537&gt;1</formula>
    </cfRule>
    <cfRule type="expression" dxfId="12400" priority="496">
      <formula>O537/N537&lt;1</formula>
    </cfRule>
  </conditionalFormatting>
  <conditionalFormatting sqref="O491">
    <cfRule type="expression" dxfId="12399" priority="653">
      <formula>O491/#REF!&gt;1</formula>
    </cfRule>
    <cfRule type="expression" dxfId="12398" priority="654">
      <formula>O491/#REF!&lt;1</formula>
    </cfRule>
  </conditionalFormatting>
  <conditionalFormatting sqref="O446">
    <cfRule type="cellIs" dxfId="12397" priority="491" operator="lessThan">
      <formula>0</formula>
    </cfRule>
  </conditionalFormatting>
  <conditionalFormatting sqref="O446">
    <cfRule type="expression" dxfId="12396" priority="489">
      <formula>O446/N446&gt;1</formula>
    </cfRule>
    <cfRule type="expression" dxfId="12395" priority="490">
      <formula>O446/N446&lt;1</formula>
    </cfRule>
  </conditionalFormatting>
  <conditionalFormatting sqref="O497">
    <cfRule type="cellIs" dxfId="12394" priority="488" operator="lessThan">
      <formula>0</formula>
    </cfRule>
  </conditionalFormatting>
  <conditionalFormatting sqref="O497">
    <cfRule type="expression" dxfId="12393" priority="486">
      <formula>O497/N497&gt;1</formula>
    </cfRule>
    <cfRule type="expression" dxfId="12392" priority="487">
      <formula>O497/N497&lt;1</formula>
    </cfRule>
  </conditionalFormatting>
  <conditionalFormatting sqref="O566">
    <cfRule type="expression" dxfId="12391" priority="463">
      <formula>O566/N566&gt;1</formula>
    </cfRule>
    <cfRule type="expression" dxfId="12390" priority="464">
      <formula>O566/N566&lt;1</formula>
    </cfRule>
  </conditionalFormatting>
  <conditionalFormatting sqref="O538">
    <cfRule type="cellIs" dxfId="12389" priority="482" operator="lessThan">
      <formula>0</formula>
    </cfRule>
  </conditionalFormatting>
  <conditionalFormatting sqref="O538">
    <cfRule type="expression" dxfId="12388" priority="480">
      <formula>O538/N538&gt;1</formula>
    </cfRule>
    <cfRule type="expression" dxfId="12387" priority="481">
      <formula>O538/N538&lt;1</formula>
    </cfRule>
  </conditionalFormatting>
  <conditionalFormatting sqref="O552">
    <cfRule type="cellIs" dxfId="12386" priority="479" operator="lessThan">
      <formula>0</formula>
    </cfRule>
  </conditionalFormatting>
  <conditionalFormatting sqref="O552">
    <cfRule type="expression" dxfId="12385" priority="477">
      <formula>O552/N552&gt;1</formula>
    </cfRule>
    <cfRule type="expression" dxfId="12384" priority="478">
      <formula>O552/N552&lt;1</formula>
    </cfRule>
  </conditionalFormatting>
  <conditionalFormatting sqref="O571">
    <cfRule type="cellIs" dxfId="12383" priority="461" operator="lessThan">
      <formula>0</formula>
    </cfRule>
  </conditionalFormatting>
  <conditionalFormatting sqref="O545">
    <cfRule type="expression" dxfId="12382" priority="474">
      <formula>O545/N545&gt;1</formula>
    </cfRule>
    <cfRule type="expression" dxfId="12381" priority="475">
      <formula>O545/N545&lt;1</formula>
    </cfRule>
  </conditionalFormatting>
  <conditionalFormatting sqref="O571">
    <cfRule type="expression" dxfId="12380" priority="458">
      <formula>O571/N571&gt;1</formula>
    </cfRule>
    <cfRule type="expression" dxfId="12379" priority="459">
      <formula>O571/N571&lt;1</formula>
    </cfRule>
  </conditionalFormatting>
  <conditionalFormatting sqref="O545">
    <cfRule type="cellIs" dxfId="12378" priority="476" operator="lessThan">
      <formula>0</formula>
    </cfRule>
  </conditionalFormatting>
  <conditionalFormatting sqref="B598:O599">
    <cfRule type="expression" dxfId="12377" priority="471">
      <formula>B598/A598&gt;1</formula>
    </cfRule>
    <cfRule type="expression" dxfId="12376" priority="472">
      <formula>B598/A598&lt;1</formula>
    </cfRule>
  </conditionalFormatting>
  <conditionalFormatting sqref="O560">
    <cfRule type="expression" dxfId="12375" priority="468">
      <formula>O560/N560&gt;1</formula>
    </cfRule>
    <cfRule type="expression" dxfId="12374" priority="469">
      <formula>O560/N560&lt;1</formula>
    </cfRule>
  </conditionalFormatting>
  <conditionalFormatting sqref="O571">
    <cfRule type="cellIs" dxfId="12373" priority="462" operator="lessThan">
      <formula>0</formula>
    </cfRule>
  </conditionalFormatting>
  <conditionalFormatting sqref="O571">
    <cfRule type="cellIs" dxfId="12372" priority="460" operator="lessThan">
      <formula>0</formula>
    </cfRule>
  </conditionalFormatting>
  <conditionalFormatting sqref="O628:O631">
    <cfRule type="cellIs" dxfId="12371" priority="457" operator="lessThan">
      <formula>0</formula>
    </cfRule>
  </conditionalFormatting>
  <conditionalFormatting sqref="O630">
    <cfRule type="cellIs" dxfId="12370" priority="456" operator="lessThan">
      <formula>0</formula>
    </cfRule>
  </conditionalFormatting>
  <conditionalFormatting sqref="O632:O635">
    <cfRule type="cellIs" dxfId="12369" priority="455" operator="lessThan">
      <formula>0</formula>
    </cfRule>
  </conditionalFormatting>
  <conditionalFormatting sqref="O634">
    <cfRule type="cellIs" dxfId="12368" priority="454" operator="lessThan">
      <formula>0</formula>
    </cfRule>
  </conditionalFormatting>
  <conditionalFormatting sqref="O636:O639">
    <cfRule type="cellIs" dxfId="12367" priority="453" operator="lessThan">
      <formula>0</formula>
    </cfRule>
  </conditionalFormatting>
  <conditionalFormatting sqref="O638">
    <cfRule type="cellIs" dxfId="12366" priority="452" operator="lessThan">
      <formula>0</formula>
    </cfRule>
  </conditionalFormatting>
  <conditionalFormatting sqref="O640:O643">
    <cfRule type="cellIs" dxfId="12365" priority="451" operator="lessThan">
      <formula>0</formula>
    </cfRule>
  </conditionalFormatting>
  <conditionalFormatting sqref="O642">
    <cfRule type="cellIs" dxfId="12364" priority="450" operator="lessThan">
      <formula>0</formula>
    </cfRule>
  </conditionalFormatting>
  <conditionalFormatting sqref="O644:O647">
    <cfRule type="cellIs" dxfId="12363" priority="449" operator="lessThan">
      <formula>0</formula>
    </cfRule>
  </conditionalFormatting>
  <conditionalFormatting sqref="O646">
    <cfRule type="cellIs" dxfId="12362" priority="448" operator="lessThan">
      <formula>0</formula>
    </cfRule>
  </conditionalFormatting>
  <conditionalFormatting sqref="O648:O651">
    <cfRule type="cellIs" dxfId="12361" priority="447" operator="lessThan">
      <formula>0</formula>
    </cfRule>
  </conditionalFormatting>
  <conditionalFormatting sqref="O650">
    <cfRule type="cellIs" dxfId="12360" priority="446" operator="lessThan">
      <formula>0</formula>
    </cfRule>
  </conditionalFormatting>
  <conditionalFormatting sqref="O652:O655">
    <cfRule type="cellIs" dxfId="12359" priority="445" operator="lessThan">
      <formula>0</formula>
    </cfRule>
  </conditionalFormatting>
  <conditionalFormatting sqref="O654">
    <cfRule type="cellIs" dxfId="12358" priority="444" operator="lessThan">
      <formula>0</formula>
    </cfRule>
  </conditionalFormatting>
  <conditionalFormatting sqref="O656:O659">
    <cfRule type="cellIs" dxfId="12357" priority="443" operator="lessThan">
      <formula>0</formula>
    </cfRule>
  </conditionalFormatting>
  <conditionalFormatting sqref="O658">
    <cfRule type="cellIs" dxfId="12356" priority="442" operator="lessThan">
      <formula>0</formula>
    </cfRule>
  </conditionalFormatting>
  <conditionalFormatting sqref="O664:O667">
    <cfRule type="cellIs" dxfId="12355" priority="441" operator="lessThan">
      <formula>0</formula>
    </cfRule>
  </conditionalFormatting>
  <conditionalFormatting sqref="O666">
    <cfRule type="cellIs" dxfId="12354" priority="440" operator="lessThan">
      <formula>0</formula>
    </cfRule>
  </conditionalFormatting>
  <conditionalFormatting sqref="O668:O671">
    <cfRule type="cellIs" dxfId="12353" priority="439" operator="lessThan">
      <formula>0</formula>
    </cfRule>
  </conditionalFormatting>
  <conditionalFormatting sqref="O670">
    <cfRule type="cellIs" dxfId="12352" priority="438" operator="lessThan">
      <formula>0</formula>
    </cfRule>
  </conditionalFormatting>
  <conditionalFormatting sqref="O447">
    <cfRule type="cellIs" dxfId="12351" priority="437" operator="lessThan">
      <formula>0</formula>
    </cfRule>
  </conditionalFormatting>
  <conditionalFormatting sqref="O499">
    <cfRule type="cellIs" dxfId="12350" priority="435" operator="lessThan">
      <formula>0</formula>
    </cfRule>
  </conditionalFormatting>
  <conditionalFormatting sqref="O553">
    <cfRule type="cellIs" dxfId="12349" priority="433" operator="lessThan">
      <formula>0</formula>
    </cfRule>
  </conditionalFormatting>
  <conditionalFormatting sqref="P361:Q361 Q362:Q364">
    <cfRule type="cellIs" dxfId="12345" priority="428" operator="lessThan">
      <formula>0</formula>
    </cfRule>
  </conditionalFormatting>
  <conditionalFormatting sqref="P361">
    <cfRule type="cellIs" dxfId="12344" priority="427" operator="lessThan">
      <formula>0</formula>
    </cfRule>
  </conditionalFormatting>
  <conditionalFormatting sqref="P362:P365">
    <cfRule type="cellIs" dxfId="12343" priority="426" operator="lessThan">
      <formula>0</formula>
    </cfRule>
  </conditionalFormatting>
  <conditionalFormatting sqref="Q366">
    <cfRule type="cellIs" dxfId="12339" priority="421" operator="lessThan">
      <formula>0</formula>
    </cfRule>
  </conditionalFormatting>
  <conditionalFormatting sqref="Q365">
    <cfRule type="cellIs" dxfId="12337" priority="419" operator="lessThan">
      <formula>0</formula>
    </cfRule>
  </conditionalFormatting>
  <conditionalFormatting sqref="Q365">
    <cfRule type="cellIs" dxfId="12336" priority="418" operator="lessThan">
      <formula>0</formula>
    </cfRule>
  </conditionalFormatting>
  <conditionalFormatting sqref="P366">
    <cfRule type="cellIs" dxfId="12323" priority="405" operator="lessThan">
      <formula>0</formula>
    </cfRule>
  </conditionalFormatting>
  <conditionalFormatting sqref="P501:P504">
    <cfRule type="cellIs" dxfId="12317" priority="387" operator="lessThan">
      <formula>0</formula>
    </cfRule>
  </conditionalFormatting>
  <conditionalFormatting sqref="P500:Q500">
    <cfRule type="cellIs" dxfId="12316" priority="392" operator="lessThan">
      <formula>0</formula>
    </cfRule>
  </conditionalFormatting>
  <conditionalFormatting sqref="Q501:Q504">
    <cfRule type="cellIs" dxfId="12315" priority="391" operator="lessThan">
      <formula>0</formula>
    </cfRule>
  </conditionalFormatting>
  <conditionalFormatting sqref="Q505">
    <cfRule type="cellIs" dxfId="12314" priority="390" operator="lessThan">
      <formula>0</formula>
    </cfRule>
  </conditionalFormatting>
  <conditionalFormatting sqref="Q505">
    <cfRule type="cellIs" dxfId="12313" priority="389" operator="lessThan">
      <formula>0</formula>
    </cfRule>
  </conditionalFormatting>
  <conditionalFormatting sqref="B500">
    <cfRule type="cellIs" dxfId="12312" priority="388" operator="lessThan">
      <formula>0</formula>
    </cfRule>
  </conditionalFormatting>
  <conditionalFormatting sqref="Q506">
    <cfRule type="cellIs" dxfId="12311" priority="386" operator="lessThan">
      <formula>0</formula>
    </cfRule>
  </conditionalFormatting>
  <conditionalFormatting sqref="Q507">
    <cfRule type="cellIs" dxfId="12310" priority="384" operator="lessThan">
      <formula>0</formula>
    </cfRule>
  </conditionalFormatting>
  <conditionalFormatting sqref="P507">
    <cfRule type="cellIs" dxfId="12309" priority="383" operator="lessThan">
      <formula>0</formula>
    </cfRule>
  </conditionalFormatting>
  <conditionalFormatting sqref="P505:P506">
    <cfRule type="cellIs" dxfId="12308" priority="385" operator="lessThan">
      <formula>0</formula>
    </cfRule>
  </conditionalFormatting>
  <conditionalFormatting sqref="B507:N507">
    <cfRule type="cellIs" dxfId="12307" priority="382" operator="lessThan">
      <formula>0</formula>
    </cfRule>
  </conditionalFormatting>
  <conditionalFormatting sqref="B506:O506">
    <cfRule type="cellIs" dxfId="12306" priority="379" operator="lessThan">
      <formula>0</formula>
    </cfRule>
  </conditionalFormatting>
  <conditionalFormatting sqref="B506:O506">
    <cfRule type="expression" dxfId="12305" priority="380">
      <formula>B506/#REF!&gt;1</formula>
    </cfRule>
    <cfRule type="expression" dxfId="12304" priority="381">
      <formula>B506/#REF!&lt;1</formula>
    </cfRule>
  </conditionalFormatting>
  <conditionalFormatting sqref="O507">
    <cfRule type="cellIs" dxfId="12303" priority="378" operator="lessThan">
      <formula>0</formula>
    </cfRule>
  </conditionalFormatting>
  <conditionalFormatting sqref="P508:Q508">
    <cfRule type="cellIs" dxfId="12302" priority="359" operator="lessThan">
      <formula>0</formula>
    </cfRule>
  </conditionalFormatting>
  <conditionalFormatting sqref="Q509:Q512">
    <cfRule type="cellIs" dxfId="12301" priority="358" operator="lessThan">
      <formula>0</formula>
    </cfRule>
  </conditionalFormatting>
  <conditionalFormatting sqref="B601:N601">
    <cfRule type="cellIs" dxfId="12300" priority="360" operator="lessThan">
      <formula>0</formula>
    </cfRule>
  </conditionalFormatting>
  <conditionalFormatting sqref="Q513:Q514">
    <cfRule type="cellIs" dxfId="12299" priority="357" operator="lessThan">
      <formula>0</formula>
    </cfRule>
  </conditionalFormatting>
  <conditionalFormatting sqref="B508">
    <cfRule type="cellIs" dxfId="12298" priority="353" operator="lessThan">
      <formula>0</formula>
    </cfRule>
  </conditionalFormatting>
  <conditionalFormatting sqref="B514">
    <cfRule type="cellIs" dxfId="12297" priority="352" operator="lessThan">
      <formula>0</formula>
    </cfRule>
  </conditionalFormatting>
  <conditionalFormatting sqref="F514">
    <cfRule type="cellIs" dxfId="12296" priority="340" operator="lessThan">
      <formula>0</formula>
    </cfRule>
  </conditionalFormatting>
  <conditionalFormatting sqref="E514">
    <cfRule type="cellIs" dxfId="12295" priority="343" operator="lessThan">
      <formula>0</formula>
    </cfRule>
  </conditionalFormatting>
  <conditionalFormatting sqref="Q514">
    <cfRule type="cellIs" dxfId="12294" priority="356" operator="lessThan">
      <formula>0</formula>
    </cfRule>
  </conditionalFormatting>
  <conditionalFormatting sqref="Q513">
    <cfRule type="cellIs" dxfId="12293" priority="355" operator="lessThan">
      <formula>0</formula>
    </cfRule>
  </conditionalFormatting>
  <conditionalFormatting sqref="P509:P512">
    <cfRule type="cellIs" dxfId="12292" priority="354" operator="lessThan">
      <formula>0</formula>
    </cfRule>
  </conditionalFormatting>
  <conditionalFormatting sqref="D514">
    <cfRule type="cellIs" dxfId="12291" priority="346" operator="lessThan">
      <formula>0</formula>
    </cfRule>
  </conditionalFormatting>
  <conditionalFormatting sqref="C514">
    <cfRule type="cellIs" dxfId="12290" priority="349" operator="lessThan">
      <formula>0</formula>
    </cfRule>
  </conditionalFormatting>
  <conditionalFormatting sqref="Q508:Q515">
    <cfRule type="cellIs" dxfId="12289" priority="309" operator="lessThan">
      <formula>0</formula>
    </cfRule>
  </conditionalFormatting>
  <conditionalFormatting sqref="P508:P515">
    <cfRule type="cellIs" dxfId="12288" priority="308" operator="lessThan">
      <formula>0</formula>
    </cfRule>
  </conditionalFormatting>
  <conditionalFormatting sqref="Q515">
    <cfRule type="cellIs" dxfId="12287" priority="306" operator="lessThan">
      <formula>0</formula>
    </cfRule>
  </conditionalFormatting>
  <conditionalFormatting sqref="P515">
    <cfRule type="cellIs" dxfId="12286" priority="305" operator="lessThan">
      <formula>0</formula>
    </cfRule>
  </conditionalFormatting>
  <conditionalFormatting sqref="B514">
    <cfRule type="expression" dxfId="12285" priority="350">
      <formula>B514/#REF!&gt;1</formula>
    </cfRule>
    <cfRule type="expression" dxfId="12284" priority="351">
      <formula>B514/#REF!&lt;1</formula>
    </cfRule>
  </conditionalFormatting>
  <conditionalFormatting sqref="C514">
    <cfRule type="expression" dxfId="12283" priority="347">
      <formula>C514/B514&gt;1</formula>
    </cfRule>
    <cfRule type="expression" dxfId="12282" priority="348">
      <formula>C514/B514&lt;1</formula>
    </cfRule>
  </conditionalFormatting>
  <conditionalFormatting sqref="D514">
    <cfRule type="expression" dxfId="12281" priority="344">
      <formula>D514/C514&gt;1</formula>
    </cfRule>
    <cfRule type="expression" dxfId="12280" priority="345">
      <formula>D514/C514&lt;1</formula>
    </cfRule>
  </conditionalFormatting>
  <conditionalFormatting sqref="E514">
    <cfRule type="expression" dxfId="12279" priority="341">
      <formula>E514/D514&gt;1</formula>
    </cfRule>
    <cfRule type="expression" dxfId="12278" priority="342">
      <formula>E514/D514&lt;1</formula>
    </cfRule>
  </conditionalFormatting>
  <conditionalFormatting sqref="F514">
    <cfRule type="expression" dxfId="12277" priority="338">
      <formula>F514/E514&gt;1</formula>
    </cfRule>
    <cfRule type="expression" dxfId="12276" priority="339">
      <formula>F514/E514&lt;1</formula>
    </cfRule>
  </conditionalFormatting>
  <conditionalFormatting sqref="G514">
    <cfRule type="cellIs" dxfId="12275" priority="337" operator="lessThan">
      <formula>0</formula>
    </cfRule>
  </conditionalFormatting>
  <conditionalFormatting sqref="G514">
    <cfRule type="expression" dxfId="12274" priority="335">
      <formula>G514/F514&gt;1</formula>
    </cfRule>
    <cfRule type="expression" dxfId="12273" priority="336">
      <formula>G514/F514&lt;1</formula>
    </cfRule>
  </conditionalFormatting>
  <conditionalFormatting sqref="H514">
    <cfRule type="cellIs" dxfId="12272" priority="334" operator="lessThan">
      <formula>0</formula>
    </cfRule>
  </conditionalFormatting>
  <conditionalFormatting sqref="H514">
    <cfRule type="expression" dxfId="12271" priority="332">
      <formula>H514/G514&gt;1</formula>
    </cfRule>
    <cfRule type="expression" dxfId="12270" priority="333">
      <formula>H514/G514&lt;1</formula>
    </cfRule>
  </conditionalFormatting>
  <conditionalFormatting sqref="I514:N514">
    <cfRule type="cellIs" dxfId="12269" priority="331" operator="lessThan">
      <formula>0</formula>
    </cfRule>
  </conditionalFormatting>
  <conditionalFormatting sqref="I514:N514">
    <cfRule type="expression" dxfId="12268" priority="329">
      <formula>I514/H514&gt;1</formula>
    </cfRule>
    <cfRule type="expression" dxfId="12267" priority="330">
      <formula>I514/H514&lt;1</formula>
    </cfRule>
  </conditionalFormatting>
  <conditionalFormatting sqref="P513:P514">
    <cfRule type="cellIs" dxfId="12266" priority="328" operator="lessThan">
      <formula>0</formula>
    </cfRule>
  </conditionalFormatting>
  <conditionalFormatting sqref="C509:C512">
    <cfRule type="cellIs" dxfId="12265" priority="327" operator="lessThan">
      <formula>0</formula>
    </cfRule>
  </conditionalFormatting>
  <conditionalFormatting sqref="B509:B512">
    <cfRule type="cellIs" dxfId="12264" priority="321" operator="lessThan">
      <formula>0</formula>
    </cfRule>
  </conditionalFormatting>
  <conditionalFormatting sqref="C509:C512">
    <cfRule type="expression" dxfId="12263" priority="325">
      <formula>C509/B509&gt;1</formula>
    </cfRule>
    <cfRule type="expression" dxfId="12262" priority="326">
      <formula>C509/B509&lt;1</formula>
    </cfRule>
  </conditionalFormatting>
  <conditionalFormatting sqref="D509:N512">
    <cfRule type="cellIs" dxfId="12261" priority="324" operator="lessThan">
      <formula>0</formula>
    </cfRule>
  </conditionalFormatting>
  <conditionalFormatting sqref="D509:N512">
    <cfRule type="expression" dxfId="12260" priority="322">
      <formula>D509/C509&gt;1</formula>
    </cfRule>
    <cfRule type="expression" dxfId="12259" priority="323">
      <formula>D509/C509&lt;1</formula>
    </cfRule>
  </conditionalFormatting>
  <conditionalFormatting sqref="B509:B512">
    <cfRule type="expression" dxfId="12258" priority="319">
      <formula>B509/#REF!&gt;1</formula>
    </cfRule>
    <cfRule type="expression" dxfId="12257" priority="320">
      <formula>B509/#REF!&lt;1</formula>
    </cfRule>
  </conditionalFormatting>
  <conditionalFormatting sqref="C513">
    <cfRule type="cellIs" dxfId="12256" priority="318" operator="lessThan">
      <formula>0</formula>
    </cfRule>
  </conditionalFormatting>
  <conditionalFormatting sqref="D513:N513">
    <cfRule type="cellIs" dxfId="12255" priority="315" operator="lessThan">
      <formula>0</formula>
    </cfRule>
  </conditionalFormatting>
  <conditionalFormatting sqref="C513">
    <cfRule type="expression" dxfId="12254" priority="316">
      <formula>C513/B513&gt;1</formula>
    </cfRule>
    <cfRule type="expression" dxfId="12253" priority="317">
      <formula>C513/B513&lt;1</formula>
    </cfRule>
  </conditionalFormatting>
  <conditionalFormatting sqref="D513:N513">
    <cfRule type="expression" dxfId="12252" priority="313">
      <formula>D513/C513&gt;1</formula>
    </cfRule>
    <cfRule type="expression" dxfId="12251" priority="314">
      <formula>D513/C513&lt;1</formula>
    </cfRule>
  </conditionalFormatting>
  <conditionalFormatting sqref="B513">
    <cfRule type="cellIs" dxfId="12250" priority="312" operator="lessThan">
      <formula>0</formula>
    </cfRule>
  </conditionalFormatting>
  <conditionalFormatting sqref="B513">
    <cfRule type="expression" dxfId="12249" priority="310">
      <formula>B513/#REF!&gt;1</formula>
    </cfRule>
    <cfRule type="expression" dxfId="12248" priority="311">
      <formula>B513/#REF!&lt;1</formula>
    </cfRule>
  </conditionalFormatting>
  <conditionalFormatting sqref="B509:N515 B508">
    <cfRule type="cellIs" dxfId="12247" priority="307" operator="lessThan">
      <formula>0</formula>
    </cfRule>
  </conditionalFormatting>
  <conditionalFormatting sqref="B515:N515">
    <cfRule type="cellIs" dxfId="12246" priority="304" operator="lessThan">
      <formula>0</formula>
    </cfRule>
  </conditionalFormatting>
  <conditionalFormatting sqref="O514">
    <cfRule type="cellIs" dxfId="12245" priority="303" operator="lessThan">
      <formula>0</formula>
    </cfRule>
  </conditionalFormatting>
  <conditionalFormatting sqref="O514">
    <cfRule type="expression" dxfId="12244" priority="301">
      <formula>O514/N514&gt;1</formula>
    </cfRule>
    <cfRule type="expression" dxfId="12243" priority="302">
      <formula>O514/N514&lt;1</formula>
    </cfRule>
  </conditionalFormatting>
  <conditionalFormatting sqref="O509:O512">
    <cfRule type="cellIs" dxfId="12242" priority="300" operator="lessThan">
      <formula>0</formula>
    </cfRule>
  </conditionalFormatting>
  <conditionalFormatting sqref="O509:O512">
    <cfRule type="expression" dxfId="12241" priority="298">
      <formula>O509/N509&gt;1</formula>
    </cfRule>
    <cfRule type="expression" dxfId="12240" priority="299">
      <formula>O509/N509&lt;1</formula>
    </cfRule>
  </conditionalFormatting>
  <conditionalFormatting sqref="O513">
    <cfRule type="cellIs" dxfId="12239" priority="297" operator="lessThan">
      <formula>0</formula>
    </cfRule>
  </conditionalFormatting>
  <conditionalFormatting sqref="O513">
    <cfRule type="expression" dxfId="12238" priority="295">
      <formula>O513/N513&gt;1</formula>
    </cfRule>
    <cfRule type="expression" dxfId="12237" priority="296">
      <formula>O513/N513&lt;1</formula>
    </cfRule>
  </conditionalFormatting>
  <conditionalFormatting sqref="O509:O515">
    <cfRule type="cellIs" dxfId="12236" priority="294" operator="lessThan">
      <formula>0</formula>
    </cfRule>
  </conditionalFormatting>
  <conditionalFormatting sqref="O515">
    <cfRule type="cellIs" dxfId="12235" priority="293" operator="lessThan">
      <formula>0</formula>
    </cfRule>
  </conditionalFormatting>
  <conditionalFormatting sqref="O601">
    <cfRule type="cellIs" dxfId="12234" priority="225" operator="lessThan">
      <formula>0</formula>
    </cfRule>
  </conditionalFormatting>
  <conditionalFormatting sqref="P609:P611">
    <cfRule type="cellIs" dxfId="12233" priority="224" operator="lessThan">
      <formula>0</formula>
    </cfRule>
  </conditionalFormatting>
  <conditionalFormatting sqref="C374:M378 N374:N376 B373:B377">
    <cfRule type="cellIs" dxfId="12232" priority="223" operator="lessThan">
      <formula>0</formula>
    </cfRule>
  </conditionalFormatting>
  <conditionalFormatting sqref="Q377">
    <cfRule type="cellIs" dxfId="12231" priority="215" operator="lessThan">
      <formula>0</formula>
    </cfRule>
  </conditionalFormatting>
  <conditionalFormatting sqref="P373:Q373 Q374:Q376">
    <cfRule type="cellIs" dxfId="12230" priority="222" operator="lessThan">
      <formula>0</formula>
    </cfRule>
  </conditionalFormatting>
  <conditionalFormatting sqref="P373">
    <cfRule type="cellIs" dxfId="12229" priority="221" operator="lessThan">
      <formula>0</formula>
    </cfRule>
  </conditionalFormatting>
  <conditionalFormatting sqref="J374">
    <cfRule type="cellIs" dxfId="12228" priority="219" operator="lessThan">
      <formula>0</formula>
    </cfRule>
  </conditionalFormatting>
  <conditionalFormatting sqref="K374:N375 J376:M377">
    <cfRule type="cellIs" dxfId="12227" priority="220" operator="lessThan">
      <formula>0</formula>
    </cfRule>
  </conditionalFormatting>
  <conditionalFormatting sqref="Q378">
    <cfRule type="cellIs" dxfId="12226" priority="217" operator="lessThan">
      <formula>0</formula>
    </cfRule>
  </conditionalFormatting>
  <conditionalFormatting sqref="B373">
    <cfRule type="cellIs" dxfId="12225" priority="218" operator="lessThan">
      <formula>0</formula>
    </cfRule>
  </conditionalFormatting>
  <conditionalFormatting sqref="J375">
    <cfRule type="cellIs" dxfId="12224" priority="216" operator="lessThan">
      <formula>0</formula>
    </cfRule>
  </conditionalFormatting>
  <conditionalFormatting sqref="Q377">
    <cfRule type="cellIs" dxfId="12223" priority="214" operator="lessThan">
      <formula>0</formula>
    </cfRule>
  </conditionalFormatting>
  <conditionalFormatting sqref="J378:M378">
    <cfRule type="cellIs" dxfId="12222" priority="213" operator="lessThan">
      <formula>0</formula>
    </cfRule>
  </conditionalFormatting>
  <conditionalFormatting sqref="C376:I377">
    <cfRule type="cellIs" dxfId="12221" priority="212" operator="lessThan">
      <formula>0</formula>
    </cfRule>
  </conditionalFormatting>
  <conditionalFormatting sqref="C374:I374">
    <cfRule type="cellIs" dxfId="12220" priority="211" operator="lessThan">
      <formula>0</formula>
    </cfRule>
  </conditionalFormatting>
  <conditionalFormatting sqref="C375:I375">
    <cfRule type="cellIs" dxfId="12219" priority="210" operator="lessThan">
      <formula>0</formula>
    </cfRule>
  </conditionalFormatting>
  <conditionalFormatting sqref="C378:I378">
    <cfRule type="cellIs" dxfId="12218" priority="209" operator="lessThan">
      <formula>0</formula>
    </cfRule>
  </conditionalFormatting>
  <conditionalFormatting sqref="N376">
    <cfRule type="cellIs" dxfId="12217" priority="208" operator="lessThan">
      <formula>0</formula>
    </cfRule>
  </conditionalFormatting>
  <conditionalFormatting sqref="B374:B378">
    <cfRule type="cellIs" dxfId="12216" priority="207" operator="lessThan">
      <formula>0</formula>
    </cfRule>
  </conditionalFormatting>
  <conditionalFormatting sqref="B375">
    <cfRule type="cellIs" dxfId="12215" priority="204" operator="lessThan">
      <formula>0</formula>
    </cfRule>
  </conditionalFormatting>
  <conditionalFormatting sqref="B376:B377">
    <cfRule type="cellIs" dxfId="12214" priority="206" operator="lessThan">
      <formula>0</formula>
    </cfRule>
  </conditionalFormatting>
  <conditionalFormatting sqref="B374">
    <cfRule type="cellIs" dxfId="12213" priority="205" operator="lessThan">
      <formula>0</formula>
    </cfRule>
  </conditionalFormatting>
  <conditionalFormatting sqref="B378">
    <cfRule type="cellIs" dxfId="12212" priority="203" operator="lessThan">
      <formula>0</formula>
    </cfRule>
  </conditionalFormatting>
  <conditionalFormatting sqref="N377">
    <cfRule type="cellIs" dxfId="12211" priority="202" operator="lessThan">
      <formula>0</formula>
    </cfRule>
  </conditionalFormatting>
  <conditionalFormatting sqref="N378">
    <cfRule type="cellIs" dxfId="12210" priority="201" operator="lessThan">
      <formula>0</formula>
    </cfRule>
  </conditionalFormatting>
  <conditionalFormatting sqref="N378">
    <cfRule type="cellIs" dxfId="12209" priority="200" operator="lessThan">
      <formula>0</formula>
    </cfRule>
  </conditionalFormatting>
  <conditionalFormatting sqref="P374">
    <cfRule type="cellIs" dxfId="12208" priority="199" operator="lessThan">
      <formula>0</formula>
    </cfRule>
  </conditionalFormatting>
  <conditionalFormatting sqref="P375:P376">
    <cfRule type="cellIs" dxfId="12207" priority="198" operator="lessThan">
      <formula>0</formula>
    </cfRule>
  </conditionalFormatting>
  <conditionalFormatting sqref="P377:P378">
    <cfRule type="cellIs" dxfId="12206" priority="197" operator="lessThan">
      <formula>0</formula>
    </cfRule>
  </conditionalFormatting>
  <conditionalFormatting sqref="O374:O376">
    <cfRule type="cellIs" dxfId="12205" priority="196" operator="lessThan">
      <formula>0</formula>
    </cfRule>
  </conditionalFormatting>
  <conditionalFormatting sqref="O374:O375">
    <cfRule type="cellIs" dxfId="12204" priority="195" operator="lessThan">
      <formula>0</formula>
    </cfRule>
  </conditionalFormatting>
  <conditionalFormatting sqref="O376">
    <cfRule type="cellIs" dxfId="12203" priority="194" operator="lessThan">
      <formula>0</formula>
    </cfRule>
  </conditionalFormatting>
  <conditionalFormatting sqref="O378">
    <cfRule type="cellIs" dxfId="12202" priority="191" operator="lessThan">
      <formula>0</formula>
    </cfRule>
  </conditionalFormatting>
  <conditionalFormatting sqref="O377">
    <cfRule type="cellIs" dxfId="12201" priority="193" operator="lessThan">
      <formula>0</formula>
    </cfRule>
  </conditionalFormatting>
  <conditionalFormatting sqref="O378">
    <cfRule type="cellIs" dxfId="12200" priority="192" operator="lessThan">
      <formula>0</formula>
    </cfRule>
  </conditionalFormatting>
  <conditionalFormatting sqref="B478:O481 B450:O453">
    <cfRule type="cellIs" dxfId="12199" priority="166" operator="lessThan">
      <formula>0</formula>
    </cfRule>
  </conditionalFormatting>
  <conditionalFormatting sqref="B478:O481 B450:O453">
    <cfRule type="expression" dxfId="12198" priority="164">
      <formula>B450/A450&gt;1</formula>
    </cfRule>
    <cfRule type="expression" dxfId="12197" priority="165">
      <formula>B450/A450&lt;1</formula>
    </cfRule>
  </conditionalFormatting>
  <conditionalFormatting sqref="B482:O482 B454:O454">
    <cfRule type="cellIs" dxfId="12196" priority="163" operator="lessThan">
      <formula>0</formula>
    </cfRule>
  </conditionalFormatting>
  <conditionalFormatting sqref="B482:O482 B454:O454">
    <cfRule type="expression" dxfId="12195" priority="161">
      <formula>B454/A454&gt;1</formula>
    </cfRule>
    <cfRule type="expression" dxfId="12194" priority="162">
      <formula>B454/A454&lt;1</formula>
    </cfRule>
  </conditionalFormatting>
  <conditionalFormatting sqref="B448:O448">
    <cfRule type="cellIs" dxfId="12193" priority="160" operator="lessThan">
      <formula>0</formula>
    </cfRule>
  </conditionalFormatting>
  <conditionalFormatting sqref="Q455:Q456">
    <cfRule type="cellIs" dxfId="12192" priority="152" operator="lessThan">
      <formula>0</formula>
    </cfRule>
  </conditionalFormatting>
  <conditionalFormatting sqref="B448:O448">
    <cfRule type="expression" dxfId="12191" priority="158">
      <formula>B448/A448&gt;1</formula>
    </cfRule>
    <cfRule type="expression" dxfId="12190" priority="159">
      <formula>B448/A448&lt;1</formula>
    </cfRule>
  </conditionalFormatting>
  <conditionalFormatting sqref="Q483">
    <cfRule type="cellIs" dxfId="12189" priority="138" operator="lessThan">
      <formula>0</formula>
    </cfRule>
  </conditionalFormatting>
  <conditionalFormatting sqref="B456:O456">
    <cfRule type="cellIs" dxfId="12188" priority="148" operator="lessThan">
      <formula>0</formula>
    </cfRule>
  </conditionalFormatting>
  <conditionalFormatting sqref="B456:O456">
    <cfRule type="expression" dxfId="12187" priority="146">
      <formula>B456/A456&gt;1</formula>
    </cfRule>
    <cfRule type="expression" dxfId="12186" priority="147">
      <formula>B456/A456&lt;1</formula>
    </cfRule>
  </conditionalFormatting>
  <conditionalFormatting sqref="P455:P456">
    <cfRule type="cellIs" dxfId="12185" priority="151" operator="lessThan">
      <formula>0</formula>
    </cfRule>
  </conditionalFormatting>
  <conditionalFormatting sqref="B455:N455">
    <cfRule type="cellIs" dxfId="12184" priority="150" operator="lessThan">
      <formula>0</formula>
    </cfRule>
  </conditionalFormatting>
  <conditionalFormatting sqref="O455">
    <cfRule type="cellIs" dxfId="12183" priority="149" operator="lessThan">
      <formula>0</formula>
    </cfRule>
  </conditionalFormatting>
  <conditionalFormatting sqref="B464:O464">
    <cfRule type="cellIs" dxfId="12182" priority="141" operator="lessThan">
      <formula>0</formula>
    </cfRule>
  </conditionalFormatting>
  <conditionalFormatting sqref="B464:O464">
    <cfRule type="expression" dxfId="12181" priority="139">
      <formula>B464/A464&gt;1</formula>
    </cfRule>
    <cfRule type="expression" dxfId="12180" priority="140">
      <formula>B464/A464&lt;1</formula>
    </cfRule>
  </conditionalFormatting>
  <conditionalFormatting sqref="P483">
    <cfRule type="cellIs" dxfId="12179" priority="137" operator="lessThan">
      <formula>0</formula>
    </cfRule>
  </conditionalFormatting>
  <conditionalFormatting sqref="Q463:Q464">
    <cfRule type="cellIs" dxfId="12178" priority="145" operator="lessThan">
      <formula>0</formula>
    </cfRule>
  </conditionalFormatting>
  <conditionalFormatting sqref="P463:P464">
    <cfRule type="cellIs" dxfId="12177" priority="144" operator="lessThan">
      <formula>0</formula>
    </cfRule>
  </conditionalFormatting>
  <conditionalFormatting sqref="B463:N463">
    <cfRule type="cellIs" dxfId="12176" priority="143" operator="lessThan">
      <formula>0</formula>
    </cfRule>
  </conditionalFormatting>
  <conditionalFormatting sqref="O463">
    <cfRule type="cellIs" dxfId="12175" priority="142" operator="lessThan">
      <formula>0</formula>
    </cfRule>
  </conditionalFormatting>
  <conditionalFormatting sqref="B483:N483">
    <cfRule type="cellIs" dxfId="12174" priority="136" operator="lessThan">
      <formula>0</formula>
    </cfRule>
  </conditionalFormatting>
  <conditionalFormatting sqref="O483">
    <cfRule type="cellIs" dxfId="12173" priority="135" operator="lessThan">
      <formula>0</formula>
    </cfRule>
  </conditionalFormatting>
  <conditionalFormatting sqref="P517:P520">
    <cfRule type="cellIs" dxfId="12172" priority="115" operator="lessThan">
      <formula>0</formula>
    </cfRule>
  </conditionalFormatting>
  <conditionalFormatting sqref="P516:Q516">
    <cfRule type="cellIs" dxfId="12171" priority="120" operator="lessThan">
      <formula>0</formula>
    </cfRule>
  </conditionalFormatting>
  <conditionalFormatting sqref="Q517:Q520">
    <cfRule type="cellIs" dxfId="12170" priority="119" operator="lessThan">
      <formula>0</formula>
    </cfRule>
  </conditionalFormatting>
  <conditionalFormatting sqref="Q521">
    <cfRule type="cellIs" dxfId="12169" priority="118" operator="lessThan">
      <formula>0</formula>
    </cfRule>
  </conditionalFormatting>
  <conditionalFormatting sqref="Q521">
    <cfRule type="cellIs" dxfId="12168" priority="117" operator="lessThan">
      <formula>0</formula>
    </cfRule>
  </conditionalFormatting>
  <conditionalFormatting sqref="B516">
    <cfRule type="cellIs" dxfId="12167" priority="116" operator="lessThan">
      <formula>0</formula>
    </cfRule>
  </conditionalFormatting>
  <conditionalFormatting sqref="Q522">
    <cfRule type="cellIs" dxfId="12166" priority="114" operator="lessThan">
      <formula>0</formula>
    </cfRule>
  </conditionalFormatting>
  <conditionalFormatting sqref="Q523">
    <cfRule type="cellIs" dxfId="12165" priority="112" operator="lessThan">
      <formula>0</formula>
    </cfRule>
  </conditionalFormatting>
  <conditionalFormatting sqref="P523">
    <cfRule type="cellIs" dxfId="12164" priority="111" operator="lessThan">
      <formula>0</formula>
    </cfRule>
  </conditionalFormatting>
  <conditionalFormatting sqref="P521:P522">
    <cfRule type="cellIs" dxfId="12163" priority="113" operator="lessThan">
      <formula>0</formula>
    </cfRule>
  </conditionalFormatting>
  <conditionalFormatting sqref="B523:N523">
    <cfRule type="cellIs" dxfId="12162" priority="110" operator="lessThan">
      <formula>0</formula>
    </cfRule>
  </conditionalFormatting>
  <conditionalFormatting sqref="B522:O522">
    <cfRule type="cellIs" dxfId="12161" priority="107" operator="lessThan">
      <formula>0</formula>
    </cfRule>
  </conditionalFormatting>
  <conditionalFormatting sqref="B522:O522">
    <cfRule type="expression" dxfId="12160" priority="108">
      <formula>B522/#REF!&gt;1</formula>
    </cfRule>
    <cfRule type="expression" dxfId="12159" priority="109">
      <formula>B522/#REF!&lt;1</formula>
    </cfRule>
  </conditionalFormatting>
  <conditionalFormatting sqref="O523">
    <cfRule type="cellIs" dxfId="12158" priority="106" operator="lessThan">
      <formula>0</formula>
    </cfRule>
  </conditionalFormatting>
  <conditionalFormatting sqref="P525:P528">
    <cfRule type="cellIs" dxfId="12157" priority="100" operator="lessThan">
      <formula>0</formula>
    </cfRule>
  </conditionalFormatting>
  <conditionalFormatting sqref="P524:Q524">
    <cfRule type="cellIs" dxfId="12156" priority="105" operator="lessThan">
      <formula>0</formula>
    </cfRule>
  </conditionalFormatting>
  <conditionalFormatting sqref="Q525:Q528">
    <cfRule type="cellIs" dxfId="12155" priority="104" operator="lessThan">
      <formula>0</formula>
    </cfRule>
  </conditionalFormatting>
  <conditionalFormatting sqref="Q529">
    <cfRule type="cellIs" dxfId="12154" priority="103" operator="lessThan">
      <formula>0</formula>
    </cfRule>
  </conditionalFormatting>
  <conditionalFormatting sqref="Q529">
    <cfRule type="cellIs" dxfId="12153" priority="102" operator="lessThan">
      <formula>0</formula>
    </cfRule>
  </conditionalFormatting>
  <conditionalFormatting sqref="B524">
    <cfRule type="cellIs" dxfId="12152" priority="101" operator="lessThan">
      <formula>0</formula>
    </cfRule>
  </conditionalFormatting>
  <conditionalFormatting sqref="Q530">
    <cfRule type="cellIs" dxfId="12151" priority="99" operator="lessThan">
      <formula>0</formula>
    </cfRule>
  </conditionalFormatting>
  <conditionalFormatting sqref="Q531">
    <cfRule type="cellIs" dxfId="12150" priority="97" operator="lessThan">
      <formula>0</formula>
    </cfRule>
  </conditionalFormatting>
  <conditionalFormatting sqref="P531">
    <cfRule type="cellIs" dxfId="12149" priority="96" operator="lessThan">
      <formula>0</formula>
    </cfRule>
  </conditionalFormatting>
  <conditionalFormatting sqref="P529:P530">
    <cfRule type="cellIs" dxfId="12148" priority="98" operator="lessThan">
      <formula>0</formula>
    </cfRule>
  </conditionalFormatting>
  <conditionalFormatting sqref="B531:N531">
    <cfRule type="cellIs" dxfId="12147" priority="95" operator="lessThan">
      <formula>0</formula>
    </cfRule>
  </conditionalFormatting>
  <conditionalFormatting sqref="B530:O530">
    <cfRule type="cellIs" dxfId="12146" priority="92" operator="lessThan">
      <formula>0</formula>
    </cfRule>
  </conditionalFormatting>
  <conditionalFormatting sqref="B530:O530">
    <cfRule type="expression" dxfId="12145" priority="93">
      <formula>B530/#REF!&gt;1</formula>
    </cfRule>
    <cfRule type="expression" dxfId="12144" priority="94">
      <formula>B530/#REF!&lt;1</formula>
    </cfRule>
  </conditionalFormatting>
  <conditionalFormatting sqref="O531">
    <cfRule type="cellIs" dxfId="12143" priority="91" operator="lessThan">
      <formula>0</formula>
    </cfRule>
  </conditionalFormatting>
  <conditionalFormatting sqref="P471:Q471 B471">
    <cfRule type="cellIs" dxfId="12142" priority="90" operator="lessThan">
      <formula>0</formula>
    </cfRule>
  </conditionalFormatting>
  <conditionalFormatting sqref="Q472:Q476">
    <cfRule type="cellIs" dxfId="12141" priority="89" operator="lessThan">
      <formula>0</formula>
    </cfRule>
  </conditionalFormatting>
  <conditionalFormatting sqref="P472:P475">
    <cfRule type="cellIs" dxfId="12140" priority="88" operator="lessThan">
      <formula>0</formula>
    </cfRule>
  </conditionalFormatting>
  <conditionalFormatting sqref="P476">
    <cfRule type="cellIs" dxfId="12139" priority="87" operator="lessThan">
      <formula>0</formula>
    </cfRule>
  </conditionalFormatting>
  <conditionalFormatting sqref="C350:M354 N356:N358 B355:B359 B348:B349 C356:M360">
    <cfRule type="cellIs" dxfId="106" priority="85" operator="lessThan">
      <formula>0</formula>
    </cfRule>
  </conditionalFormatting>
  <conditionalFormatting sqref="J352:N353 K350:N351">
    <cfRule type="cellIs" dxfId="105" priority="84" operator="lessThan">
      <formula>0</formula>
    </cfRule>
  </conditionalFormatting>
  <conditionalFormatting sqref="J350">
    <cfRule type="cellIs" dxfId="104" priority="83" operator="lessThan">
      <formula>0</formula>
    </cfRule>
  </conditionalFormatting>
  <conditionalFormatting sqref="B348">
    <cfRule type="cellIs" dxfId="103" priority="82" operator="lessThan">
      <formula>0</formula>
    </cfRule>
  </conditionalFormatting>
  <conditionalFormatting sqref="C356:J356">
    <cfRule type="cellIs" dxfId="102" priority="81" operator="lessThan">
      <formula>0</formula>
    </cfRule>
  </conditionalFormatting>
  <conditionalFormatting sqref="B349">
    <cfRule type="cellIs" dxfId="101" priority="81" operator="lessThan">
      <formula>0</formula>
    </cfRule>
  </conditionalFormatting>
  <conditionalFormatting sqref="J351">
    <cfRule type="cellIs" dxfId="100" priority="80" operator="lessThan">
      <formula>0</formula>
    </cfRule>
  </conditionalFormatting>
  <conditionalFormatting sqref="B357:N357 B358:M359 B356:M356">
    <cfRule type="cellIs" dxfId="99" priority="79" operator="lessThan">
      <formula>0</formula>
    </cfRule>
  </conditionalFormatting>
  <conditionalFormatting sqref="B355">
    <cfRule type="cellIs" dxfId="98" priority="77" operator="lessThan">
      <formula>0</formula>
    </cfRule>
  </conditionalFormatting>
  <conditionalFormatting sqref="I356">
    <cfRule type="cellIs" dxfId="97" priority="77" operator="lessThan">
      <formula>0</formula>
    </cfRule>
  </conditionalFormatting>
  <conditionalFormatting sqref="C357:J357">
    <cfRule type="cellIs" dxfId="96" priority="75" operator="lessThan">
      <formula>0</formula>
    </cfRule>
  </conditionalFormatting>
  <conditionalFormatting sqref="C360:M360">
    <cfRule type="cellIs" dxfId="95" priority="74" operator="lessThan">
      <formula>0</formula>
    </cfRule>
  </conditionalFormatting>
  <conditionalFormatting sqref="J354:N354">
    <cfRule type="cellIs" dxfId="94" priority="73" operator="lessThan">
      <formula>0</formula>
    </cfRule>
  </conditionalFormatting>
  <conditionalFormatting sqref="H359">
    <cfRule type="cellIs" dxfId="93" priority="72" operator="lessThan">
      <formula>0</formula>
    </cfRule>
  </conditionalFormatting>
  <conditionalFormatting sqref="H360">
    <cfRule type="cellIs" dxfId="92" priority="71" operator="lessThan">
      <formula>0</formula>
    </cfRule>
  </conditionalFormatting>
  <conditionalFormatting sqref="C350:I350">
    <cfRule type="cellIs" dxfId="91" priority="70" operator="lessThan">
      <formula>0</formula>
    </cfRule>
  </conditionalFormatting>
  <conditionalFormatting sqref="C352:I353">
    <cfRule type="cellIs" dxfId="90" priority="70" operator="lessThan">
      <formula>0</formula>
    </cfRule>
  </conditionalFormatting>
  <conditionalFormatting sqref="C351:I351">
    <cfRule type="cellIs" dxfId="89" priority="68" operator="lessThan">
      <formula>0</formula>
    </cfRule>
  </conditionalFormatting>
  <conditionalFormatting sqref="C354:I354">
    <cfRule type="cellIs" dxfId="88" priority="67" operator="lessThan">
      <formula>0</formula>
    </cfRule>
  </conditionalFormatting>
  <conditionalFormatting sqref="B348:O366">
    <cfRule type="cellIs" dxfId="87" priority="66" operator="lessThan">
      <formula>0</formula>
    </cfRule>
  </conditionalFormatting>
  <conditionalFormatting sqref="B354">
    <cfRule type="cellIs" dxfId="86" priority="65" operator="lessThan">
      <formula>0</formula>
    </cfRule>
  </conditionalFormatting>
  <conditionalFormatting sqref="N358">
    <cfRule type="cellIs" dxfId="85" priority="65" operator="lessThan">
      <formula>0</formula>
    </cfRule>
  </conditionalFormatting>
  <conditionalFormatting sqref="B351">
    <cfRule type="cellIs" dxfId="84" priority="63" operator="lessThan">
      <formula>0</formula>
    </cfRule>
  </conditionalFormatting>
  <conditionalFormatting sqref="C350:M353">
    <cfRule type="cellIs" dxfId="83" priority="64" operator="lessThan">
      <formula>0</formula>
    </cfRule>
  </conditionalFormatting>
  <conditionalFormatting sqref="B356:B360 B350:B354">
    <cfRule type="cellIs" dxfId="82" priority="63" operator="lessThan">
      <formula>0</formula>
    </cfRule>
  </conditionalFormatting>
  <conditionalFormatting sqref="B358:B359">
    <cfRule type="cellIs" dxfId="81" priority="62" operator="lessThan">
      <formula>0</formula>
    </cfRule>
  </conditionalFormatting>
  <conditionalFormatting sqref="B356">
    <cfRule type="cellIs" dxfId="80" priority="61" operator="lessThan">
      <formula>0</formula>
    </cfRule>
  </conditionalFormatting>
  <conditionalFormatting sqref="B357">
    <cfRule type="cellIs" dxfId="79" priority="60" operator="lessThan">
      <formula>0</formula>
    </cfRule>
  </conditionalFormatting>
  <conditionalFormatting sqref="B352:B353">
    <cfRule type="cellIs" dxfId="78" priority="58" operator="lessThan">
      <formula>0</formula>
    </cfRule>
  </conditionalFormatting>
  <conditionalFormatting sqref="B350">
    <cfRule type="cellIs" dxfId="77" priority="57" operator="lessThan">
      <formula>0</formula>
    </cfRule>
  </conditionalFormatting>
  <conditionalFormatting sqref="B360">
    <cfRule type="cellIs" dxfId="76" priority="59" operator="lessThan">
      <formula>0</formula>
    </cfRule>
  </conditionalFormatting>
  <conditionalFormatting sqref="B350:B353">
    <cfRule type="cellIs" dxfId="75" priority="54" operator="lessThan">
      <formula>0</formula>
    </cfRule>
  </conditionalFormatting>
  <conditionalFormatting sqref="N359">
    <cfRule type="cellIs" dxfId="74" priority="53" operator="lessThan">
      <formula>0</formula>
    </cfRule>
  </conditionalFormatting>
  <conditionalFormatting sqref="N354">
    <cfRule type="cellIs" dxfId="73" priority="52" operator="lessThan">
      <formula>0</formula>
    </cfRule>
  </conditionalFormatting>
  <conditionalFormatting sqref="N360">
    <cfRule type="cellIs" dxfId="72" priority="51" operator="lessThan">
      <formula>0</formula>
    </cfRule>
  </conditionalFormatting>
  <conditionalFormatting sqref="N360">
    <cfRule type="cellIs" dxfId="71" priority="50" operator="lessThan">
      <formula>0</formula>
    </cfRule>
  </conditionalFormatting>
  <conditionalFormatting sqref="O358">
    <cfRule type="cellIs" dxfId="70" priority="49" operator="lessThan">
      <formula>0</formula>
    </cfRule>
  </conditionalFormatting>
  <conditionalFormatting sqref="O356:O358">
    <cfRule type="cellIs" dxfId="69" priority="49" operator="lessThan">
      <formula>0</formula>
    </cfRule>
  </conditionalFormatting>
  <conditionalFormatting sqref="O350:O353">
    <cfRule type="cellIs" dxfId="68" priority="48" operator="lessThan">
      <formula>0</formula>
    </cfRule>
  </conditionalFormatting>
  <conditionalFormatting sqref="O357">
    <cfRule type="cellIs" dxfId="67" priority="47" operator="lessThan">
      <formula>0</formula>
    </cfRule>
  </conditionalFormatting>
  <conditionalFormatting sqref="O354">
    <cfRule type="cellIs" dxfId="66" priority="46" operator="lessThan">
      <formula>0</formula>
    </cfRule>
  </conditionalFormatting>
  <conditionalFormatting sqref="O359">
    <cfRule type="cellIs" dxfId="65" priority="44" operator="lessThan">
      <formula>0</formula>
    </cfRule>
  </conditionalFormatting>
  <conditionalFormatting sqref="O354">
    <cfRule type="cellIs" dxfId="64" priority="43" operator="lessThan">
      <formula>0</formula>
    </cfRule>
  </conditionalFormatting>
  <conditionalFormatting sqref="O360">
    <cfRule type="cellIs" dxfId="63" priority="42" operator="lessThan">
      <formula>0</formula>
    </cfRule>
  </conditionalFormatting>
  <conditionalFormatting sqref="O360">
    <cfRule type="cellIs" dxfId="62" priority="41" operator="lessThan">
      <formula>0</formula>
    </cfRule>
  </conditionalFormatting>
  <conditionalFormatting sqref="O364">
    <cfRule type="cellIs" dxfId="61" priority="40" operator="lessThan">
      <formula>0</formula>
    </cfRule>
  </conditionalFormatting>
  <conditionalFormatting sqref="C362:M366 B361:B365 N362:N364">
    <cfRule type="cellIs" dxfId="60" priority="40" operator="lessThan">
      <formula>0</formula>
    </cfRule>
  </conditionalFormatting>
  <conditionalFormatting sqref="C362:J362">
    <cfRule type="cellIs" dxfId="59" priority="38" operator="lessThan">
      <formula>0</formula>
    </cfRule>
  </conditionalFormatting>
  <conditionalFormatting sqref="B364:M365 B362:M362 B363:N363">
    <cfRule type="cellIs" dxfId="58" priority="39" operator="lessThan">
      <formula>0</formula>
    </cfRule>
  </conditionalFormatting>
  <conditionalFormatting sqref="B361">
    <cfRule type="cellIs" dxfId="57" priority="36" operator="lessThan">
      <formula>0</formula>
    </cfRule>
  </conditionalFormatting>
  <conditionalFormatting sqref="I362">
    <cfRule type="cellIs" dxfId="56" priority="37" operator="lessThan">
      <formula>0</formula>
    </cfRule>
  </conditionalFormatting>
  <conditionalFormatting sqref="C363:J363">
    <cfRule type="cellIs" dxfId="55" priority="35" operator="lessThan">
      <formula>0</formula>
    </cfRule>
  </conditionalFormatting>
  <conditionalFormatting sqref="H365">
    <cfRule type="cellIs" dxfId="54" priority="33" operator="lessThan">
      <formula>0</formula>
    </cfRule>
  </conditionalFormatting>
  <conditionalFormatting sqref="H366">
    <cfRule type="cellIs" dxfId="53" priority="32" operator="lessThan">
      <formula>0</formula>
    </cfRule>
  </conditionalFormatting>
  <conditionalFormatting sqref="C366:M366">
    <cfRule type="cellIs" dxfId="52" priority="34" operator="lessThan">
      <formula>0</formula>
    </cfRule>
  </conditionalFormatting>
  <conditionalFormatting sqref="B364:N364">
    <cfRule type="cellIs" dxfId="51" priority="31" operator="lessThan">
      <formula>0</formula>
    </cfRule>
  </conditionalFormatting>
  <conditionalFormatting sqref="B362:B366">
    <cfRule type="cellIs" dxfId="50" priority="30" operator="lessThan">
      <formula>0</formula>
    </cfRule>
  </conditionalFormatting>
  <conditionalFormatting sqref="B364:B365">
    <cfRule type="cellIs" dxfId="49" priority="29" operator="lessThan">
      <formula>0</formula>
    </cfRule>
  </conditionalFormatting>
  <conditionalFormatting sqref="B362">
    <cfRule type="cellIs" dxfId="48" priority="28" operator="lessThan">
      <formula>0</formula>
    </cfRule>
  </conditionalFormatting>
  <conditionalFormatting sqref="B363">
    <cfRule type="cellIs" dxfId="47" priority="27" operator="lessThan">
      <formula>0</formula>
    </cfRule>
  </conditionalFormatting>
  <conditionalFormatting sqref="B366">
    <cfRule type="cellIs" dxfId="46" priority="26" operator="lessThan">
      <formula>0</formula>
    </cfRule>
  </conditionalFormatting>
  <conditionalFormatting sqref="B365:N365">
    <cfRule type="cellIs" dxfId="45" priority="25" operator="lessThan">
      <formula>0</formula>
    </cfRule>
  </conditionalFormatting>
  <conditionalFormatting sqref="N366">
    <cfRule type="cellIs" dxfId="44" priority="24" operator="lessThan">
      <formula>0</formula>
    </cfRule>
  </conditionalFormatting>
  <conditionalFormatting sqref="N366">
    <cfRule type="cellIs" dxfId="43" priority="23" operator="lessThan">
      <formula>0</formula>
    </cfRule>
  </conditionalFormatting>
  <conditionalFormatting sqref="O362:O364">
    <cfRule type="cellIs" dxfId="42" priority="22" operator="lessThan">
      <formula>0</formula>
    </cfRule>
  </conditionalFormatting>
  <conditionalFormatting sqref="O363">
    <cfRule type="cellIs" dxfId="41" priority="21" operator="lessThan">
      <formula>0</formula>
    </cfRule>
  </conditionalFormatting>
  <conditionalFormatting sqref="O366">
    <cfRule type="cellIs" dxfId="40" priority="19" operator="lessThan">
      <formula>0</formula>
    </cfRule>
  </conditionalFormatting>
  <conditionalFormatting sqref="O365">
    <cfRule type="cellIs" dxfId="39" priority="19" operator="lessThan">
      <formula>0</formula>
    </cfRule>
  </conditionalFormatting>
  <conditionalFormatting sqref="O366">
    <cfRule type="cellIs" dxfId="38" priority="18" operator="lessThan">
      <formula>0</formula>
    </cfRule>
  </conditionalFormatting>
  <conditionalFormatting sqref="O356:O359">
    <cfRule type="cellIs" dxfId="37" priority="16" operator="lessThan">
      <formula>0</formula>
    </cfRule>
  </conditionalFormatting>
  <conditionalFormatting sqref="O364">
    <cfRule type="cellIs" dxfId="36" priority="15" operator="lessThan">
      <formula>0</formula>
    </cfRule>
  </conditionalFormatting>
  <conditionalFormatting sqref="O362:O364">
    <cfRule type="cellIs" dxfId="35" priority="15" operator="lessThan">
      <formula>0</formula>
    </cfRule>
  </conditionalFormatting>
  <conditionalFormatting sqref="O363">
    <cfRule type="cellIs" dxfId="34" priority="14" operator="lessThan">
      <formula>0</formula>
    </cfRule>
  </conditionalFormatting>
  <conditionalFormatting sqref="O365">
    <cfRule type="cellIs" dxfId="33" priority="12" operator="lessThan">
      <formula>0</formula>
    </cfRule>
  </conditionalFormatting>
  <conditionalFormatting sqref="O362:O365">
    <cfRule type="cellIs" dxfId="32" priority="11" operator="lessThan">
      <formula>0</formula>
    </cfRule>
  </conditionalFormatting>
  <conditionalFormatting sqref="B356:M359">
    <cfRule type="cellIs" dxfId="31" priority="10" operator="lessThan">
      <formula>0</formula>
    </cfRule>
  </conditionalFormatting>
  <conditionalFormatting sqref="B356:M359">
    <cfRule type="cellIs" dxfId="30" priority="9" operator="lessThan">
      <formula>0</formula>
    </cfRule>
  </conditionalFormatting>
  <conditionalFormatting sqref="N356:N359">
    <cfRule type="cellIs" dxfId="29" priority="8" operator="lessThan">
      <formula>0</formula>
    </cfRule>
  </conditionalFormatting>
  <conditionalFormatting sqref="L356:L359">
    <cfRule type="cellIs" dxfId="28" priority="7" operator="lessThan">
      <formula>0</formula>
    </cfRule>
  </conditionalFormatting>
  <conditionalFormatting sqref="L356:L359">
    <cfRule type="cellIs" dxfId="27" priority="6" operator="lessThan">
      <formula>0</formula>
    </cfRule>
  </conditionalFormatting>
  <conditionalFormatting sqref="B362:N364">
    <cfRule type="cellIs" dxfId="26" priority="5" operator="lessThan">
      <formula>0</formula>
    </cfRule>
  </conditionalFormatting>
  <conditionalFormatting sqref="B363:N363">
    <cfRule type="cellIs" dxfId="25" priority="4" operator="lessThan">
      <formula>0</formula>
    </cfRule>
  </conditionalFormatting>
  <conditionalFormatting sqref="B364:N364">
    <cfRule type="cellIs" dxfId="24" priority="3" operator="lessThan">
      <formula>0</formula>
    </cfRule>
  </conditionalFormatting>
  <conditionalFormatting sqref="B365:N365">
    <cfRule type="cellIs" dxfId="23" priority="2" operator="lessThan">
      <formula>0</formula>
    </cfRule>
  </conditionalFormatting>
  <conditionalFormatting sqref="B362:N365">
    <cfRule type="cellIs" dxfId="22"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G393" zoomScaleNormal="100" workbookViewId="0">
      <selection activeCell="O405" sqref="O40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2580</v>
      </c>
      <c r="Z2" t="s">
        <v>2581</v>
      </c>
      <c r="AA2" t="s">
        <v>2582</v>
      </c>
      <c r="AB2" t="s">
        <v>2583</v>
      </c>
      <c r="AC2" t="s">
        <v>2584</v>
      </c>
      <c r="AD2" t="s">
        <v>2585</v>
      </c>
      <c r="AE2" t="s">
        <v>2586</v>
      </c>
      <c r="AF2" t="s">
        <v>2587</v>
      </c>
      <c r="AG2" t="s">
        <v>2588</v>
      </c>
      <c r="AH2" t="s">
        <v>2589</v>
      </c>
      <c r="AI2" t="s">
        <v>2590</v>
      </c>
      <c r="AJ2" t="s">
        <v>2591</v>
      </c>
      <c r="AK2" t="s">
        <v>2592</v>
      </c>
      <c r="AL2" t="s">
        <v>2593</v>
      </c>
      <c r="AM2" t="s">
        <v>2594</v>
      </c>
      <c r="AN2" t="s">
        <v>2595</v>
      </c>
      <c r="AO2" t="s">
        <v>2596</v>
      </c>
      <c r="AP2" t="s">
        <v>2597</v>
      </c>
      <c r="AQ2" t="s">
        <v>2598</v>
      </c>
      <c r="AR2" t="s">
        <v>2599</v>
      </c>
      <c r="AS2" t="s">
        <v>2600</v>
      </c>
      <c r="AT2" t="s">
        <v>2601</v>
      </c>
      <c r="AU2" t="s">
        <v>2602</v>
      </c>
      <c r="AV2" t="s">
        <v>2603</v>
      </c>
      <c r="AW2" t="s">
        <v>2604</v>
      </c>
      <c r="AX2" t="s">
        <v>2605</v>
      </c>
      <c r="AY2" t="s">
        <v>2606</v>
      </c>
      <c r="AZ2" t="s">
        <v>2607</v>
      </c>
      <c r="BA2" t="s">
        <v>2608</v>
      </c>
      <c r="BB2" t="s">
        <v>2609</v>
      </c>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x14ac:dyDescent="0.3">
      <c r="A6" t="s">
        <v>797</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x14ac:dyDescent="0.3">
      <c r="A7" t="s">
        <v>798</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x14ac:dyDescent="0.3">
      <c r="A8" t="s">
        <v>2612</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x14ac:dyDescent="0.3">
      <c r="A9" t="s">
        <v>2613</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x14ac:dyDescent="0.3">
      <c r="A10" t="s">
        <v>799</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x14ac:dyDescent="0.3">
      <c r="A11" t="s">
        <v>2614</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x14ac:dyDescent="0.3">
      <c r="A12" t="s">
        <v>2615</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2616</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x14ac:dyDescent="0.3">
      <c r="A14" t="s">
        <v>2617</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x14ac:dyDescent="0.3">
      <c r="A15" t="s">
        <v>800</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x14ac:dyDescent="0.3">
      <c r="A16" t="s">
        <v>2618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2619</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2612</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x14ac:dyDescent="0.3">
      <c r="A19" t="s">
        <v>2620</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2621</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x14ac:dyDescent="0.3">
      <c r="A21" t="s">
        <v>2622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x14ac:dyDescent="0.3">
      <c r="A22" t="s">
        <v>2623</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2624</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x14ac:dyDescent="0.3">
      <c r="A24" t="s">
        <v>2625</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2626</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2627</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2628</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2629</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2630</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801</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x14ac:dyDescent="0.3">
      <c r="A31" t="s">
        <v>2631</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802</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x14ac:dyDescent="0.3">
      <c r="A33" t="s">
        <v>2632</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x14ac:dyDescent="0.3">
      <c r="A34" t="s">
        <v>2633</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2634</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2635</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x14ac:dyDescent="0.3">
      <c r="A37" t="s">
        <v>2636</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x14ac:dyDescent="0.3">
      <c r="A38" t="s">
        <v>803</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x14ac:dyDescent="0.3">
      <c r="A39" t="s">
        <v>804</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x14ac:dyDescent="0.3">
      <c r="A40" t="s">
        <v>2637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2638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805</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x14ac:dyDescent="0.3">
      <c r="A43" t="s">
        <v>806</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x14ac:dyDescent="0.3">
      <c r="A44" t="s">
        <v>2612</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x14ac:dyDescent="0.3">
      <c r="A45" t="s">
        <v>2639</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x14ac:dyDescent="0.3">
      <c r="A46" t="s">
        <v>807</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x14ac:dyDescent="0.3">
      <c r="A47" t="s">
        <v>2612</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2640</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x14ac:dyDescent="0.3">
      <c r="A49" t="s">
        <v>808</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x14ac:dyDescent="0.3">
      <c r="A50" t="s">
        <v>2641</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2640</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x14ac:dyDescent="0.3">
      <c r="A52" t="s">
        <v>2642</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2643</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2644</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2645</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2646</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2647</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x14ac:dyDescent="0.3">
      <c r="A58" t="s">
        <v>2648</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x14ac:dyDescent="0.3">
      <c r="A59" t="s">
        <v>2649</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x14ac:dyDescent="0.3">
      <c r="A60" t="s">
        <v>809</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x14ac:dyDescent="0.3">
      <c r="A61" t="s">
        <v>2650</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810</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x14ac:dyDescent="0.3">
      <c r="A63" t="s">
        <v>2641</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2640</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x14ac:dyDescent="0.3">
      <c r="A65" t="s">
        <v>2642</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2651</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x14ac:dyDescent="0.3">
      <c r="A67" t="s">
        <v>2652</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2653</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2654</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2655</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x14ac:dyDescent="0.3">
      <c r="A71" t="s">
        <v>2656</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x14ac:dyDescent="0.3">
      <c r="A72" t="s">
        <v>2657</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x14ac:dyDescent="0.3">
      <c r="A73" t="s">
        <v>811</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x14ac:dyDescent="0.3">
      <c r="A74" t="s">
        <v>812</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x14ac:dyDescent="0.3">
      <c r="A75" t="s">
        <v>2658</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2659</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x14ac:dyDescent="0.3">
      <c r="A77" t="s">
        <v>2660</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x14ac:dyDescent="0.3">
      <c r="A78" t="s">
        <v>2661</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x14ac:dyDescent="0.3">
      <c r="A79" t="s">
        <v>2662</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x14ac:dyDescent="0.3">
      <c r="A80" t="s">
        <v>2663</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x14ac:dyDescent="0.3">
      <c r="A81" t="s">
        <v>2664</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x14ac:dyDescent="0.3">
      <c r="A82" t="s">
        <v>2665</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2666</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x14ac:dyDescent="0.3">
      <c r="A84" t="s">
        <v>2667</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x14ac:dyDescent="0.3">
      <c r="A85" t="s">
        <v>2668</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x14ac:dyDescent="0.3">
      <c r="A86" t="s">
        <v>813</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x14ac:dyDescent="0.3">
      <c r="A87" t="s">
        <v>2669</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x14ac:dyDescent="0.3">
      <c r="A88" t="s">
        <v>2670</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x14ac:dyDescent="0.3">
      <c r="A89" t="s">
        <v>2671</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x14ac:dyDescent="0.3">
      <c r="A90" t="s">
        <v>2672</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2673</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x14ac:dyDescent="0.3">
      <c r="A92" t="s">
        <v>2674</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x14ac:dyDescent="0.3">
      <c r="A93" t="s">
        <v>2675</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x14ac:dyDescent="0.3">
      <c r="A94" t="s">
        <v>814</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x14ac:dyDescent="0.3">
      <c r="A95" t="s">
        <v>2676</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x14ac:dyDescent="0.3">
      <c r="A96" t="s">
        <v>2677</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x14ac:dyDescent="0.3">
      <c r="A97" t="s">
        <v>2678</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808</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2580</v>
      </c>
      <c r="Z128" t="s">
        <v>2581</v>
      </c>
      <c r="AA128" t="s">
        <v>2685</v>
      </c>
      <c r="AB128" t="s">
        <v>2583</v>
      </c>
      <c r="AC128" t="s">
        <v>2584</v>
      </c>
      <c r="AD128" t="s">
        <v>2585</v>
      </c>
      <c r="AE128" t="s">
        <v>2686</v>
      </c>
      <c r="AF128" t="s">
        <v>2587</v>
      </c>
      <c r="AG128" t="s">
        <v>2588</v>
      </c>
      <c r="AH128" t="s">
        <v>2589</v>
      </c>
      <c r="AI128" t="s">
        <v>2687</v>
      </c>
      <c r="AJ128" t="s">
        <v>2591</v>
      </c>
      <c r="AK128" t="s">
        <v>2592</v>
      </c>
      <c r="AL128" t="s">
        <v>2593</v>
      </c>
      <c r="AM128" t="s">
        <v>2688</v>
      </c>
      <c r="AN128" t="s">
        <v>2595</v>
      </c>
      <c r="AO128" t="s">
        <v>2596</v>
      </c>
      <c r="AP128" t="s">
        <v>2597</v>
      </c>
      <c r="AQ128" t="s">
        <v>2689</v>
      </c>
      <c r="AR128" t="s">
        <v>2599</v>
      </c>
      <c r="AS128" t="s">
        <v>2600</v>
      </c>
      <c r="AT128" t="s">
        <v>2601</v>
      </c>
      <c r="AU128" t="s">
        <v>2690</v>
      </c>
      <c r="AV128" t="s">
        <v>2603</v>
      </c>
      <c r="AW128" t="s">
        <v>2604</v>
      </c>
      <c r="AX128" t="s">
        <v>2605</v>
      </c>
      <c r="AY128" t="s">
        <v>2691</v>
      </c>
      <c r="AZ128" t="s">
        <v>2607</v>
      </c>
      <c r="BA128" t="s">
        <v>2608</v>
      </c>
      <c r="BB128" t="s">
        <v>2609</v>
      </c>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x14ac:dyDescent="0.3">
      <c r="A132" t="s">
        <v>2694</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x14ac:dyDescent="0.3">
      <c r="A133" t="s">
        <v>878</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x14ac:dyDescent="0.3">
      <c r="A134" t="s">
        <v>879</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x14ac:dyDescent="0.3">
      <c r="A135" t="s">
        <v>2695</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795</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x14ac:dyDescent="0.3">
      <c r="A137" t="s">
        <v>880</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x14ac:dyDescent="0.3">
      <c r="A138" t="s">
        <v>2696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881</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x14ac:dyDescent="0.3">
      <c r="A140" t="s">
        <v>882</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x14ac:dyDescent="0.3">
      <c r="A141" t="s">
        <v>883</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x14ac:dyDescent="0.3">
      <c r="A142" t="s">
        <v>884</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885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x14ac:dyDescent="0.3">
      <c r="A144" t="s">
        <v>2697</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x14ac:dyDescent="0.3">
      <c r="A145" t="s">
        <v>886</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887</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x14ac:dyDescent="0.3">
      <c r="A147" t="s">
        <v>2698</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x14ac:dyDescent="0.3">
      <c r="A148" t="s">
        <v>2699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x14ac:dyDescent="0.3">
      <c r="A149" t="s">
        <v>2700</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x14ac:dyDescent="0.3">
      <c r="A150" t="s">
        <v>888</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x14ac:dyDescent="0.3">
      <c r="A151" t="s">
        <v>889</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x14ac:dyDescent="0.3">
      <c r="A152" t="s">
        <v>2701</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x14ac:dyDescent="0.3">
      <c r="A153" t="s">
        <v>2702</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x14ac:dyDescent="0.3">
      <c r="A154" t="s">
        <v>2703</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2704</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2705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2706</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2707</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x14ac:dyDescent="0.3">
      <c r="A159" t="s">
        <v>2708</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2709</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2710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2711</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2712</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2713</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2714</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2715</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890</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x14ac:dyDescent="0.3">
      <c r="A168" t="s">
        <v>2716</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x14ac:dyDescent="0.3">
      <c r="A169" t="s">
        <v>2717</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2718</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2719</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2720</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x14ac:dyDescent="0.3">
      <c r="A173" t="s">
        <v>2721</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2580</v>
      </c>
      <c r="Z219" t="s">
        <v>2581</v>
      </c>
      <c r="AA219" t="s">
        <v>2582</v>
      </c>
      <c r="AB219" t="s">
        <v>2583</v>
      </c>
      <c r="AC219" t="s">
        <v>2584</v>
      </c>
      <c r="AD219" t="s">
        <v>2585</v>
      </c>
      <c r="AE219" t="s">
        <v>2586</v>
      </c>
      <c r="AF219" t="s">
        <v>2587</v>
      </c>
      <c r="AG219" t="s">
        <v>2588</v>
      </c>
      <c r="AH219" t="s">
        <v>2589</v>
      </c>
      <c r="AI219" t="s">
        <v>2590</v>
      </c>
      <c r="AJ219" t="s">
        <v>2591</v>
      </c>
      <c r="AK219" t="s">
        <v>2592</v>
      </c>
      <c r="AL219" t="s">
        <v>2593</v>
      </c>
      <c r="AM219" t="s">
        <v>2594</v>
      </c>
      <c r="AN219" t="s">
        <v>2595</v>
      </c>
      <c r="AO219" t="s">
        <v>2596</v>
      </c>
      <c r="AP219" t="s">
        <v>2597</v>
      </c>
      <c r="AQ219" t="s">
        <v>2598</v>
      </c>
      <c r="AR219" t="s">
        <v>2599</v>
      </c>
      <c r="AS219" t="s">
        <v>2600</v>
      </c>
      <c r="AT219" t="s">
        <v>2601</v>
      </c>
      <c r="AU219" t="s">
        <v>2602</v>
      </c>
      <c r="AV219" t="s">
        <v>2603</v>
      </c>
      <c r="AW219" t="s">
        <v>2604</v>
      </c>
      <c r="AX219" t="s">
        <v>2605</v>
      </c>
      <c r="AY219" t="s">
        <v>2606</v>
      </c>
      <c r="AZ219" t="s">
        <v>2607</v>
      </c>
      <c r="BA219" t="s">
        <v>2608</v>
      </c>
      <c r="BB219" t="s">
        <v>2609</v>
      </c>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x14ac:dyDescent="0.3">
      <c r="A222" t="s">
        <v>891</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x14ac:dyDescent="0.3">
      <c r="A223" t="s">
        <v>2724</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x14ac:dyDescent="0.3">
      <c r="A224" t="s">
        <v>2725</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x14ac:dyDescent="0.3">
      <c r="A225" t="s">
        <v>892</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x14ac:dyDescent="0.3">
      <c r="A226" t="s">
        <v>2726</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x14ac:dyDescent="0.3">
      <c r="A227" t="s">
        <v>2727</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2728</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x14ac:dyDescent="0.3">
      <c r="A229" t="s">
        <v>2729</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x14ac:dyDescent="0.3">
      <c r="A230" t="s">
        <v>2730</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2731</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x14ac:dyDescent="0.3">
      <c r="A232" t="s">
        <v>2732</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x14ac:dyDescent="0.3">
      <c r="A233" t="s">
        <v>2733</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x14ac:dyDescent="0.3">
      <c r="A234" t="s">
        <v>2734</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2735</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2736</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x14ac:dyDescent="0.3">
      <c r="A237" t="s">
        <v>2737</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2738</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2739</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x14ac:dyDescent="0.3">
      <c r="A240" t="s">
        <v>2695</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879</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888</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x14ac:dyDescent="0.3">
      <c r="A243" t="s">
        <v>889</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x14ac:dyDescent="0.3">
      <c r="A244" t="s">
        <v>2740</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2741</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x14ac:dyDescent="0.3">
      <c r="A246" t="s">
        <v>2742</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x14ac:dyDescent="0.3">
      <c r="A247" t="s">
        <v>2743</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2744</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x14ac:dyDescent="0.3">
      <c r="A249" t="s">
        <v>2745</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x14ac:dyDescent="0.3">
      <c r="A250" t="s">
        <v>2746</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x14ac:dyDescent="0.3">
      <c r="A251" t="s">
        <v>2747</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2748</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x14ac:dyDescent="0.3">
      <c r="A253" t="s">
        <v>2749</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x14ac:dyDescent="0.3">
      <c r="A254" t="s">
        <v>2750</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x14ac:dyDescent="0.3">
      <c r="A255" t="s">
        <v>2751</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x14ac:dyDescent="0.3">
      <c r="A256" t="s">
        <v>2752</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x14ac:dyDescent="0.3">
      <c r="A257" t="s">
        <v>893</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x14ac:dyDescent="0.3">
      <c r="A258" t="s">
        <v>2753</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2754</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x14ac:dyDescent="0.3">
      <c r="A260" t="s">
        <v>2755</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x14ac:dyDescent="0.3">
      <c r="A261" t="s">
        <v>2756</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2757</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x14ac:dyDescent="0.3">
      <c r="A263" t="s">
        <v>2758</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x14ac:dyDescent="0.3">
      <c r="A264" t="s">
        <v>2759</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x14ac:dyDescent="0.3">
      <c r="A265" t="s">
        <v>2760</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x14ac:dyDescent="0.3">
      <c r="A266" t="s">
        <v>2761</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x14ac:dyDescent="0.3">
      <c r="A267" t="s">
        <v>2762</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x14ac:dyDescent="0.3">
      <c r="A268" t="s">
        <v>2763</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2764</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894</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x14ac:dyDescent="0.3">
      <c r="A271" t="s">
        <v>2761</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x14ac:dyDescent="0.3">
      <c r="A272" t="s">
        <v>2762</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x14ac:dyDescent="0.3">
      <c r="A273" t="s">
        <v>2764</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x14ac:dyDescent="0.3">
      <c r="A274" t="s">
        <v>2765</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x14ac:dyDescent="0.3">
      <c r="A275" t="s">
        <v>2766</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x14ac:dyDescent="0.3">
      <c r="A276" t="s">
        <v>2767</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x14ac:dyDescent="0.3">
      <c r="A277" t="s">
        <v>895</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x14ac:dyDescent="0.3">
      <c r="A278" t="s">
        <v>2768</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2769</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x14ac:dyDescent="0.3">
      <c r="A280" t="s">
        <v>2770</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2771</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x14ac:dyDescent="0.3">
      <c r="A282" t="s">
        <v>2772</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x14ac:dyDescent="0.3">
      <c r="A283" t="s">
        <v>2773</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2774</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x14ac:dyDescent="0.3">
      <c r="A285" t="s">
        <v>2775</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x14ac:dyDescent="0.3">
      <c r="A286" t="s">
        <v>2776</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x14ac:dyDescent="0.3">
      <c r="A287" t="s">
        <v>2777</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x14ac:dyDescent="0.3">
      <c r="A288" t="s">
        <v>2778</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2779</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x14ac:dyDescent="0.3">
      <c r="A290" t="s">
        <v>2780</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x14ac:dyDescent="0.3">
      <c r="A291" t="s">
        <v>2781</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2782</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x14ac:dyDescent="0.3">
      <c r="A293" t="s">
        <v>2783</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x14ac:dyDescent="0.3">
      <c r="A294" t="s">
        <v>2784</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x14ac:dyDescent="0.3">
      <c r="A295" t="s">
        <v>2785</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x14ac:dyDescent="0.3">
      <c r="A296" t="s">
        <v>2786</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x14ac:dyDescent="0.3">
      <c r="A297" t="s">
        <v>2787</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2788</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x14ac:dyDescent="0.3">
      <c r="A299" t="s">
        <v>2789</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x14ac:dyDescent="0.3">
      <c r="A300" t="s">
        <v>2790</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x14ac:dyDescent="0.3">
      <c r="A301" t="s">
        <v>2791</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x14ac:dyDescent="0.3">
      <c r="A302" t="s">
        <v>896</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x14ac:dyDescent="0.3">
      <c r="A303" t="s">
        <v>897</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x14ac:dyDescent="0.3">
      <c r="A304" t="s">
        <v>2792</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2793</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x14ac:dyDescent="0.3">
      <c r="A306" t="s">
        <v>2794</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x14ac:dyDescent="0.3">
      <c r="A307" t="s">
        <v>2795</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x14ac:dyDescent="0.3">
      <c r="A308" t="s">
        <v>2796</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x14ac:dyDescent="0.3">
      <c r="A309" t="s">
        <v>2797</v>
      </c>
      <c r="B309" t="s">
        <v>2798</v>
      </c>
      <c r="C309" t="s">
        <v>2799</v>
      </c>
      <c r="D309" t="s">
        <v>2800</v>
      </c>
      <c r="E309" t="s">
        <v>2801</v>
      </c>
      <c r="F309" t="s">
        <v>2802</v>
      </c>
      <c r="G309" t="s">
        <v>2803</v>
      </c>
      <c r="H309" t="s">
        <v>2804</v>
      </c>
      <c r="I309" t="s">
        <v>2805</v>
      </c>
      <c r="J309" t="s">
        <v>2806</v>
      </c>
      <c r="K309" t="s">
        <v>2807</v>
      </c>
      <c r="L309" t="s">
        <v>2808</v>
      </c>
      <c r="M309" t="s">
        <v>2809</v>
      </c>
      <c r="N309" t="s">
        <v>2810</v>
      </c>
      <c r="O309" t="s">
        <v>2811</v>
      </c>
      <c r="P309" t="s">
        <v>2812</v>
      </c>
      <c r="Q309" t="s">
        <v>2813</v>
      </c>
      <c r="R309" t="s">
        <v>2814</v>
      </c>
      <c r="S309" t="s">
        <v>2815</v>
      </c>
      <c r="T309" t="s">
        <v>2816</v>
      </c>
      <c r="U309" t="s">
        <v>2817</v>
      </c>
      <c r="V309" t="s">
        <v>2818</v>
      </c>
      <c r="W309" t="s">
        <v>2819</v>
      </c>
      <c r="X309" t="s">
        <v>2820</v>
      </c>
      <c r="Y309" t="s">
        <v>2821</v>
      </c>
      <c r="Z309" t="s">
        <v>2822</v>
      </c>
      <c r="AA309" t="s">
        <v>2823</v>
      </c>
      <c r="AB309" t="s">
        <v>2824</v>
      </c>
      <c r="AC309" t="s">
        <v>2825</v>
      </c>
      <c r="AD309" t="s">
        <v>2826</v>
      </c>
      <c r="AE309" t="s">
        <v>2827</v>
      </c>
      <c r="AF309" t="s">
        <v>2828</v>
      </c>
      <c r="AG309" t="s">
        <v>2829</v>
      </c>
      <c r="AH309" t="s">
        <v>2830</v>
      </c>
      <c r="AI309" t="s">
        <v>2831</v>
      </c>
      <c r="AJ309" t="s">
        <v>2832</v>
      </c>
      <c r="AK309" t="s">
        <v>2833</v>
      </c>
      <c r="AL309" t="s">
        <v>2834</v>
      </c>
      <c r="AM309" t="s">
        <v>2835</v>
      </c>
      <c r="AN309" t="s">
        <v>2836</v>
      </c>
      <c r="AO309" t="s">
        <v>2837</v>
      </c>
      <c r="AP309" t="s">
        <v>2838</v>
      </c>
      <c r="AQ309" t="s">
        <v>2839</v>
      </c>
      <c r="AR309" t="s">
        <v>2840</v>
      </c>
      <c r="AS309" t="s">
        <v>2841</v>
      </c>
      <c r="AT309" t="s">
        <v>2842</v>
      </c>
      <c r="AU309" t="s">
        <v>2843</v>
      </c>
      <c r="AV309" t="s">
        <v>2844</v>
      </c>
      <c r="AW309" t="s">
        <v>2845</v>
      </c>
      <c r="AX309" t="s">
        <v>2846</v>
      </c>
      <c r="AY309" t="s">
        <v>2847</v>
      </c>
      <c r="AZ309" t="s">
        <v>2848</v>
      </c>
      <c r="BA309" t="s">
        <v>2849</v>
      </c>
      <c r="BB309" t="s">
        <v>2850</v>
      </c>
    </row>
    <row r="310" spans="1:55" x14ac:dyDescent="0.3">
      <c r="A310" t="s">
        <v>2851</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2852</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2853</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86"/>
      <c r="P349" s="6"/>
      <c r="Q349" s="3"/>
    </row>
    <row r="350" spans="1:53" x14ac:dyDescent="0.3">
      <c r="B350" s="207" t="s">
        <v>796</v>
      </c>
      <c r="C350" s="207"/>
      <c r="D350" s="207"/>
      <c r="E350" s="207"/>
      <c r="F350" s="207"/>
      <c r="G350" s="207"/>
      <c r="H350" s="207"/>
      <c r="I350" s="207"/>
      <c r="J350" s="207"/>
      <c r="K350" s="207"/>
      <c r="L350" s="207"/>
      <c r="M350" s="207"/>
      <c r="N350" s="207"/>
      <c r="O350" s="207"/>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2552</v>
      </c>
    </row>
    <row r="356" spans="2:17" x14ac:dyDescent="0.3">
      <c r="B356" s="207" t="s">
        <v>797</v>
      </c>
      <c r="C356" s="207"/>
      <c r="D356" s="207"/>
      <c r="E356" s="207"/>
      <c r="F356" s="207"/>
      <c r="G356" s="207"/>
      <c r="H356" s="207"/>
      <c r="I356" s="207"/>
      <c r="J356" s="207"/>
      <c r="K356" s="207"/>
      <c r="L356" s="207"/>
      <c r="M356" s="207"/>
      <c r="N356" s="207"/>
      <c r="O356" s="207"/>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t="str">
        <f>IFERROR(VLOOKUP($B$356,$4:$126,MATCH($Q358&amp;"/"&amp;O$348,$2:$2,0),FALSE),"")</f>
        <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2552</v>
      </c>
    </row>
    <row r="362" spans="2:17" x14ac:dyDescent="0.3">
      <c r="B362" s="207" t="s">
        <v>798</v>
      </c>
      <c r="C362" s="207"/>
      <c r="D362" s="207"/>
      <c r="E362" s="207"/>
      <c r="F362" s="207"/>
      <c r="G362" s="207"/>
      <c r="H362" s="207"/>
      <c r="I362" s="207"/>
      <c r="J362" s="207"/>
      <c r="K362" s="207"/>
      <c r="L362" s="207"/>
      <c r="M362" s="207"/>
      <c r="N362" s="207"/>
      <c r="O362" s="207"/>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2552</v>
      </c>
    </row>
    <row r="368" spans="2:17" x14ac:dyDescent="0.3">
      <c r="B368" s="207" t="s">
        <v>799</v>
      </c>
      <c r="C368" s="207"/>
      <c r="D368" s="207"/>
      <c r="E368" s="207"/>
      <c r="F368" s="207"/>
      <c r="G368" s="207"/>
      <c r="H368" s="207"/>
      <c r="I368" s="207"/>
      <c r="J368" s="207"/>
      <c r="K368" s="207"/>
      <c r="L368" s="207"/>
      <c r="M368" s="207"/>
      <c r="N368" s="207"/>
      <c r="O368" s="207"/>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2552</v>
      </c>
    </row>
    <row r="374" spans="1:17" x14ac:dyDescent="0.3">
      <c r="A374" s="84"/>
      <c r="B374" s="208" t="s">
        <v>800</v>
      </c>
      <c r="C374" s="208"/>
      <c r="D374" s="208"/>
      <c r="E374" s="208"/>
      <c r="F374" s="208"/>
      <c r="G374" s="208"/>
      <c r="H374" s="208"/>
      <c r="I374" s="208"/>
      <c r="J374" s="208"/>
      <c r="K374" s="208"/>
      <c r="L374" s="208"/>
      <c r="M374" s="208"/>
      <c r="N374" s="208"/>
      <c r="O374" s="208"/>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2552</v>
      </c>
    </row>
    <row r="380" spans="1:17" x14ac:dyDescent="0.3">
      <c r="B380" s="207" t="s">
        <v>801</v>
      </c>
      <c r="C380" s="207"/>
      <c r="D380" s="207"/>
      <c r="E380" s="207"/>
      <c r="F380" s="207"/>
      <c r="G380" s="207"/>
      <c r="H380" s="207"/>
      <c r="I380" s="207"/>
      <c r="J380" s="207"/>
      <c r="K380" s="207"/>
      <c r="L380" s="207"/>
      <c r="M380" s="207"/>
      <c r="N380" s="207"/>
      <c r="O380" s="207"/>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2552</v>
      </c>
    </row>
    <row r="386" spans="1:17" x14ac:dyDescent="0.3">
      <c r="B386" s="207" t="s">
        <v>802</v>
      </c>
      <c r="C386" s="207"/>
      <c r="D386" s="207"/>
      <c r="E386" s="207"/>
      <c r="F386" s="207"/>
      <c r="G386" s="207"/>
      <c r="H386" s="207"/>
      <c r="I386" s="207"/>
      <c r="J386" s="207"/>
      <c r="K386" s="207"/>
      <c r="L386" s="207"/>
      <c r="M386" s="207"/>
      <c r="N386" s="207"/>
      <c r="O386" s="207"/>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2552</v>
      </c>
    </row>
    <row r="392" spans="1:17" x14ac:dyDescent="0.3">
      <c r="A392" s="84"/>
      <c r="B392" s="208" t="s">
        <v>803</v>
      </c>
      <c r="C392" s="208"/>
      <c r="D392" s="208"/>
      <c r="E392" s="208"/>
      <c r="F392" s="208"/>
      <c r="G392" s="208"/>
      <c r="H392" s="208"/>
      <c r="I392" s="208"/>
      <c r="J392" s="208"/>
      <c r="K392" s="208"/>
      <c r="L392" s="208"/>
      <c r="M392" s="208"/>
      <c r="N392" s="208"/>
      <c r="O392" s="208"/>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2552</v>
      </c>
    </row>
    <row r="398" spans="1:17" x14ac:dyDescent="0.3">
      <c r="B398" s="186" t="s">
        <v>804</v>
      </c>
      <c r="C398" s="186"/>
      <c r="D398" s="186"/>
      <c r="E398" s="186"/>
      <c r="F398" s="186"/>
      <c r="G398" s="186"/>
      <c r="H398" s="186"/>
      <c r="I398" s="186"/>
      <c r="J398" s="186"/>
      <c r="K398" s="186"/>
      <c r="L398" s="186"/>
      <c r="M398" s="186"/>
      <c r="N398" s="186"/>
      <c r="O398" s="186"/>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x14ac:dyDescent="0.3">
      <c r="B403" s="203" t="s">
        <v>1</v>
      </c>
      <c r="C403" s="203"/>
      <c r="D403" s="203"/>
      <c r="E403" s="203"/>
      <c r="F403" s="203"/>
      <c r="G403" s="203"/>
      <c r="H403" s="203"/>
      <c r="I403" s="203"/>
      <c r="J403" s="203"/>
      <c r="K403" s="203"/>
      <c r="L403" s="203"/>
      <c r="M403" s="203"/>
      <c r="N403" s="203"/>
      <c r="O403" s="203"/>
    </row>
    <row r="404" spans="1:17" x14ac:dyDescent="0.3">
      <c r="B404" s="204" t="s">
        <v>806</v>
      </c>
      <c r="C404" s="204"/>
      <c r="D404" s="204"/>
      <c r="E404" s="204"/>
      <c r="F404" s="204"/>
      <c r="G404" s="204"/>
      <c r="H404" s="204"/>
      <c r="I404" s="204"/>
      <c r="J404" s="204"/>
      <c r="K404" s="204"/>
      <c r="L404" s="204"/>
      <c r="M404" s="204"/>
      <c r="N404" s="204"/>
      <c r="O404" s="204"/>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2552</v>
      </c>
    </row>
    <row r="410" spans="1:17" x14ac:dyDescent="0.3">
      <c r="A410" s="84"/>
      <c r="B410" s="204" t="s">
        <v>809</v>
      </c>
      <c r="C410" s="204"/>
      <c r="D410" s="204"/>
      <c r="E410" s="204"/>
      <c r="F410" s="204"/>
      <c r="G410" s="204"/>
      <c r="H410" s="204"/>
      <c r="I410" s="204"/>
      <c r="J410" s="204"/>
      <c r="K410" s="204"/>
      <c r="L410" s="204"/>
      <c r="M410" s="204"/>
      <c r="N410" s="204"/>
      <c r="O410" s="204"/>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2552</v>
      </c>
    </row>
    <row r="416" spans="1:17" x14ac:dyDescent="0.3">
      <c r="B416" s="209" t="s">
        <v>2</v>
      </c>
      <c r="C416" s="209"/>
      <c r="D416" s="209"/>
      <c r="E416" s="209"/>
      <c r="F416" s="209"/>
      <c r="G416" s="209"/>
      <c r="H416" s="209"/>
      <c r="I416" s="209"/>
      <c r="J416" s="209"/>
      <c r="K416" s="209"/>
      <c r="L416" s="209"/>
      <c r="M416" s="209"/>
      <c r="N416" s="209"/>
      <c r="O416" s="209"/>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2552</v>
      </c>
    </row>
    <row r="422" spans="2:17" x14ac:dyDescent="0.3">
      <c r="B422" s="204" t="s">
        <v>3</v>
      </c>
      <c r="C422" s="204"/>
      <c r="D422" s="204"/>
      <c r="E422" s="204"/>
      <c r="F422" s="204"/>
      <c r="G422" s="204"/>
      <c r="H422" s="204"/>
      <c r="I422" s="204"/>
      <c r="J422" s="204"/>
      <c r="K422" s="204"/>
      <c r="L422" s="204"/>
      <c r="M422" s="204"/>
      <c r="N422" s="204"/>
      <c r="O422" s="204"/>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2552</v>
      </c>
    </row>
    <row r="428" spans="2:17" x14ac:dyDescent="0.3">
      <c r="B428" s="204" t="s">
        <v>4</v>
      </c>
      <c r="C428" s="204"/>
      <c r="D428" s="204"/>
      <c r="E428" s="204"/>
      <c r="F428" s="204"/>
      <c r="G428" s="204"/>
      <c r="H428" s="204"/>
      <c r="I428" s="204"/>
      <c r="J428" s="204"/>
      <c r="K428" s="204"/>
      <c r="L428" s="204"/>
      <c r="M428" s="204"/>
      <c r="N428" s="204"/>
      <c r="O428" s="204"/>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x14ac:dyDescent="0.3">
      <c r="A434" s="84"/>
      <c r="B434" s="204" t="s">
        <v>811</v>
      </c>
      <c r="C434" s="204"/>
      <c r="D434" s="204"/>
      <c r="E434" s="204"/>
      <c r="F434" s="204"/>
      <c r="G434" s="204"/>
      <c r="H434" s="204"/>
      <c r="I434" s="204"/>
      <c r="J434" s="204"/>
      <c r="K434" s="204"/>
      <c r="L434" s="204"/>
      <c r="M434" s="204"/>
      <c r="N434" s="204"/>
      <c r="O434" s="204"/>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2552</v>
      </c>
    </row>
    <row r="440" spans="1:17" x14ac:dyDescent="0.3">
      <c r="B440" s="203" t="s">
        <v>812</v>
      </c>
      <c r="C440" s="203"/>
      <c r="D440" s="203"/>
      <c r="E440" s="203"/>
      <c r="F440" s="203"/>
      <c r="G440" s="203"/>
      <c r="H440" s="203"/>
      <c r="I440" s="203"/>
      <c r="J440" s="203"/>
      <c r="K440" s="203"/>
      <c r="L440" s="203"/>
      <c r="M440" s="203"/>
      <c r="N440" s="203"/>
      <c r="O440" s="203"/>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2552</v>
      </c>
    </row>
    <row r="446" spans="1:17" x14ac:dyDescent="0.3">
      <c r="B446" s="202" t="s">
        <v>17</v>
      </c>
      <c r="C446" s="202"/>
      <c r="D446" s="202"/>
      <c r="E446" s="202"/>
      <c r="F446" s="202"/>
      <c r="G446" s="202"/>
      <c r="H446" s="202"/>
      <c r="I446" s="202"/>
      <c r="J446" s="202"/>
      <c r="K446" s="202"/>
      <c r="L446" s="202"/>
      <c r="M446" s="202"/>
      <c r="N446" s="202"/>
      <c r="O446" s="202"/>
      <c r="P446" s="6"/>
      <c r="Q446" s="11"/>
    </row>
    <row r="447" spans="1:17" x14ac:dyDescent="0.3">
      <c r="B447" s="206" t="s">
        <v>813</v>
      </c>
      <c r="C447" s="206"/>
      <c r="D447" s="206"/>
      <c r="E447" s="206"/>
      <c r="F447" s="206"/>
      <c r="G447" s="206"/>
      <c r="H447" s="206"/>
      <c r="I447" s="206"/>
      <c r="J447" s="206"/>
      <c r="K447" s="206"/>
      <c r="L447" s="206"/>
      <c r="M447" s="206"/>
      <c r="N447" s="206"/>
      <c r="O447" s="206"/>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2552</v>
      </c>
    </row>
    <row r="453" spans="1:18" x14ac:dyDescent="0.3">
      <c r="B453" s="202" t="s">
        <v>814</v>
      </c>
      <c r="C453" s="202"/>
      <c r="D453" s="202"/>
      <c r="E453" s="202"/>
      <c r="F453" s="202"/>
      <c r="G453" s="202"/>
      <c r="H453" s="202"/>
      <c r="I453" s="202"/>
      <c r="J453" s="202"/>
      <c r="K453" s="202"/>
      <c r="L453" s="202"/>
      <c r="M453" s="202"/>
      <c r="N453" s="202"/>
      <c r="O453" s="202"/>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2552</v>
      </c>
    </row>
    <row r="459" spans="1:18" x14ac:dyDescent="0.3">
      <c r="B459" s="186" t="s">
        <v>18</v>
      </c>
      <c r="C459" s="186"/>
      <c r="D459" s="186"/>
      <c r="E459" s="186"/>
      <c r="F459" s="186"/>
      <c r="G459" s="186"/>
      <c r="H459" s="186"/>
      <c r="I459" s="186"/>
      <c r="J459" s="186"/>
      <c r="K459" s="186"/>
      <c r="L459" s="186"/>
      <c r="M459" s="186"/>
      <c r="N459" s="186"/>
      <c r="O459" s="186"/>
      <c r="P459" s="6"/>
      <c r="Q459" s="15"/>
    </row>
    <row r="460" spans="1:18" x14ac:dyDescent="0.3">
      <c r="B460" s="186" t="s">
        <v>877</v>
      </c>
      <c r="C460" s="186"/>
      <c r="D460" s="186"/>
      <c r="E460" s="186"/>
      <c r="F460" s="186"/>
      <c r="G460" s="186"/>
      <c r="H460" s="186"/>
      <c r="I460" s="186"/>
      <c r="J460" s="186"/>
      <c r="K460" s="186"/>
      <c r="L460" s="186"/>
      <c r="M460" s="186"/>
      <c r="N460" s="186"/>
      <c r="O460" s="186"/>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x14ac:dyDescent="0.3">
      <c r="B467" s="186" t="s">
        <v>795</v>
      </c>
      <c r="C467" s="186"/>
      <c r="D467" s="186"/>
      <c r="E467" s="186"/>
      <c r="F467" s="186"/>
      <c r="G467" s="186"/>
      <c r="H467" s="186"/>
      <c r="I467" s="186"/>
      <c r="J467" s="186"/>
      <c r="K467" s="186"/>
      <c r="L467" s="186"/>
      <c r="M467" s="186"/>
      <c r="N467" s="186"/>
      <c r="O467" s="186"/>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x14ac:dyDescent="0.3">
      <c r="B473" s="186" t="s">
        <v>878</v>
      </c>
      <c r="C473" s="186"/>
      <c r="D473" s="186"/>
      <c r="E473" s="186"/>
      <c r="F473" s="186"/>
      <c r="G473" s="186"/>
      <c r="H473" s="186"/>
      <c r="I473" s="186"/>
      <c r="J473" s="186"/>
      <c r="K473" s="186"/>
      <c r="L473" s="186"/>
      <c r="M473" s="186"/>
      <c r="N473" s="186"/>
      <c r="O473" s="186"/>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x14ac:dyDescent="0.3">
      <c r="B479" s="186" t="s">
        <v>886</v>
      </c>
      <c r="C479" s="186"/>
      <c r="D479" s="186"/>
      <c r="E479" s="186"/>
      <c r="F479" s="186"/>
      <c r="G479" s="186"/>
      <c r="H479" s="186"/>
      <c r="I479" s="186"/>
      <c r="J479" s="186"/>
      <c r="K479" s="186"/>
      <c r="L479" s="186"/>
      <c r="M479" s="186"/>
      <c r="N479" s="186"/>
      <c r="O479" s="186"/>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x14ac:dyDescent="0.3">
      <c r="B485" s="186" t="s">
        <v>887</v>
      </c>
      <c r="C485" s="186"/>
      <c r="D485" s="186"/>
      <c r="E485" s="186"/>
      <c r="F485" s="186"/>
      <c r="G485" s="186"/>
      <c r="H485" s="186"/>
      <c r="I485" s="186"/>
      <c r="J485" s="186"/>
      <c r="K485" s="186"/>
      <c r="L485" s="186"/>
      <c r="M485" s="186"/>
      <c r="N485" s="186"/>
      <c r="O485" s="186"/>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86"/>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x14ac:dyDescent="0.3">
      <c r="B497" s="203" t="s">
        <v>21</v>
      </c>
      <c r="C497" s="203"/>
      <c r="D497" s="203"/>
      <c r="E497" s="203"/>
      <c r="F497" s="203"/>
      <c r="G497" s="203"/>
      <c r="H497" s="203"/>
      <c r="I497" s="203"/>
      <c r="J497" s="203"/>
      <c r="K497" s="203"/>
      <c r="L497" s="203"/>
      <c r="M497" s="203"/>
      <c r="N497" s="203"/>
      <c r="O497" s="203"/>
      <c r="P497" s="6"/>
      <c r="Q497" s="9"/>
    </row>
    <row r="498" spans="1:17" x14ac:dyDescent="0.3">
      <c r="B498" s="204" t="s">
        <v>881</v>
      </c>
      <c r="C498" s="204"/>
      <c r="D498" s="204"/>
      <c r="E498" s="204"/>
      <c r="F498" s="204"/>
      <c r="G498" s="204"/>
      <c r="H498" s="204"/>
      <c r="I498" s="204"/>
      <c r="J498" s="204"/>
      <c r="K498" s="204"/>
      <c r="L498" s="204"/>
      <c r="M498" s="204"/>
      <c r="N498" s="204"/>
      <c r="O498" s="204"/>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2552</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x14ac:dyDescent="0.3">
      <c r="B506" s="202" t="s">
        <v>22</v>
      </c>
      <c r="C506" s="202"/>
      <c r="D506" s="202"/>
      <c r="E506" s="202"/>
      <c r="F506" s="202"/>
      <c r="G506" s="202"/>
      <c r="H506" s="202"/>
      <c r="I506" s="202"/>
      <c r="J506" s="202"/>
      <c r="K506" s="202"/>
      <c r="L506" s="202"/>
      <c r="M506" s="202"/>
      <c r="N506" s="202"/>
      <c r="O506" s="202"/>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x14ac:dyDescent="0.3">
      <c r="B514" s="203" t="s">
        <v>24</v>
      </c>
      <c r="C514" s="203"/>
      <c r="D514" s="203"/>
      <c r="E514" s="203"/>
      <c r="F514" s="203"/>
      <c r="G514" s="203"/>
      <c r="H514" s="203"/>
      <c r="I514" s="203"/>
      <c r="J514" s="203"/>
      <c r="K514" s="203"/>
      <c r="L514" s="203"/>
      <c r="M514" s="203"/>
      <c r="N514" s="203"/>
      <c r="O514" s="203"/>
      <c r="P514" s="6"/>
      <c r="Q514" s="3"/>
    </row>
    <row r="515" spans="1:17" x14ac:dyDescent="0.3">
      <c r="B515" s="204" t="s">
        <v>883</v>
      </c>
      <c r="C515" s="204"/>
      <c r="D515" s="204"/>
      <c r="E515" s="204"/>
      <c r="F515" s="204"/>
      <c r="G515" s="204"/>
      <c r="H515" s="204"/>
      <c r="I515" s="204"/>
      <c r="J515" s="204"/>
      <c r="K515" s="204"/>
      <c r="L515" s="204"/>
      <c r="M515" s="204"/>
      <c r="N515" s="204"/>
      <c r="O515" s="204"/>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2552</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x14ac:dyDescent="0.3">
      <c r="B523" s="204" t="s">
        <v>884</v>
      </c>
      <c r="C523" s="204"/>
      <c r="D523" s="204"/>
      <c r="E523" s="204"/>
      <c r="F523" s="204"/>
      <c r="G523" s="204"/>
      <c r="H523" s="204"/>
      <c r="I523" s="204"/>
      <c r="J523" s="204"/>
      <c r="K523" s="204"/>
      <c r="L523" s="204"/>
      <c r="M523" s="204"/>
      <c r="N523" s="204"/>
      <c r="O523" s="204"/>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2552</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x14ac:dyDescent="0.3">
      <c r="B531" s="203" t="s">
        <v>882</v>
      </c>
      <c r="C531" s="203"/>
      <c r="D531" s="203"/>
      <c r="E531" s="203"/>
      <c r="F531" s="203"/>
      <c r="G531" s="203"/>
      <c r="H531" s="203"/>
      <c r="I531" s="203"/>
      <c r="J531" s="203"/>
      <c r="K531" s="203"/>
      <c r="L531" s="203"/>
      <c r="M531" s="203"/>
      <c r="N531" s="203"/>
      <c r="O531" s="203"/>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2552</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x14ac:dyDescent="0.3">
      <c r="B539" s="204" t="s">
        <v>7</v>
      </c>
      <c r="C539" s="204"/>
      <c r="D539" s="204"/>
      <c r="E539" s="204"/>
      <c r="F539" s="204"/>
      <c r="G539" s="204"/>
      <c r="H539" s="204"/>
      <c r="I539" s="204"/>
      <c r="J539" s="204"/>
      <c r="K539" s="204"/>
      <c r="L539" s="204"/>
      <c r="M539" s="204"/>
      <c r="N539" s="204"/>
      <c r="O539" s="204"/>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2552</v>
      </c>
    </row>
    <row r="546" spans="1:17" x14ac:dyDescent="0.3">
      <c r="B546" s="202" t="s">
        <v>25</v>
      </c>
      <c r="C546" s="202"/>
      <c r="D546" s="202"/>
      <c r="E546" s="202"/>
      <c r="F546" s="202"/>
      <c r="G546" s="202"/>
      <c r="H546" s="202"/>
      <c r="I546" s="202"/>
      <c r="J546" s="202"/>
      <c r="K546" s="202"/>
      <c r="L546" s="202"/>
      <c r="M546" s="202"/>
      <c r="N546" s="202"/>
      <c r="O546" s="202"/>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x14ac:dyDescent="0.3">
      <c r="B554" s="202" t="s">
        <v>27</v>
      </c>
      <c r="C554" s="202"/>
      <c r="D554" s="202"/>
      <c r="E554" s="202"/>
      <c r="F554" s="202"/>
      <c r="G554" s="202"/>
      <c r="H554" s="202"/>
      <c r="I554" s="202"/>
      <c r="J554" s="202"/>
      <c r="K554" s="202"/>
      <c r="L554" s="202"/>
      <c r="M554" s="202"/>
      <c r="N554" s="202"/>
      <c r="O554" s="202"/>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x14ac:dyDescent="0.3">
      <c r="B562" s="204" t="s">
        <v>888</v>
      </c>
      <c r="C562" s="204"/>
      <c r="D562" s="204"/>
      <c r="E562" s="204"/>
      <c r="F562" s="204"/>
      <c r="G562" s="204"/>
      <c r="H562" s="204"/>
      <c r="I562" s="204"/>
      <c r="J562" s="204"/>
      <c r="K562" s="204"/>
      <c r="L562" s="204"/>
      <c r="M562" s="204"/>
      <c r="N562" s="204"/>
      <c r="O562" s="204"/>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2552</v>
      </c>
    </row>
    <row r="569" spans="1:17" x14ac:dyDescent="0.3">
      <c r="B569" s="202" t="s">
        <v>29</v>
      </c>
      <c r="C569" s="202"/>
      <c r="D569" s="202"/>
      <c r="E569" s="202"/>
      <c r="F569" s="202"/>
      <c r="G569" s="202"/>
      <c r="H569" s="202"/>
      <c r="I569" s="202"/>
      <c r="J569" s="202"/>
      <c r="K569" s="202"/>
      <c r="L569" s="202"/>
      <c r="M569" s="202"/>
      <c r="N569" s="202"/>
      <c r="O569" s="202"/>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x14ac:dyDescent="0.3">
      <c r="B576" s="205" t="s">
        <v>889</v>
      </c>
      <c r="C576" s="205"/>
      <c r="D576" s="205"/>
      <c r="E576" s="205"/>
      <c r="F576" s="205"/>
      <c r="G576" s="205"/>
      <c r="H576" s="205"/>
      <c r="I576" s="205"/>
      <c r="J576" s="205"/>
      <c r="K576" s="205"/>
      <c r="L576" s="205"/>
      <c r="M576" s="205"/>
      <c r="N576" s="205"/>
      <c r="O576" s="205"/>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x14ac:dyDescent="0.3">
      <c r="B583" s="202" t="s">
        <v>890</v>
      </c>
      <c r="C583" s="202"/>
      <c r="D583" s="202"/>
      <c r="E583" s="202"/>
      <c r="F583" s="202"/>
      <c r="G583" s="202"/>
      <c r="H583" s="202"/>
      <c r="I583" s="202"/>
      <c r="J583" s="202"/>
      <c r="K583" s="202"/>
      <c r="L583" s="202"/>
      <c r="M583" s="202"/>
      <c r="N583" s="202"/>
      <c r="O583" s="202"/>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x14ac:dyDescent="0.3">
      <c r="B591" s="186" t="s">
        <v>9</v>
      </c>
      <c r="C591" s="186"/>
      <c r="D591" s="186"/>
      <c r="E591" s="186"/>
      <c r="F591" s="186"/>
      <c r="G591" s="186"/>
      <c r="H591" s="186"/>
      <c r="I591" s="186"/>
      <c r="J591" s="186"/>
      <c r="K591" s="186"/>
      <c r="L591" s="186"/>
      <c r="M591" s="186"/>
      <c r="N591" s="186"/>
      <c r="O591" s="186"/>
    </row>
    <row r="592" spans="1:17" x14ac:dyDescent="0.3">
      <c r="B592" s="187" t="s">
        <v>891</v>
      </c>
      <c r="C592" s="187"/>
      <c r="D592" s="187"/>
      <c r="E592" s="187"/>
      <c r="F592" s="187"/>
      <c r="G592" s="187"/>
      <c r="H592" s="187"/>
      <c r="I592" s="187"/>
      <c r="J592" s="187"/>
      <c r="K592" s="187"/>
      <c r="L592" s="187"/>
      <c r="M592" s="187"/>
      <c r="N592" s="187"/>
      <c r="O592" s="187"/>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2552</v>
      </c>
    </row>
    <row r="598" spans="2:17" x14ac:dyDescent="0.3">
      <c r="B598" s="186" t="s">
        <v>893</v>
      </c>
      <c r="C598" s="186"/>
      <c r="D598" s="186"/>
      <c r="E598" s="186"/>
      <c r="F598" s="186"/>
      <c r="G598" s="186"/>
      <c r="H598" s="186"/>
      <c r="I598" s="186"/>
      <c r="J598" s="186"/>
      <c r="K598" s="186"/>
      <c r="L598" s="186"/>
      <c r="M598" s="186"/>
      <c r="N598" s="186"/>
      <c r="O598" s="186"/>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x14ac:dyDescent="0.3">
      <c r="B604" s="202" t="s">
        <v>34</v>
      </c>
      <c r="C604" s="202"/>
      <c r="D604" s="202"/>
      <c r="E604" s="202"/>
      <c r="F604" s="202"/>
      <c r="G604" s="202"/>
      <c r="H604" s="202"/>
      <c r="I604" s="202"/>
      <c r="J604" s="202"/>
      <c r="K604" s="202"/>
      <c r="L604" s="202"/>
      <c r="M604" s="202"/>
      <c r="N604" s="202"/>
      <c r="O604" s="202"/>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 t="shared" si="104"/>
        <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10" t="s">
        <v>10</v>
      </c>
      <c r="C609" s="210"/>
      <c r="D609" s="210"/>
      <c r="E609" s="210"/>
      <c r="F609" s="210"/>
      <c r="G609" s="210"/>
      <c r="H609" s="210"/>
      <c r="I609" s="210"/>
      <c r="J609" s="210"/>
      <c r="K609" s="210"/>
      <c r="L609" s="210"/>
      <c r="M609" s="210"/>
      <c r="N609" s="210"/>
      <c r="O609" s="210"/>
      <c r="P609" s="6"/>
      <c r="Q609" s="9"/>
    </row>
    <row r="610" spans="2:17" x14ac:dyDescent="0.3">
      <c r="B610" s="204" t="s">
        <v>894</v>
      </c>
      <c r="C610" s="204"/>
      <c r="D610" s="204"/>
      <c r="E610" s="204"/>
      <c r="F610" s="204"/>
      <c r="G610" s="204"/>
      <c r="H610" s="204"/>
      <c r="I610" s="204"/>
      <c r="J610" s="204"/>
      <c r="K610" s="204"/>
      <c r="L610" s="204"/>
      <c r="M610" s="204"/>
      <c r="N610" s="204"/>
      <c r="O610" s="204"/>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05" t="s">
        <v>895</v>
      </c>
      <c r="C615" s="205"/>
      <c r="D615" s="205"/>
      <c r="E615" s="205"/>
      <c r="F615" s="205"/>
      <c r="G615" s="205"/>
      <c r="H615" s="205"/>
      <c r="I615" s="205"/>
      <c r="J615" s="205"/>
      <c r="K615" s="205"/>
      <c r="L615" s="205"/>
      <c r="M615" s="205"/>
      <c r="N615" s="205"/>
      <c r="O615" s="205"/>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02" t="s">
        <v>896</v>
      </c>
      <c r="C620" s="202"/>
      <c r="D620" s="202"/>
      <c r="E620" s="202"/>
      <c r="F620" s="202"/>
      <c r="G620" s="202"/>
      <c r="H620" s="202"/>
      <c r="I620" s="202"/>
      <c r="J620" s="202"/>
      <c r="K620" s="202"/>
      <c r="L620" s="202"/>
      <c r="M620" s="202"/>
      <c r="N620" s="202"/>
      <c r="O620" s="202"/>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13" t="s">
        <v>897</v>
      </c>
      <c r="C625" s="213"/>
      <c r="D625" s="213"/>
      <c r="E625" s="213"/>
      <c r="F625" s="213"/>
      <c r="G625" s="213"/>
      <c r="H625" s="213"/>
      <c r="I625" s="213"/>
      <c r="J625" s="213"/>
      <c r="K625" s="213"/>
      <c r="L625" s="213"/>
      <c r="M625" s="213"/>
      <c r="N625" s="213"/>
      <c r="O625" s="213"/>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14" t="s">
        <v>35</v>
      </c>
      <c r="C630" s="214"/>
      <c r="D630" s="214"/>
      <c r="E630" s="214"/>
      <c r="F630" s="214"/>
      <c r="G630" s="214"/>
      <c r="H630" s="214"/>
      <c r="I630" s="214"/>
      <c r="J630" s="214"/>
      <c r="K630" s="214"/>
      <c r="L630" s="214"/>
      <c r="M630" s="214"/>
      <c r="N630" s="214"/>
      <c r="O630" s="214"/>
      <c r="P630" s="28"/>
      <c r="Q630" s="89"/>
    </row>
    <row r="631" spans="2:17" x14ac:dyDescent="0.3">
      <c r="B631" s="212" t="s">
        <v>36</v>
      </c>
      <c r="C631" s="212"/>
      <c r="D631" s="212"/>
      <c r="E631" s="212"/>
      <c r="F631" s="212"/>
      <c r="G631" s="212"/>
      <c r="H631" s="212"/>
      <c r="I631" s="212"/>
      <c r="J631" s="212"/>
      <c r="K631" s="212"/>
      <c r="L631" s="212"/>
      <c r="M631" s="212"/>
      <c r="N631" s="212"/>
      <c r="O631" s="212"/>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x14ac:dyDescent="0.3">
      <c r="B635" s="212" t="s">
        <v>59</v>
      </c>
      <c r="C635" s="212"/>
      <c r="D635" s="212"/>
      <c r="E635" s="212"/>
      <c r="F635" s="212"/>
      <c r="G635" s="212"/>
      <c r="H635" s="212"/>
      <c r="I635" s="212"/>
      <c r="J635" s="212"/>
      <c r="K635" s="212"/>
      <c r="L635" s="212"/>
      <c r="M635" s="212"/>
      <c r="N635" s="212"/>
      <c r="O635" s="212"/>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2554</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2555</v>
      </c>
    </row>
    <row r="638" spans="2:17" x14ac:dyDescent="0.3">
      <c r="B638" s="212" t="s">
        <v>898</v>
      </c>
      <c r="C638" s="212"/>
      <c r="D638" s="212"/>
      <c r="E638" s="212"/>
      <c r="F638" s="212"/>
      <c r="G638" s="212"/>
      <c r="H638" s="212"/>
      <c r="I638" s="212"/>
      <c r="J638" s="212"/>
      <c r="K638" s="212"/>
      <c r="L638" s="212"/>
      <c r="M638" s="212"/>
      <c r="N638" s="212"/>
      <c r="O638" s="212"/>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x14ac:dyDescent="0.3">
      <c r="B641" s="221" t="s">
        <v>2553</v>
      </c>
      <c r="C641" s="221"/>
      <c r="D641" s="221"/>
      <c r="E641" s="221"/>
      <c r="F641" s="221"/>
      <c r="G641" s="221"/>
      <c r="H641" s="221"/>
      <c r="I641" s="221"/>
      <c r="J641" s="221"/>
      <c r="K641" s="221"/>
      <c r="L641" s="221"/>
      <c r="M641" s="221"/>
      <c r="N641" s="221"/>
      <c r="O641" s="221"/>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x14ac:dyDescent="0.3">
      <c r="B645" s="162"/>
      <c r="C645" s="163">
        <f t="shared" ref="C645:M645" si="120">C643+C642-C644</f>
        <v>-54.046455902245164</v>
      </c>
      <c r="D645" s="163">
        <f t="shared" si="120"/>
        <v>-49.502173023976084</v>
      </c>
      <c r="E645" s="163">
        <f t="shared" si="120"/>
        <v>-45.584346890396461</v>
      </c>
      <c r="F645" s="163">
        <f t="shared" si="120"/>
        <v>-50.585353465835666</v>
      </c>
      <c r="G645" s="163">
        <f t="shared" si="120"/>
        <v>-51.689461841955428</v>
      </c>
      <c r="H645" s="163">
        <f t="shared" si="120"/>
        <v>-48.252365538043207</v>
      </c>
      <c r="I645" s="163">
        <f t="shared" si="120"/>
        <v>-46.126632998046176</v>
      </c>
      <c r="J645" s="163">
        <f t="shared" si="120"/>
        <v>-42.787302597371436</v>
      </c>
      <c r="K645" s="163">
        <f t="shared" si="120"/>
        <v>-47.720953287805202</v>
      </c>
      <c r="L645" s="163">
        <f t="shared" si="120"/>
        <v>-52.041145071507238</v>
      </c>
      <c r="M645" s="163">
        <f t="shared" si="120"/>
        <v>-48.24533976122791</v>
      </c>
      <c r="N645" s="164">
        <f>N643+N642-N644</f>
        <v>-46.074281289583958</v>
      </c>
      <c r="O645" s="164">
        <f>O643+O642-O644</f>
        <v>-41.793297240775608</v>
      </c>
      <c r="P645" s="40"/>
      <c r="Q645" s="41" t="s">
        <v>63</v>
      </c>
    </row>
    <row r="646" spans="2:17" x14ac:dyDescent="0.3">
      <c r="B646" s="212" t="s">
        <v>42</v>
      </c>
      <c r="C646" s="212"/>
      <c r="D646" s="212"/>
      <c r="E646" s="212"/>
      <c r="F646" s="212"/>
      <c r="G646" s="212"/>
      <c r="H646" s="212"/>
      <c r="I646" s="212"/>
      <c r="J646" s="212"/>
      <c r="K646" s="212"/>
      <c r="L646" s="212"/>
      <c r="M646" s="212"/>
      <c r="N646" s="212"/>
      <c r="O646" s="212"/>
      <c r="P646" s="28"/>
      <c r="Q646" s="89"/>
    </row>
    <row r="647" spans="2:17" x14ac:dyDescent="0.3">
      <c r="B647" s="168">
        <v>8983101.3479999993</v>
      </c>
      <c r="C647" s="168">
        <v>8983101.3479999993</v>
      </c>
      <c r="D647" s="168">
        <v>8983101.3479999993</v>
      </c>
      <c r="E647" s="168">
        <v>8983101.3479999993</v>
      </c>
      <c r="F647" s="168">
        <v>8983101.3479999993</v>
      </c>
      <c r="G647" s="168">
        <v>8983101.3479999993</v>
      </c>
      <c r="H647" s="168">
        <v>8983101.3479999993</v>
      </c>
      <c r="I647" s="168">
        <v>8983101.3479999993</v>
      </c>
      <c r="J647" s="168">
        <v>8983101.3479999993</v>
      </c>
      <c r="K647" s="168">
        <v>8983101.3479999993</v>
      </c>
      <c r="L647" s="168">
        <v>8983101.3479999993</v>
      </c>
      <c r="M647" s="168">
        <v>8983101.3479999993</v>
      </c>
      <c r="N647" s="169">
        <v>8983101.3479999993</v>
      </c>
      <c r="O647" s="169">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512036776.83599997</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5.1387208125163175</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49.252206747837192</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16.067943259421249</v>
      </c>
      <c r="P657" s="35">
        <f>(SUM(INDEX($B657:$O657,,$Q$348-$B$348-$P$348+1):INDEX($B657:$O657,$Q$348-$B$348+1))-MAX(INDEX($B657:$O657,,$Q$348-$B$348-$P$348+1):INDEX($B657:$O657,$Q$348-$B$348+1))-MIN(INDEX($B657:$O657,,$Q$348-$B$348-$P$348+1):INDEX($B657:$O657,$Q$348-$B$348+1)))/(COUNT(INDEX($B657:$O657,,$Q$348-$B$348-$P$348+1):INDEX($B657:$O657,$Q$348-$B$348+1))-2)</f>
        <v>18.101015853848402</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0.99580400827133186</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5">
        <v>5.2491849366169854</v>
      </c>
      <c r="C661" s="165">
        <v>8.1554616495149972</v>
      </c>
      <c r="D661" s="165">
        <v>16.192163216643618</v>
      </c>
      <c r="E661" s="165">
        <v>21.956111427822005</v>
      </c>
      <c r="F661" s="165">
        <v>35.979110818001651</v>
      </c>
      <c r="G661" s="165">
        <v>40.968307016663573</v>
      </c>
      <c r="H661" s="165">
        <v>43.307963477590924</v>
      </c>
      <c r="I661" s="165">
        <v>44.929326180233147</v>
      </c>
      <c r="J661" s="165">
        <v>51.854621941617118</v>
      </c>
      <c r="K661" s="165">
        <v>63.886186878030081</v>
      </c>
      <c r="L661" s="165">
        <v>74.881668222146772</v>
      </c>
      <c r="M661" s="165">
        <v>79.377094553269586</v>
      </c>
      <c r="N661" s="166">
        <v>65.137412514660483</v>
      </c>
      <c r="O661" s="167">
        <f>VLOOKUP($P661,Price!$A:$E,5,FALSE)</f>
        <v>57</v>
      </c>
      <c r="P661" s="151" t="s">
        <v>652</v>
      </c>
      <c r="Q661" s="36" t="s">
        <v>57</v>
      </c>
    </row>
    <row r="662" spans="1:17" x14ac:dyDescent="0.3">
      <c r="B662" s="220" t="s">
        <v>64</v>
      </c>
      <c r="C662" s="220"/>
      <c r="D662" s="220"/>
      <c r="E662" s="220"/>
      <c r="F662" s="220"/>
      <c r="G662" s="220"/>
      <c r="H662" s="220"/>
      <c r="I662" s="220"/>
      <c r="J662" s="220"/>
      <c r="K662" s="220"/>
      <c r="L662" s="220"/>
      <c r="M662" s="220"/>
      <c r="N662" s="220"/>
      <c r="O662" s="220"/>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-1.3898566421685652</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x14ac:dyDescent="0.3">
      <c r="B665" s="48">
        <f t="shared" ref="B665:O668" si="132">($P655-B655)/$P655</f>
        <v>0.67718391791257515</v>
      </c>
      <c r="C665" s="49">
        <f t="shared" si="132"/>
        <v>0.55202289232097745</v>
      </c>
      <c r="D665" s="48">
        <f t="shared" si="132"/>
        <v>6.1245214616749206E-2</v>
      </c>
      <c r="E665" s="49">
        <f t="shared" si="132"/>
        <v>-5.1698320281668209E-2</v>
      </c>
      <c r="F665" s="48">
        <f t="shared" si="132"/>
        <v>-0.38488034477974248</v>
      </c>
      <c r="G665" s="49">
        <f t="shared" si="132"/>
        <v>-0.46530262685544854</v>
      </c>
      <c r="H665" s="48">
        <f t="shared" si="132"/>
        <v>-0.44827957661613904</v>
      </c>
      <c r="I665" s="49">
        <f t="shared" si="132"/>
        <v>-0.23831229600878551</v>
      </c>
      <c r="J665" s="48">
        <f t="shared" si="132"/>
        <v>3.2918801450561717E-2</v>
      </c>
      <c r="K665" s="49">
        <f t="shared" si="132"/>
        <v>0.12701539938300691</v>
      </c>
      <c r="L665" s="48">
        <f t="shared" si="132"/>
        <v>9.132972335727825E-2</v>
      </c>
      <c r="M665" s="49">
        <f t="shared" si="132"/>
        <v>0.12831428564422118</v>
      </c>
      <c r="N665" s="50">
        <f t="shared" si="132"/>
        <v>0.30701366278985726</v>
      </c>
      <c r="O665" s="50">
        <f t="shared" si="132"/>
        <v>0.41113856208638794</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-0.4864701227992429</v>
      </c>
      <c r="P666" s="31"/>
      <c r="Q666" s="51" t="s">
        <v>68</v>
      </c>
    </row>
    <row r="667" spans="1:17" x14ac:dyDescent="0.3">
      <c r="B667" s="48">
        <f t="shared" si="132"/>
        <v>0.70644732829187462</v>
      </c>
      <c r="C667" s="49">
        <f t="shared" si="132"/>
        <v>0.64934439564030078</v>
      </c>
      <c r="D667" s="48">
        <f t="shared" si="132"/>
        <v>0.42396873677486135</v>
      </c>
      <c r="E667" s="49">
        <f t="shared" si="132"/>
        <v>0.29821132227715291</v>
      </c>
      <c r="F667" s="48">
        <f t="shared" si="132"/>
        <v>4.0194690207703235E-2</v>
      </c>
      <c r="G667" s="49">
        <f t="shared" si="132"/>
        <v>-0.47330436952747507</v>
      </c>
      <c r="H667" s="48">
        <f t="shared" si="132"/>
        <v>-0.17593882272896644</v>
      </c>
      <c r="I667" s="49">
        <f t="shared" si="132"/>
        <v>3.5563535618291037E-2</v>
      </c>
      <c r="J667" s="48">
        <f t="shared" si="132"/>
        <v>6.5060483518542586E-2</v>
      </c>
      <c r="K667" s="49">
        <f t="shared" si="132"/>
        <v>3.9243901835967085E-2</v>
      </c>
      <c r="L667" s="48">
        <f t="shared" si="132"/>
        <v>-2.8564737720128911E-2</v>
      </c>
      <c r="M667" s="49">
        <f t="shared" si="132"/>
        <v>-3.1927568685847341E-2</v>
      </c>
      <c r="N667" s="50">
        <f t="shared" si="132"/>
        <v>9.6563208162141007E-2</v>
      </c>
      <c r="O667" s="50">
        <f t="shared" si="132"/>
        <v>0.11231814892836017</v>
      </c>
      <c r="P667" s="31"/>
      <c r="Q667" s="51" t="s">
        <v>69</v>
      </c>
    </row>
    <row r="668" spans="1:17" x14ac:dyDescent="0.3">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0.14332625005278982</v>
      </c>
      <c r="P668" s="31"/>
      <c r="Q668" s="51" t="s">
        <v>70</v>
      </c>
    </row>
    <row r="669" spans="1:17" x14ac:dyDescent="0.3">
      <c r="B669" s="105"/>
      <c r="D669" s="105"/>
      <c r="F669" s="105"/>
      <c r="H669" s="105"/>
      <c r="I669" s="96"/>
      <c r="J669" s="95"/>
      <c r="K669" s="96"/>
      <c r="L669" s="95"/>
      <c r="M669" s="96"/>
      <c r="N669" s="97">
        <f>N664/N661-1</f>
        <v>-1</v>
      </c>
      <c r="O669" s="97">
        <f>O664/O661-1</f>
        <v>0.17543859649122817</v>
      </c>
      <c r="P669" s="28"/>
      <c r="Q669" s="98" t="s">
        <v>71</v>
      </c>
    </row>
    <row r="670" spans="1:17" x14ac:dyDescent="0.3">
      <c r="B670" s="95">
        <f t="shared" ref="B670:M670" si="133">AVERAGE(B665:B669)</f>
        <v>0.65641063765110153</v>
      </c>
      <c r="C670" s="96">
        <f t="shared" si="133"/>
        <v>0.54940191093861901</v>
      </c>
      <c r="D670" s="95">
        <f t="shared" si="133"/>
        <v>0.22479285186257109</v>
      </c>
      <c r="E670" s="96">
        <f t="shared" si="133"/>
        <v>0.10274408981288012</v>
      </c>
      <c r="F670" s="95">
        <f t="shared" si="133"/>
        <v>-0.17576634990605705</v>
      </c>
      <c r="G670" s="96">
        <f t="shared" si="133"/>
        <v>-0.28887151875287698</v>
      </c>
      <c r="H670" s="95">
        <f t="shared" si="133"/>
        <v>-0.17884172839331877</v>
      </c>
      <c r="I670" s="96">
        <f t="shared" si="133"/>
        <v>5.2038749824589864E-3</v>
      </c>
      <c r="J670" s="48">
        <f t="shared" si="133"/>
        <v>8.3280131735657736E-2</v>
      </c>
      <c r="K670" s="49">
        <f t="shared" si="133"/>
        <v>6.203578664967533E-2</v>
      </c>
      <c r="L670" s="48">
        <f t="shared" si="133"/>
        <v>-1.1285280421626215E-2</v>
      </c>
      <c r="M670" s="49">
        <f t="shared" si="133"/>
        <v>4.9696535881970753E-3</v>
      </c>
      <c r="N670" s="50">
        <f>AVERAGE(N665:N669)</f>
        <v>-0.13007127551957651</v>
      </c>
      <c r="O670" s="50">
        <f>AVERAGE(O665:O669)</f>
        <v>7.1150286951904645E-2</v>
      </c>
      <c r="P670" s="31"/>
      <c r="Q670" s="51" t="s">
        <v>72</v>
      </c>
    </row>
    <row r="671" spans="1:17" x14ac:dyDescent="0.3">
      <c r="B671" s="219" t="s">
        <v>73</v>
      </c>
      <c r="C671" s="219"/>
      <c r="D671" s="219"/>
      <c r="E671" s="219"/>
      <c r="F671" s="219"/>
      <c r="G671" s="219"/>
      <c r="H671" s="219"/>
      <c r="I671" s="219"/>
      <c r="J671" s="219"/>
      <c r="K671" s="219"/>
      <c r="L671" s="219"/>
      <c r="M671" s="219"/>
      <c r="N671" s="219"/>
      <c r="O671" s="219"/>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68.599999999999994</v>
      </c>
      <c r="P673" s="31"/>
      <c r="Q673" s="36" t="s">
        <v>75</v>
      </c>
    </row>
    <row r="674" spans="1:17" s="3" customFormat="1" ht="14.25" x14ac:dyDescent="0.2">
      <c r="B674" s="72"/>
      <c r="I674" s="61"/>
      <c r="J674" s="61"/>
      <c r="K674" s="61"/>
      <c r="L674" s="61"/>
      <c r="M674" s="61"/>
      <c r="N674" s="62"/>
      <c r="O674" s="62">
        <f>+O673/B673-1</f>
        <v>12.068695583854126</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0.21860798237448895</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68.3</v>
      </c>
      <c r="P677" s="31"/>
      <c r="Q677" s="36" t="s">
        <v>75</v>
      </c>
    </row>
    <row r="678" spans="1:17" s="3" customFormat="1" ht="14.25" x14ac:dyDescent="0.2">
      <c r="B678" s="72"/>
      <c r="I678" s="61"/>
      <c r="J678" s="61"/>
      <c r="K678" s="61"/>
      <c r="L678" s="61"/>
      <c r="M678" s="61"/>
      <c r="N678" s="62"/>
      <c r="O678" s="62">
        <f>+O677/C677-1</f>
        <v>7.3747558305374135</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0.19375264306190043</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67.900000000000006</v>
      </c>
      <c r="P681" s="31"/>
      <c r="Q681" s="36" t="s">
        <v>75</v>
      </c>
    </row>
    <row r="682" spans="1:17" s="3" customFormat="1" ht="14.25" x14ac:dyDescent="0.2">
      <c r="B682" s="72"/>
      <c r="I682" s="61"/>
      <c r="J682" s="61"/>
      <c r="K682" s="61"/>
      <c r="L682" s="61"/>
      <c r="M682" s="61"/>
      <c r="N682" s="62"/>
      <c r="O682" s="62">
        <f>+O681/D681-1</f>
        <v>3.1933865840857436</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0.13919169246605281</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67.2</v>
      </c>
      <c r="P685" s="31"/>
      <c r="Q685" s="36" t="s">
        <v>75</v>
      </c>
    </row>
    <row r="686" spans="1:17" s="3" customFormat="1" ht="14.25" x14ac:dyDescent="0.2">
      <c r="B686" s="72"/>
      <c r="I686" s="61"/>
      <c r="J686" s="61"/>
      <c r="K686" s="61"/>
      <c r="L686" s="61"/>
      <c r="M686" s="61"/>
      <c r="N686" s="62"/>
      <c r="O686" s="62">
        <f>+O685/E685-1</f>
        <v>2.0606512551601712</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0.11835938009503921</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65.95</v>
      </c>
      <c r="P689" s="31"/>
      <c r="Q689" s="36" t="s">
        <v>75</v>
      </c>
    </row>
    <row r="690" spans="1:17" s="3" customFormat="1" ht="14.25" x14ac:dyDescent="0.2">
      <c r="B690" s="72"/>
      <c r="I690" s="61"/>
      <c r="J690" s="61"/>
      <c r="K690" s="61"/>
      <c r="L690" s="61"/>
      <c r="M690" s="61"/>
      <c r="N690" s="62"/>
      <c r="O690" s="62">
        <f>+O689/F689-1</f>
        <v>0.83300805663609756</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6.9647020997292711E-2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65.05</v>
      </c>
      <c r="P693" s="31"/>
      <c r="Q693" s="36" t="s">
        <v>75</v>
      </c>
    </row>
    <row r="694" spans="1:17" s="3" customFormat="1" ht="14.25" x14ac:dyDescent="0.2">
      <c r="B694" s="72"/>
      <c r="I694" s="61"/>
      <c r="J694" s="61"/>
      <c r="K694" s="61"/>
      <c r="L694" s="61"/>
      <c r="M694" s="61"/>
      <c r="N694" s="62"/>
      <c r="O694" s="62">
        <f>+O693/G693-1</f>
        <v>0.58781274445979337</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5.9497436935121176E-2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64.150000000000006</v>
      </c>
      <c r="P697" s="31"/>
      <c r="Q697" s="36" t="s">
        <v>75</v>
      </c>
    </row>
    <row r="698" spans="1:17" s="3" customFormat="1" ht="14.25" x14ac:dyDescent="0.2">
      <c r="B698" s="72"/>
      <c r="I698" s="61"/>
      <c r="J698" s="61"/>
      <c r="K698" s="61"/>
      <c r="L698" s="61"/>
      <c r="M698" s="61"/>
      <c r="N698" s="62"/>
      <c r="O698" s="62">
        <f>+O697/H697-1</f>
        <v>0.48125182642664521</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5.7731789419959337E-2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63.35</v>
      </c>
      <c r="P701" s="31"/>
      <c r="Q701" s="36" t="s">
        <v>75</v>
      </c>
    </row>
    <row r="702" spans="1:17" s="3" customFormat="1" ht="14.25" x14ac:dyDescent="0.2">
      <c r="B702" s="72"/>
      <c r="I702" s="61"/>
      <c r="J702" s="61"/>
      <c r="K702" s="61"/>
      <c r="L702" s="61"/>
      <c r="M702" s="61"/>
      <c r="N702" s="62"/>
      <c r="O702" s="62">
        <f>+O701/I701-1</f>
        <v>0.40999221189903157</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5.8935364351464646E-2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62.45</v>
      </c>
      <c r="P705" s="31"/>
      <c r="Q705" s="36" t="s">
        <v>75</v>
      </c>
    </row>
    <row r="706" spans="1:17" s="3" customFormat="1" ht="14.25" x14ac:dyDescent="0.2">
      <c r="B706" s="72"/>
      <c r="I706" s="61"/>
      <c r="J706" s="61"/>
      <c r="K706" s="61"/>
      <c r="L706" s="61"/>
      <c r="M706" s="61"/>
      <c r="N706" s="62"/>
      <c r="O706" s="62">
        <f>+O705/J705-1</f>
        <v>0.20432851810803232</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3.7884423375041866E-2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61.45</v>
      </c>
      <c r="P709" s="31"/>
      <c r="Q709" s="36" t="s">
        <v>75</v>
      </c>
    </row>
    <row r="710" spans="1:17" s="3" customFormat="1" ht="14.25" x14ac:dyDescent="0.2">
      <c r="B710" s="72"/>
      <c r="I710" s="61"/>
      <c r="J710" s="61"/>
      <c r="K710" s="61"/>
      <c r="L710" s="61"/>
      <c r="M710" s="61"/>
      <c r="N710" s="62"/>
      <c r="O710" s="62">
        <f>+O709/K709-1</f>
        <v>-3.813323344342312E-2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-9.6727486465386092E-3</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60.35</v>
      </c>
      <c r="P713" s="31"/>
      <c r="Q713" s="36" t="s">
        <v>75</v>
      </c>
    </row>
    <row r="714" spans="1:17" s="3" customFormat="1" ht="14.25" x14ac:dyDescent="0.2">
      <c r="B714" s="72"/>
      <c r="I714" s="61"/>
      <c r="J714" s="61"/>
      <c r="K714" s="61"/>
      <c r="L714" s="61"/>
      <c r="M714" s="61"/>
      <c r="N714" s="62"/>
      <c r="O714" s="62">
        <f>+O713/L713-1</f>
        <v>-0.1940617586007376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-6.939098686909119E-2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59.15</v>
      </c>
      <c r="P717" s="31"/>
      <c r="Q717" s="36" t="s">
        <v>75</v>
      </c>
    </row>
    <row r="718" spans="1:17" s="3" customFormat="1" ht="14.25" x14ac:dyDescent="0.2">
      <c r="B718" s="72"/>
      <c r="I718" s="61"/>
      <c r="J718" s="61"/>
      <c r="K718" s="61"/>
      <c r="L718" s="61"/>
      <c r="M718" s="61"/>
      <c r="N718" s="62"/>
      <c r="O718" s="62">
        <f>+O717/M717-1</f>
        <v>-0.2548228133960645</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-0.13676353957479295</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57.9</v>
      </c>
      <c r="P721" s="31"/>
      <c r="Q721" s="36" t="s">
        <v>75</v>
      </c>
    </row>
    <row r="722" spans="1:17" s="3" customFormat="1" ht="14.25" x14ac:dyDescent="0.2">
      <c r="B722" s="72"/>
      <c r="I722" s="61"/>
      <c r="J722" s="61"/>
      <c r="K722" s="61"/>
      <c r="L722" s="61"/>
      <c r="M722" s="61"/>
      <c r="N722" s="62"/>
      <c r="O722" s="62">
        <f>+O721/N721-1</f>
        <v>-0.11110991725425934</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-0.11110991725425934</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2138" priority="1205" operator="lessThan">
      <formula>0</formula>
    </cfRule>
  </conditionalFormatting>
  <conditionalFormatting sqref="P583">
    <cfRule type="cellIs" dxfId="12137" priority="1200" operator="lessThan">
      <formula>0</formula>
    </cfRule>
  </conditionalFormatting>
  <conditionalFormatting sqref="B348:N348">
    <cfRule type="cellIs" dxfId="12136" priority="1199" operator="lessThan">
      <formula>0</formula>
    </cfRule>
  </conditionalFormatting>
  <conditionalFormatting sqref="P514:P515">
    <cfRule type="cellIs" dxfId="12135" priority="1201" operator="lessThan">
      <formula>0</formula>
    </cfRule>
  </conditionalFormatting>
  <conditionalFormatting sqref="P523 Q529 Q539:Q545">
    <cfRule type="cellIs" dxfId="12134" priority="1202" operator="lessThan">
      <formula>0</formula>
    </cfRule>
  </conditionalFormatting>
  <conditionalFormatting sqref="P531">
    <cfRule type="cellIs" dxfId="12133" priority="1203" operator="lessThan">
      <formula>0</formula>
    </cfRule>
  </conditionalFormatting>
  <conditionalFormatting sqref="P562">
    <cfRule type="cellIs" dxfId="12132" priority="1204" operator="lessThan">
      <formula>0</formula>
    </cfRule>
  </conditionalFormatting>
  <conditionalFormatting sqref="B348:N348">
    <cfRule type="cellIs" dxfId="12131" priority="1198" operator="lessThan">
      <formula>0</formula>
    </cfRule>
  </conditionalFormatting>
  <conditionalFormatting sqref="Q588">
    <cfRule type="cellIs" dxfId="12130" priority="1183" operator="lessThan">
      <formula>0</formula>
    </cfRule>
  </conditionalFormatting>
  <conditionalFormatting sqref="Q499:Q502">
    <cfRule type="cellIs" dxfId="12129" priority="1197" operator="lessThan">
      <formula>0</formula>
    </cfRule>
  </conditionalFormatting>
  <conditionalFormatting sqref="Q503">
    <cfRule type="cellIs" dxfId="12128" priority="1196" operator="lessThan">
      <formula>0</formula>
    </cfRule>
  </conditionalFormatting>
  <conditionalFormatting sqref="Q503">
    <cfRule type="cellIs" dxfId="12127" priority="1195" operator="lessThan">
      <formula>0</formula>
    </cfRule>
  </conditionalFormatting>
  <conditionalFormatting sqref="B514">
    <cfRule type="cellIs" dxfId="12126" priority="1193" operator="lessThan">
      <formula>0</formula>
    </cfRule>
  </conditionalFormatting>
  <conditionalFormatting sqref="B531">
    <cfRule type="cellIs" dxfId="12125" priority="1192" operator="lessThan">
      <formula>0</formula>
    </cfRule>
  </conditionalFormatting>
  <conditionalFormatting sqref="Q520">
    <cfRule type="cellIs" dxfId="12124" priority="1191" operator="lessThan">
      <formula>0</formula>
    </cfRule>
  </conditionalFormatting>
  <conditionalFormatting sqref="Q520">
    <cfRule type="cellIs" dxfId="12123" priority="1190" operator="lessThan">
      <formula>0</formula>
    </cfRule>
  </conditionalFormatting>
  <conditionalFormatting sqref="Q567">
    <cfRule type="cellIs" dxfId="12122" priority="1185" operator="lessThan">
      <formula>0</formula>
    </cfRule>
  </conditionalFormatting>
  <conditionalFormatting sqref="B523 B515">
    <cfRule type="cellIs" dxfId="12121" priority="1194" operator="lessThan">
      <formula>0</formula>
    </cfRule>
  </conditionalFormatting>
  <conditionalFormatting sqref="Q528">
    <cfRule type="cellIs" dxfId="12120" priority="1188" operator="lessThan">
      <formula>0</formula>
    </cfRule>
  </conditionalFormatting>
  <conditionalFormatting sqref="Q536">
    <cfRule type="cellIs" dxfId="12119" priority="1187" operator="lessThan">
      <formula>0</formula>
    </cfRule>
  </conditionalFormatting>
  <conditionalFormatting sqref="Q536">
    <cfRule type="cellIs" dxfId="12118" priority="1186" operator="lessThan">
      <formula>0</formula>
    </cfRule>
  </conditionalFormatting>
  <conditionalFormatting sqref="P539">
    <cfRule type="cellIs" dxfId="12117" priority="1174" operator="lessThan">
      <formula>0</formula>
    </cfRule>
  </conditionalFormatting>
  <conditionalFormatting sqref="Q528">
    <cfRule type="cellIs" dxfId="12116" priority="1189" operator="lessThan">
      <formula>0</formula>
    </cfRule>
  </conditionalFormatting>
  <conditionalFormatting sqref="Q567">
    <cfRule type="cellIs" dxfId="12115" priority="1184" operator="lessThan">
      <formula>0</formula>
    </cfRule>
  </conditionalFormatting>
  <conditionalFormatting sqref="P584:P587">
    <cfRule type="cellIs" dxfId="12114" priority="1176" operator="lessThan">
      <formula>0</formula>
    </cfRule>
  </conditionalFormatting>
  <conditionalFormatting sqref="P563:P566">
    <cfRule type="cellIs" dxfId="12113" priority="1177" operator="lessThan">
      <formula>0</formula>
    </cfRule>
  </conditionalFormatting>
  <conditionalFormatting sqref="Q366">
    <cfRule type="cellIs" dxfId="12112" priority="1135" operator="lessThan">
      <formula>0</formula>
    </cfRule>
  </conditionalFormatting>
  <conditionalFormatting sqref="Q588">
    <cfRule type="cellIs" dxfId="12111" priority="1182" operator="lessThan">
      <formula>0</formula>
    </cfRule>
  </conditionalFormatting>
  <conditionalFormatting sqref="Q544">
    <cfRule type="cellIs" dxfId="12110" priority="1173" operator="lessThan">
      <formula>0</formula>
    </cfRule>
  </conditionalFormatting>
  <conditionalFormatting sqref="J353:N354 K351:N352">
    <cfRule type="cellIs" dxfId="12109" priority="1162" operator="lessThan">
      <formula>0</formula>
    </cfRule>
  </conditionalFormatting>
  <conditionalFormatting sqref="P516:P519">
    <cfRule type="cellIs" dxfId="12108" priority="1181" operator="lessThan">
      <formula>0</formula>
    </cfRule>
  </conditionalFormatting>
  <conditionalFormatting sqref="P524:P527">
    <cfRule type="cellIs" dxfId="12107" priority="1180" operator="lessThan">
      <formula>0</formula>
    </cfRule>
  </conditionalFormatting>
  <conditionalFormatting sqref="P539:P543">
    <cfRule type="cellIs" dxfId="12106" priority="1179" operator="lessThan">
      <formula>0</formula>
    </cfRule>
  </conditionalFormatting>
  <conditionalFormatting sqref="P532:P535">
    <cfRule type="cellIs" dxfId="12105" priority="1178" operator="lessThan">
      <formula>0</formula>
    </cfRule>
  </conditionalFormatting>
  <conditionalFormatting sqref="Q544">
    <cfRule type="cellIs" dxfId="12104" priority="1172" operator="lessThan">
      <formula>0</formula>
    </cfRule>
  </conditionalFormatting>
  <conditionalFormatting sqref="Q354">
    <cfRule type="cellIs" dxfId="12103" priority="1155" operator="lessThan">
      <formula>0</formula>
    </cfRule>
  </conditionalFormatting>
  <conditionalFormatting sqref="Q540:Q543 B539">
    <cfRule type="cellIs" dxfId="12102" priority="1175" operator="lessThan">
      <formula>0</formula>
    </cfRule>
  </conditionalFormatting>
  <conditionalFormatting sqref="P555:P558">
    <cfRule type="cellIs" dxfId="12101" priority="1167" operator="lessThan">
      <formula>0</formula>
    </cfRule>
  </conditionalFormatting>
  <conditionalFormatting sqref="Q555:Q558 Q560">
    <cfRule type="cellIs" dxfId="12100" priority="1170" operator="lessThan">
      <formula>0</formula>
    </cfRule>
  </conditionalFormatting>
  <conditionalFormatting sqref="Q559">
    <cfRule type="cellIs" dxfId="12099" priority="1169" operator="lessThan">
      <formula>0</formula>
    </cfRule>
  </conditionalFormatting>
  <conditionalFormatting sqref="Q468:Q472">
    <cfRule type="cellIs" dxfId="12098" priority="1166" operator="lessThan">
      <formula>0</formula>
    </cfRule>
  </conditionalFormatting>
  <conditionalFormatting sqref="Q559">
    <cfRule type="cellIs" dxfId="12097" priority="1168" operator="lessThan">
      <formula>0</formula>
    </cfRule>
  </conditionalFormatting>
  <conditionalFormatting sqref="J351">
    <cfRule type="cellIs" dxfId="12096" priority="1161" operator="lessThan">
      <formula>0</formula>
    </cfRule>
  </conditionalFormatting>
  <conditionalFormatting sqref="P540:P543">
    <cfRule type="cellIs" dxfId="12095" priority="1171" operator="lessThan">
      <formula>0</formula>
    </cfRule>
  </conditionalFormatting>
  <conditionalFormatting sqref="P349:Q350 Q351:Q353">
    <cfRule type="cellIs" dxfId="12094" priority="1165" operator="lessThan">
      <formula>0</formula>
    </cfRule>
  </conditionalFormatting>
  <conditionalFormatting sqref="Q396">
    <cfRule type="cellIs" dxfId="12093" priority="1088" operator="lessThan">
      <formula>0</formula>
    </cfRule>
  </conditionalFormatting>
  <conditionalFormatting sqref="B349">
    <cfRule type="cellIs" dxfId="12092" priority="1160" operator="lessThan">
      <formula>0</formula>
    </cfRule>
  </conditionalFormatting>
  <conditionalFormatting sqref="P393:P395">
    <cfRule type="cellIs" dxfId="12091" priority="1092" operator="lessThan">
      <formula>0</formula>
    </cfRule>
  </conditionalFormatting>
  <conditionalFormatting sqref="Q397">
    <cfRule type="cellIs" dxfId="12090" priority="1090" operator="lessThan">
      <formula>0</formula>
    </cfRule>
  </conditionalFormatting>
  <conditionalFormatting sqref="P349:P350">
    <cfRule type="cellIs" dxfId="12089" priority="1164" operator="lessThan">
      <formula>0</formula>
    </cfRule>
  </conditionalFormatting>
  <conditionalFormatting sqref="P351:P354">
    <cfRule type="cellIs" dxfId="12088" priority="1163" operator="lessThan">
      <formula>0</formula>
    </cfRule>
  </conditionalFormatting>
  <conditionalFormatting sqref="C397:M397">
    <cfRule type="cellIs" dxfId="12087" priority="1087" operator="lessThan">
      <formula>0</formula>
    </cfRule>
  </conditionalFormatting>
  <conditionalFormatting sqref="Q355">
    <cfRule type="cellIs" dxfId="12086" priority="1158" operator="lessThan">
      <formula>0</formula>
    </cfRule>
  </conditionalFormatting>
  <conditionalFormatting sqref="P398:Q398 Q399:Q401">
    <cfRule type="cellIs" dxfId="12085" priority="1086" operator="lessThan">
      <formula>0</formula>
    </cfRule>
  </conditionalFormatting>
  <conditionalFormatting sqref="P399:P401">
    <cfRule type="cellIs" dxfId="12084" priority="1084" operator="lessThan">
      <formula>0</formula>
    </cfRule>
  </conditionalFormatting>
  <conditionalFormatting sqref="C357:J357">
    <cfRule type="cellIs" dxfId="12083" priority="1149" operator="lessThan">
      <formula>0</formula>
    </cfRule>
  </conditionalFormatting>
  <conditionalFormatting sqref="H385">
    <cfRule type="cellIs" dxfId="12082" priority="1049" operator="lessThan">
      <formula>0</formula>
    </cfRule>
  </conditionalFormatting>
  <conditionalFormatting sqref="Q402">
    <cfRule type="cellIs" dxfId="12081" priority="1082" operator="lessThan">
      <formula>0</formula>
    </cfRule>
  </conditionalFormatting>
  <conditionalFormatting sqref="B350">
    <cfRule type="cellIs" dxfId="12080" priority="1159" operator="lessThan">
      <formula>0</formula>
    </cfRule>
  </conditionalFormatting>
  <conditionalFormatting sqref="J352">
    <cfRule type="cellIs" dxfId="12079" priority="1156" operator="lessThan">
      <formula>0</formula>
    </cfRule>
  </conditionalFormatting>
  <conditionalFormatting sqref="P355">
    <cfRule type="cellIs" dxfId="12078" priority="1157" operator="lessThan">
      <formula>0</formula>
    </cfRule>
  </conditionalFormatting>
  <conditionalFormatting sqref="P440">
    <cfRule type="cellIs" dxfId="12077" priority="1035" operator="lessThan">
      <formula>0</formula>
    </cfRule>
  </conditionalFormatting>
  <conditionalFormatting sqref="Q354">
    <cfRule type="cellIs" dxfId="12076" priority="1154" operator="lessThan">
      <formula>0</formula>
    </cfRule>
  </conditionalFormatting>
  <conditionalFormatting sqref="P356:Q356 Q357:Q359">
    <cfRule type="cellIs" dxfId="12075" priority="1153" operator="lessThan">
      <formula>0</formula>
    </cfRule>
  </conditionalFormatting>
  <conditionalFormatting sqref="P356">
    <cfRule type="cellIs" dxfId="12074" priority="1152" operator="lessThan">
      <formula>0</formula>
    </cfRule>
  </conditionalFormatting>
  <conditionalFormatting sqref="P357:P360">
    <cfRule type="cellIs" dxfId="12073" priority="1151" operator="lessThan">
      <formula>0</formula>
    </cfRule>
  </conditionalFormatting>
  <conditionalFormatting sqref="I358 K358:N358 C359:M360 K357:M357">
    <cfRule type="cellIs" dxfId="12072" priority="1150" operator="lessThan">
      <formula>0</formula>
    </cfRule>
  </conditionalFormatting>
  <conditionalFormatting sqref="B356">
    <cfRule type="cellIs" dxfId="12071" priority="1147" operator="lessThan">
      <formula>0</formula>
    </cfRule>
  </conditionalFormatting>
  <conditionalFormatting sqref="I357">
    <cfRule type="cellIs" dxfId="12070" priority="1148" operator="lessThan">
      <formula>0</formula>
    </cfRule>
  </conditionalFormatting>
  <conditionalFormatting sqref="Q361">
    <cfRule type="cellIs" dxfId="12069" priority="1146" operator="lessThan">
      <formula>0</formula>
    </cfRule>
  </conditionalFormatting>
  <conditionalFormatting sqref="C358:J358">
    <cfRule type="cellIs" dxfId="12068" priority="1145" operator="lessThan">
      <formula>0</formula>
    </cfRule>
  </conditionalFormatting>
  <conditionalFormatting sqref="Q360">
    <cfRule type="cellIs" dxfId="12067" priority="1144" operator="lessThan">
      <formula>0</formula>
    </cfRule>
  </conditionalFormatting>
  <conditionalFormatting sqref="Q360">
    <cfRule type="cellIs" dxfId="12066" priority="1143" operator="lessThan">
      <formula>0</formula>
    </cfRule>
  </conditionalFormatting>
  <conditionalFormatting sqref="P362:Q362 Q363:Q365">
    <cfRule type="cellIs" dxfId="12065" priority="1142" operator="lessThan">
      <formula>0</formula>
    </cfRule>
  </conditionalFormatting>
  <conditionalFormatting sqref="P362">
    <cfRule type="cellIs" dxfId="12064" priority="1141" operator="lessThan">
      <formula>0</formula>
    </cfRule>
  </conditionalFormatting>
  <conditionalFormatting sqref="J363">
    <cfRule type="cellIs" dxfId="12063" priority="1139" operator="lessThan">
      <formula>0</formula>
    </cfRule>
  </conditionalFormatting>
  <conditionalFormatting sqref="K363:N364 J365:M366">
    <cfRule type="cellIs" dxfId="12062" priority="1140" operator="lessThan">
      <formula>0</formula>
    </cfRule>
  </conditionalFormatting>
  <conditionalFormatting sqref="P368">
    <cfRule type="cellIs" dxfId="12061" priority="1132" operator="lessThan">
      <formula>0</formula>
    </cfRule>
  </conditionalFormatting>
  <conditionalFormatting sqref="Q367">
    <cfRule type="cellIs" dxfId="12060" priority="1137" operator="lessThan">
      <formula>0</formula>
    </cfRule>
  </conditionalFormatting>
  <conditionalFormatting sqref="B362">
    <cfRule type="cellIs" dxfId="12059" priority="1138" operator="lessThan">
      <formula>0</formula>
    </cfRule>
  </conditionalFormatting>
  <conditionalFormatting sqref="P405:P407">
    <cfRule type="cellIs" dxfId="12058" priority="1070" operator="lessThan">
      <formula>0</formula>
    </cfRule>
  </conditionalFormatting>
  <conditionalFormatting sqref="J364">
    <cfRule type="cellIs" dxfId="12057" priority="1136" operator="lessThan">
      <formula>0</formula>
    </cfRule>
  </conditionalFormatting>
  <conditionalFormatting sqref="Q366">
    <cfRule type="cellIs" dxfId="12056" priority="1134" operator="lessThan">
      <formula>0</formula>
    </cfRule>
  </conditionalFormatting>
  <conditionalFormatting sqref="P368:Q368 Q369:Q371">
    <cfRule type="cellIs" dxfId="12055" priority="1133" operator="lessThan">
      <formula>0</formula>
    </cfRule>
  </conditionalFormatting>
  <conditionalFormatting sqref="Q372">
    <cfRule type="cellIs" dxfId="12054" priority="1124" operator="lessThan">
      <formula>0</formula>
    </cfRule>
  </conditionalFormatting>
  <conditionalFormatting sqref="I370 K369:N370 C371:M372">
    <cfRule type="cellIs" dxfId="12053" priority="1131" operator="lessThan">
      <formula>0</formula>
    </cfRule>
  </conditionalFormatting>
  <conditionalFormatting sqref="I369">
    <cfRule type="cellIs" dxfId="12052" priority="1129" operator="lessThan">
      <formula>0</formula>
    </cfRule>
  </conditionalFormatting>
  <conditionalFormatting sqref="C369:J369">
    <cfRule type="cellIs" dxfId="12051" priority="1130" operator="lessThan">
      <formula>0</formula>
    </cfRule>
  </conditionalFormatting>
  <conditionalFormatting sqref="B368">
    <cfRule type="cellIs" dxfId="12050" priority="1128" operator="lessThan">
      <formula>0</formula>
    </cfRule>
  </conditionalFormatting>
  <conditionalFormatting sqref="Q373">
    <cfRule type="cellIs" dxfId="12049" priority="1127" operator="lessThan">
      <formula>0</formula>
    </cfRule>
  </conditionalFormatting>
  <conditionalFormatting sqref="P411:P413">
    <cfRule type="cellIs" dxfId="12048" priority="1063" operator="lessThan">
      <formula>0</formula>
    </cfRule>
  </conditionalFormatting>
  <conditionalFormatting sqref="C370:J370">
    <cfRule type="cellIs" dxfId="12047" priority="1126" operator="lessThan">
      <formula>0</formula>
    </cfRule>
  </conditionalFormatting>
  <conditionalFormatting sqref="Q372">
    <cfRule type="cellIs" dxfId="12046" priority="1125" operator="lessThan">
      <formula>0</formula>
    </cfRule>
  </conditionalFormatting>
  <conditionalFormatting sqref="P374:Q374 Q375:Q377">
    <cfRule type="cellIs" dxfId="12045" priority="1123" operator="lessThan">
      <formula>0</formula>
    </cfRule>
  </conditionalFormatting>
  <conditionalFormatting sqref="P374">
    <cfRule type="cellIs" dxfId="12044" priority="1122" operator="lessThan">
      <formula>0</formula>
    </cfRule>
  </conditionalFormatting>
  <conditionalFormatting sqref="P375:P377">
    <cfRule type="cellIs" dxfId="12043" priority="1121" operator="lessThan">
      <formula>0</formula>
    </cfRule>
  </conditionalFormatting>
  <conditionalFormatting sqref="I376 K375:N376 C377:M378">
    <cfRule type="cellIs" dxfId="12042" priority="1120" operator="lessThan">
      <formula>0</formula>
    </cfRule>
  </conditionalFormatting>
  <conditionalFormatting sqref="I375">
    <cfRule type="cellIs" dxfId="12041" priority="1118" operator="lessThan">
      <formula>0</formula>
    </cfRule>
  </conditionalFormatting>
  <conditionalFormatting sqref="C375:J375">
    <cfRule type="cellIs" dxfId="12040" priority="1119" operator="lessThan">
      <formula>0</formula>
    </cfRule>
  </conditionalFormatting>
  <conditionalFormatting sqref="B374">
    <cfRule type="cellIs" dxfId="12039" priority="1117" operator="lessThan">
      <formula>0</formula>
    </cfRule>
  </conditionalFormatting>
  <conditionalFormatting sqref="Q379">
    <cfRule type="cellIs" dxfId="12038" priority="1116" operator="lessThan">
      <formula>0</formula>
    </cfRule>
  </conditionalFormatting>
  <conditionalFormatting sqref="C376:J376">
    <cfRule type="cellIs" dxfId="12037" priority="1115" operator="lessThan">
      <formula>0</formula>
    </cfRule>
  </conditionalFormatting>
  <conditionalFormatting sqref="Q378">
    <cfRule type="cellIs" dxfId="12036" priority="1114" operator="lessThan">
      <formula>0</formula>
    </cfRule>
  </conditionalFormatting>
  <conditionalFormatting sqref="Q378">
    <cfRule type="cellIs" dxfId="12035" priority="1113" operator="lessThan">
      <formula>0</formula>
    </cfRule>
  </conditionalFormatting>
  <conditionalFormatting sqref="P380:Q380 Q381:Q383">
    <cfRule type="cellIs" dxfId="12034" priority="1112" operator="lessThan">
      <formula>0</formula>
    </cfRule>
  </conditionalFormatting>
  <conditionalFormatting sqref="P380">
    <cfRule type="cellIs" dxfId="12033" priority="1111" operator="lessThan">
      <formula>0</formula>
    </cfRule>
  </conditionalFormatting>
  <conditionalFormatting sqref="P381:P383">
    <cfRule type="cellIs" dxfId="12032" priority="1110" operator="lessThan">
      <formula>0</formula>
    </cfRule>
  </conditionalFormatting>
  <conditionalFormatting sqref="I382 K381:N382 C383:N383 C384:M384">
    <cfRule type="cellIs" dxfId="12031" priority="1109" operator="lessThan">
      <formula>0</formula>
    </cfRule>
  </conditionalFormatting>
  <conditionalFormatting sqref="I381">
    <cfRule type="cellIs" dxfId="12030" priority="1107" operator="lessThan">
      <formula>0</formula>
    </cfRule>
  </conditionalFormatting>
  <conditionalFormatting sqref="C381:J381">
    <cfRule type="cellIs" dxfId="12029" priority="1108" operator="lessThan">
      <formula>0</formula>
    </cfRule>
  </conditionalFormatting>
  <conditionalFormatting sqref="B380">
    <cfRule type="cellIs" dxfId="12028" priority="1106" operator="lessThan">
      <formula>0</formula>
    </cfRule>
  </conditionalFormatting>
  <conditionalFormatting sqref="Q385">
    <cfRule type="cellIs" dxfId="12027" priority="1105" operator="lessThan">
      <formula>0</formula>
    </cfRule>
  </conditionalFormatting>
  <conditionalFormatting sqref="C382:J382">
    <cfRule type="cellIs" dxfId="12026" priority="1104" operator="lessThan">
      <formula>0</formula>
    </cfRule>
  </conditionalFormatting>
  <conditionalFormatting sqref="Q384">
    <cfRule type="cellIs" dxfId="12025" priority="1103" operator="lessThan">
      <formula>0</formula>
    </cfRule>
  </conditionalFormatting>
  <conditionalFormatting sqref="Q384">
    <cfRule type="cellIs" dxfId="12024" priority="1102" operator="lessThan">
      <formula>0</formula>
    </cfRule>
  </conditionalFormatting>
  <conditionalFormatting sqref="P386:Q386 Q387:Q389">
    <cfRule type="cellIs" dxfId="12023" priority="1101" operator="lessThan">
      <formula>0</formula>
    </cfRule>
  </conditionalFormatting>
  <conditionalFormatting sqref="P386">
    <cfRule type="cellIs" dxfId="12022" priority="1100" operator="lessThan">
      <formula>0</formula>
    </cfRule>
  </conditionalFormatting>
  <conditionalFormatting sqref="P387:P389">
    <cfRule type="cellIs" dxfId="12021" priority="1099" operator="lessThan">
      <formula>0</formula>
    </cfRule>
  </conditionalFormatting>
  <conditionalFormatting sqref="B386">
    <cfRule type="cellIs" dxfId="12020" priority="1098" operator="lessThan">
      <formula>0</formula>
    </cfRule>
  </conditionalFormatting>
  <conditionalFormatting sqref="Q391">
    <cfRule type="cellIs" dxfId="12019" priority="1097" operator="lessThan">
      <formula>0</formula>
    </cfRule>
  </conditionalFormatting>
  <conditionalFormatting sqref="Q390">
    <cfRule type="cellIs" dxfId="12018" priority="1096" operator="lessThan">
      <formula>0</formula>
    </cfRule>
  </conditionalFormatting>
  <conditionalFormatting sqref="Q390">
    <cfRule type="cellIs" dxfId="12017" priority="1095" operator="lessThan">
      <formula>0</formula>
    </cfRule>
  </conditionalFormatting>
  <conditionalFormatting sqref="P392:Q392 Q393:Q395">
    <cfRule type="cellIs" dxfId="12016" priority="1094" operator="lessThan">
      <formula>0</formula>
    </cfRule>
  </conditionalFormatting>
  <conditionalFormatting sqref="P392">
    <cfRule type="cellIs" dxfId="12015" priority="1093" operator="lessThan">
      <formula>0</formula>
    </cfRule>
  </conditionalFormatting>
  <conditionalFormatting sqref="H397">
    <cfRule type="cellIs" dxfId="12014" priority="1052" operator="lessThan">
      <formula>0</formula>
    </cfRule>
  </conditionalFormatting>
  <conditionalFormatting sqref="B392">
    <cfRule type="cellIs" dxfId="12013" priority="1091" operator="lessThan">
      <formula>0</formula>
    </cfRule>
  </conditionalFormatting>
  <conditionalFormatting sqref="H378">
    <cfRule type="cellIs" dxfId="12012" priority="1048" operator="lessThan">
      <formula>0</formula>
    </cfRule>
  </conditionalFormatting>
  <conditionalFormatting sqref="Q396">
    <cfRule type="cellIs" dxfId="12011" priority="1089" operator="lessThan">
      <formula>0</formula>
    </cfRule>
  </conditionalFormatting>
  <conditionalFormatting sqref="H360">
    <cfRule type="cellIs" dxfId="12010" priority="1046" operator="lessThan">
      <formula>0</formula>
    </cfRule>
  </conditionalFormatting>
  <conditionalFormatting sqref="H361">
    <cfRule type="cellIs" dxfId="12009" priority="1045" operator="lessThan">
      <formula>0</formula>
    </cfRule>
  </conditionalFormatting>
  <conditionalFormatting sqref="P398">
    <cfRule type="cellIs" dxfId="12008" priority="1085" operator="lessThan">
      <formula>0</formula>
    </cfRule>
  </conditionalFormatting>
  <conditionalFormatting sqref="Q438">
    <cfRule type="cellIs" dxfId="12007" priority="1038" operator="lessThan">
      <formula>0</formula>
    </cfRule>
  </conditionalFormatting>
  <conditionalFormatting sqref="H372">
    <cfRule type="cellIs" dxfId="12006" priority="1044" operator="lessThan">
      <formula>0</formula>
    </cfRule>
  </conditionalFormatting>
  <conditionalFormatting sqref="Q402">
    <cfRule type="cellIs" dxfId="12005" priority="1083" operator="lessThan">
      <formula>0</formula>
    </cfRule>
  </conditionalFormatting>
  <conditionalFormatting sqref="P440:Q440 Q441:Q443">
    <cfRule type="cellIs" dxfId="12004" priority="1036" operator="lessThan">
      <formula>0</formula>
    </cfRule>
  </conditionalFormatting>
  <conditionalFormatting sqref="C391:M391">
    <cfRule type="cellIs" dxfId="12003" priority="1081" operator="lessThan">
      <formula>0</formula>
    </cfRule>
  </conditionalFormatting>
  <conditionalFormatting sqref="C385:M385">
    <cfRule type="cellIs" dxfId="12002" priority="1080" operator="lessThan">
      <formula>0</formula>
    </cfRule>
  </conditionalFormatting>
  <conditionalFormatting sqref="C379:M379">
    <cfRule type="cellIs" dxfId="12001" priority="1079" operator="lessThan">
      <formula>0</formula>
    </cfRule>
  </conditionalFormatting>
  <conditionalFormatting sqref="C373:M373">
    <cfRule type="cellIs" dxfId="12000" priority="1078" operator="lessThan">
      <formula>0</formula>
    </cfRule>
  </conditionalFormatting>
  <conditionalFormatting sqref="J367:M367">
    <cfRule type="cellIs" dxfId="11999" priority="1077" operator="lessThan">
      <formula>0</formula>
    </cfRule>
  </conditionalFormatting>
  <conditionalFormatting sqref="C361:M361">
    <cfRule type="cellIs" dxfId="11998" priority="1076" operator="lessThan">
      <formula>0</formula>
    </cfRule>
  </conditionalFormatting>
  <conditionalFormatting sqref="J355:N355">
    <cfRule type="cellIs" dxfId="11997" priority="1075" operator="lessThan">
      <formula>0</formula>
    </cfRule>
  </conditionalFormatting>
  <conditionalFormatting sqref="B398">
    <cfRule type="cellIs" dxfId="11996" priority="1074" operator="lessThan">
      <formula>0</formula>
    </cfRule>
  </conditionalFormatting>
  <conditionalFormatting sqref="B403">
    <cfRule type="cellIs" dxfId="11995" priority="1073" operator="lessThan">
      <formula>0</formula>
    </cfRule>
  </conditionalFormatting>
  <conditionalFormatting sqref="Q408">
    <cfRule type="cellIs" dxfId="11994" priority="1067" operator="lessThan">
      <formula>0</formula>
    </cfRule>
  </conditionalFormatting>
  <conditionalFormatting sqref="Q409">
    <cfRule type="cellIs" dxfId="11993" priority="1069" operator="lessThan">
      <formula>0</formula>
    </cfRule>
  </conditionalFormatting>
  <conditionalFormatting sqref="P404:Q404 Q405:Q407">
    <cfRule type="cellIs" dxfId="11992" priority="1072" operator="lessThan">
      <formula>0</formula>
    </cfRule>
  </conditionalFormatting>
  <conditionalFormatting sqref="P404">
    <cfRule type="cellIs" dxfId="11991" priority="1071" operator="lessThan">
      <formula>0</formula>
    </cfRule>
  </conditionalFormatting>
  <conditionalFormatting sqref="Q408">
    <cfRule type="cellIs" dxfId="11990" priority="1068" operator="lessThan">
      <formula>0</formula>
    </cfRule>
  </conditionalFormatting>
  <conditionalFormatting sqref="B404">
    <cfRule type="cellIs" dxfId="11989" priority="1066" operator="lessThan">
      <formula>0</formula>
    </cfRule>
  </conditionalFormatting>
  <conditionalFormatting sqref="Q414">
    <cfRule type="cellIs" dxfId="11988" priority="1060" operator="lessThan">
      <formula>0</formula>
    </cfRule>
  </conditionalFormatting>
  <conditionalFormatting sqref="Q415">
    <cfRule type="cellIs" dxfId="11987" priority="1062" operator="lessThan">
      <formula>0</formula>
    </cfRule>
  </conditionalFormatting>
  <conditionalFormatting sqref="P410:Q410 Q411:Q413">
    <cfRule type="cellIs" dxfId="11986" priority="1065" operator="lessThan">
      <formula>0</formula>
    </cfRule>
  </conditionalFormatting>
  <conditionalFormatting sqref="P410">
    <cfRule type="cellIs" dxfId="11985" priority="1064" operator="lessThan">
      <formula>0</formula>
    </cfRule>
  </conditionalFormatting>
  <conditionalFormatting sqref="Q414">
    <cfRule type="cellIs" dxfId="11984" priority="1061" operator="lessThan">
      <formula>0</formula>
    </cfRule>
  </conditionalFormatting>
  <conditionalFormatting sqref="B410">
    <cfRule type="cellIs" dxfId="11983" priority="1059" operator="lessThan">
      <formula>0</formula>
    </cfRule>
  </conditionalFormatting>
  <conditionalFormatting sqref="Q432">
    <cfRule type="cellIs" dxfId="11982" priority="1053" operator="lessThan">
      <formula>0</formula>
    </cfRule>
  </conditionalFormatting>
  <conditionalFormatting sqref="P429:P431">
    <cfRule type="cellIs" dxfId="11981" priority="1056" operator="lessThan">
      <formula>0</formula>
    </cfRule>
  </conditionalFormatting>
  <conditionalFormatting sqref="Q433">
    <cfRule type="cellIs" dxfId="11980" priority="1055" operator="lessThan">
      <formula>0</formula>
    </cfRule>
  </conditionalFormatting>
  <conditionalFormatting sqref="P428:Q428 Q429:Q431">
    <cfRule type="cellIs" dxfId="11979" priority="1058" operator="lessThan">
      <formula>0</formula>
    </cfRule>
  </conditionalFormatting>
  <conditionalFormatting sqref="P428">
    <cfRule type="cellIs" dxfId="11978" priority="1057" operator="lessThan">
      <formula>0</formula>
    </cfRule>
  </conditionalFormatting>
  <conditionalFormatting sqref="Q432">
    <cfRule type="cellIs" dxfId="11977" priority="1054" operator="lessThan">
      <formula>0</formula>
    </cfRule>
  </conditionalFormatting>
  <conditionalFormatting sqref="H391">
    <cfRule type="cellIs" dxfId="11976" priority="1051" operator="lessThan">
      <formula>0</formula>
    </cfRule>
  </conditionalFormatting>
  <conditionalFormatting sqref="P435:P437">
    <cfRule type="cellIs" dxfId="11975" priority="1040" operator="lessThan">
      <formula>0</formula>
    </cfRule>
  </conditionalFormatting>
  <conditionalFormatting sqref="Q444">
    <cfRule type="cellIs" dxfId="11974" priority="1032" operator="lessThan">
      <formula>0</formula>
    </cfRule>
  </conditionalFormatting>
  <conditionalFormatting sqref="H384">
    <cfRule type="cellIs" dxfId="11973" priority="1050" operator="lessThan">
      <formula>0</formula>
    </cfRule>
  </conditionalFormatting>
  <conditionalFormatting sqref="H379">
    <cfRule type="cellIs" dxfId="11972" priority="1047" operator="lessThan">
      <formula>0</formula>
    </cfRule>
  </conditionalFormatting>
  <conditionalFormatting sqref="Q438">
    <cfRule type="cellIs" dxfId="11971" priority="1039" operator="lessThan">
      <formula>0</formula>
    </cfRule>
  </conditionalFormatting>
  <conditionalFormatting sqref="H373">
    <cfRule type="cellIs" dxfId="11970" priority="1043" operator="lessThan">
      <formula>0</formula>
    </cfRule>
  </conditionalFormatting>
  <conditionalFormatting sqref="P441:P443">
    <cfRule type="cellIs" dxfId="11969" priority="1034" operator="lessThan">
      <formula>0</formula>
    </cfRule>
  </conditionalFormatting>
  <conditionalFormatting sqref="P434:Q434 Q435:Q437">
    <cfRule type="cellIs" dxfId="11968" priority="1042" operator="lessThan">
      <formula>0</formula>
    </cfRule>
  </conditionalFormatting>
  <conditionalFormatting sqref="P434">
    <cfRule type="cellIs" dxfId="11967" priority="1041" operator="lessThan">
      <formula>0</formula>
    </cfRule>
  </conditionalFormatting>
  <conditionalFormatting sqref="B434">
    <cfRule type="cellIs" dxfId="11966" priority="1037" operator="lessThan">
      <formula>0</formula>
    </cfRule>
  </conditionalFormatting>
  <conditionalFormatting sqref="Q445:Q446">
    <cfRule type="cellIs" dxfId="11965" priority="1028" operator="lessThan">
      <formula>0</formula>
    </cfRule>
  </conditionalFormatting>
  <conditionalFormatting sqref="Q444">
    <cfRule type="cellIs" dxfId="11964" priority="1031" operator="lessThan">
      <formula>0</formula>
    </cfRule>
  </conditionalFormatting>
  <conditionalFormatting sqref="B446">
    <cfRule type="cellIs" dxfId="11963" priority="1027" operator="lessThan">
      <formula>0</formula>
    </cfRule>
  </conditionalFormatting>
  <conditionalFormatting sqref="B440">
    <cfRule type="cellIs" dxfId="11962" priority="1030" operator="lessThan">
      <formula>0</formula>
    </cfRule>
  </conditionalFormatting>
  <conditionalFormatting sqref="P446">
    <cfRule type="cellIs" dxfId="11961" priority="1033" operator="lessThan">
      <formula>0</formula>
    </cfRule>
  </conditionalFormatting>
  <conditionalFormatting sqref="B447">
    <cfRule type="cellIs" dxfId="11960" priority="1026" operator="lessThan">
      <formula>0</formula>
    </cfRule>
  </conditionalFormatting>
  <conditionalFormatting sqref="Q439">
    <cfRule type="cellIs" dxfId="11959" priority="1029" operator="lessThan">
      <formula>0</formula>
    </cfRule>
  </conditionalFormatting>
  <conditionalFormatting sqref="Q448:Q450">
    <cfRule type="cellIs" dxfId="11958" priority="1025" operator="lessThan">
      <formula>0</formula>
    </cfRule>
  </conditionalFormatting>
  <conditionalFormatting sqref="P448:P450">
    <cfRule type="cellIs" dxfId="11957" priority="1024" operator="lessThan">
      <formula>0</formula>
    </cfRule>
  </conditionalFormatting>
  <conditionalFormatting sqref="Q603">
    <cfRule type="cellIs" dxfId="11956" priority="999" operator="lessThan">
      <formula>0</formula>
    </cfRule>
  </conditionalFormatting>
  <conditionalFormatting sqref="B625">
    <cfRule type="cellIs" dxfId="11955" priority="963" operator="lessThan">
      <formula>0</formula>
    </cfRule>
  </conditionalFormatting>
  <conditionalFormatting sqref="P454:P456">
    <cfRule type="cellIs" dxfId="11954" priority="1020" operator="lessThan">
      <formula>0</formula>
    </cfRule>
  </conditionalFormatting>
  <conditionalFormatting sqref="Q457">
    <cfRule type="cellIs" dxfId="11953" priority="1019" operator="lessThan">
      <formula>0</formula>
    </cfRule>
  </conditionalFormatting>
  <conditionalFormatting sqref="Q597">
    <cfRule type="cellIs" dxfId="11952" priority="1008" operator="lessThan">
      <formula>0</formula>
    </cfRule>
  </conditionalFormatting>
  <conditionalFormatting sqref="Q451">
    <cfRule type="cellIs" dxfId="11951" priority="1023" operator="lessThan">
      <formula>0</formula>
    </cfRule>
  </conditionalFormatting>
  <conditionalFormatting sqref="Q451">
    <cfRule type="cellIs" dxfId="11950" priority="1022" operator="lessThan">
      <formula>0</formula>
    </cfRule>
  </conditionalFormatting>
  <conditionalFormatting sqref="Q457">
    <cfRule type="cellIs" dxfId="11949" priority="1018" operator="lessThan">
      <formula>0</formula>
    </cfRule>
  </conditionalFormatting>
  <conditionalFormatting sqref="J593:N595 J596:M596">
    <cfRule type="cellIs" dxfId="11948" priority="1012" operator="lessThan">
      <formula>0</formula>
    </cfRule>
  </conditionalFormatting>
  <conditionalFormatting sqref="B453">
    <cfRule type="cellIs" dxfId="11947" priority="1016" operator="lessThan">
      <formula>0</formula>
    </cfRule>
  </conditionalFormatting>
  <conditionalFormatting sqref="P599:P602">
    <cfRule type="cellIs" dxfId="11946" priority="1005" operator="lessThan">
      <formula>0</formula>
    </cfRule>
  </conditionalFormatting>
  <conditionalFormatting sqref="Q454:Q456">
    <cfRule type="cellIs" dxfId="11945" priority="1021" operator="lessThan">
      <formula>0</formula>
    </cfRule>
  </conditionalFormatting>
  <conditionalFormatting sqref="Q593:Q595">
    <cfRule type="cellIs" dxfId="11944" priority="1015" operator="lessThan">
      <formula>0</formula>
    </cfRule>
  </conditionalFormatting>
  <conditionalFormatting sqref="Q596">
    <cfRule type="cellIs" dxfId="11943" priority="1010" operator="lessThan">
      <formula>0</formula>
    </cfRule>
  </conditionalFormatting>
  <conditionalFormatting sqref="Q452">
    <cfRule type="cellIs" dxfId="11942" priority="1017" operator="lessThan">
      <formula>0</formula>
    </cfRule>
  </conditionalFormatting>
  <conditionalFormatting sqref="B592">
    <cfRule type="cellIs" dxfId="11941" priority="1007" operator="lessThan">
      <formula>0</formula>
    </cfRule>
  </conditionalFormatting>
  <conditionalFormatting sqref="P593:P595">
    <cfRule type="cellIs" dxfId="11940" priority="1014" operator="lessThan">
      <formula>0</formula>
    </cfRule>
  </conditionalFormatting>
  <conditionalFormatting sqref="J594">
    <cfRule type="cellIs" dxfId="11939" priority="1011" operator="lessThan">
      <formula>0</formula>
    </cfRule>
  </conditionalFormatting>
  <conditionalFormatting sqref="Q602">
    <cfRule type="cellIs" dxfId="11938" priority="1000" operator="lessThan">
      <formula>0</formula>
    </cfRule>
  </conditionalFormatting>
  <conditionalFormatting sqref="J595:N595 K593:N594 J596:M596">
    <cfRule type="cellIs" dxfId="11937" priority="1013" operator="lessThan">
      <formula>0</formula>
    </cfRule>
  </conditionalFormatting>
  <conditionalFormatting sqref="Q596">
    <cfRule type="cellIs" dxfId="11936" priority="1009" operator="lessThan">
      <formula>0</formula>
    </cfRule>
  </conditionalFormatting>
  <conditionalFormatting sqref="J599:N599 J601:N602 J600:M600">
    <cfRule type="cellIs" dxfId="11935" priority="1003" operator="lessThan">
      <formula>0</formula>
    </cfRule>
  </conditionalFormatting>
  <conditionalFormatting sqref="P616:P619">
    <cfRule type="cellIs" dxfId="11934" priority="997" operator="lessThan">
      <formula>0</formula>
    </cfRule>
  </conditionalFormatting>
  <conditionalFormatting sqref="Q602">
    <cfRule type="cellIs" dxfId="11933" priority="1001" operator="lessThan">
      <formula>0</formula>
    </cfRule>
  </conditionalFormatting>
  <conditionalFormatting sqref="J600">
    <cfRule type="cellIs" dxfId="11932" priority="1002" operator="lessThan">
      <formula>0</formula>
    </cfRule>
  </conditionalFormatting>
  <conditionalFormatting sqref="J601:N602 K599:N599 K600:M600">
    <cfRule type="cellIs" dxfId="11931" priority="1004" operator="lessThan">
      <formula>0</formula>
    </cfRule>
  </conditionalFormatting>
  <conditionalFormatting sqref="Q599:Q601">
    <cfRule type="cellIs" dxfId="11930" priority="1006" operator="lessThan">
      <formula>0</formula>
    </cfRule>
  </conditionalFormatting>
  <conditionalFormatting sqref="Q629">
    <cfRule type="cellIs" dxfId="11929" priority="967" operator="lessThan">
      <formula>0</formula>
    </cfRule>
  </conditionalFormatting>
  <conditionalFormatting sqref="I626">
    <cfRule type="cellIs" dxfId="11928" priority="970" operator="lessThan">
      <formula>0</formula>
    </cfRule>
  </conditionalFormatting>
  <conditionalFormatting sqref="C616:N619">
    <cfRule type="cellIs" dxfId="11927" priority="995" operator="lessThan">
      <formula>0</formula>
    </cfRule>
  </conditionalFormatting>
  <conditionalFormatting sqref="Q619">
    <cfRule type="cellIs" dxfId="11926" priority="991" operator="lessThan">
      <formula>0</formula>
    </cfRule>
  </conditionalFormatting>
  <conditionalFormatting sqref="I616">
    <cfRule type="cellIs" dxfId="11925" priority="994" operator="lessThan">
      <formula>0</formula>
    </cfRule>
  </conditionalFormatting>
  <conditionalFormatting sqref="H621:H624">
    <cfRule type="cellIs" dxfId="11924" priority="977" operator="lessThan">
      <formula>0</formula>
    </cfRule>
  </conditionalFormatting>
  <conditionalFormatting sqref="Q619">
    <cfRule type="cellIs" dxfId="11923" priority="992" operator="lessThan">
      <formula>0</formula>
    </cfRule>
  </conditionalFormatting>
  <conditionalFormatting sqref="H616">
    <cfRule type="cellIs" dxfId="11922" priority="988" operator="lessThan">
      <formula>0</formula>
    </cfRule>
  </conditionalFormatting>
  <conditionalFormatting sqref="H616:H619">
    <cfRule type="cellIs" dxfId="11921" priority="989" operator="lessThan">
      <formula>0</formula>
    </cfRule>
  </conditionalFormatting>
  <conditionalFormatting sqref="C617:J617">
    <cfRule type="cellIs" dxfId="11920" priority="993" operator="lessThan">
      <formula>0</formula>
    </cfRule>
  </conditionalFormatting>
  <conditionalFormatting sqref="H617:H619">
    <cfRule type="cellIs" dxfId="11919" priority="990" operator="lessThan">
      <formula>0</formula>
    </cfRule>
  </conditionalFormatting>
  <conditionalFormatting sqref="I617 K616:N617 C618:N619">
    <cfRule type="cellIs" dxfId="11918" priority="996" operator="lessThan">
      <formula>0</formula>
    </cfRule>
  </conditionalFormatting>
  <conditionalFormatting sqref="Q616:Q618">
    <cfRule type="cellIs" dxfId="11917" priority="998" operator="lessThan">
      <formula>0</formula>
    </cfRule>
  </conditionalFormatting>
  <conditionalFormatting sqref="B615">
    <cfRule type="cellIs" dxfId="11916" priority="987" operator="lessThan">
      <formula>0</formula>
    </cfRule>
  </conditionalFormatting>
  <conditionalFormatting sqref="Q624">
    <cfRule type="cellIs" dxfId="11915" priority="979" operator="lessThan">
      <formula>0</formula>
    </cfRule>
  </conditionalFormatting>
  <conditionalFormatting sqref="I621">
    <cfRule type="cellIs" dxfId="11914" priority="982" operator="lessThan">
      <formula>0</formula>
    </cfRule>
  </conditionalFormatting>
  <conditionalFormatting sqref="C621:N624">
    <cfRule type="cellIs" dxfId="11913" priority="983" operator="lessThan">
      <formula>0</formula>
    </cfRule>
  </conditionalFormatting>
  <conditionalFormatting sqref="Q624">
    <cfRule type="cellIs" dxfId="11912" priority="980" operator="lessThan">
      <formula>0</formula>
    </cfRule>
  </conditionalFormatting>
  <conditionalFormatting sqref="H621">
    <cfRule type="cellIs" dxfId="11911" priority="976" operator="lessThan">
      <formula>0</formula>
    </cfRule>
  </conditionalFormatting>
  <conditionalFormatting sqref="P621:P624">
    <cfRule type="cellIs" dxfId="11910" priority="985" operator="lessThan">
      <formula>0</formula>
    </cfRule>
  </conditionalFormatting>
  <conditionalFormatting sqref="C622:J622">
    <cfRule type="cellIs" dxfId="11909" priority="981" operator="lessThan">
      <formula>0</formula>
    </cfRule>
  </conditionalFormatting>
  <conditionalFormatting sqref="H622:H624">
    <cfRule type="cellIs" dxfId="11908" priority="978" operator="lessThan">
      <formula>0</formula>
    </cfRule>
  </conditionalFormatting>
  <conditionalFormatting sqref="I622 K621:N622 C623:N624">
    <cfRule type="cellIs" dxfId="11907" priority="984" operator="lessThan">
      <formula>0</formula>
    </cfRule>
  </conditionalFormatting>
  <conditionalFormatting sqref="Q621:Q623">
    <cfRule type="cellIs" dxfId="11906" priority="986" operator="lessThan">
      <formula>0</formula>
    </cfRule>
  </conditionalFormatting>
  <conditionalFormatting sqref="B620">
    <cfRule type="cellIs" dxfId="11905" priority="975" operator="lessThan">
      <formula>0</formula>
    </cfRule>
  </conditionalFormatting>
  <conditionalFormatting sqref="C626:N629">
    <cfRule type="cellIs" dxfId="11904" priority="971" operator="lessThan">
      <formula>0</formula>
    </cfRule>
  </conditionalFormatting>
  <conditionalFormatting sqref="Q629">
    <cfRule type="cellIs" dxfId="11903" priority="968" operator="lessThan">
      <formula>0</formula>
    </cfRule>
  </conditionalFormatting>
  <conditionalFormatting sqref="H626">
    <cfRule type="cellIs" dxfId="11902" priority="964" operator="lessThan">
      <formula>0</formula>
    </cfRule>
  </conditionalFormatting>
  <conditionalFormatting sqref="H626:H629">
    <cfRule type="cellIs" dxfId="11901" priority="965" operator="lessThan">
      <formula>0</formula>
    </cfRule>
  </conditionalFormatting>
  <conditionalFormatting sqref="P626:P629">
    <cfRule type="cellIs" dxfId="11900" priority="973" operator="lessThan">
      <formula>0</formula>
    </cfRule>
  </conditionalFormatting>
  <conditionalFormatting sqref="C627:J627">
    <cfRule type="cellIs" dxfId="11899" priority="969" operator="lessThan">
      <formula>0</formula>
    </cfRule>
  </conditionalFormatting>
  <conditionalFormatting sqref="H627:H629">
    <cfRule type="cellIs" dxfId="11898" priority="966" operator="lessThan">
      <formula>0</formula>
    </cfRule>
  </conditionalFormatting>
  <conditionalFormatting sqref="I627 K626:N627 C628:N629">
    <cfRule type="cellIs" dxfId="11897" priority="972" operator="lessThan">
      <formula>0</formula>
    </cfRule>
  </conditionalFormatting>
  <conditionalFormatting sqref="Q626:Q628">
    <cfRule type="cellIs" dxfId="11896" priority="974" operator="lessThan">
      <formula>0</formula>
    </cfRule>
  </conditionalFormatting>
  <conditionalFormatting sqref="C351:I351">
    <cfRule type="cellIs" dxfId="11895" priority="960" operator="lessThan">
      <formula>0</formula>
    </cfRule>
  </conditionalFormatting>
  <conditionalFormatting sqref="C353:I354">
    <cfRule type="cellIs" dxfId="11894" priority="961" operator="lessThan">
      <formula>0</formula>
    </cfRule>
  </conditionalFormatting>
  <conditionalFormatting sqref="P506:Q506">
    <cfRule type="cellIs" dxfId="11893" priority="944" operator="lessThan">
      <formula>0</formula>
    </cfRule>
  </conditionalFormatting>
  <conditionalFormatting sqref="P499:P502">
    <cfRule type="cellIs" dxfId="11892" priority="945" operator="lessThan">
      <formula>0</formula>
    </cfRule>
  </conditionalFormatting>
  <conditionalFormatting sqref="Q611:Q613">
    <cfRule type="cellIs" dxfId="11891" priority="907" operator="lessThan">
      <formula>0</formula>
    </cfRule>
  </conditionalFormatting>
  <conditionalFormatting sqref="B498">
    <cfRule type="cellIs" dxfId="11890" priority="962" operator="lessThan">
      <formula>0</formula>
    </cfRule>
  </conditionalFormatting>
  <conditionalFormatting sqref="N427">
    <cfRule type="cellIs" dxfId="11889" priority="681" operator="lessThan">
      <formula>0</formula>
    </cfRule>
  </conditionalFormatting>
  <conditionalFormatting sqref="C352:I352">
    <cfRule type="cellIs" dxfId="11888" priority="959" operator="lessThan">
      <formula>0</formula>
    </cfRule>
  </conditionalFormatting>
  <conditionalFormatting sqref="C355:I355">
    <cfRule type="cellIs" dxfId="11887" priority="958" operator="lessThan">
      <formula>0</formula>
    </cfRule>
  </conditionalFormatting>
  <conditionalFormatting sqref="C365:I366">
    <cfRule type="cellIs" dxfId="11886" priority="957" operator="lessThan">
      <formula>0</formula>
    </cfRule>
  </conditionalFormatting>
  <conditionalFormatting sqref="C363:I363">
    <cfRule type="cellIs" dxfId="11885" priority="956" operator="lessThan">
      <formula>0</formula>
    </cfRule>
  </conditionalFormatting>
  <conditionalFormatting sqref="C364:I364">
    <cfRule type="cellIs" dxfId="11884" priority="955" operator="lessThan">
      <formula>0</formula>
    </cfRule>
  </conditionalFormatting>
  <conditionalFormatting sqref="C367:I367">
    <cfRule type="cellIs" dxfId="11883" priority="954" operator="lessThan">
      <formula>0</formula>
    </cfRule>
  </conditionalFormatting>
  <conditionalFormatting sqref="C593:I596">
    <cfRule type="cellIs" dxfId="11882" priority="952" operator="lessThan">
      <formula>0</formula>
    </cfRule>
  </conditionalFormatting>
  <conditionalFormatting sqref="C594:I594">
    <cfRule type="cellIs" dxfId="11881" priority="951" operator="lessThan">
      <formula>0</formula>
    </cfRule>
  </conditionalFormatting>
  <conditionalFormatting sqref="C595:I596">
    <cfRule type="cellIs" dxfId="11880" priority="953" operator="lessThan">
      <formula>0</formula>
    </cfRule>
  </conditionalFormatting>
  <conditionalFormatting sqref="Q551">
    <cfRule type="cellIs" dxfId="11879" priority="933" operator="lessThan">
      <formula>0</formula>
    </cfRule>
  </conditionalFormatting>
  <conditionalFormatting sqref="Q551">
    <cfRule type="cellIs" dxfId="11878" priority="934" operator="lessThan">
      <formula>0</formula>
    </cfRule>
  </conditionalFormatting>
  <conditionalFormatting sqref="C599:I602">
    <cfRule type="cellIs" dxfId="11877" priority="949" operator="lessThan">
      <formula>0</formula>
    </cfRule>
  </conditionalFormatting>
  <conditionalFormatting sqref="C600:I600">
    <cfRule type="cellIs" dxfId="11876" priority="948" operator="lessThan">
      <formula>0</formula>
    </cfRule>
  </conditionalFormatting>
  <conditionalFormatting sqref="C601:I602">
    <cfRule type="cellIs" dxfId="11875" priority="950" operator="lessThan">
      <formula>0</formula>
    </cfRule>
  </conditionalFormatting>
  <conditionalFormatting sqref="C461:C464">
    <cfRule type="cellIs" dxfId="11874" priority="947" operator="lessThan">
      <formula>0</formula>
    </cfRule>
  </conditionalFormatting>
  <conditionalFormatting sqref="P468:P471">
    <cfRule type="cellIs" dxfId="11873" priority="946" operator="lessThan">
      <formula>0</formula>
    </cfRule>
  </conditionalFormatting>
  <conditionalFormatting sqref="Q507:Q510">
    <cfRule type="cellIs" dxfId="11872" priority="943" operator="lessThan">
      <formula>0</formula>
    </cfRule>
  </conditionalFormatting>
  <conditionalFormatting sqref="Q511:Q512">
    <cfRule type="cellIs" dxfId="11871" priority="942" operator="lessThan">
      <formula>0</formula>
    </cfRule>
  </conditionalFormatting>
  <conditionalFormatting sqref="Q512">
    <cfRule type="cellIs" dxfId="11870" priority="941" operator="lessThan">
      <formula>0</formula>
    </cfRule>
  </conditionalFormatting>
  <conditionalFormatting sqref="Q511">
    <cfRule type="cellIs" dxfId="11869" priority="940" operator="lessThan">
      <formula>0</formula>
    </cfRule>
  </conditionalFormatting>
  <conditionalFormatting sqref="P507:P510">
    <cfRule type="cellIs" dxfId="11868" priority="939" operator="lessThan">
      <formula>0</formula>
    </cfRule>
  </conditionalFormatting>
  <conditionalFormatting sqref="B506">
    <cfRule type="cellIs" dxfId="11867" priority="938" operator="lessThan">
      <formula>0</formula>
    </cfRule>
  </conditionalFormatting>
  <conditionalFormatting sqref="C611:N614">
    <cfRule type="cellIs" dxfId="11866" priority="904" operator="lessThan">
      <formula>0</formula>
    </cfRule>
  </conditionalFormatting>
  <conditionalFormatting sqref="Q614">
    <cfRule type="cellIs" dxfId="11865" priority="901" operator="lessThan">
      <formula>0</formula>
    </cfRule>
  </conditionalFormatting>
  <conditionalFormatting sqref="P547:P550">
    <cfRule type="cellIs" dxfId="11864" priority="932" operator="lessThan">
      <formula>0</formula>
    </cfRule>
  </conditionalFormatting>
  <conditionalFormatting sqref="H611:H614">
    <cfRule type="cellIs" dxfId="11863" priority="898" operator="lessThan">
      <formula>0</formula>
    </cfRule>
  </conditionalFormatting>
  <conditionalFormatting sqref="Q504">
    <cfRule type="cellIs" dxfId="11862" priority="937" operator="lessThan">
      <formula>0</formula>
    </cfRule>
  </conditionalFormatting>
  <conditionalFormatting sqref="Q547:Q550 Q552 Q554:Q560">
    <cfRule type="cellIs" dxfId="11861" priority="936" operator="lessThan">
      <formula>0</formula>
    </cfRule>
  </conditionalFormatting>
  <conditionalFormatting sqref="P546">
    <cfRule type="cellIs" dxfId="11860" priority="935" operator="lessThan">
      <formula>0</formula>
    </cfRule>
  </conditionalFormatting>
  <conditionalFormatting sqref="P554:P558">
    <cfRule type="cellIs" dxfId="11859" priority="931" operator="lessThan">
      <formula>0</formula>
    </cfRule>
  </conditionalFormatting>
  <conditionalFormatting sqref="Q570:Q573 Q575">
    <cfRule type="cellIs" dxfId="11858" priority="929" operator="lessThan">
      <formula>0</formula>
    </cfRule>
  </conditionalFormatting>
  <conditionalFormatting sqref="B546">
    <cfRule type="cellIs" dxfId="11857" priority="930" operator="lessThan">
      <formula>0</formula>
    </cfRule>
  </conditionalFormatting>
  <conditionalFormatting sqref="P569">
    <cfRule type="cellIs" dxfId="11856" priority="928" operator="lessThan">
      <formula>0</formula>
    </cfRule>
  </conditionalFormatting>
  <conditionalFormatting sqref="Q574">
    <cfRule type="cellIs" dxfId="11855" priority="927" operator="lessThan">
      <formula>0</formula>
    </cfRule>
  </conditionalFormatting>
  <conditionalFormatting sqref="Q574">
    <cfRule type="cellIs" dxfId="11854" priority="926" operator="lessThan">
      <formula>0</formula>
    </cfRule>
  </conditionalFormatting>
  <conditionalFormatting sqref="P570:P573">
    <cfRule type="cellIs" dxfId="11853" priority="925" operator="lessThan">
      <formula>0</formula>
    </cfRule>
  </conditionalFormatting>
  <conditionalFormatting sqref="Q582 Q577:Q580">
    <cfRule type="cellIs" dxfId="11852" priority="923" operator="lessThan">
      <formula>0</formula>
    </cfRule>
  </conditionalFormatting>
  <conditionalFormatting sqref="Q581">
    <cfRule type="cellIs" dxfId="11851" priority="921" operator="lessThan">
      <formula>0</formula>
    </cfRule>
  </conditionalFormatting>
  <conditionalFormatting sqref="B569">
    <cfRule type="cellIs" dxfId="11850" priority="924" operator="lessThan">
      <formula>0</formula>
    </cfRule>
  </conditionalFormatting>
  <conditionalFormatting sqref="P576">
    <cfRule type="cellIs" dxfId="11849" priority="922" operator="lessThan">
      <formula>0</formula>
    </cfRule>
  </conditionalFormatting>
  <conditionalFormatting sqref="P577:P580">
    <cfRule type="cellIs" dxfId="11848" priority="919" operator="lessThan">
      <formula>0</formula>
    </cfRule>
  </conditionalFormatting>
  <conditionalFormatting sqref="Q581">
    <cfRule type="cellIs" dxfId="11847" priority="920" operator="lessThan">
      <formula>0</formula>
    </cfRule>
  </conditionalFormatting>
  <conditionalFormatting sqref="P605:P607 P609">
    <cfRule type="cellIs" dxfId="11846" priority="917" operator="lessThan">
      <formula>0</formula>
    </cfRule>
  </conditionalFormatting>
  <conditionalFormatting sqref="Q605:Q607">
    <cfRule type="cellIs" dxfId="11845" priority="918" operator="lessThan">
      <formula>0</formula>
    </cfRule>
  </conditionalFormatting>
  <conditionalFormatting sqref="C607:I607">
    <cfRule type="cellIs" dxfId="11844" priority="910" operator="lessThan">
      <formula>0</formula>
    </cfRule>
  </conditionalFormatting>
  <conditionalFormatting sqref="C605:I607">
    <cfRule type="cellIs" dxfId="11843" priority="909" operator="lessThan">
      <formula>0</formula>
    </cfRule>
  </conditionalFormatting>
  <conditionalFormatting sqref="B604">
    <cfRule type="cellIs" dxfId="11842" priority="911" operator="lessThan">
      <formula>0</formula>
    </cfRule>
  </conditionalFormatting>
  <conditionalFormatting sqref="J605:N607">
    <cfRule type="cellIs" dxfId="11841" priority="915" operator="lessThan">
      <formula>0</formula>
    </cfRule>
  </conditionalFormatting>
  <conditionalFormatting sqref="P611:P614">
    <cfRule type="cellIs" dxfId="11840" priority="906" operator="lessThan">
      <formula>0</formula>
    </cfRule>
  </conditionalFormatting>
  <conditionalFormatting sqref="Q608:Q609">
    <cfRule type="cellIs" dxfId="11839" priority="912" operator="lessThan">
      <formula>0</formula>
    </cfRule>
  </conditionalFormatting>
  <conditionalFormatting sqref="C433:M433">
    <cfRule type="cellIs" dxfId="11838" priority="679" operator="lessThan">
      <formula>0</formula>
    </cfRule>
  </conditionalFormatting>
  <conditionalFormatting sqref="Q608:Q609">
    <cfRule type="cellIs" dxfId="11837" priority="913" operator="lessThan">
      <formula>0</formula>
    </cfRule>
  </conditionalFormatting>
  <conditionalFormatting sqref="J606">
    <cfRule type="cellIs" dxfId="11836" priority="914" operator="lessThan">
      <formula>0</formula>
    </cfRule>
  </conditionalFormatting>
  <conditionalFormatting sqref="J607:N607 K605:N606">
    <cfRule type="cellIs" dxfId="11835" priority="916" operator="lessThan">
      <formula>0</formula>
    </cfRule>
  </conditionalFormatting>
  <conditionalFormatting sqref="I612 K611:N612 C613:N614">
    <cfRule type="cellIs" dxfId="11834" priority="905" operator="lessThan">
      <formula>0</formula>
    </cfRule>
  </conditionalFormatting>
  <conditionalFormatting sqref="N427">
    <cfRule type="cellIs" dxfId="11833" priority="682" operator="lessThan">
      <formula>0</formula>
    </cfRule>
  </conditionalFormatting>
  <conditionalFormatting sqref="B429:N429">
    <cfRule type="cellIs" dxfId="11832" priority="674" operator="lessThan">
      <formula>0</formula>
    </cfRule>
  </conditionalFormatting>
  <conditionalFormatting sqref="C606:I606">
    <cfRule type="cellIs" dxfId="11831" priority="908" operator="lessThan">
      <formula>0</formula>
    </cfRule>
  </conditionalFormatting>
  <conditionalFormatting sqref="B429:N429">
    <cfRule type="cellIs" dxfId="11830" priority="675" operator="lessThan">
      <formula>0</formula>
    </cfRule>
  </conditionalFormatting>
  <conditionalFormatting sqref="H433">
    <cfRule type="cellIs" dxfId="11829" priority="678" operator="lessThan">
      <formula>0</formula>
    </cfRule>
  </conditionalFormatting>
  <conditionalFormatting sqref="B433">
    <cfRule type="cellIs" dxfId="11828" priority="677" operator="lessThan">
      <formula>0</formula>
    </cfRule>
  </conditionalFormatting>
  <conditionalFormatting sqref="B433">
    <cfRule type="cellIs" dxfId="11827" priority="676" operator="lessThan">
      <formula>0</formula>
    </cfRule>
  </conditionalFormatting>
  <conditionalFormatting sqref="B429:N429">
    <cfRule type="cellIs" dxfId="11826" priority="672" operator="lessThan">
      <formula>0</formula>
    </cfRule>
  </conditionalFormatting>
  <conditionalFormatting sqref="B429:N429">
    <cfRule type="cellIs" dxfId="11825" priority="673" operator="lessThan">
      <formula>0</formula>
    </cfRule>
  </conditionalFormatting>
  <conditionalFormatting sqref="B435:N435">
    <cfRule type="cellIs" dxfId="11824" priority="659" operator="lessThan">
      <formula>0</formula>
    </cfRule>
  </conditionalFormatting>
  <conditionalFormatting sqref="H611">
    <cfRule type="cellIs" dxfId="11823" priority="897" operator="lessThan">
      <formula>0</formula>
    </cfRule>
  </conditionalFormatting>
  <conditionalFormatting sqref="C433:M433">
    <cfRule type="cellIs" dxfId="11822" priority="680" operator="lessThan">
      <formula>0</formula>
    </cfRule>
  </conditionalFormatting>
  <conditionalFormatting sqref="H612:H614">
    <cfRule type="cellIs" dxfId="11821" priority="899" operator="lessThan">
      <formula>0</formula>
    </cfRule>
  </conditionalFormatting>
  <conditionalFormatting sqref="Q614">
    <cfRule type="cellIs" dxfId="11820" priority="900" operator="lessThan">
      <formula>0</formula>
    </cfRule>
  </conditionalFormatting>
  <conditionalFormatting sqref="I611">
    <cfRule type="cellIs" dxfId="11819" priority="903" operator="lessThan">
      <formula>0</formula>
    </cfRule>
  </conditionalFormatting>
  <conditionalFormatting sqref="N439">
    <cfRule type="cellIs" dxfId="11818" priority="652" operator="lessThan">
      <formula>0</formula>
    </cfRule>
  </conditionalFormatting>
  <conditionalFormatting sqref="C612:J612">
    <cfRule type="cellIs" dxfId="11817" priority="902" operator="lessThan">
      <formula>0</formula>
    </cfRule>
  </conditionalFormatting>
  <conditionalFormatting sqref="B610">
    <cfRule type="cellIs" dxfId="11816" priority="896" operator="lessThan">
      <formula>0</formula>
    </cfRule>
  </conditionalFormatting>
  <conditionalFormatting sqref="B435:N435">
    <cfRule type="cellIs" dxfId="11815" priority="658" operator="lessThan">
      <formula>0</formula>
    </cfRule>
  </conditionalFormatting>
  <conditionalFormatting sqref="C445:M445">
    <cfRule type="cellIs" dxfId="11814" priority="649" operator="lessThan">
      <formula>0</formula>
    </cfRule>
  </conditionalFormatting>
  <conditionalFormatting sqref="C445:M445">
    <cfRule type="cellIs" dxfId="11813" priority="650" operator="lessThan">
      <formula>0</formula>
    </cfRule>
  </conditionalFormatting>
  <conditionalFormatting sqref="B435:N435">
    <cfRule type="cellIs" dxfId="11812" priority="657" operator="lessThan">
      <formula>0</formula>
    </cfRule>
  </conditionalFormatting>
  <conditionalFormatting sqref="N438">
    <cfRule type="cellIs" dxfId="11811" priority="653" operator="lessThan">
      <formula>0</formula>
    </cfRule>
  </conditionalFormatting>
  <conditionalFormatting sqref="B435:N435">
    <cfRule type="cellIs" dxfId="11810" priority="656" operator="lessThan">
      <formula>0</formula>
    </cfRule>
  </conditionalFormatting>
  <conditionalFormatting sqref="B435:N435">
    <cfRule type="cellIs" dxfId="11809" priority="654" operator="lessThan">
      <formula>0</formula>
    </cfRule>
  </conditionalFormatting>
  <conditionalFormatting sqref="B598">
    <cfRule type="cellIs" dxfId="11808" priority="895" operator="lessThan">
      <formula>0</formula>
    </cfRule>
  </conditionalFormatting>
  <conditionalFormatting sqref="N439">
    <cfRule type="cellIs" dxfId="11807" priority="651" operator="lessThan">
      <formula>0</formula>
    </cfRule>
  </conditionalFormatting>
  <conditionalFormatting sqref="B435:N435">
    <cfRule type="cellIs" dxfId="11806" priority="655" operator="lessThan">
      <formula>0</formula>
    </cfRule>
  </conditionalFormatting>
  <conditionalFormatting sqref="B598">
    <cfRule type="cellIs" dxfId="11805" priority="894" operator="lessThan">
      <formula>0</formula>
    </cfRule>
  </conditionalFormatting>
  <conditionalFormatting sqref="B641">
    <cfRule type="cellIs" dxfId="11804" priority="882" operator="lessThan">
      <formula>0</formula>
    </cfRule>
  </conditionalFormatting>
  <conditionalFormatting sqref="B591">
    <cfRule type="cellIs" dxfId="11803" priority="892" operator="lessThan">
      <formula>0</formula>
    </cfRule>
  </conditionalFormatting>
  <conditionalFormatting sqref="B591">
    <cfRule type="cellIs" dxfId="11802" priority="893" operator="lessThan">
      <formula>0</formula>
    </cfRule>
  </conditionalFormatting>
  <conditionalFormatting sqref="B609">
    <cfRule type="cellIs" dxfId="11801" priority="890" operator="lessThan">
      <formula>0</formula>
    </cfRule>
  </conditionalFormatting>
  <conditionalFormatting sqref="B609">
    <cfRule type="cellIs" dxfId="11800"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799" priority="889" operator="lessThan">
      <formula>0</formula>
    </cfRule>
  </conditionalFormatting>
  <conditionalFormatting sqref="B646">
    <cfRule type="cellIs" dxfId="11798" priority="886" operator="lessThan">
      <formula>0</formula>
    </cfRule>
  </conditionalFormatting>
  <conditionalFormatting sqref="B631">
    <cfRule type="cellIs" dxfId="11797" priority="888" operator="lessThan">
      <formula>0</formula>
    </cfRule>
  </conditionalFormatting>
  <conditionalFormatting sqref="B635">
    <cfRule type="cellIs" dxfId="11796" priority="887" operator="lessThan">
      <formula>0</formula>
    </cfRule>
  </conditionalFormatting>
  <conditionalFormatting sqref="B662">
    <cfRule type="cellIs" dxfId="11795" priority="885" operator="lessThan">
      <formula>0</formula>
    </cfRule>
  </conditionalFormatting>
  <conditionalFormatting sqref="B671">
    <cfRule type="cellIs" dxfId="11794" priority="884" operator="lessThan">
      <formula>0</formula>
    </cfRule>
  </conditionalFormatting>
  <conditionalFormatting sqref="I674:N674 P672:Q675">
    <cfRule type="cellIs" dxfId="11793" priority="883" operator="lessThan">
      <formula>0</formula>
    </cfRule>
  </conditionalFormatting>
  <conditionalFormatting sqref="P641">
    <cfRule type="cellIs" dxfId="11792" priority="880" operator="lessThan">
      <formula>0</formula>
    </cfRule>
  </conditionalFormatting>
  <conditionalFormatting sqref="P641">
    <cfRule type="cellIs" dxfId="11791" priority="881" operator="lessThan">
      <formula>0</formula>
    </cfRule>
  </conditionalFormatting>
  <conditionalFormatting sqref="P422:Q422 Q423:Q425">
    <cfRule type="cellIs" dxfId="11790" priority="867" operator="lessThan">
      <formula>0</formula>
    </cfRule>
  </conditionalFormatting>
  <conditionalFormatting sqref="B416">
    <cfRule type="cellIs" dxfId="11789" priority="868" operator="lessThan">
      <formula>0</formula>
    </cfRule>
  </conditionalFormatting>
  <conditionalFormatting sqref="P423:P425">
    <cfRule type="cellIs" dxfId="11788" priority="865" operator="lessThan">
      <formula>0</formula>
    </cfRule>
  </conditionalFormatting>
  <conditionalFormatting sqref="P422">
    <cfRule type="cellIs" dxfId="11787" priority="866" operator="lessThan">
      <formula>0</formula>
    </cfRule>
  </conditionalFormatting>
  <conditionalFormatting sqref="Q426">
    <cfRule type="cellIs" dxfId="11786" priority="863" operator="lessThan">
      <formula>0</formula>
    </cfRule>
  </conditionalFormatting>
  <conditionalFormatting sqref="Q427">
    <cfRule type="cellIs" dxfId="11785" priority="864" operator="lessThan">
      <formula>0</formula>
    </cfRule>
  </conditionalFormatting>
  <conditionalFormatting sqref="B422">
    <cfRule type="cellIs" dxfId="11784" priority="861" operator="lessThan">
      <formula>0</formula>
    </cfRule>
  </conditionalFormatting>
  <conditionalFormatting sqref="Q426">
    <cfRule type="cellIs" dxfId="11783" priority="862" operator="lessThan">
      <formula>0</formula>
    </cfRule>
  </conditionalFormatting>
  <conditionalFormatting sqref="B454:N454">
    <cfRule type="cellIs" dxfId="11782" priority="612" operator="lessThan">
      <formula>0</formula>
    </cfRule>
  </conditionalFormatting>
  <conditionalFormatting sqref="B454:N454">
    <cfRule type="cellIs" dxfId="11781" priority="613" operator="lessThan">
      <formula>0</formula>
    </cfRule>
  </conditionalFormatting>
  <conditionalFormatting sqref="C652:I652">
    <cfRule type="cellIs" dxfId="11780" priority="879" operator="lessThan">
      <formula>0</formula>
    </cfRule>
  </conditionalFormatting>
  <conditionalFormatting sqref="C653:I653">
    <cfRule type="cellIs" dxfId="11779" priority="878" operator="lessThan">
      <formula>0</formula>
    </cfRule>
  </conditionalFormatting>
  <conditionalFormatting sqref="C658:M658">
    <cfRule type="cellIs" dxfId="11778" priority="877" operator="lessThan">
      <formula>0</formula>
    </cfRule>
  </conditionalFormatting>
  <conditionalFormatting sqref="B647:N647">
    <cfRule type="cellIs" dxfId="11777" priority="876" operator="lessThan">
      <formula>0</formula>
    </cfRule>
  </conditionalFormatting>
  <conditionalFormatting sqref="P650">
    <cfRule type="cellIs" dxfId="11776" priority="875" operator="lessThan">
      <formula>0</formula>
    </cfRule>
  </conditionalFormatting>
  <conditionalFormatting sqref="P417:P419">
    <cfRule type="cellIs" dxfId="11775" priority="872" operator="lessThan">
      <formula>0</formula>
    </cfRule>
  </conditionalFormatting>
  <conditionalFormatting sqref="Q420">
    <cfRule type="cellIs" dxfId="11774" priority="869" operator="lessThan">
      <formula>0</formula>
    </cfRule>
  </conditionalFormatting>
  <conditionalFormatting sqref="Q421">
    <cfRule type="cellIs" dxfId="11773" priority="871" operator="lessThan">
      <formula>0</formula>
    </cfRule>
  </conditionalFormatting>
  <conditionalFormatting sqref="P416:Q416 Q417:Q419">
    <cfRule type="cellIs" dxfId="11772" priority="874" operator="lessThan">
      <formula>0</formula>
    </cfRule>
  </conditionalFormatting>
  <conditionalFormatting sqref="P416">
    <cfRule type="cellIs" dxfId="11771" priority="873" operator="lessThan">
      <formula>0</formula>
    </cfRule>
  </conditionalFormatting>
  <conditionalFormatting sqref="Q420">
    <cfRule type="cellIs" dxfId="11770" priority="870" operator="lessThan">
      <formula>0</formula>
    </cfRule>
  </conditionalFormatting>
  <conditionalFormatting sqref="B454:N454">
    <cfRule type="cellIs" dxfId="11769" priority="611" operator="lessThan">
      <formula>0</formula>
    </cfRule>
  </conditionalFormatting>
  <conditionalFormatting sqref="B454:N454">
    <cfRule type="cellIs" dxfId="11768" priority="610" operator="lessThan">
      <formula>0</formula>
    </cfRule>
  </conditionalFormatting>
  <conditionalFormatting sqref="B454:N454">
    <cfRule type="cellIs" dxfId="11767" priority="609" operator="lessThan">
      <formula>0</formula>
    </cfRule>
  </conditionalFormatting>
  <conditionalFormatting sqref="B454:N454">
    <cfRule type="cellIs" dxfId="11766" priority="607" operator="lessThan">
      <formula>0</formula>
    </cfRule>
  </conditionalFormatting>
  <conditionalFormatting sqref="B454:N454">
    <cfRule type="cellIs" dxfId="11765" priority="608" operator="lessThan">
      <formula>0</formula>
    </cfRule>
  </conditionalFormatting>
  <conditionalFormatting sqref="N457">
    <cfRule type="cellIs" dxfId="11764" priority="605" operator="lessThan">
      <formula>0</formula>
    </cfRule>
  </conditionalFormatting>
  <conditionalFormatting sqref="B454:N454">
    <cfRule type="cellIs" dxfId="11763" priority="606" operator="lessThan">
      <formula>0</formula>
    </cfRule>
  </conditionalFormatting>
  <conditionalFormatting sqref="N458">
    <cfRule type="cellIs" dxfId="11762" priority="604" operator="lessThan">
      <formula>0</formula>
    </cfRule>
  </conditionalFormatting>
  <conditionalFormatting sqref="P530">
    <cfRule type="cellIs" dxfId="11761" priority="326" operator="lessThan">
      <formula>0</formula>
    </cfRule>
  </conditionalFormatting>
  <conditionalFormatting sqref="N458">
    <cfRule type="cellIs" dxfId="11760" priority="603" operator="lessThan">
      <formula>0</formula>
    </cfRule>
  </conditionalFormatting>
  <conditionalFormatting sqref="D461:N464">
    <cfRule type="cellIs" dxfId="11759" priority="600" operator="lessThan">
      <formula>0</formula>
    </cfRule>
  </conditionalFormatting>
  <conditionalFormatting sqref="P538">
    <cfRule type="cellIs" dxfId="11758" priority="323" operator="lessThan">
      <formula>0</formula>
    </cfRule>
  </conditionalFormatting>
  <conditionalFormatting sqref="B461:B464">
    <cfRule type="cellIs" dxfId="11757" priority="597" operator="lessThan">
      <formula>0</formula>
    </cfRule>
  </conditionalFormatting>
  <conditionalFormatting sqref="P553">
    <cfRule type="cellIs" dxfId="11756" priority="320" operator="lessThan">
      <formula>0</formula>
    </cfRule>
  </conditionalFormatting>
  <conditionalFormatting sqref="B512">
    <cfRule type="cellIs" dxfId="11755" priority="594" operator="lessThan">
      <formula>0</formula>
    </cfRule>
  </conditionalFormatting>
  <conditionalFormatting sqref="C512">
    <cfRule type="cellIs" dxfId="11754" priority="591" operator="lessThan">
      <formula>0</formula>
    </cfRule>
  </conditionalFormatting>
  <conditionalFormatting sqref="P561">
    <cfRule type="cellIs" dxfId="11753" priority="317" operator="lessThan">
      <formula>0</formula>
    </cfRule>
  </conditionalFormatting>
  <conditionalFormatting sqref="P590">
    <cfRule type="cellIs" dxfId="11752" priority="314" operator="lessThan">
      <formula>0</formula>
    </cfRule>
  </conditionalFormatting>
  <conditionalFormatting sqref="N365">
    <cfRule type="cellIs" dxfId="11751" priority="860" operator="lessThan">
      <formula>0</formula>
    </cfRule>
  </conditionalFormatting>
  <conditionalFormatting sqref="N371">
    <cfRule type="cellIs" dxfId="11750" priority="859" operator="lessThan">
      <formula>0</formula>
    </cfRule>
  </conditionalFormatting>
  <conditionalFormatting sqref="N377">
    <cfRule type="cellIs" dxfId="11749" priority="858" operator="lessThan">
      <formula>0</formula>
    </cfRule>
  </conditionalFormatting>
  <conditionalFormatting sqref="N359">
    <cfRule type="cellIs" dxfId="11748" priority="857" operator="lessThan">
      <formula>0</formula>
    </cfRule>
  </conditionalFormatting>
  <conditionalFormatting sqref="B376">
    <cfRule type="cellIs" dxfId="11747" priority="841" operator="lessThan">
      <formula>0</formula>
    </cfRule>
  </conditionalFormatting>
  <conditionalFormatting sqref="B588">
    <cfRule type="cellIs" dxfId="11746" priority="851" operator="lessThan">
      <formula>0</formula>
    </cfRule>
  </conditionalFormatting>
  <conditionalFormatting sqref="B371:B372">
    <cfRule type="cellIs" dxfId="11745" priority="846" operator="lessThan">
      <formula>0</formula>
    </cfRule>
  </conditionalFormatting>
  <conditionalFormatting sqref="B377:B378">
    <cfRule type="cellIs" dxfId="11744" priority="843" operator="lessThan">
      <formula>0</formula>
    </cfRule>
  </conditionalFormatting>
  <conditionalFormatting sqref="C351:M354">
    <cfRule type="cellIs" dxfId="11743" priority="856" operator="lessThan">
      <formula>0</formula>
    </cfRule>
  </conditionalFormatting>
  <conditionalFormatting sqref="B428">
    <cfRule type="cellIs" dxfId="11742" priority="855" operator="lessThan">
      <formula>0</formula>
    </cfRule>
  </conditionalFormatting>
  <conditionalFormatting sqref="B428">
    <cfRule type="cellIs" dxfId="11741" priority="854" operator="lessThan">
      <formula>0</formula>
    </cfRule>
  </conditionalFormatting>
  <conditionalFormatting sqref="B391 B397 B381:B385 B375:B379 B369:B373 B363:B367 B357:B361 B351:B355">
    <cfRule type="cellIs" dxfId="11740" priority="853" operator="lessThan">
      <formula>0</formula>
    </cfRule>
  </conditionalFormatting>
  <conditionalFormatting sqref="B359:B360">
    <cfRule type="cellIs" dxfId="11739" priority="849" operator="lessThan">
      <formula>0</formula>
    </cfRule>
  </conditionalFormatting>
  <conditionalFormatting sqref="B357">
    <cfRule type="cellIs" dxfId="11738" priority="848" operator="lessThan">
      <formula>0</formula>
    </cfRule>
  </conditionalFormatting>
  <conditionalFormatting sqref="B585:B587">
    <cfRule type="cellIs" dxfId="11737" priority="852" operator="lessThan">
      <formula>0</formula>
    </cfRule>
  </conditionalFormatting>
  <conditionalFormatting sqref="B584">
    <cfRule type="cellIs" dxfId="11736" priority="850" operator="lessThan">
      <formula>0</formula>
    </cfRule>
  </conditionalFormatting>
  <conditionalFormatting sqref="B397">
    <cfRule type="cellIs" dxfId="11735" priority="837" operator="lessThan">
      <formula>0</formula>
    </cfRule>
  </conditionalFormatting>
  <conditionalFormatting sqref="B358">
    <cfRule type="cellIs" dxfId="11734" priority="847" operator="lessThan">
      <formula>0</formula>
    </cfRule>
  </conditionalFormatting>
  <conditionalFormatting sqref="B369">
    <cfRule type="cellIs" dxfId="11733" priority="845" operator="lessThan">
      <formula>0</formula>
    </cfRule>
  </conditionalFormatting>
  <conditionalFormatting sqref="B370">
    <cfRule type="cellIs" dxfId="11732" priority="844" operator="lessThan">
      <formula>0</formula>
    </cfRule>
  </conditionalFormatting>
  <conditionalFormatting sqref="B375">
    <cfRule type="cellIs" dxfId="11731" priority="842" operator="lessThan">
      <formula>0</formula>
    </cfRule>
  </conditionalFormatting>
  <conditionalFormatting sqref="B383:B384">
    <cfRule type="cellIs" dxfId="11730" priority="840" operator="lessThan">
      <formula>0</formula>
    </cfRule>
  </conditionalFormatting>
  <conditionalFormatting sqref="B381">
    <cfRule type="cellIs" dxfId="11729" priority="839" operator="lessThan">
      <formula>0</formula>
    </cfRule>
  </conditionalFormatting>
  <conditionalFormatting sqref="B382">
    <cfRule type="cellIs" dxfId="11728" priority="838" operator="lessThan">
      <formula>0</formula>
    </cfRule>
  </conditionalFormatting>
  <conditionalFormatting sqref="B391">
    <cfRule type="cellIs" dxfId="11727" priority="836" operator="lessThan">
      <formula>0</formula>
    </cfRule>
  </conditionalFormatting>
  <conditionalFormatting sqref="B385">
    <cfRule type="cellIs" dxfId="11726" priority="835" operator="lessThan">
      <formula>0</formula>
    </cfRule>
  </conditionalFormatting>
  <conditionalFormatting sqref="B379">
    <cfRule type="cellIs" dxfId="11725" priority="834" operator="lessThan">
      <formula>0</formula>
    </cfRule>
  </conditionalFormatting>
  <conditionalFormatting sqref="B373">
    <cfRule type="cellIs" dxfId="11724" priority="833" operator="lessThan">
      <formula>0</formula>
    </cfRule>
  </conditionalFormatting>
  <conditionalFormatting sqref="B361">
    <cfRule type="cellIs" dxfId="11723" priority="832" operator="lessThan">
      <formula>0</formula>
    </cfRule>
  </conditionalFormatting>
  <conditionalFormatting sqref="B621:B624">
    <cfRule type="cellIs" dxfId="11722" priority="827" operator="lessThan">
      <formula>0</formula>
    </cfRule>
  </conditionalFormatting>
  <conditionalFormatting sqref="B616:B619">
    <cfRule type="cellIs" dxfId="11721" priority="830" operator="lessThan">
      <formula>0</formula>
    </cfRule>
  </conditionalFormatting>
  <conditionalFormatting sqref="B617">
    <cfRule type="cellIs" dxfId="11720" priority="829" operator="lessThan">
      <formula>0</formula>
    </cfRule>
  </conditionalFormatting>
  <conditionalFormatting sqref="B618:B619">
    <cfRule type="cellIs" dxfId="11719" priority="831" operator="lessThan">
      <formula>0</formula>
    </cfRule>
  </conditionalFormatting>
  <conditionalFormatting sqref="B628:B629">
    <cfRule type="cellIs" dxfId="11718" priority="825" operator="lessThan">
      <formula>0</formula>
    </cfRule>
  </conditionalFormatting>
  <conditionalFormatting sqref="B622">
    <cfRule type="cellIs" dxfId="11717" priority="826" operator="lessThan">
      <formula>0</formula>
    </cfRule>
  </conditionalFormatting>
  <conditionalFormatting sqref="B623:B624">
    <cfRule type="cellIs" dxfId="11716" priority="828" operator="lessThan">
      <formula>0</formula>
    </cfRule>
  </conditionalFormatting>
  <conditionalFormatting sqref="B626:B629">
    <cfRule type="cellIs" dxfId="11715" priority="824" operator="lessThan">
      <formula>0</formula>
    </cfRule>
  </conditionalFormatting>
  <conditionalFormatting sqref="B627">
    <cfRule type="cellIs" dxfId="11714" priority="823" operator="lessThan">
      <formula>0</formula>
    </cfRule>
  </conditionalFormatting>
  <conditionalFormatting sqref="B365:B366">
    <cfRule type="cellIs" dxfId="11713" priority="818" operator="lessThan">
      <formula>0</formula>
    </cfRule>
  </conditionalFormatting>
  <conditionalFormatting sqref="B355">
    <cfRule type="cellIs" dxfId="11712" priority="819" operator="lessThan">
      <formula>0</formula>
    </cfRule>
  </conditionalFormatting>
  <conditionalFormatting sqref="B393:N393">
    <cfRule type="cellIs" dxfId="11711" priority="773" operator="lessThan">
      <formula>0</formula>
    </cfRule>
  </conditionalFormatting>
  <conditionalFormatting sqref="B387:N387">
    <cfRule type="cellIs" dxfId="11710" priority="784" operator="lessThan">
      <formula>0</formula>
    </cfRule>
  </conditionalFormatting>
  <conditionalFormatting sqref="B387:N387">
    <cfRule type="cellIs" dxfId="11709" priority="783" operator="lessThan">
      <formula>0</formula>
    </cfRule>
  </conditionalFormatting>
  <conditionalFormatting sqref="B353:B354">
    <cfRule type="cellIs" dxfId="11708" priority="822" operator="lessThan">
      <formula>0</formula>
    </cfRule>
  </conditionalFormatting>
  <conditionalFormatting sqref="B351">
    <cfRule type="cellIs" dxfId="11707" priority="821" operator="lessThan">
      <formula>0</formula>
    </cfRule>
  </conditionalFormatting>
  <conditionalFormatting sqref="B352">
    <cfRule type="cellIs" dxfId="11706" priority="820" operator="lessThan">
      <formula>0</formula>
    </cfRule>
  </conditionalFormatting>
  <conditionalFormatting sqref="B363">
    <cfRule type="cellIs" dxfId="11705" priority="817" operator="lessThan">
      <formula>0</formula>
    </cfRule>
  </conditionalFormatting>
  <conditionalFormatting sqref="B364">
    <cfRule type="cellIs" dxfId="11704" priority="816" operator="lessThan">
      <formula>0</formula>
    </cfRule>
  </conditionalFormatting>
  <conditionalFormatting sqref="B367">
    <cfRule type="cellIs" dxfId="11703" priority="815" operator="lessThan">
      <formula>0</formula>
    </cfRule>
  </conditionalFormatting>
  <conditionalFormatting sqref="B593:B596">
    <cfRule type="cellIs" dxfId="11702" priority="813" operator="lessThan">
      <formula>0</formula>
    </cfRule>
  </conditionalFormatting>
  <conditionalFormatting sqref="B594">
    <cfRule type="cellIs" dxfId="11701" priority="812" operator="lessThan">
      <formula>0</formula>
    </cfRule>
  </conditionalFormatting>
  <conditionalFormatting sqref="B595:B596">
    <cfRule type="cellIs" dxfId="11700" priority="814" operator="lessThan">
      <formula>0</formula>
    </cfRule>
  </conditionalFormatting>
  <conditionalFormatting sqref="B603">
    <cfRule type="cellIs" dxfId="11699" priority="807" operator="lessThan">
      <formula>0</formula>
    </cfRule>
  </conditionalFormatting>
  <conditionalFormatting sqref="B603">
    <cfRule type="cellIs" dxfId="11698" priority="808" operator="lessThan">
      <formula>0</formula>
    </cfRule>
  </conditionalFormatting>
  <conditionalFormatting sqref="B599:B602">
    <cfRule type="cellIs" dxfId="11697" priority="810" operator="lessThan">
      <formula>0</formula>
    </cfRule>
  </conditionalFormatting>
  <conditionalFormatting sqref="B600">
    <cfRule type="cellIs" dxfId="11696" priority="809" operator="lessThan">
      <formula>0</formula>
    </cfRule>
  </conditionalFormatting>
  <conditionalFormatting sqref="B601:B602">
    <cfRule type="cellIs" dxfId="11695" priority="811" operator="lessThan">
      <formula>0</formula>
    </cfRule>
  </conditionalFormatting>
  <conditionalFormatting sqref="N390">
    <cfRule type="cellIs" dxfId="11694" priority="778" operator="lessThan">
      <formula>0</formula>
    </cfRule>
  </conditionalFormatting>
  <conditionalFormatting sqref="B393:N393">
    <cfRule type="cellIs" dxfId="11693" priority="776" operator="lessThan">
      <formula>0</formula>
    </cfRule>
  </conditionalFormatting>
  <conditionalFormatting sqref="B571:B573">
    <cfRule type="cellIs" dxfId="11692" priority="806" operator="lessThan">
      <formula>0</formula>
    </cfRule>
  </conditionalFormatting>
  <conditionalFormatting sqref="B574">
    <cfRule type="cellIs" dxfId="11691" priority="805" operator="lessThan">
      <formula>0</formula>
    </cfRule>
  </conditionalFormatting>
  <conditionalFormatting sqref="B570">
    <cfRule type="cellIs" dxfId="11690" priority="804" operator="lessThan">
      <formula>0</formula>
    </cfRule>
  </conditionalFormatting>
  <conditionalFormatting sqref="B607:B608">
    <cfRule type="cellIs" dxfId="11689" priority="803" operator="lessThan">
      <formula>0</formula>
    </cfRule>
  </conditionalFormatting>
  <conditionalFormatting sqref="B605:B608">
    <cfRule type="cellIs" dxfId="11688" priority="802" operator="lessThan">
      <formula>0</formula>
    </cfRule>
  </conditionalFormatting>
  <conditionalFormatting sqref="B589">
    <cfRule type="cellIs" dxfId="11687" priority="528" operator="lessThan">
      <formula>0</formula>
    </cfRule>
  </conditionalFormatting>
  <conditionalFormatting sqref="B613:B614">
    <cfRule type="cellIs" dxfId="11686" priority="800" operator="lessThan">
      <formula>0</formula>
    </cfRule>
  </conditionalFormatting>
  <conditionalFormatting sqref="B606">
    <cfRule type="cellIs" dxfId="11685" priority="801" operator="lessThan">
      <formula>0</formula>
    </cfRule>
  </conditionalFormatting>
  <conditionalFormatting sqref="B611:B614">
    <cfRule type="cellIs" dxfId="11684" priority="799" operator="lessThan">
      <formula>0</formula>
    </cfRule>
  </conditionalFormatting>
  <conditionalFormatting sqref="O616:O619">
    <cfRule type="cellIs" dxfId="11683" priority="276" operator="lessThan">
      <formula>0</formula>
    </cfRule>
  </conditionalFormatting>
  <conditionalFormatting sqref="O599 O601:O602">
    <cfRule type="cellIs" dxfId="11682" priority="278" operator="lessThan">
      <formula>0</formula>
    </cfRule>
  </conditionalFormatting>
  <conditionalFormatting sqref="B612">
    <cfRule type="cellIs" dxfId="11681" priority="798" operator="lessThan">
      <formula>0</formula>
    </cfRule>
  </conditionalFormatting>
  <conditionalFormatting sqref="D589">
    <cfRule type="cellIs" dxfId="11680" priority="522" operator="lessThan">
      <formula>0</formula>
    </cfRule>
  </conditionalFormatting>
  <conditionalFormatting sqref="O605:O607">
    <cfRule type="cellIs" dxfId="11679" priority="270" operator="lessThan">
      <formula>0</formula>
    </cfRule>
  </conditionalFormatting>
  <conditionalFormatting sqref="O626:O629">
    <cfRule type="cellIs" dxfId="11678" priority="272" operator="lessThan">
      <formula>0</formula>
    </cfRule>
  </conditionalFormatting>
  <conditionalFormatting sqref="B650 B655:B657 B663 B665:B668 B642:B645 B670">
    <cfRule type="cellIs" dxfId="11677" priority="797" operator="lessThan">
      <formula>0</formula>
    </cfRule>
  </conditionalFormatting>
  <conditionalFormatting sqref="N378">
    <cfRule type="cellIs" dxfId="11676" priority="788" operator="lessThan">
      <formula>0</formula>
    </cfRule>
  </conditionalFormatting>
  <conditionalFormatting sqref="N372">
    <cfRule type="cellIs" dxfId="11675" priority="789" operator="lessThan">
      <formula>0</formula>
    </cfRule>
  </conditionalFormatting>
  <conditionalFormatting sqref="B387:N387">
    <cfRule type="cellIs" dxfId="11674" priority="786" operator="lessThan">
      <formula>0</formula>
    </cfRule>
  </conditionalFormatting>
  <conditionalFormatting sqref="N384">
    <cfRule type="cellIs" dxfId="11673" priority="787" operator="lessThan">
      <formula>0</formula>
    </cfRule>
  </conditionalFormatting>
  <conditionalFormatting sqref="B387:N387">
    <cfRule type="cellIs" dxfId="11672" priority="785" operator="lessThan">
      <formula>0</formula>
    </cfRule>
  </conditionalFormatting>
  <conditionalFormatting sqref="B387:N387">
    <cfRule type="cellIs" dxfId="11671" priority="782" operator="lessThan">
      <formula>0</formula>
    </cfRule>
  </conditionalFormatting>
  <conditionalFormatting sqref="B652">
    <cfRule type="cellIs" dxfId="11670" priority="796" operator="lessThan">
      <formula>0</formula>
    </cfRule>
  </conditionalFormatting>
  <conditionalFormatting sqref="B653">
    <cfRule type="cellIs" dxfId="11669" priority="795" operator="lessThan">
      <formula>0</formula>
    </cfRule>
  </conditionalFormatting>
  <conditionalFormatting sqref="B658">
    <cfRule type="cellIs" dxfId="11668" priority="794" operator="lessThan">
      <formula>0</formula>
    </cfRule>
  </conditionalFormatting>
  <conditionalFormatting sqref="O365">
    <cfRule type="cellIs" dxfId="11667" priority="264" operator="lessThan">
      <formula>0</formula>
    </cfRule>
  </conditionalFormatting>
  <conditionalFormatting sqref="O371">
    <cfRule type="cellIs" dxfId="11666" priority="263" operator="lessThan">
      <formula>0</formula>
    </cfRule>
  </conditionalFormatting>
  <conditionalFormatting sqref="G589">
    <cfRule type="cellIs" dxfId="11665" priority="513" operator="lessThan">
      <formula>0</formula>
    </cfRule>
  </conditionalFormatting>
  <conditionalFormatting sqref="H589">
    <cfRule type="cellIs" dxfId="11662" priority="510" operator="lessThan">
      <formula>0</formula>
    </cfRule>
  </conditionalFormatting>
  <conditionalFormatting sqref="B351:B354">
    <cfRule type="cellIs" dxfId="11661" priority="792" operator="lessThan">
      <formula>0</formula>
    </cfRule>
  </conditionalFormatting>
  <conditionalFormatting sqref="N360">
    <cfRule type="cellIs" dxfId="11660" priority="791" operator="lessThan">
      <formula>0</formula>
    </cfRule>
  </conditionalFormatting>
  <conditionalFormatting sqref="N366">
    <cfRule type="cellIs" dxfId="11659" priority="790" operator="lessThan">
      <formula>0</formula>
    </cfRule>
  </conditionalFormatting>
  <conditionalFormatting sqref="B387:N387">
    <cfRule type="cellIs" dxfId="11658" priority="781" operator="lessThan">
      <formula>0</formula>
    </cfRule>
  </conditionalFormatting>
  <conditionalFormatting sqref="B387:N387">
    <cfRule type="cellIs" dxfId="11657" priority="780" operator="lessThan">
      <formula>0</formula>
    </cfRule>
  </conditionalFormatting>
  <conditionalFormatting sqref="B387:N387">
    <cfRule type="cellIs" dxfId="11656" priority="779" operator="lessThan">
      <formula>0</formula>
    </cfRule>
  </conditionalFormatting>
  <conditionalFormatting sqref="B393:N393">
    <cfRule type="cellIs" dxfId="11655" priority="774" operator="lessThan">
      <formula>0</formula>
    </cfRule>
  </conditionalFormatting>
  <conditionalFormatting sqref="B393:N393">
    <cfRule type="cellIs" dxfId="11654" priority="777" operator="lessThan">
      <formula>0</formula>
    </cfRule>
  </conditionalFormatting>
  <conditionalFormatting sqref="B393:N393">
    <cfRule type="cellIs" dxfId="11653" priority="772" operator="lessThan">
      <formula>0</formula>
    </cfRule>
  </conditionalFormatting>
  <conditionalFormatting sqref="B393:N393">
    <cfRule type="cellIs" dxfId="11652" priority="775" operator="lessThan">
      <formula>0</formula>
    </cfRule>
  </conditionalFormatting>
  <conditionalFormatting sqref="B393:N393">
    <cfRule type="cellIs" dxfId="11651" priority="770" operator="lessThan">
      <formula>0</formula>
    </cfRule>
  </conditionalFormatting>
  <conditionalFormatting sqref="B393:N393">
    <cfRule type="cellIs" dxfId="11650" priority="771" operator="lessThan">
      <formula>0</formula>
    </cfRule>
  </conditionalFormatting>
  <conditionalFormatting sqref="B399:N399">
    <cfRule type="cellIs" dxfId="11649" priority="768" operator="lessThan">
      <formula>0</formula>
    </cfRule>
  </conditionalFormatting>
  <conditionalFormatting sqref="N396">
    <cfRule type="cellIs" dxfId="11648" priority="769" operator="lessThan">
      <formula>0</formula>
    </cfRule>
  </conditionalFormatting>
  <conditionalFormatting sqref="B399:N399">
    <cfRule type="cellIs" dxfId="11647" priority="767" operator="lessThan">
      <formula>0</formula>
    </cfRule>
  </conditionalFormatting>
  <conditionalFormatting sqref="B399:N399">
    <cfRule type="cellIs" dxfId="11646" priority="766" operator="lessThan">
      <formula>0</formula>
    </cfRule>
  </conditionalFormatting>
  <conditionalFormatting sqref="B399:N399">
    <cfRule type="cellIs" dxfId="11645" priority="765" operator="lessThan">
      <formula>0</formula>
    </cfRule>
  </conditionalFormatting>
  <conditionalFormatting sqref="B399:N399">
    <cfRule type="cellIs" dxfId="11644" priority="764" operator="lessThan">
      <formula>0</formula>
    </cfRule>
  </conditionalFormatting>
  <conditionalFormatting sqref="B399:N399">
    <cfRule type="cellIs" dxfId="11643" priority="763" operator="lessThan">
      <formula>0</formula>
    </cfRule>
  </conditionalFormatting>
  <conditionalFormatting sqref="B399:N399">
    <cfRule type="cellIs" dxfId="11642" priority="762" operator="lessThan">
      <formula>0</formula>
    </cfRule>
  </conditionalFormatting>
  <conditionalFormatting sqref="B399:N399">
    <cfRule type="cellIs" dxfId="11641" priority="761" operator="lessThan">
      <formula>0</formula>
    </cfRule>
  </conditionalFormatting>
  <conditionalFormatting sqref="N402">
    <cfRule type="cellIs" dxfId="11640" priority="760" operator="lessThan">
      <formula>0</formula>
    </cfRule>
  </conditionalFormatting>
  <conditionalFormatting sqref="N355">
    <cfRule type="cellIs" dxfId="11639" priority="759" operator="lessThan">
      <formula>0</formula>
    </cfRule>
  </conditionalFormatting>
  <conditionalFormatting sqref="N361">
    <cfRule type="cellIs" dxfId="11638" priority="758" operator="lessThan">
      <formula>0</formula>
    </cfRule>
  </conditionalFormatting>
  <conditionalFormatting sqref="N361">
    <cfRule type="cellIs" dxfId="11637" priority="757" operator="lessThan">
      <formula>0</formula>
    </cfRule>
  </conditionalFormatting>
  <conditionalFormatting sqref="N367">
    <cfRule type="cellIs" dxfId="11636" priority="756" operator="lessThan">
      <formula>0</formula>
    </cfRule>
  </conditionalFormatting>
  <conditionalFormatting sqref="N367">
    <cfRule type="cellIs" dxfId="11635" priority="755" operator="lessThan">
      <formula>0</formula>
    </cfRule>
  </conditionalFormatting>
  <conditionalFormatting sqref="N373">
    <cfRule type="cellIs" dxfId="11634" priority="754" operator="lessThan">
      <formula>0</formula>
    </cfRule>
  </conditionalFormatting>
  <conditionalFormatting sqref="N373">
    <cfRule type="cellIs" dxfId="11633" priority="753" operator="lessThan">
      <formula>0</formula>
    </cfRule>
  </conditionalFormatting>
  <conditionalFormatting sqref="N379">
    <cfRule type="cellIs" dxfId="11632" priority="752" operator="lessThan">
      <formula>0</formula>
    </cfRule>
  </conditionalFormatting>
  <conditionalFormatting sqref="N379">
    <cfRule type="cellIs" dxfId="11631" priority="751" operator="lessThan">
      <formula>0</formula>
    </cfRule>
  </conditionalFormatting>
  <conditionalFormatting sqref="N385">
    <cfRule type="cellIs" dxfId="11630" priority="750" operator="lessThan">
      <formula>0</formula>
    </cfRule>
  </conditionalFormatting>
  <conditionalFormatting sqref="N385">
    <cfRule type="cellIs" dxfId="11629" priority="749" operator="lessThan">
      <formula>0</formula>
    </cfRule>
  </conditionalFormatting>
  <conditionalFormatting sqref="N391">
    <cfRule type="cellIs" dxfId="11628" priority="748" operator="lessThan">
      <formula>0</formula>
    </cfRule>
  </conditionalFormatting>
  <conditionalFormatting sqref="N391">
    <cfRule type="cellIs" dxfId="11627" priority="747" operator="lessThan">
      <formula>0</formula>
    </cfRule>
  </conditionalFormatting>
  <conditionalFormatting sqref="N397">
    <cfRule type="cellIs" dxfId="11626" priority="746" operator="lessThan">
      <formula>0</formula>
    </cfRule>
  </conditionalFormatting>
  <conditionalFormatting sqref="N397">
    <cfRule type="cellIs" dxfId="11625" priority="745" operator="lessThan">
      <formula>0</formula>
    </cfRule>
  </conditionalFormatting>
  <conditionalFormatting sqref="C409:M409">
    <cfRule type="cellIs" dxfId="11624" priority="744" operator="lessThan">
      <formula>0</formula>
    </cfRule>
  </conditionalFormatting>
  <conditionalFormatting sqref="C409:M409">
    <cfRule type="cellIs" dxfId="11623" priority="743" operator="lessThan">
      <formula>0</formula>
    </cfRule>
  </conditionalFormatting>
  <conditionalFormatting sqref="H409">
    <cfRule type="cellIs" dxfId="11622" priority="742" operator="lessThan">
      <formula>0</formula>
    </cfRule>
  </conditionalFormatting>
  <conditionalFormatting sqref="B409">
    <cfRule type="cellIs" dxfId="11621" priority="741" operator="lessThan">
      <formula>0</formula>
    </cfRule>
  </conditionalFormatting>
  <conditionalFormatting sqref="B409">
    <cfRule type="cellIs" dxfId="11620" priority="740" operator="lessThan">
      <formula>0</formula>
    </cfRule>
  </conditionalFormatting>
  <conditionalFormatting sqref="B405:N405">
    <cfRule type="cellIs" dxfId="11619" priority="739" operator="lessThan">
      <formula>0</formula>
    </cfRule>
  </conditionalFormatting>
  <conditionalFormatting sqref="B405:N405">
    <cfRule type="cellIs" dxfId="11618" priority="738" operator="lessThan">
      <formula>0</formula>
    </cfRule>
  </conditionalFormatting>
  <conditionalFormatting sqref="B405:N405">
    <cfRule type="cellIs" dxfId="11617" priority="737" operator="lessThan">
      <formula>0</formula>
    </cfRule>
  </conditionalFormatting>
  <conditionalFormatting sqref="B405:N405">
    <cfRule type="cellIs" dxfId="11616" priority="736" operator="lessThan">
      <formula>0</formula>
    </cfRule>
  </conditionalFormatting>
  <conditionalFormatting sqref="B405:N405">
    <cfRule type="cellIs" dxfId="11615" priority="735" operator="lessThan">
      <formula>0</formula>
    </cfRule>
  </conditionalFormatting>
  <conditionalFormatting sqref="B405:N405">
    <cfRule type="cellIs" dxfId="11614" priority="734" operator="lessThan">
      <formula>0</formula>
    </cfRule>
  </conditionalFormatting>
  <conditionalFormatting sqref="B405:N405">
    <cfRule type="cellIs" dxfId="11613" priority="733" operator="lessThan">
      <formula>0</formula>
    </cfRule>
  </conditionalFormatting>
  <conditionalFormatting sqref="B405:N405">
    <cfRule type="cellIs" dxfId="11612" priority="732" operator="lessThan">
      <formula>0</formula>
    </cfRule>
  </conditionalFormatting>
  <conditionalFormatting sqref="N408">
    <cfRule type="cellIs" dxfId="11611" priority="731" operator="lessThan">
      <formula>0</formula>
    </cfRule>
  </conditionalFormatting>
  <conditionalFormatting sqref="N409">
    <cfRule type="cellIs" dxfId="11610" priority="730" operator="lessThan">
      <formula>0</formula>
    </cfRule>
  </conditionalFormatting>
  <conditionalFormatting sqref="N409">
    <cfRule type="cellIs" dxfId="11609" priority="729" operator="lessThan">
      <formula>0</formula>
    </cfRule>
  </conditionalFormatting>
  <conditionalFormatting sqref="C415:M415">
    <cfRule type="cellIs" dxfId="11608" priority="728" operator="lessThan">
      <formula>0</formula>
    </cfRule>
  </conditionalFormatting>
  <conditionalFormatting sqref="C415:M415">
    <cfRule type="cellIs" dxfId="11607" priority="727" operator="lessThan">
      <formula>0</formula>
    </cfRule>
  </conditionalFormatting>
  <conditionalFormatting sqref="H415">
    <cfRule type="cellIs" dxfId="11606" priority="726" operator="lessThan">
      <formula>0</formula>
    </cfRule>
  </conditionalFormatting>
  <conditionalFormatting sqref="B415">
    <cfRule type="cellIs" dxfId="11605" priority="725" operator="lessThan">
      <formula>0</formula>
    </cfRule>
  </conditionalFormatting>
  <conditionalFormatting sqref="B415">
    <cfRule type="cellIs" dxfId="11604" priority="724" operator="lessThan">
      <formula>0</formula>
    </cfRule>
  </conditionalFormatting>
  <conditionalFormatting sqref="B411:N411">
    <cfRule type="cellIs" dxfId="11603" priority="723" operator="lessThan">
      <formula>0</formula>
    </cfRule>
  </conditionalFormatting>
  <conditionalFormatting sqref="B411:N411">
    <cfRule type="cellIs" dxfId="11602" priority="722" operator="lessThan">
      <formula>0</formula>
    </cfRule>
  </conditionalFormatting>
  <conditionalFormatting sqref="B411:N411">
    <cfRule type="cellIs" dxfId="11601" priority="721" operator="lessThan">
      <formula>0</formula>
    </cfRule>
  </conditionalFormatting>
  <conditionalFormatting sqref="B411:N411">
    <cfRule type="cellIs" dxfId="11600" priority="720" operator="lessThan">
      <formula>0</formula>
    </cfRule>
  </conditionalFormatting>
  <conditionalFormatting sqref="B411:N411">
    <cfRule type="cellIs" dxfId="11599" priority="719" operator="lessThan">
      <formula>0</formula>
    </cfRule>
  </conditionalFormatting>
  <conditionalFormatting sqref="B411:N411">
    <cfRule type="cellIs" dxfId="11598" priority="718" operator="lessThan">
      <formula>0</formula>
    </cfRule>
  </conditionalFormatting>
  <conditionalFormatting sqref="B411:N411">
    <cfRule type="cellIs" dxfId="11597" priority="717" operator="lessThan">
      <formula>0</formula>
    </cfRule>
  </conditionalFormatting>
  <conditionalFormatting sqref="B411:N411">
    <cfRule type="cellIs" dxfId="11596" priority="716" operator="lessThan">
      <formula>0</formula>
    </cfRule>
  </conditionalFormatting>
  <conditionalFormatting sqref="N414">
    <cfRule type="cellIs" dxfId="11595" priority="715" operator="lessThan">
      <formula>0</formula>
    </cfRule>
  </conditionalFormatting>
  <conditionalFormatting sqref="N415">
    <cfRule type="cellIs" dxfId="11594" priority="714" operator="lessThan">
      <formula>0</formula>
    </cfRule>
  </conditionalFormatting>
  <conditionalFormatting sqref="N415">
    <cfRule type="cellIs" dxfId="11593" priority="713" operator="lessThan">
      <formula>0</formula>
    </cfRule>
  </conditionalFormatting>
  <conditionalFormatting sqref="C421:M421">
    <cfRule type="cellIs" dxfId="11592" priority="712" operator="lessThan">
      <formula>0</formula>
    </cfRule>
  </conditionalFormatting>
  <conditionalFormatting sqref="C421:M421">
    <cfRule type="cellIs" dxfId="11591" priority="711" operator="lessThan">
      <formula>0</formula>
    </cfRule>
  </conditionalFormatting>
  <conditionalFormatting sqref="H421">
    <cfRule type="cellIs" dxfId="11590" priority="710" operator="lessThan">
      <formula>0</formula>
    </cfRule>
  </conditionalFormatting>
  <conditionalFormatting sqref="B421">
    <cfRule type="cellIs" dxfId="11589" priority="709" operator="lessThan">
      <formula>0</formula>
    </cfRule>
  </conditionalFormatting>
  <conditionalFormatting sqref="B421">
    <cfRule type="cellIs" dxfId="11588" priority="708" operator="lessThan">
      <formula>0</formula>
    </cfRule>
  </conditionalFormatting>
  <conditionalFormatting sqref="B417:N417">
    <cfRule type="cellIs" dxfId="11587" priority="707" operator="lessThan">
      <formula>0</formula>
    </cfRule>
  </conditionalFormatting>
  <conditionalFormatting sqref="B417:N417">
    <cfRule type="cellIs" dxfId="11586" priority="706" operator="lessThan">
      <formula>0</formula>
    </cfRule>
  </conditionalFormatting>
  <conditionalFormatting sqref="B417:N417">
    <cfRule type="cellIs" dxfId="11585" priority="705" operator="lessThan">
      <formula>0</formula>
    </cfRule>
  </conditionalFormatting>
  <conditionalFormatting sqref="B417:N417">
    <cfRule type="cellIs" dxfId="11584" priority="704" operator="lessThan">
      <formula>0</formula>
    </cfRule>
  </conditionalFormatting>
  <conditionalFormatting sqref="B417:N417">
    <cfRule type="cellIs" dxfId="11583" priority="703" operator="lessThan">
      <formula>0</formula>
    </cfRule>
  </conditionalFormatting>
  <conditionalFormatting sqref="B417:N417">
    <cfRule type="cellIs" dxfId="11582" priority="702" operator="lessThan">
      <formula>0</formula>
    </cfRule>
  </conditionalFormatting>
  <conditionalFormatting sqref="B417:N417">
    <cfRule type="cellIs" dxfId="11581" priority="701" operator="lessThan">
      <formula>0</formula>
    </cfRule>
  </conditionalFormatting>
  <conditionalFormatting sqref="B417:N417">
    <cfRule type="cellIs" dxfId="11580" priority="700" operator="lessThan">
      <formula>0</formula>
    </cfRule>
  </conditionalFormatting>
  <conditionalFormatting sqref="N420">
    <cfRule type="cellIs" dxfId="11579" priority="699" operator="lessThan">
      <formula>0</formula>
    </cfRule>
  </conditionalFormatting>
  <conditionalFormatting sqref="N421">
    <cfRule type="cellIs" dxfId="11578" priority="698" operator="lessThan">
      <formula>0</formula>
    </cfRule>
  </conditionalFormatting>
  <conditionalFormatting sqref="N421">
    <cfRule type="cellIs" dxfId="11577" priority="697" operator="lessThan">
      <formula>0</formula>
    </cfRule>
  </conditionalFormatting>
  <conditionalFormatting sqref="C427:M427">
    <cfRule type="cellIs" dxfId="11576" priority="696" operator="lessThan">
      <formula>0</formula>
    </cfRule>
  </conditionalFormatting>
  <conditionalFormatting sqref="C427:M427">
    <cfRule type="cellIs" dxfId="11575" priority="695" operator="lessThan">
      <formula>0</formula>
    </cfRule>
  </conditionalFormatting>
  <conditionalFormatting sqref="H427">
    <cfRule type="cellIs" dxfId="11574" priority="694" operator="lessThan">
      <formula>0</formula>
    </cfRule>
  </conditionalFormatting>
  <conditionalFormatting sqref="B427">
    <cfRule type="cellIs" dxfId="11573" priority="693" operator="lessThan">
      <formula>0</formula>
    </cfRule>
  </conditionalFormatting>
  <conditionalFormatting sqref="B427">
    <cfRule type="cellIs" dxfId="11572" priority="692" operator="lessThan">
      <formula>0</formula>
    </cfRule>
  </conditionalFormatting>
  <conditionalFormatting sqref="B423:N423">
    <cfRule type="cellIs" dxfId="11571" priority="691" operator="lessThan">
      <formula>0</formula>
    </cfRule>
  </conditionalFormatting>
  <conditionalFormatting sqref="B423:N423">
    <cfRule type="cellIs" dxfId="11570" priority="690" operator="lessThan">
      <formula>0</formula>
    </cfRule>
  </conditionalFormatting>
  <conditionalFormatting sqref="B423:N423">
    <cfRule type="cellIs" dxfId="11569" priority="689" operator="lessThan">
      <formula>0</formula>
    </cfRule>
  </conditionalFormatting>
  <conditionalFormatting sqref="B423:N423">
    <cfRule type="cellIs" dxfId="11568" priority="688" operator="lessThan">
      <formula>0</formula>
    </cfRule>
  </conditionalFormatting>
  <conditionalFormatting sqref="B423:N423">
    <cfRule type="cellIs" dxfId="11567" priority="687" operator="lessThan">
      <formula>0</formula>
    </cfRule>
  </conditionalFormatting>
  <conditionalFormatting sqref="B423:N423">
    <cfRule type="cellIs" dxfId="11566" priority="686" operator="lessThan">
      <formula>0</formula>
    </cfRule>
  </conditionalFormatting>
  <conditionalFormatting sqref="B423:N423">
    <cfRule type="cellIs" dxfId="11565" priority="685" operator="lessThan">
      <formula>0</formula>
    </cfRule>
  </conditionalFormatting>
  <conditionalFormatting sqref="B423:N423">
    <cfRule type="cellIs" dxfId="11564" priority="684" operator="lessThan">
      <formula>0</formula>
    </cfRule>
  </conditionalFormatting>
  <conditionalFormatting sqref="N426">
    <cfRule type="cellIs" dxfId="11563" priority="683" operator="lessThan">
      <formula>0</formula>
    </cfRule>
  </conditionalFormatting>
  <conditionalFormatting sqref="C537:N537">
    <cfRule type="cellIs" dxfId="11562" priority="403" operator="lessThan">
      <formula>0</formula>
    </cfRule>
  </conditionalFormatting>
  <conditionalFormatting sqref="C568:N568">
    <cfRule type="cellIs" dxfId="11561" priority="400" operator="lessThan">
      <formula>0</formula>
    </cfRule>
  </conditionalFormatting>
  <conditionalFormatting sqref="I552:N552">
    <cfRule type="cellIs" dxfId="11560" priority="397" operator="lessThan">
      <formula>0</formula>
    </cfRule>
  </conditionalFormatting>
  <conditionalFormatting sqref="I560:N560">
    <cfRule type="cellIs" dxfId="11559" priority="394" operator="lessThan">
      <formula>0</formula>
    </cfRule>
  </conditionalFormatting>
  <conditionalFormatting sqref="B429:N429">
    <cfRule type="cellIs" dxfId="11558" priority="671" operator="lessThan">
      <formula>0</formula>
    </cfRule>
  </conditionalFormatting>
  <conditionalFormatting sqref="B429:N429">
    <cfRule type="cellIs" dxfId="11557" priority="670" operator="lessThan">
      <formula>0</formula>
    </cfRule>
  </conditionalFormatting>
  <conditionalFormatting sqref="B429:N429">
    <cfRule type="cellIs" dxfId="11556" priority="669" operator="lessThan">
      <formula>0</formula>
    </cfRule>
  </conditionalFormatting>
  <conditionalFormatting sqref="B429:N429">
    <cfRule type="cellIs" dxfId="11555" priority="668" operator="lessThan">
      <formula>0</formula>
    </cfRule>
  </conditionalFormatting>
  <conditionalFormatting sqref="N432">
    <cfRule type="cellIs" dxfId="11554" priority="667" operator="lessThan">
      <formula>0</formula>
    </cfRule>
  </conditionalFormatting>
  <conditionalFormatting sqref="C439:M439">
    <cfRule type="cellIs" dxfId="11553" priority="666" operator="lessThan">
      <formula>0</formula>
    </cfRule>
  </conditionalFormatting>
  <conditionalFormatting sqref="C439:M439">
    <cfRule type="cellIs" dxfId="11552" priority="665" operator="lessThan">
      <formula>0</formula>
    </cfRule>
  </conditionalFormatting>
  <conditionalFormatting sqref="H439">
    <cfRule type="cellIs" dxfId="11551" priority="664" operator="lessThan">
      <formula>0</formula>
    </cfRule>
  </conditionalFormatting>
  <conditionalFormatting sqref="B439">
    <cfRule type="cellIs" dxfId="11550" priority="663" operator="lessThan">
      <formula>0</formula>
    </cfRule>
  </conditionalFormatting>
  <conditionalFormatting sqref="B439">
    <cfRule type="cellIs" dxfId="11549" priority="662" operator="lessThan">
      <formula>0</formula>
    </cfRule>
  </conditionalFormatting>
  <conditionalFormatting sqref="B435:N435">
    <cfRule type="cellIs" dxfId="11548" priority="661" operator="lessThan">
      <formula>0</formula>
    </cfRule>
  </conditionalFormatting>
  <conditionalFormatting sqref="B435:N435">
    <cfRule type="cellIs" dxfId="11547" priority="660" operator="lessThan">
      <formula>0</formula>
    </cfRule>
  </conditionalFormatting>
  <conditionalFormatting sqref="C642:N645">
    <cfRule type="cellIs" dxfId="11546" priority="379" operator="lessThan">
      <formula>0</formula>
    </cfRule>
  </conditionalFormatting>
  <conditionalFormatting sqref="C597:N597">
    <cfRule type="cellIs" dxfId="11545" priority="378" operator="lessThan">
      <formula>0</formula>
    </cfRule>
  </conditionalFormatting>
  <conditionalFormatting sqref="C603:N603">
    <cfRule type="cellIs" dxfId="11544" priority="375" operator="lessThan">
      <formula>0</formula>
    </cfRule>
  </conditionalFormatting>
  <conditionalFormatting sqref="C603:N603">
    <cfRule type="cellIs" dxfId="11543" priority="374" operator="lessThan">
      <formula>0</formula>
    </cfRule>
  </conditionalFormatting>
  <conditionalFormatting sqref="C603:N603">
    <cfRule type="cellIs" dxfId="11542" priority="373" operator="lessThan">
      <formula>0</formula>
    </cfRule>
  </conditionalFormatting>
  <conditionalFormatting sqref="H445">
    <cfRule type="cellIs" dxfId="11541" priority="648" operator="lessThan">
      <formula>0</formula>
    </cfRule>
  </conditionalFormatting>
  <conditionalFormatting sqref="B445">
    <cfRule type="cellIs" dxfId="11540" priority="647" operator="lessThan">
      <formula>0</formula>
    </cfRule>
  </conditionalFormatting>
  <conditionalFormatting sqref="B445">
    <cfRule type="cellIs" dxfId="11539" priority="646" operator="lessThan">
      <formula>0</formula>
    </cfRule>
  </conditionalFormatting>
  <conditionalFormatting sqref="B441:N441">
    <cfRule type="cellIs" dxfId="11538" priority="645" operator="lessThan">
      <formula>0</formula>
    </cfRule>
  </conditionalFormatting>
  <conditionalFormatting sqref="B441:N441">
    <cfRule type="cellIs" dxfId="11537" priority="644" operator="lessThan">
      <formula>0</formula>
    </cfRule>
  </conditionalFormatting>
  <conditionalFormatting sqref="B441:N441">
    <cfRule type="cellIs" dxfId="11536" priority="643" operator="lessThan">
      <formula>0</formula>
    </cfRule>
  </conditionalFormatting>
  <conditionalFormatting sqref="B441:N441">
    <cfRule type="cellIs" dxfId="11535" priority="642" operator="lessThan">
      <formula>0</formula>
    </cfRule>
  </conditionalFormatting>
  <conditionalFormatting sqref="B441:N441">
    <cfRule type="cellIs" dxfId="11534" priority="641" operator="lessThan">
      <formula>0</formula>
    </cfRule>
  </conditionalFormatting>
  <conditionalFormatting sqref="B441:N441">
    <cfRule type="cellIs" dxfId="11533" priority="640" operator="lessThan">
      <formula>0</formula>
    </cfRule>
  </conditionalFormatting>
  <conditionalFormatting sqref="B441:N441">
    <cfRule type="cellIs" dxfId="11532" priority="639" operator="lessThan">
      <formula>0</formula>
    </cfRule>
  </conditionalFormatting>
  <conditionalFormatting sqref="B441:N441">
    <cfRule type="cellIs" dxfId="11531" priority="638" operator="lessThan">
      <formula>0</formula>
    </cfRule>
  </conditionalFormatting>
  <conditionalFormatting sqref="N444">
    <cfRule type="cellIs" dxfId="11530" priority="637" operator="lessThan">
      <formula>0</formula>
    </cfRule>
  </conditionalFormatting>
  <conditionalFormatting sqref="N445">
    <cfRule type="cellIs" dxfId="11529" priority="636" operator="lessThan">
      <formula>0</formula>
    </cfRule>
  </conditionalFormatting>
  <conditionalFormatting sqref="N445">
    <cfRule type="cellIs" dxfId="11528" priority="635" operator="lessThan">
      <formula>0</formula>
    </cfRule>
  </conditionalFormatting>
  <conditionalFormatting sqref="C452:M452">
    <cfRule type="cellIs" dxfId="11527" priority="634" operator="lessThan">
      <formula>0</formula>
    </cfRule>
  </conditionalFormatting>
  <conditionalFormatting sqref="C452:M452">
    <cfRule type="cellIs" dxfId="11526" priority="633" operator="lessThan">
      <formula>0</formula>
    </cfRule>
  </conditionalFormatting>
  <conditionalFormatting sqref="H452">
    <cfRule type="cellIs" dxfId="11525" priority="632" operator="lessThan">
      <formula>0</formula>
    </cfRule>
  </conditionalFormatting>
  <conditionalFormatting sqref="B452">
    <cfRule type="cellIs" dxfId="11524" priority="631" operator="lessThan">
      <formula>0</formula>
    </cfRule>
  </conditionalFormatting>
  <conditionalFormatting sqref="B452">
    <cfRule type="cellIs" dxfId="11523" priority="630" operator="lessThan">
      <formula>0</formula>
    </cfRule>
  </conditionalFormatting>
  <conditionalFormatting sqref="B448:N448">
    <cfRule type="cellIs" dxfId="11522" priority="629" operator="lessThan">
      <formula>0</formula>
    </cfRule>
  </conditionalFormatting>
  <conditionalFormatting sqref="B448:N448">
    <cfRule type="cellIs" dxfId="11521" priority="628" operator="lessThan">
      <formula>0</formula>
    </cfRule>
  </conditionalFormatting>
  <conditionalFormatting sqref="B448:N448">
    <cfRule type="cellIs" dxfId="11520" priority="627" operator="lessThan">
      <formula>0</formula>
    </cfRule>
  </conditionalFormatting>
  <conditionalFormatting sqref="B448:N448">
    <cfRule type="cellIs" dxfId="11519" priority="626" operator="lessThan">
      <formula>0</formula>
    </cfRule>
  </conditionalFormatting>
  <conditionalFormatting sqref="B448:N448">
    <cfRule type="cellIs" dxfId="11518" priority="625" operator="lessThan">
      <formula>0</formula>
    </cfRule>
  </conditionalFormatting>
  <conditionalFormatting sqref="B448:N448">
    <cfRule type="cellIs" dxfId="11517" priority="624" operator="lessThan">
      <formula>0</formula>
    </cfRule>
  </conditionalFormatting>
  <conditionalFormatting sqref="B448:N448">
    <cfRule type="cellIs" dxfId="11516" priority="623" operator="lessThan">
      <formula>0</formula>
    </cfRule>
  </conditionalFormatting>
  <conditionalFormatting sqref="B448:N448">
    <cfRule type="cellIs" dxfId="11515" priority="622" operator="lessThan">
      <formula>0</formula>
    </cfRule>
  </conditionalFormatting>
  <conditionalFormatting sqref="N451">
    <cfRule type="cellIs" dxfId="11514" priority="621" operator="lessThan">
      <formula>0</formula>
    </cfRule>
  </conditionalFormatting>
  <conditionalFormatting sqref="N452">
    <cfRule type="cellIs" dxfId="11513" priority="620" operator="lessThan">
      <formula>0</formula>
    </cfRule>
  </conditionalFormatting>
  <conditionalFormatting sqref="N452">
    <cfRule type="cellIs" dxfId="11512" priority="619" operator="lessThan">
      <formula>0</formula>
    </cfRule>
  </conditionalFormatting>
  <conditionalFormatting sqref="C458:M458">
    <cfRule type="cellIs" dxfId="11511" priority="618" operator="lessThan">
      <formula>0</formula>
    </cfRule>
  </conditionalFormatting>
  <conditionalFormatting sqref="C458:M458">
    <cfRule type="cellIs" dxfId="11510" priority="617" operator="lessThan">
      <formula>0</formula>
    </cfRule>
  </conditionalFormatting>
  <conditionalFormatting sqref="H458">
    <cfRule type="cellIs" dxfId="11509" priority="616" operator="lessThan">
      <formula>0</formula>
    </cfRule>
  </conditionalFormatting>
  <conditionalFormatting sqref="B458">
    <cfRule type="cellIs" dxfId="11508" priority="615" operator="lessThan">
      <formula>0</formula>
    </cfRule>
  </conditionalFormatting>
  <conditionalFormatting sqref="B458">
    <cfRule type="cellIs" dxfId="11507" priority="614" operator="lessThan">
      <formula>0</formula>
    </cfRule>
  </conditionalFormatting>
  <conditionalFormatting sqref="Q505">
    <cfRule type="cellIs" dxfId="11506" priority="336" operator="lessThan">
      <formula>0</formula>
    </cfRule>
  </conditionalFormatting>
  <conditionalFormatting sqref="P505">
    <cfRule type="cellIs" dxfId="11505" priority="335" operator="lessThan">
      <formula>0</formula>
    </cfRule>
  </conditionalFormatting>
  <conditionalFormatting sqref="Q513">
    <cfRule type="cellIs" dxfId="11504" priority="333" operator="lessThan">
      <formula>0</formula>
    </cfRule>
  </conditionalFormatting>
  <conditionalFormatting sqref="P513">
    <cfRule type="cellIs" dxfId="11503" priority="332" operator="lessThan">
      <formula>0</formula>
    </cfRule>
  </conditionalFormatting>
  <conditionalFormatting sqref="Q522">
    <cfRule type="cellIs" dxfId="11502" priority="330" operator="lessThan">
      <formula>0</formula>
    </cfRule>
  </conditionalFormatting>
  <conditionalFormatting sqref="P522">
    <cfRule type="cellIs" dxfId="11501" priority="329" operator="lessThan">
      <formula>0</formula>
    </cfRule>
  </conditionalFormatting>
  <conditionalFormatting sqref="Q530">
    <cfRule type="cellIs" dxfId="11500" priority="327" operator="lessThan">
      <formula>0</formula>
    </cfRule>
  </conditionalFormatting>
  <conditionalFormatting sqref="C461:C464">
    <cfRule type="expression" dxfId="11499" priority="601">
      <formula>C461/B461&gt;1</formula>
    </cfRule>
    <cfRule type="expression" dxfId="11498" priority="602">
      <formula>C461/B461&lt;1</formula>
    </cfRule>
  </conditionalFormatting>
  <conditionalFormatting sqref="Q538">
    <cfRule type="cellIs" dxfId="11497" priority="324" operator="lessThan">
      <formula>0</formula>
    </cfRule>
  </conditionalFormatting>
  <conditionalFormatting sqref="D461:N464">
    <cfRule type="expression" dxfId="11496" priority="598">
      <formula>D461/C461&gt;1</formula>
    </cfRule>
    <cfRule type="expression" dxfId="11495" priority="599">
      <formula>D461/C461&lt;1</formula>
    </cfRule>
  </conditionalFormatting>
  <conditionalFormatting sqref="Q553">
    <cfRule type="cellIs" dxfId="11494" priority="321" operator="lessThan">
      <formula>0</formula>
    </cfRule>
  </conditionalFormatting>
  <conditionalFormatting sqref="B461:B464 B552:N552 B560:N560 B575:N575 B589:N589">
    <cfRule type="expression" dxfId="11493" priority="595">
      <formula>B461/#REF!&gt;1</formula>
    </cfRule>
    <cfRule type="expression" dxfId="11492" priority="596">
      <formula>B461/#REF!&lt;1</formula>
    </cfRule>
  </conditionalFormatting>
  <conditionalFormatting sqref="Q561">
    <cfRule type="cellIs" dxfId="11491" priority="318" operator="lessThan">
      <formula>0</formula>
    </cfRule>
  </conditionalFormatting>
  <conditionalFormatting sqref="B512">
    <cfRule type="expression" dxfId="11490" priority="592">
      <formula>B512/#REF!&gt;1</formula>
    </cfRule>
    <cfRule type="expression" dxfId="11489" priority="593">
      <formula>B512/#REF!&lt;1</formula>
    </cfRule>
  </conditionalFormatting>
  <conditionalFormatting sqref="Q590">
    <cfRule type="cellIs" dxfId="11488" priority="315" operator="lessThan">
      <formula>0</formula>
    </cfRule>
  </conditionalFormatting>
  <conditionalFormatting sqref="C512">
    <cfRule type="expression" dxfId="11487" priority="589">
      <formula>C512/B512&gt;1</formula>
    </cfRule>
    <cfRule type="expression" dxfId="11486" priority="590">
      <formula>C512/B512&lt;1</formula>
    </cfRule>
  </conditionalFormatting>
  <conditionalFormatting sqref="D512">
    <cfRule type="cellIs" dxfId="11485" priority="588" operator="lessThan">
      <formula>0</formula>
    </cfRule>
  </conditionalFormatting>
  <conditionalFormatting sqref="D512">
    <cfRule type="expression" dxfId="11484" priority="586">
      <formula>D512/C512&gt;1</formula>
    </cfRule>
    <cfRule type="expression" dxfId="11483" priority="587">
      <formula>D512/C512&lt;1</formula>
    </cfRule>
  </conditionalFormatting>
  <conditionalFormatting sqref="E512">
    <cfRule type="cellIs" dxfId="11482" priority="585" operator="lessThan">
      <formula>0</formula>
    </cfRule>
  </conditionalFormatting>
  <conditionalFormatting sqref="E512">
    <cfRule type="expression" dxfId="11481" priority="583">
      <formula>E512/D512&gt;1</formula>
    </cfRule>
    <cfRule type="expression" dxfId="11480" priority="584">
      <formula>E512/D512&lt;1</formula>
    </cfRule>
  </conditionalFormatting>
  <conditionalFormatting sqref="F512">
    <cfRule type="cellIs" dxfId="11479" priority="582" operator="lessThan">
      <formula>0</formula>
    </cfRule>
  </conditionalFormatting>
  <conditionalFormatting sqref="F512">
    <cfRule type="expression" dxfId="11478" priority="580">
      <formula>F512/E512&gt;1</formula>
    </cfRule>
    <cfRule type="expression" dxfId="11477" priority="581">
      <formula>F512/E512&lt;1</formula>
    </cfRule>
  </conditionalFormatting>
  <conditionalFormatting sqref="G512">
    <cfRule type="cellIs" dxfId="11476" priority="579" operator="lessThan">
      <formula>0</formula>
    </cfRule>
  </conditionalFormatting>
  <conditionalFormatting sqref="G512">
    <cfRule type="expression" dxfId="11475" priority="577">
      <formula>G512/F512&gt;1</formula>
    </cfRule>
    <cfRule type="expression" dxfId="11474" priority="578">
      <formula>G512/F512&lt;1</formula>
    </cfRule>
  </conditionalFormatting>
  <conditionalFormatting sqref="H512">
    <cfRule type="cellIs" dxfId="11473" priority="576" operator="lessThan">
      <formula>0</formula>
    </cfRule>
  </conditionalFormatting>
  <conditionalFormatting sqref="H512">
    <cfRule type="expression" dxfId="11472" priority="574">
      <formula>H512/G512&gt;1</formula>
    </cfRule>
    <cfRule type="expression" dxfId="11471" priority="575">
      <formula>H512/G512&lt;1</formula>
    </cfRule>
  </conditionalFormatting>
  <conditionalFormatting sqref="I512:N512">
    <cfRule type="cellIs" dxfId="11470" priority="573" operator="lessThan">
      <formula>0</formula>
    </cfRule>
  </conditionalFormatting>
  <conditionalFormatting sqref="I512:N512">
    <cfRule type="expression" dxfId="11469" priority="571">
      <formula>I512/H512&gt;1</formula>
    </cfRule>
    <cfRule type="expression" dxfId="11468" priority="572">
      <formula>I512/H512&lt;1</formula>
    </cfRule>
  </conditionalFormatting>
  <conditionalFormatting sqref="B552">
    <cfRule type="cellIs" dxfId="11467" priority="570" operator="lessThan">
      <formula>0</formula>
    </cfRule>
  </conditionalFormatting>
  <conditionalFormatting sqref="B552">
    <cfRule type="expression" dxfId="11466" priority="568">
      <formula>B552/#REF!&gt;1</formula>
    </cfRule>
    <cfRule type="expression" dxfId="11465" priority="569">
      <formula>B552/#REF!&lt;1</formula>
    </cfRule>
  </conditionalFormatting>
  <conditionalFormatting sqref="C552">
    <cfRule type="cellIs" dxfId="11464" priority="567" operator="lessThan">
      <formula>0</formula>
    </cfRule>
  </conditionalFormatting>
  <conditionalFormatting sqref="C552">
    <cfRule type="expression" dxfId="11463" priority="565">
      <formula>C552/B552&gt;1</formula>
    </cfRule>
    <cfRule type="expression" dxfId="11462" priority="566">
      <formula>C552/B552&lt;1</formula>
    </cfRule>
  </conditionalFormatting>
  <conditionalFormatting sqref="D552">
    <cfRule type="cellIs" dxfId="11461" priority="564" operator="lessThan">
      <formula>0</formula>
    </cfRule>
  </conditionalFormatting>
  <conditionalFormatting sqref="D552">
    <cfRule type="expression" dxfId="11460" priority="562">
      <formula>D552/C552&gt;1</formula>
    </cfRule>
    <cfRule type="expression" dxfId="11459" priority="563">
      <formula>D552/C552&lt;1</formula>
    </cfRule>
  </conditionalFormatting>
  <conditionalFormatting sqref="E552">
    <cfRule type="cellIs" dxfId="11458" priority="561" operator="lessThan">
      <formula>0</formula>
    </cfRule>
  </conditionalFormatting>
  <conditionalFormatting sqref="E552">
    <cfRule type="expression" dxfId="11457" priority="559">
      <formula>E552/D552&gt;1</formula>
    </cfRule>
    <cfRule type="expression" dxfId="11456" priority="560">
      <formula>E552/D552&lt;1</formula>
    </cfRule>
  </conditionalFormatting>
  <conditionalFormatting sqref="F552">
    <cfRule type="cellIs" dxfId="11455" priority="558" operator="lessThan">
      <formula>0</formula>
    </cfRule>
  </conditionalFormatting>
  <conditionalFormatting sqref="F552">
    <cfRule type="expression" dxfId="11454" priority="556">
      <formula>F552/E552&gt;1</formula>
    </cfRule>
    <cfRule type="expression" dxfId="11453" priority="557">
      <formula>F552/E552&lt;1</formula>
    </cfRule>
  </conditionalFormatting>
  <conditionalFormatting sqref="G552">
    <cfRule type="cellIs" dxfId="11452" priority="555" operator="lessThan">
      <formula>0</formula>
    </cfRule>
  </conditionalFormatting>
  <conditionalFormatting sqref="G552">
    <cfRule type="expression" dxfId="11451" priority="553">
      <formula>G552/F552&gt;1</formula>
    </cfRule>
    <cfRule type="expression" dxfId="11450" priority="554">
      <formula>G552/F552&lt;1</formula>
    </cfRule>
  </conditionalFormatting>
  <conditionalFormatting sqref="H552">
    <cfRule type="cellIs" dxfId="11449" priority="552" operator="lessThan">
      <formula>0</formula>
    </cfRule>
  </conditionalFormatting>
  <conditionalFormatting sqref="H552">
    <cfRule type="expression" dxfId="11448" priority="550">
      <formula>H552/G552&gt;1</formula>
    </cfRule>
    <cfRule type="expression" dxfId="11447" priority="551">
      <formula>H552/G552&lt;1</formula>
    </cfRule>
  </conditionalFormatting>
  <conditionalFormatting sqref="B560">
    <cfRule type="cellIs" dxfId="11446" priority="549" operator="lessThan">
      <formula>0</formula>
    </cfRule>
  </conditionalFormatting>
  <conditionalFormatting sqref="B560">
    <cfRule type="expression" dxfId="11445" priority="547">
      <formula>B560/#REF!&gt;1</formula>
    </cfRule>
    <cfRule type="expression" dxfId="11444" priority="548">
      <formula>B560/#REF!&lt;1</formula>
    </cfRule>
  </conditionalFormatting>
  <conditionalFormatting sqref="C560">
    <cfRule type="cellIs" dxfId="11443" priority="546" operator="lessThan">
      <formula>0</formula>
    </cfRule>
  </conditionalFormatting>
  <conditionalFormatting sqref="C560">
    <cfRule type="expression" dxfId="11442" priority="544">
      <formula>C560/B560&gt;1</formula>
    </cfRule>
    <cfRule type="expression" dxfId="11441" priority="545">
      <formula>C560/B560&lt;1</formula>
    </cfRule>
  </conditionalFormatting>
  <conditionalFormatting sqref="D560">
    <cfRule type="cellIs" dxfId="11440" priority="543" operator="lessThan">
      <formula>0</formula>
    </cfRule>
  </conditionalFormatting>
  <conditionalFormatting sqref="D560">
    <cfRule type="expression" dxfId="11439" priority="541">
      <formula>D560/C560&gt;1</formula>
    </cfRule>
    <cfRule type="expression" dxfId="11438" priority="542">
      <formula>D560/C560&lt;1</formula>
    </cfRule>
  </conditionalFormatting>
  <conditionalFormatting sqref="E560">
    <cfRule type="cellIs" dxfId="11437" priority="540" operator="lessThan">
      <formula>0</formula>
    </cfRule>
  </conditionalFormatting>
  <conditionalFormatting sqref="E560">
    <cfRule type="expression" dxfId="11436" priority="538">
      <formula>E560/D560&gt;1</formula>
    </cfRule>
    <cfRule type="expression" dxfId="11435" priority="539">
      <formula>E560/D560&lt;1</formula>
    </cfRule>
  </conditionalFormatting>
  <conditionalFormatting sqref="F560">
    <cfRule type="cellIs" dxfId="11434" priority="537" operator="lessThan">
      <formula>0</formula>
    </cfRule>
  </conditionalFormatting>
  <conditionalFormatting sqref="F560">
    <cfRule type="expression" dxfId="11433" priority="535">
      <formula>F560/E560&gt;1</formula>
    </cfRule>
    <cfRule type="expression" dxfId="11432" priority="536">
      <formula>F560/E560&lt;1</formula>
    </cfRule>
  </conditionalFormatting>
  <conditionalFormatting sqref="G560">
    <cfRule type="cellIs" dxfId="11431" priority="534" operator="lessThan">
      <formula>0</formula>
    </cfRule>
  </conditionalFormatting>
  <conditionalFormatting sqref="G560">
    <cfRule type="expression" dxfId="11430" priority="532">
      <formula>G560/F560&gt;1</formula>
    </cfRule>
    <cfRule type="expression" dxfId="11429" priority="533">
      <formula>G560/F560&lt;1</formula>
    </cfRule>
  </conditionalFormatting>
  <conditionalFormatting sqref="H560">
    <cfRule type="cellIs" dxfId="11428" priority="531" operator="lessThan">
      <formula>0</formula>
    </cfRule>
  </conditionalFormatting>
  <conditionalFormatting sqref="H560">
    <cfRule type="expression" dxfId="11427" priority="529">
      <formula>H560/G560&gt;1</formula>
    </cfRule>
    <cfRule type="expression" dxfId="11426" priority="530">
      <formula>H560/G560&lt;1</formula>
    </cfRule>
  </conditionalFormatting>
  <conditionalFormatting sqref="O616:O619">
    <cfRule type="cellIs" dxfId="11425" priority="277" operator="lessThan">
      <formula>0</formula>
    </cfRule>
  </conditionalFormatting>
  <conditionalFormatting sqref="B589">
    <cfRule type="expression" dxfId="11424" priority="526">
      <formula>B589/#REF!&gt;1</formula>
    </cfRule>
    <cfRule type="expression" dxfId="11423" priority="527">
      <formula>B589/#REF!&lt;1</formula>
    </cfRule>
  </conditionalFormatting>
  <conditionalFormatting sqref="C589">
    <cfRule type="cellIs" dxfId="11422" priority="525" operator="lessThan">
      <formula>0</formula>
    </cfRule>
  </conditionalFormatting>
  <conditionalFormatting sqref="C589">
    <cfRule type="expression" dxfId="11421" priority="523">
      <formula>C589/B589&gt;1</formula>
    </cfRule>
    <cfRule type="expression" dxfId="11420" priority="524">
      <formula>C589/B589&lt;1</formula>
    </cfRule>
  </conditionalFormatting>
  <conditionalFormatting sqref="O605:O607">
    <cfRule type="cellIs" dxfId="11419" priority="271" operator="lessThan">
      <formula>0</formula>
    </cfRule>
  </conditionalFormatting>
  <conditionalFormatting sqref="D589">
    <cfRule type="expression" dxfId="11418" priority="520">
      <formula>D589/C589&gt;1</formula>
    </cfRule>
    <cfRule type="expression" dxfId="11417" priority="521">
      <formula>D589/C589&lt;1</formula>
    </cfRule>
  </conditionalFormatting>
  <conditionalFormatting sqref="E589">
    <cfRule type="cellIs" dxfId="11416" priority="519" operator="lessThan">
      <formula>0</formula>
    </cfRule>
  </conditionalFormatting>
  <conditionalFormatting sqref="E589">
    <cfRule type="expression" dxfId="11415" priority="517">
      <formula>E589/D589&gt;1</formula>
    </cfRule>
    <cfRule type="expression" dxfId="11414" priority="518">
      <formula>E589/D589&lt;1</formula>
    </cfRule>
  </conditionalFormatting>
  <conditionalFormatting sqref="F589">
    <cfRule type="cellIs" dxfId="11413" priority="516" operator="lessThan">
      <formula>0</formula>
    </cfRule>
  </conditionalFormatting>
  <conditionalFormatting sqref="F589">
    <cfRule type="expression" dxfId="11412" priority="514">
      <formula>F589/E589&gt;1</formula>
    </cfRule>
    <cfRule type="expression" dxfId="11411" priority="515">
      <formula>F589/E589&lt;1</formula>
    </cfRule>
  </conditionalFormatting>
  <conditionalFormatting sqref="O377">
    <cfRule type="cellIs" dxfId="11410" priority="262" operator="lessThan">
      <formula>0</formula>
    </cfRule>
  </conditionalFormatting>
  <conditionalFormatting sqref="G589">
    <cfRule type="expression" dxfId="11409" priority="511">
      <formula>G589/F589&gt;1</formula>
    </cfRule>
    <cfRule type="expression" dxfId="11408" priority="512">
      <formula>G589/F589&lt;1</formula>
    </cfRule>
  </conditionalFormatting>
  <conditionalFormatting sqref="O366">
    <cfRule type="cellIs" dxfId="11407" priority="259" operator="lessThan">
      <formula>0</formula>
    </cfRule>
  </conditionalFormatting>
  <conditionalFormatting sqref="H589">
    <cfRule type="expression" dxfId="11406" priority="508">
      <formula>H589/G589&gt;1</formula>
    </cfRule>
    <cfRule type="expression" dxfId="11405" priority="509">
      <formula>H589/G589&lt;1</formula>
    </cfRule>
  </conditionalFormatting>
  <conditionalFormatting sqref="N596">
    <cfRule type="cellIs" dxfId="11404" priority="507" operator="lessThan">
      <formula>0</formula>
    </cfRule>
  </conditionalFormatting>
  <conditionalFormatting sqref="O387">
    <cfRule type="cellIs" dxfId="11403" priority="254" operator="lessThan">
      <formula>0</formula>
    </cfRule>
  </conditionalFormatting>
  <conditionalFormatting sqref="O387">
    <cfRule type="cellIs" dxfId="11402" priority="255" operator="lessThan">
      <formula>0</formula>
    </cfRule>
  </conditionalFormatting>
  <conditionalFormatting sqref="O387">
    <cfRule type="cellIs" dxfId="11401" priority="252" operator="lessThan">
      <formula>0</formula>
    </cfRule>
  </conditionalFormatting>
  <conditionalFormatting sqref="O387">
    <cfRule type="cellIs" dxfId="11400" priority="253" operator="lessThan">
      <formula>0</formula>
    </cfRule>
  </conditionalFormatting>
  <conditionalFormatting sqref="N600">
    <cfRule type="cellIs" dxfId="11399" priority="506" operator="lessThan">
      <formula>0</formula>
    </cfRule>
  </conditionalFormatting>
  <conditionalFormatting sqref="N600">
    <cfRule type="cellIs" dxfId="11398" priority="505" operator="lessThan">
      <formula>0</formula>
    </cfRule>
  </conditionalFormatting>
  <conditionalFormatting sqref="P363">
    <cfRule type="cellIs" dxfId="11397" priority="504" operator="lessThan">
      <formula>0</formula>
    </cfRule>
  </conditionalFormatting>
  <conditionalFormatting sqref="P364:P365">
    <cfRule type="cellIs" dxfId="11396" priority="503" operator="lessThan">
      <formula>0</formula>
    </cfRule>
  </conditionalFormatting>
  <conditionalFormatting sqref="P461:P464">
    <cfRule type="cellIs" dxfId="11395" priority="502" operator="lessThan">
      <formula>0</formula>
    </cfRule>
  </conditionalFormatting>
  <conditionalFormatting sqref="P361">
    <cfRule type="cellIs" dxfId="11394" priority="501" operator="lessThan">
      <formula>0</formula>
    </cfRule>
  </conditionalFormatting>
  <conditionalFormatting sqref="P366:P367">
    <cfRule type="cellIs" dxfId="11393" priority="500" operator="lessThan">
      <formula>0</formula>
    </cfRule>
  </conditionalFormatting>
  <conditionalFormatting sqref="P369:P373">
    <cfRule type="cellIs" dxfId="11392" priority="499" operator="lessThan">
      <formula>0</formula>
    </cfRule>
  </conditionalFormatting>
  <conditionalFormatting sqref="P378:P379">
    <cfRule type="cellIs" dxfId="11391" priority="498" operator="lessThan">
      <formula>0</formula>
    </cfRule>
  </conditionalFormatting>
  <conditionalFormatting sqref="P384:P385">
    <cfRule type="cellIs" dxfId="11390" priority="497" operator="lessThan">
      <formula>0</formula>
    </cfRule>
  </conditionalFormatting>
  <conditionalFormatting sqref="P390:P391">
    <cfRule type="cellIs" dxfId="11389" priority="496" operator="lessThan">
      <formula>0</formula>
    </cfRule>
  </conditionalFormatting>
  <conditionalFormatting sqref="P396:P397">
    <cfRule type="cellIs" dxfId="11388" priority="495" operator="lessThan">
      <formula>0</formula>
    </cfRule>
  </conditionalFormatting>
  <conditionalFormatting sqref="P402">
    <cfRule type="cellIs" dxfId="11387" priority="494" operator="lessThan">
      <formula>0</formula>
    </cfRule>
  </conditionalFormatting>
  <conditionalFormatting sqref="P408:P409">
    <cfRule type="cellIs" dxfId="11386" priority="493" operator="lessThan">
      <formula>0</formula>
    </cfRule>
  </conditionalFormatting>
  <conditionalFormatting sqref="P414:P415">
    <cfRule type="cellIs" dxfId="11385" priority="492" operator="lessThan">
      <formula>0</formula>
    </cfRule>
  </conditionalFormatting>
  <conditionalFormatting sqref="P420:P421">
    <cfRule type="cellIs" dxfId="11384" priority="491" operator="lessThan">
      <formula>0</formula>
    </cfRule>
  </conditionalFormatting>
  <conditionalFormatting sqref="P426:P427">
    <cfRule type="cellIs" dxfId="11383" priority="490" operator="lessThan">
      <formula>0</formula>
    </cfRule>
  </conditionalFormatting>
  <conditionalFormatting sqref="P432:P433">
    <cfRule type="cellIs" dxfId="11382" priority="489" operator="lessThan">
      <formula>0</formula>
    </cfRule>
  </conditionalFormatting>
  <conditionalFormatting sqref="P438:P439">
    <cfRule type="cellIs" dxfId="11381" priority="488" operator="lessThan">
      <formula>0</formula>
    </cfRule>
  </conditionalFormatting>
  <conditionalFormatting sqref="P444:P445">
    <cfRule type="cellIs" dxfId="11380" priority="487" operator="lessThan">
      <formula>0</formula>
    </cfRule>
  </conditionalFormatting>
  <conditionalFormatting sqref="P451:P452">
    <cfRule type="cellIs" dxfId="11379" priority="486" operator="lessThan">
      <formula>0</formula>
    </cfRule>
  </conditionalFormatting>
  <conditionalFormatting sqref="P457:P458">
    <cfRule type="cellIs" dxfId="11378" priority="485" operator="lessThan">
      <formula>0</formula>
    </cfRule>
  </conditionalFormatting>
  <conditionalFormatting sqref="P465">
    <cfRule type="cellIs" dxfId="11377" priority="484" operator="lessThan">
      <formula>0</formula>
    </cfRule>
  </conditionalFormatting>
  <conditionalFormatting sqref="P472">
    <cfRule type="cellIs" dxfId="11376" priority="483" operator="lessThan">
      <formula>0</formula>
    </cfRule>
  </conditionalFormatting>
  <conditionalFormatting sqref="P503:P504">
    <cfRule type="cellIs" dxfId="11375" priority="482" operator="lessThan">
      <formula>0</formula>
    </cfRule>
  </conditionalFormatting>
  <conditionalFormatting sqref="P511:P512">
    <cfRule type="cellIs" dxfId="11374" priority="481" operator="lessThan">
      <formula>0</formula>
    </cfRule>
  </conditionalFormatting>
  <conditionalFormatting sqref="P520:P521">
    <cfRule type="cellIs" dxfId="11373" priority="480" operator="lessThan">
      <formula>0</formula>
    </cfRule>
  </conditionalFormatting>
  <conditionalFormatting sqref="P528:P529">
    <cfRule type="cellIs" dxfId="11372" priority="479" operator="lessThan">
      <formula>0</formula>
    </cfRule>
  </conditionalFormatting>
  <conditionalFormatting sqref="P544:P545">
    <cfRule type="cellIs" dxfId="11371" priority="478" operator="lessThan">
      <formula>0</formula>
    </cfRule>
  </conditionalFormatting>
  <conditionalFormatting sqref="P536:P537">
    <cfRule type="cellIs" dxfId="11370" priority="477" operator="lessThan">
      <formula>0</formula>
    </cfRule>
  </conditionalFormatting>
  <conditionalFormatting sqref="P551:P552">
    <cfRule type="cellIs" dxfId="11369" priority="476" operator="lessThan">
      <formula>0</formula>
    </cfRule>
  </conditionalFormatting>
  <conditionalFormatting sqref="P559:P560">
    <cfRule type="cellIs" dxfId="11368" priority="475" operator="lessThan">
      <formula>0</formula>
    </cfRule>
  </conditionalFormatting>
  <conditionalFormatting sqref="P567:P568">
    <cfRule type="cellIs" dxfId="11367" priority="474" operator="lessThan">
      <formula>0</formula>
    </cfRule>
  </conditionalFormatting>
  <conditionalFormatting sqref="P574:P575">
    <cfRule type="cellIs" dxfId="11366" priority="473" operator="lessThan">
      <formula>0</formula>
    </cfRule>
  </conditionalFormatting>
  <conditionalFormatting sqref="P581:P582">
    <cfRule type="cellIs" dxfId="11365" priority="472" operator="lessThan">
      <formula>0</formula>
    </cfRule>
  </conditionalFormatting>
  <conditionalFormatting sqref="P588:P589">
    <cfRule type="cellIs" dxfId="11364" priority="471" operator="lessThan">
      <formula>0</formula>
    </cfRule>
  </conditionalFormatting>
  <conditionalFormatting sqref="P596:P597">
    <cfRule type="cellIs" dxfId="11363" priority="470" operator="lessThan">
      <formula>0</formula>
    </cfRule>
  </conditionalFormatting>
  <conditionalFormatting sqref="P603">
    <cfRule type="cellIs" dxfId="11362" priority="469" operator="lessThan">
      <formula>0</formula>
    </cfRule>
  </conditionalFormatting>
  <conditionalFormatting sqref="P608">
    <cfRule type="cellIs" dxfId="11361" priority="468" operator="lessThan">
      <formula>0</formula>
    </cfRule>
  </conditionalFormatting>
  <conditionalFormatting sqref="O405">
    <cfRule type="cellIs" dxfId="11360" priority="212" operator="lessThan">
      <formula>0</formula>
    </cfRule>
  </conditionalFormatting>
  <conditionalFormatting sqref="P632:P634">
    <cfRule type="cellIs" dxfId="11359" priority="467" operator="lessThan">
      <formula>0</formula>
    </cfRule>
  </conditionalFormatting>
  <conditionalFormatting sqref="I710:N710 P708:Q711">
    <cfRule type="cellIs" dxfId="11358" priority="461" operator="lessThan">
      <formula>0</formula>
    </cfRule>
  </conditionalFormatting>
  <conditionalFormatting sqref="P636:P637 P641:P645">
    <cfRule type="cellIs" dxfId="11357" priority="466" operator="lessThan">
      <formula>0</formula>
    </cfRule>
  </conditionalFormatting>
  <conditionalFormatting sqref="P648">
    <cfRule type="cellIs" dxfId="11356" priority="465" operator="lessThan">
      <formula>0</formula>
    </cfRule>
  </conditionalFormatting>
  <conditionalFormatting sqref="P649">
    <cfRule type="cellIs" dxfId="11355" priority="464" operator="lessThan">
      <formula>0</formula>
    </cfRule>
  </conditionalFormatting>
  <conditionalFormatting sqref="P651">
    <cfRule type="cellIs" dxfId="11354" priority="463" operator="lessThan">
      <formula>0</formula>
    </cfRule>
  </conditionalFormatting>
  <conditionalFormatting sqref="P652">
    <cfRule type="cellIs" dxfId="11353" priority="462" operator="lessThan">
      <formula>0</formula>
    </cfRule>
  </conditionalFormatting>
  <conditionalFormatting sqref="D654:N654 D651:N651 D648:N649 D632:N634">
    <cfRule type="expression" dxfId="11352" priority="434">
      <formula>D632/C632&gt;1</formula>
    </cfRule>
    <cfRule type="expression" dxfId="11351" priority="435">
      <formula>D632/C632&lt;1</formula>
    </cfRule>
  </conditionalFormatting>
  <conditionalFormatting sqref="C507:C510">
    <cfRule type="cellIs" dxfId="11350" priority="460" operator="lessThan">
      <formula>0</formula>
    </cfRule>
  </conditionalFormatting>
  <conditionalFormatting sqref="C507:C510">
    <cfRule type="expression" dxfId="11349" priority="458">
      <formula>C507/B507&gt;1</formula>
    </cfRule>
    <cfRule type="expression" dxfId="11348" priority="459">
      <formula>C507/B507&lt;1</formula>
    </cfRule>
  </conditionalFormatting>
  <conditionalFormatting sqref="D507:N510">
    <cfRule type="cellIs" dxfId="11347" priority="457" operator="lessThan">
      <formula>0</formula>
    </cfRule>
  </conditionalFormatting>
  <conditionalFormatting sqref="D507:N510">
    <cfRule type="expression" dxfId="11346" priority="455">
      <formula>D507/C507&gt;1</formula>
    </cfRule>
    <cfRule type="expression" dxfId="11345" priority="456">
      <formula>D507/C507&lt;1</formula>
    </cfRule>
  </conditionalFormatting>
  <conditionalFormatting sqref="B507:B510">
    <cfRule type="cellIs" dxfId="11344" priority="454" operator="lessThan">
      <formula>0</formula>
    </cfRule>
  </conditionalFormatting>
  <conditionalFormatting sqref="B507:B510">
    <cfRule type="expression" dxfId="11343" priority="452">
      <formula>B507/#REF!&gt;1</formula>
    </cfRule>
    <cfRule type="expression" dxfId="11342" priority="453">
      <formula>B507/#REF!&lt;1</formula>
    </cfRule>
  </conditionalFormatting>
  <conditionalFormatting sqref="J588:N588 J574:N574 J559:N559 J551:N551">
    <cfRule type="cellIs" dxfId="11341" priority="451" operator="lessThan">
      <formula>0</formula>
    </cfRule>
  </conditionalFormatting>
  <conditionalFormatting sqref="C588:I588 C584:C587 C574:I574 C570:C573 C559:I559 C555:C558 C551:I551 C547:C550">
    <cfRule type="cellIs" dxfId="11340" priority="450" operator="lessThan">
      <formula>0</formula>
    </cfRule>
  </conditionalFormatting>
  <conditionalFormatting sqref="C588:M588 C574:M574 C559:M559 C551:M551">
    <cfRule type="cellIs" dxfId="11339" priority="449" operator="lessThan">
      <formula>0</formula>
    </cfRule>
  </conditionalFormatting>
  <conditionalFormatting sqref="C584:C587 C570:C573 C555:C558 C547:C550">
    <cfRule type="expression" dxfId="11338" priority="447">
      <formula>C547/B547&gt;1</formula>
    </cfRule>
    <cfRule type="expression" dxfId="11337" priority="448">
      <formula>C547/B547&lt;1</formula>
    </cfRule>
  </conditionalFormatting>
  <conditionalFormatting sqref="D584:N587 D570:N573 D555:N558 D547:N550">
    <cfRule type="cellIs" dxfId="11336" priority="446" operator="lessThan">
      <formula>0</formula>
    </cfRule>
  </conditionalFormatting>
  <conditionalFormatting sqref="D584:N587 D570:N573 D555:N558 D547:N550">
    <cfRule type="expression" dxfId="11335" priority="444">
      <formula>D547/C547&gt;1</formula>
    </cfRule>
    <cfRule type="expression" dxfId="11334" priority="445">
      <formula>D547/C547&lt;1</formula>
    </cfRule>
  </conditionalFormatting>
  <conditionalFormatting sqref="C588:N588 C574:N574 C559:N559 C551:N551">
    <cfRule type="cellIs" dxfId="11333" priority="443" operator="lessThan">
      <formula>0</formula>
    </cfRule>
  </conditionalFormatting>
  <conditionalFormatting sqref="C588:N588 C574:N574 C559:N559 C551:N551">
    <cfRule type="expression" dxfId="11332" priority="441">
      <formula>C551/B551&gt;1</formula>
    </cfRule>
    <cfRule type="expression" dxfId="11331" priority="442">
      <formula>C551/B551&lt;1</formula>
    </cfRule>
  </conditionalFormatting>
  <conditionalFormatting sqref="B654 B651 B648:B649 B632:B634 B641:B645">
    <cfRule type="cellIs" dxfId="11330" priority="440" operator="lessThan">
      <formula>0</formula>
    </cfRule>
  </conditionalFormatting>
  <conditionalFormatting sqref="C654 C651 C648:C649 C632:C634">
    <cfRule type="cellIs" dxfId="11329" priority="439" operator="lessThan">
      <formula>0</formula>
    </cfRule>
  </conditionalFormatting>
  <conditionalFormatting sqref="C654 C651 C648:C649 C632:C634">
    <cfRule type="expression" dxfId="11328" priority="437">
      <formula>C632/B632&gt;1</formula>
    </cfRule>
    <cfRule type="expression" dxfId="11327" priority="438">
      <formula>C632/B632&lt;1</formula>
    </cfRule>
  </conditionalFormatting>
  <conditionalFormatting sqref="D654:N654 D651:N651 D648:N649 D632:N634">
    <cfRule type="cellIs" dxfId="11326" priority="436" operator="lessThan">
      <formula>0</formula>
    </cfRule>
  </conditionalFormatting>
  <conditionalFormatting sqref="B504:N504 B537 B568 B597">
    <cfRule type="expression" dxfId="11325" priority="1206">
      <formula>B504/#REF!&gt;1</formula>
    </cfRule>
    <cfRule type="expression" dxfId="11324" priority="1207">
      <formula>B504/#REF!&lt;1</formula>
    </cfRule>
  </conditionalFormatting>
  <conditionalFormatting sqref="C465">
    <cfRule type="cellIs" dxfId="11323" priority="433" operator="lessThan">
      <formula>0</formula>
    </cfRule>
  </conditionalFormatting>
  <conditionalFormatting sqref="C465">
    <cfRule type="expression" dxfId="11322" priority="431">
      <formula>C465/B465&gt;1</formula>
    </cfRule>
    <cfRule type="expression" dxfId="11321" priority="432">
      <formula>C465/B465&lt;1</formula>
    </cfRule>
  </conditionalFormatting>
  <conditionalFormatting sqref="D465:N465">
    <cfRule type="cellIs" dxfId="11320" priority="430" operator="lessThan">
      <formula>0</formula>
    </cfRule>
  </conditionalFormatting>
  <conditionalFormatting sqref="D465:N465">
    <cfRule type="expression" dxfId="11319" priority="428">
      <formula>D465/C465&gt;1</formula>
    </cfRule>
    <cfRule type="expression" dxfId="11318" priority="429">
      <formula>D465/C465&lt;1</formula>
    </cfRule>
  </conditionalFormatting>
  <conditionalFormatting sqref="B465">
    <cfRule type="cellIs" dxfId="11317" priority="427" operator="lessThan">
      <formula>0</formula>
    </cfRule>
  </conditionalFormatting>
  <conditionalFormatting sqref="B465">
    <cfRule type="expression" dxfId="11316" priority="425">
      <formula>B465/#REF!&gt;1</formula>
    </cfRule>
    <cfRule type="expression" dxfId="11315" priority="426">
      <formula>B465/#REF!&lt;1</formula>
    </cfRule>
  </conditionalFormatting>
  <conditionalFormatting sqref="C511">
    <cfRule type="cellIs" dxfId="11314" priority="424" operator="lessThan">
      <formula>0</formula>
    </cfRule>
  </conditionalFormatting>
  <conditionalFormatting sqref="D511:N511">
    <cfRule type="cellIs" dxfId="11313" priority="421" operator="lessThan">
      <formula>0</formula>
    </cfRule>
  </conditionalFormatting>
  <conditionalFormatting sqref="C511">
    <cfRule type="expression" dxfId="11312" priority="422">
      <formula>C511/B511&gt;1</formula>
    </cfRule>
    <cfRule type="expression" dxfId="11311" priority="423">
      <formula>C511/B511&lt;1</formula>
    </cfRule>
  </conditionalFormatting>
  <conditionalFormatting sqref="D511:N511">
    <cfRule type="expression" dxfId="11310" priority="419">
      <formula>D511/C511&gt;1</formula>
    </cfRule>
    <cfRule type="expression" dxfId="11309" priority="420">
      <formula>D511/C511&lt;1</formula>
    </cfRule>
  </conditionalFormatting>
  <conditionalFormatting sqref="B511">
    <cfRule type="cellIs" dxfId="11308" priority="418" operator="lessThan">
      <formula>0</formula>
    </cfRule>
  </conditionalFormatting>
  <conditionalFormatting sqref="B511">
    <cfRule type="expression" dxfId="11307" priority="416">
      <formula>B511/#REF!&gt;1</formula>
    </cfRule>
    <cfRule type="expression" dxfId="11306" priority="417">
      <formula>B511/#REF!&lt;1</formula>
    </cfRule>
  </conditionalFormatting>
  <conditionalFormatting sqref="B529 B521">
    <cfRule type="cellIs" dxfId="11305" priority="415" operator="lessThan">
      <formula>0</formula>
    </cfRule>
  </conditionalFormatting>
  <conditionalFormatting sqref="B529 B521">
    <cfRule type="expression" dxfId="11304" priority="413">
      <formula>B521/#REF!&gt;1</formula>
    </cfRule>
    <cfRule type="expression" dxfId="11303" priority="414">
      <formula>B521/#REF!&lt;1</formula>
    </cfRule>
  </conditionalFormatting>
  <conditionalFormatting sqref="C521">
    <cfRule type="cellIs" dxfId="11302" priority="412" operator="lessThan">
      <formula>0</formula>
    </cfRule>
  </conditionalFormatting>
  <conditionalFormatting sqref="C521 B636:O637">
    <cfRule type="expression" dxfId="11301" priority="410">
      <formula>B521/A521&gt;1</formula>
    </cfRule>
    <cfRule type="expression" dxfId="11300" priority="411">
      <formula>B521/A521&lt;1</formula>
    </cfRule>
  </conditionalFormatting>
  <conditionalFormatting sqref="C603:N603">
    <cfRule type="expression" dxfId="11299" priority="371">
      <formula>C603/B603&gt;1</formula>
    </cfRule>
    <cfRule type="expression" dxfId="11298" priority="372">
      <formula>C603/B603&lt;1</formula>
    </cfRule>
  </conditionalFormatting>
  <conditionalFormatting sqref="I552:N552">
    <cfRule type="expression" dxfId="11297" priority="395">
      <formula>I552/H552&gt;1</formula>
    </cfRule>
    <cfRule type="expression" dxfId="11296" priority="396">
      <formula>I552/H552&lt;1</formula>
    </cfRule>
  </conditionalFormatting>
  <conditionalFormatting sqref="I560:N560">
    <cfRule type="expression" dxfId="11295" priority="392">
      <formula>I560/H560&gt;1</formula>
    </cfRule>
    <cfRule type="expression" dxfId="11294" priority="393">
      <formula>I560/H560&lt;1</formula>
    </cfRule>
  </conditionalFormatting>
  <conditionalFormatting sqref="B575:N575">
    <cfRule type="cellIs" dxfId="11293" priority="391" operator="lessThan">
      <formula>0</formula>
    </cfRule>
  </conditionalFormatting>
  <conditionalFormatting sqref="B575:N575">
    <cfRule type="expression" dxfId="11292" priority="389">
      <formula>B575/A575&gt;1</formula>
    </cfRule>
    <cfRule type="expression" dxfId="11291" priority="390">
      <formula>B575/A575&lt;1</formula>
    </cfRule>
  </conditionalFormatting>
  <conditionalFormatting sqref="B589:N589">
    <cfRule type="cellIs" dxfId="11290" priority="388" operator="lessThan">
      <formula>0</formula>
    </cfRule>
  </conditionalFormatting>
  <conditionalFormatting sqref="B589:N589">
    <cfRule type="expression" dxfId="11289" priority="386">
      <formula>B589/A589&gt;1</formula>
    </cfRule>
    <cfRule type="expression" dxfId="11288" priority="387">
      <formula>B589/A589&lt;1</formula>
    </cfRule>
  </conditionalFormatting>
  <conditionalFormatting sqref="N608">
    <cfRule type="cellIs" dxfId="11287" priority="364" operator="lessThan">
      <formula>0</formula>
    </cfRule>
  </conditionalFormatting>
  <conditionalFormatting sqref="D521:N521">
    <cfRule type="cellIs" dxfId="11286" priority="409" operator="lessThan">
      <formula>0</formula>
    </cfRule>
  </conditionalFormatting>
  <conditionalFormatting sqref="D521:N521">
    <cfRule type="expression" dxfId="11285" priority="407">
      <formula>D521/C521&gt;1</formula>
    </cfRule>
    <cfRule type="expression" dxfId="11284" priority="408">
      <formula>D521/C521&lt;1</formula>
    </cfRule>
  </conditionalFormatting>
  <conditionalFormatting sqref="C529:N529">
    <cfRule type="cellIs" dxfId="11283" priority="406" operator="lessThan">
      <formula>0</formula>
    </cfRule>
  </conditionalFormatting>
  <conditionalFormatting sqref="C529:N529">
    <cfRule type="expression" dxfId="11282" priority="404">
      <formula>C529/B529&gt;1</formula>
    </cfRule>
    <cfRule type="expression" dxfId="11281" priority="405">
      <formula>C529/B529&lt;1</formula>
    </cfRule>
  </conditionalFormatting>
  <conditionalFormatting sqref="C582:N582">
    <cfRule type="expression" dxfId="11280" priority="380">
      <formula>C582/B582&gt;1</formula>
    </cfRule>
    <cfRule type="expression" dxfId="11279" priority="381">
      <formula>C582/B582&lt;1</formula>
    </cfRule>
  </conditionalFormatting>
  <conditionalFormatting sqref="C537:N537">
    <cfRule type="expression" dxfId="11278" priority="401">
      <formula>C537/B537&gt;1</formula>
    </cfRule>
    <cfRule type="expression" dxfId="11277" priority="402">
      <formula>C537/B537&lt;1</formula>
    </cfRule>
  </conditionalFormatting>
  <conditionalFormatting sqref="C568:N568">
    <cfRule type="expression" dxfId="11276" priority="398">
      <formula>C568/B568&gt;1</formula>
    </cfRule>
    <cfRule type="expression" dxfId="11275" priority="399">
      <formula>C568/B568&lt;1</formula>
    </cfRule>
  </conditionalFormatting>
  <conditionalFormatting sqref="C608:M608">
    <cfRule type="expression" dxfId="11274" priority="366">
      <formula>C608/B608&gt;1</formula>
    </cfRule>
    <cfRule type="expression" dxfId="11273" priority="367">
      <formula>C608/B608&lt;1</formula>
    </cfRule>
  </conditionalFormatting>
  <conditionalFormatting sqref="N608">
    <cfRule type="expression" dxfId="11272" priority="361">
      <formula>N608/M608&gt;1</formula>
    </cfRule>
    <cfRule type="expression" dxfId="11271" priority="362">
      <formula>N608/M608&lt;1</formula>
    </cfRule>
  </conditionalFormatting>
  <conditionalFormatting sqref="C608:M608">
    <cfRule type="cellIs" dxfId="11270" priority="370" operator="lessThan">
      <formula>0</formula>
    </cfRule>
  </conditionalFormatting>
  <conditionalFormatting sqref="C608:M608">
    <cfRule type="cellIs" dxfId="11269" priority="369" operator="lessThan">
      <formula>0</formula>
    </cfRule>
  </conditionalFormatting>
  <conditionalFormatting sqref="B582">
    <cfRule type="cellIs" dxfId="11268" priority="383" operator="lessThan">
      <formula>0</formula>
    </cfRule>
  </conditionalFormatting>
  <conditionalFormatting sqref="B582">
    <cfRule type="expression" dxfId="11267" priority="384">
      <formula>B582/#REF!&gt;1</formula>
    </cfRule>
    <cfRule type="expression" dxfId="11266" priority="385">
      <formula>B582/#REF!&lt;1</formula>
    </cfRule>
  </conditionalFormatting>
  <conditionalFormatting sqref="C582:N582">
    <cfRule type="cellIs" dxfId="11265" priority="382" operator="lessThan">
      <formula>0</formula>
    </cfRule>
  </conditionalFormatting>
  <conditionalFormatting sqref="C597:N597">
    <cfRule type="expression" dxfId="11264" priority="376">
      <formula>C597/B597&gt;1</formula>
    </cfRule>
    <cfRule type="expression" dxfId="11263" priority="377">
      <formula>C597/B597&lt;1</formula>
    </cfRule>
  </conditionalFormatting>
  <conditionalFormatting sqref="N608">
    <cfRule type="cellIs" dxfId="11262" priority="365" operator="lessThan">
      <formula>0</formula>
    </cfRule>
  </conditionalFormatting>
  <conditionalFormatting sqref="C608:M608">
    <cfRule type="cellIs" dxfId="11261" priority="368" operator="lessThan">
      <formula>0</formula>
    </cfRule>
  </conditionalFormatting>
  <conditionalFormatting sqref="N608">
    <cfRule type="cellIs" dxfId="11260" priority="363" operator="lessThan">
      <formula>0</formula>
    </cfRule>
  </conditionalFormatting>
  <conditionalFormatting sqref="B676:N679">
    <cfRule type="cellIs" dxfId="11259" priority="360" operator="lessThan">
      <formula>0</formula>
    </cfRule>
  </conditionalFormatting>
  <conditionalFormatting sqref="I678:N678 P676:Q679">
    <cfRule type="cellIs" dxfId="11258" priority="359" operator="lessThan">
      <formula>0</formula>
    </cfRule>
  </conditionalFormatting>
  <conditionalFormatting sqref="B680:N683">
    <cfRule type="cellIs" dxfId="11257" priority="358" operator="lessThan">
      <formula>0</formula>
    </cfRule>
  </conditionalFormatting>
  <conditionalFormatting sqref="I682:N682 P680:Q683">
    <cfRule type="cellIs" dxfId="11256" priority="357" operator="lessThan">
      <formula>0</formula>
    </cfRule>
  </conditionalFormatting>
  <conditionalFormatting sqref="B684:N687">
    <cfRule type="cellIs" dxfId="11255" priority="356" operator="lessThan">
      <formula>0</formula>
    </cfRule>
  </conditionalFormatting>
  <conditionalFormatting sqref="I686:N686 P684:Q687">
    <cfRule type="cellIs" dxfId="11254" priority="355" operator="lessThan">
      <formula>0</formula>
    </cfRule>
  </conditionalFormatting>
  <conditionalFormatting sqref="B688:N691">
    <cfRule type="cellIs" dxfId="11253" priority="354" operator="lessThan">
      <formula>0</formula>
    </cfRule>
  </conditionalFormatting>
  <conditionalFormatting sqref="I690:N690 P688:Q691">
    <cfRule type="cellIs" dxfId="11252" priority="353" operator="lessThan">
      <formula>0</formula>
    </cfRule>
  </conditionalFormatting>
  <conditionalFormatting sqref="B692:N695 O694">
    <cfRule type="cellIs" dxfId="11251" priority="352" operator="lessThan">
      <formula>0</formula>
    </cfRule>
  </conditionalFormatting>
  <conditionalFormatting sqref="P692:Q695 I694:O694">
    <cfRule type="cellIs" dxfId="11250" priority="351" operator="lessThan">
      <formula>0</formula>
    </cfRule>
  </conditionalFormatting>
  <conditionalFormatting sqref="B696:N699">
    <cfRule type="cellIs" dxfId="11249" priority="350" operator="lessThan">
      <formula>0</formula>
    </cfRule>
  </conditionalFormatting>
  <conditionalFormatting sqref="I698:N698 P696:Q699">
    <cfRule type="cellIs" dxfId="11248" priority="349" operator="lessThan">
      <formula>0</formula>
    </cfRule>
  </conditionalFormatting>
  <conditionalFormatting sqref="B700:N703">
    <cfRule type="cellIs" dxfId="11247" priority="348" operator="lessThan">
      <formula>0</formula>
    </cfRule>
  </conditionalFormatting>
  <conditionalFormatting sqref="I702:N702 P700:Q703">
    <cfRule type="cellIs" dxfId="11246" priority="347" operator="lessThan">
      <formula>0</formula>
    </cfRule>
  </conditionalFormatting>
  <conditionalFormatting sqref="B704:N707">
    <cfRule type="cellIs" dxfId="11245" priority="346" operator="lessThan">
      <formula>0</formula>
    </cfRule>
  </conditionalFormatting>
  <conditionalFormatting sqref="I706:N706 P704:Q707">
    <cfRule type="cellIs" dxfId="11244" priority="345" operator="lessThan">
      <formula>0</formula>
    </cfRule>
  </conditionalFormatting>
  <conditionalFormatting sqref="B712:N715">
    <cfRule type="cellIs" dxfId="11243" priority="344" operator="lessThan">
      <formula>0</formula>
    </cfRule>
  </conditionalFormatting>
  <conditionalFormatting sqref="I714:N714 P712:Q715">
    <cfRule type="cellIs" dxfId="11242" priority="343" operator="lessThan">
      <formula>0</formula>
    </cfRule>
  </conditionalFormatting>
  <conditionalFormatting sqref="B716:N719">
    <cfRule type="cellIs" dxfId="11241" priority="342" operator="lessThan">
      <formula>0</formula>
    </cfRule>
  </conditionalFormatting>
  <conditionalFormatting sqref="I718:N718 P716:Q719">
    <cfRule type="cellIs" dxfId="11240" priority="341" operator="lessThan">
      <formula>0</formula>
    </cfRule>
  </conditionalFormatting>
  <conditionalFormatting sqref="P654">
    <cfRule type="cellIs" dxfId="11239" priority="340" operator="lessThan">
      <formula>0</formula>
    </cfRule>
  </conditionalFormatting>
  <conditionalFormatting sqref="Q466">
    <cfRule type="cellIs" dxfId="11238" priority="339" operator="lessThan">
      <formula>0</formula>
    </cfRule>
  </conditionalFormatting>
  <conditionalFormatting sqref="P466">
    <cfRule type="cellIs" dxfId="11237" priority="338" operator="lessThan">
      <formula>0</formula>
    </cfRule>
  </conditionalFormatting>
  <conditionalFormatting sqref="B466:N466">
    <cfRule type="cellIs" dxfId="11236" priority="337" operator="lessThan">
      <formula>0</formula>
    </cfRule>
  </conditionalFormatting>
  <conditionalFormatting sqref="B505:N505">
    <cfRule type="cellIs" dxfId="11235" priority="334" operator="lessThan">
      <formula>0</formula>
    </cfRule>
  </conditionalFormatting>
  <conditionalFormatting sqref="B513:N513">
    <cfRule type="cellIs" dxfId="11234" priority="331" operator="lessThan">
      <formula>0</formula>
    </cfRule>
  </conditionalFormatting>
  <conditionalFormatting sqref="B522:N522">
    <cfRule type="cellIs" dxfId="11233" priority="328" operator="lessThan">
      <formula>0</formula>
    </cfRule>
  </conditionalFormatting>
  <conditionalFormatting sqref="B530:N530">
    <cfRule type="cellIs" dxfId="11232" priority="325" operator="lessThan">
      <formula>0</formula>
    </cfRule>
  </conditionalFormatting>
  <conditionalFormatting sqref="B538:N538">
    <cfRule type="cellIs" dxfId="11231" priority="322" operator="lessThan">
      <formula>0</formula>
    </cfRule>
  </conditionalFormatting>
  <conditionalFormatting sqref="B553:N553">
    <cfRule type="cellIs" dxfId="11230" priority="319" operator="lessThan">
      <formula>0</formula>
    </cfRule>
  </conditionalFormatting>
  <conditionalFormatting sqref="B561:N561">
    <cfRule type="cellIs" dxfId="11229" priority="316" operator="lessThan">
      <formula>0</formula>
    </cfRule>
  </conditionalFormatting>
  <conditionalFormatting sqref="B590:N590">
    <cfRule type="cellIs" dxfId="11228" priority="313" operator="lessThan">
      <formula>0</formula>
    </cfRule>
  </conditionalFormatting>
  <conditionalFormatting sqref="O608">
    <cfRule type="cellIs" dxfId="11227" priority="48" operator="lessThan">
      <formula>0</formula>
    </cfRule>
  </conditionalFormatting>
  <conditionalFormatting sqref="O608">
    <cfRule type="cellIs" dxfId="11226" priority="49" operator="lessThan">
      <formula>0</formula>
    </cfRule>
  </conditionalFormatting>
  <conditionalFormatting sqref="O603">
    <cfRule type="cellIs" dxfId="11225" priority="52" operator="lessThan">
      <formula>0</formula>
    </cfRule>
  </conditionalFormatting>
  <conditionalFormatting sqref="O603">
    <cfRule type="cellIs" dxfId="11224" priority="53" operator="lessThan">
      <formula>0</formula>
    </cfRule>
  </conditionalFormatting>
  <conditionalFormatting sqref="O603">
    <cfRule type="cellIs" dxfId="11223" priority="54" operator="lessThan">
      <formula>0</formula>
    </cfRule>
  </conditionalFormatting>
  <conditionalFormatting sqref="O608">
    <cfRule type="cellIs" dxfId="11222" priority="47" operator="lessThan">
      <formula>0</formula>
    </cfRule>
  </conditionalFormatting>
  <conditionalFormatting sqref="P491:Q491 B491">
    <cfRule type="cellIs" dxfId="11221" priority="312" operator="lessThan">
      <formula>0</formula>
    </cfRule>
  </conditionalFormatting>
  <conditionalFormatting sqref="Q492:Q496">
    <cfRule type="cellIs" dxfId="11220" priority="311" operator="lessThan">
      <formula>0</formula>
    </cfRule>
  </conditionalFormatting>
  <conditionalFormatting sqref="P492:P495">
    <cfRule type="cellIs" dxfId="11219" priority="310" operator="lessThan">
      <formula>0</formula>
    </cfRule>
  </conditionalFormatting>
  <conditionalFormatting sqref="P496">
    <cfRule type="cellIs" dxfId="11218" priority="309" operator="lessThan">
      <formula>0</formula>
    </cfRule>
  </conditionalFormatting>
  <conditionalFormatting sqref="P473:Q473 B473">
    <cfRule type="cellIs" dxfId="11217" priority="308" operator="lessThan">
      <formula>0</formula>
    </cfRule>
  </conditionalFormatting>
  <conditionalFormatting sqref="Q474:Q478">
    <cfRule type="cellIs" dxfId="11216" priority="307" operator="lessThan">
      <formula>0</formula>
    </cfRule>
  </conditionalFormatting>
  <conditionalFormatting sqref="P474:P477">
    <cfRule type="cellIs" dxfId="11215" priority="306" operator="lessThan">
      <formula>0</formula>
    </cfRule>
  </conditionalFormatting>
  <conditionalFormatting sqref="P478">
    <cfRule type="cellIs" dxfId="11214" priority="305" operator="lessThan">
      <formula>0</formula>
    </cfRule>
  </conditionalFormatting>
  <conditionalFormatting sqref="P479:Q479 B479">
    <cfRule type="cellIs" dxfId="11213" priority="304" operator="lessThan">
      <formula>0</formula>
    </cfRule>
  </conditionalFormatting>
  <conditionalFormatting sqref="Q480:Q484">
    <cfRule type="cellIs" dxfId="11212" priority="303" operator="lessThan">
      <formula>0</formula>
    </cfRule>
  </conditionalFormatting>
  <conditionalFormatting sqref="P480:P483">
    <cfRule type="cellIs" dxfId="11211" priority="302" operator="lessThan">
      <formula>0</formula>
    </cfRule>
  </conditionalFormatting>
  <conditionalFormatting sqref="P484">
    <cfRule type="cellIs" dxfId="11210" priority="301" operator="lessThan">
      <formula>0</formula>
    </cfRule>
  </conditionalFormatting>
  <conditionalFormatting sqref="P485:Q485 B485">
    <cfRule type="cellIs" dxfId="11209" priority="300" operator="lessThan">
      <formula>0</formula>
    </cfRule>
  </conditionalFormatting>
  <conditionalFormatting sqref="Q486:Q490">
    <cfRule type="cellIs" dxfId="11208" priority="299" operator="lessThan">
      <formula>0</formula>
    </cfRule>
  </conditionalFormatting>
  <conditionalFormatting sqref="P486:P489">
    <cfRule type="cellIs" dxfId="11207" priority="298" operator="lessThan">
      <formula>0</formula>
    </cfRule>
  </conditionalFormatting>
  <conditionalFormatting sqref="P490">
    <cfRule type="cellIs" dxfId="11206"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1205" priority="291" operator="lessThan">
      <formula>0</formula>
    </cfRule>
  </conditionalFormatting>
  <conditionalFormatting sqref="O348">
    <cfRule type="cellIs" dxfId="11204" priority="290" operator="lessThan">
      <formula>0</formula>
    </cfRule>
  </conditionalFormatting>
  <conditionalFormatting sqref="O348">
    <cfRule type="cellIs" dxfId="11203" priority="289" operator="lessThan">
      <formula>0</formula>
    </cfRule>
  </conditionalFormatting>
  <conditionalFormatting sqref="O351:O354">
    <cfRule type="cellIs" dxfId="11202" priority="288" operator="lessThan">
      <formula>0</formula>
    </cfRule>
  </conditionalFormatting>
  <conditionalFormatting sqref="O363:O364">
    <cfRule type="cellIs" dxfId="11200" priority="286" operator="lessThan">
      <formula>0</formula>
    </cfRule>
  </conditionalFormatting>
  <conditionalFormatting sqref="O369:O370">
    <cfRule type="cellIs" dxfId="11199" priority="285" operator="lessThan">
      <formula>0</formula>
    </cfRule>
  </conditionalFormatting>
  <conditionalFormatting sqref="O375:O376">
    <cfRule type="cellIs" dxfId="11198" priority="284" operator="lessThan">
      <formula>0</formula>
    </cfRule>
  </conditionalFormatting>
  <conditionalFormatting sqref="O381:O383">
    <cfRule type="cellIs" dxfId="11197" priority="283" operator="lessThan">
      <formula>0</formula>
    </cfRule>
  </conditionalFormatting>
  <conditionalFormatting sqref="O355">
    <cfRule type="cellIs" dxfId="11196" priority="282" operator="lessThan">
      <formula>0</formula>
    </cfRule>
  </conditionalFormatting>
  <conditionalFormatting sqref="O593:O595">
    <cfRule type="cellIs" dxfId="11195" priority="280" operator="lessThan">
      <formula>0</formula>
    </cfRule>
  </conditionalFormatting>
  <conditionalFormatting sqref="O593:O595">
    <cfRule type="cellIs" dxfId="11194" priority="281" operator="lessThan">
      <formula>0</formula>
    </cfRule>
  </conditionalFormatting>
  <conditionalFormatting sqref="O601:O602 O599">
    <cfRule type="cellIs" dxfId="11193" priority="279" operator="lessThan">
      <formula>0</formula>
    </cfRule>
  </conditionalFormatting>
  <conditionalFormatting sqref="O621:O624">
    <cfRule type="cellIs" dxfId="11192" priority="274" operator="lessThan">
      <formula>0</formula>
    </cfRule>
  </conditionalFormatting>
  <conditionalFormatting sqref="O621:O624">
    <cfRule type="cellIs" dxfId="11191" priority="275" operator="lessThan">
      <formula>0</formula>
    </cfRule>
  </conditionalFormatting>
  <conditionalFormatting sqref="O626:O629">
    <cfRule type="cellIs" dxfId="11190" priority="273" operator="lessThan">
      <formula>0</formula>
    </cfRule>
  </conditionalFormatting>
  <conditionalFormatting sqref="O611:O614">
    <cfRule type="cellIs" dxfId="11189" priority="268" operator="lessThan">
      <formula>0</formula>
    </cfRule>
  </conditionalFormatting>
  <conditionalFormatting sqref="O611:O614">
    <cfRule type="cellIs" dxfId="11188" priority="269" operator="lessThan">
      <formula>0</formula>
    </cfRule>
  </conditionalFormatting>
  <conditionalFormatting sqref="O650 O663 O655:O661 O642:O645 O652:O653 O672:O675 O708:O711 O665:O670">
    <cfRule type="cellIs" dxfId="11187" priority="267" operator="lessThan">
      <formula>0</formula>
    </cfRule>
  </conditionalFormatting>
  <conditionalFormatting sqref="O674">
    <cfRule type="cellIs" dxfId="11186" priority="266" operator="lessThan">
      <formula>0</formula>
    </cfRule>
  </conditionalFormatting>
  <conditionalFormatting sqref="O647">
    <cfRule type="cellIs" dxfId="11185" priority="265" operator="lessThan">
      <formula>0</formula>
    </cfRule>
  </conditionalFormatting>
  <conditionalFormatting sqref="O393">
    <cfRule type="cellIs" dxfId="11184" priority="242" operator="lessThan">
      <formula>0</formula>
    </cfRule>
  </conditionalFormatting>
  <conditionalFormatting sqref="O390">
    <cfRule type="cellIs" dxfId="11183" priority="247" operator="lessThan">
      <formula>0</formula>
    </cfRule>
  </conditionalFormatting>
  <conditionalFormatting sqref="O393">
    <cfRule type="cellIs" dxfId="11182" priority="245" operator="lessThan">
      <formula>0</formula>
    </cfRule>
  </conditionalFormatting>
  <conditionalFormatting sqref="O378">
    <cfRule type="cellIs" dxfId="11181" priority="257" operator="lessThan">
      <formula>0</formula>
    </cfRule>
  </conditionalFormatting>
  <conditionalFormatting sqref="O372">
    <cfRule type="cellIs" dxfId="11180" priority="258" operator="lessThan">
      <formula>0</formula>
    </cfRule>
  </conditionalFormatting>
  <conditionalFormatting sqref="O384">
    <cfRule type="cellIs" dxfId="11179" priority="256" operator="lessThan">
      <formula>0</formula>
    </cfRule>
  </conditionalFormatting>
  <conditionalFormatting sqref="O387">
    <cfRule type="cellIs" dxfId="11178" priority="251" operator="lessThan">
      <formula>0</formula>
    </cfRule>
  </conditionalFormatting>
  <conditionalFormatting sqref="O387">
    <cfRule type="cellIs" dxfId="11177" priority="250" operator="lessThan">
      <formula>0</formula>
    </cfRule>
  </conditionalFormatting>
  <conditionalFormatting sqref="O387">
    <cfRule type="cellIs" dxfId="11176" priority="249" operator="lessThan">
      <formula>0</formula>
    </cfRule>
  </conditionalFormatting>
  <conditionalFormatting sqref="O387">
    <cfRule type="cellIs" dxfId="11175" priority="248" operator="lessThan">
      <formula>0</formula>
    </cfRule>
  </conditionalFormatting>
  <conditionalFormatting sqref="O393">
    <cfRule type="cellIs" dxfId="11174" priority="243" operator="lessThan">
      <formula>0</formula>
    </cfRule>
  </conditionalFormatting>
  <conditionalFormatting sqref="O393">
    <cfRule type="cellIs" dxfId="11173" priority="246" operator="lessThan">
      <formula>0</formula>
    </cfRule>
  </conditionalFormatting>
  <conditionalFormatting sqref="O393">
    <cfRule type="cellIs" dxfId="11172" priority="241" operator="lessThan">
      <formula>0</formula>
    </cfRule>
  </conditionalFormatting>
  <conditionalFormatting sqref="O393">
    <cfRule type="cellIs" dxfId="11171" priority="244" operator="lessThan">
      <formula>0</formula>
    </cfRule>
  </conditionalFormatting>
  <conditionalFormatting sqref="O393">
    <cfRule type="cellIs" dxfId="11170" priority="239" operator="lessThan">
      <formula>0</formula>
    </cfRule>
  </conditionalFormatting>
  <conditionalFormatting sqref="O393">
    <cfRule type="cellIs" dxfId="11169" priority="240" operator="lessThan">
      <formula>0</formula>
    </cfRule>
  </conditionalFormatting>
  <conditionalFormatting sqref="O399">
    <cfRule type="cellIs" dxfId="11168" priority="237" operator="lessThan">
      <formula>0</formula>
    </cfRule>
  </conditionalFormatting>
  <conditionalFormatting sqref="O396">
    <cfRule type="cellIs" dxfId="11167" priority="238" operator="lessThan">
      <formula>0</formula>
    </cfRule>
  </conditionalFormatting>
  <conditionalFormatting sqref="O399">
    <cfRule type="cellIs" dxfId="11166" priority="236" operator="lessThan">
      <formula>0</formula>
    </cfRule>
  </conditionalFormatting>
  <conditionalFormatting sqref="O399">
    <cfRule type="cellIs" dxfId="11165" priority="235" operator="lessThan">
      <formula>0</formula>
    </cfRule>
  </conditionalFormatting>
  <conditionalFormatting sqref="O399">
    <cfRule type="cellIs" dxfId="11164" priority="234" operator="lessThan">
      <formula>0</formula>
    </cfRule>
  </conditionalFormatting>
  <conditionalFormatting sqref="O399">
    <cfRule type="cellIs" dxfId="11163" priority="233" operator="lessThan">
      <formula>0</formula>
    </cfRule>
  </conditionalFormatting>
  <conditionalFormatting sqref="O399">
    <cfRule type="cellIs" dxfId="11162" priority="232" operator="lessThan">
      <formula>0</formula>
    </cfRule>
  </conditionalFormatting>
  <conditionalFormatting sqref="O399">
    <cfRule type="cellIs" dxfId="11161" priority="231" operator="lessThan">
      <formula>0</formula>
    </cfRule>
  </conditionalFormatting>
  <conditionalFormatting sqref="O399">
    <cfRule type="cellIs" dxfId="11160" priority="230" operator="lessThan">
      <formula>0</formula>
    </cfRule>
  </conditionalFormatting>
  <conditionalFormatting sqref="O402">
    <cfRule type="cellIs" dxfId="11159" priority="229" operator="lessThan">
      <formula>0</formula>
    </cfRule>
  </conditionalFormatting>
  <conditionalFormatting sqref="O355">
    <cfRule type="cellIs" dxfId="11158" priority="228" operator="lessThan">
      <formula>0</formula>
    </cfRule>
  </conditionalFormatting>
  <conditionalFormatting sqref="O361">
    <cfRule type="cellIs" dxfId="11157" priority="227" operator="lessThan">
      <formula>0</formula>
    </cfRule>
  </conditionalFormatting>
  <conditionalFormatting sqref="O361">
    <cfRule type="cellIs" dxfId="11156" priority="226" operator="lessThan">
      <formula>0</formula>
    </cfRule>
  </conditionalFormatting>
  <conditionalFormatting sqref="O367">
    <cfRule type="cellIs" dxfId="11155" priority="225" operator="lessThan">
      <formula>0</formula>
    </cfRule>
  </conditionalFormatting>
  <conditionalFormatting sqref="O367">
    <cfRule type="cellIs" dxfId="11154" priority="224" operator="lessThan">
      <formula>0</formula>
    </cfRule>
  </conditionalFormatting>
  <conditionalFormatting sqref="O373">
    <cfRule type="cellIs" dxfId="11153" priority="223" operator="lessThan">
      <formula>0</formula>
    </cfRule>
  </conditionalFormatting>
  <conditionalFormatting sqref="O373">
    <cfRule type="cellIs" dxfId="11152" priority="222" operator="lessThan">
      <formula>0</formula>
    </cfRule>
  </conditionalFormatting>
  <conditionalFormatting sqref="O379">
    <cfRule type="cellIs" dxfId="11151" priority="221" operator="lessThan">
      <formula>0</formula>
    </cfRule>
  </conditionalFormatting>
  <conditionalFormatting sqref="O379">
    <cfRule type="cellIs" dxfId="11150" priority="220" operator="lessThan">
      <formula>0</formula>
    </cfRule>
  </conditionalFormatting>
  <conditionalFormatting sqref="O385">
    <cfRule type="cellIs" dxfId="11149" priority="219" operator="lessThan">
      <formula>0</formula>
    </cfRule>
  </conditionalFormatting>
  <conditionalFormatting sqref="O385">
    <cfRule type="cellIs" dxfId="11148" priority="218" operator="lessThan">
      <formula>0</formula>
    </cfRule>
  </conditionalFormatting>
  <conditionalFormatting sqref="O391">
    <cfRule type="cellIs" dxfId="11147" priority="217" operator="lessThan">
      <formula>0</formula>
    </cfRule>
  </conditionalFormatting>
  <conditionalFormatting sqref="O391">
    <cfRule type="cellIs" dxfId="11146" priority="216" operator="lessThan">
      <formula>0</formula>
    </cfRule>
  </conditionalFormatting>
  <conditionalFormatting sqref="O397">
    <cfRule type="cellIs" dxfId="11145" priority="215" operator="lessThan">
      <formula>0</formula>
    </cfRule>
  </conditionalFormatting>
  <conditionalFormatting sqref="O397">
    <cfRule type="cellIs" dxfId="11144" priority="214" operator="lessThan">
      <formula>0</formula>
    </cfRule>
  </conditionalFormatting>
  <conditionalFormatting sqref="O405">
    <cfRule type="cellIs" dxfId="11143" priority="213" operator="lessThan">
      <formula>0</formula>
    </cfRule>
  </conditionalFormatting>
  <conditionalFormatting sqref="O405">
    <cfRule type="cellIs" dxfId="11142" priority="211" operator="lessThan">
      <formula>0</formula>
    </cfRule>
  </conditionalFormatting>
  <conditionalFormatting sqref="O405">
    <cfRule type="cellIs" dxfId="11141" priority="210" operator="lessThan">
      <formula>0</formula>
    </cfRule>
  </conditionalFormatting>
  <conditionalFormatting sqref="O405">
    <cfRule type="cellIs" dxfId="11140" priority="209" operator="lessThan">
      <formula>0</formula>
    </cfRule>
  </conditionalFormatting>
  <conditionalFormatting sqref="O405">
    <cfRule type="cellIs" dxfId="11139" priority="208" operator="lessThan">
      <formula>0</formula>
    </cfRule>
  </conditionalFormatting>
  <conditionalFormatting sqref="O405">
    <cfRule type="cellIs" dxfId="11138" priority="207" operator="lessThan">
      <formula>0</formula>
    </cfRule>
  </conditionalFormatting>
  <conditionalFormatting sqref="O405">
    <cfRule type="cellIs" dxfId="11137" priority="206" operator="lessThan">
      <formula>0</formula>
    </cfRule>
  </conditionalFormatting>
  <conditionalFormatting sqref="O408">
    <cfRule type="cellIs" dxfId="11136" priority="205" operator="lessThan">
      <formula>0</formula>
    </cfRule>
  </conditionalFormatting>
  <conditionalFormatting sqref="O409">
    <cfRule type="cellIs" dxfId="11135" priority="204" operator="lessThan">
      <formula>0</formula>
    </cfRule>
  </conditionalFormatting>
  <conditionalFormatting sqref="O409">
    <cfRule type="cellIs" dxfId="11134" priority="203" operator="lessThan">
      <formula>0</formula>
    </cfRule>
  </conditionalFormatting>
  <conditionalFormatting sqref="O411">
    <cfRule type="cellIs" dxfId="11133" priority="202" operator="lessThan">
      <formula>0</formula>
    </cfRule>
  </conditionalFormatting>
  <conditionalFormatting sqref="O411">
    <cfRule type="cellIs" dxfId="11132" priority="201" operator="lessThan">
      <formula>0</formula>
    </cfRule>
  </conditionalFormatting>
  <conditionalFormatting sqref="O411">
    <cfRule type="cellIs" dxfId="11131" priority="200" operator="lessThan">
      <formula>0</formula>
    </cfRule>
  </conditionalFormatting>
  <conditionalFormatting sqref="O411">
    <cfRule type="cellIs" dxfId="11130" priority="199" operator="lessThan">
      <formula>0</formula>
    </cfRule>
  </conditionalFormatting>
  <conditionalFormatting sqref="O411">
    <cfRule type="cellIs" dxfId="11129" priority="198" operator="lessThan">
      <formula>0</formula>
    </cfRule>
  </conditionalFormatting>
  <conditionalFormatting sqref="O411">
    <cfRule type="cellIs" dxfId="11128" priority="197" operator="lessThan">
      <formula>0</formula>
    </cfRule>
  </conditionalFormatting>
  <conditionalFormatting sqref="O411">
    <cfRule type="cellIs" dxfId="11127" priority="196" operator="lessThan">
      <formula>0</formula>
    </cfRule>
  </conditionalFormatting>
  <conditionalFormatting sqref="O411">
    <cfRule type="cellIs" dxfId="11126" priority="195" operator="lessThan">
      <formula>0</formula>
    </cfRule>
  </conditionalFormatting>
  <conditionalFormatting sqref="O414">
    <cfRule type="cellIs" dxfId="11125" priority="194" operator="lessThan">
      <formula>0</formula>
    </cfRule>
  </conditionalFormatting>
  <conditionalFormatting sqref="O415">
    <cfRule type="cellIs" dxfId="11124" priority="193" operator="lessThan">
      <formula>0</formula>
    </cfRule>
  </conditionalFormatting>
  <conditionalFormatting sqref="O415">
    <cfRule type="cellIs" dxfId="11123" priority="192" operator="lessThan">
      <formula>0</formula>
    </cfRule>
  </conditionalFormatting>
  <conditionalFormatting sqref="O417">
    <cfRule type="cellIs" dxfId="11122" priority="191" operator="lessThan">
      <formula>0</formula>
    </cfRule>
  </conditionalFormatting>
  <conditionalFormatting sqref="O417">
    <cfRule type="cellIs" dxfId="11121" priority="190" operator="lessThan">
      <formula>0</formula>
    </cfRule>
  </conditionalFormatting>
  <conditionalFormatting sqref="O417">
    <cfRule type="cellIs" dxfId="11120" priority="189" operator="lessThan">
      <formula>0</formula>
    </cfRule>
  </conditionalFormatting>
  <conditionalFormatting sqref="O417">
    <cfRule type="cellIs" dxfId="11119" priority="188" operator="lessThan">
      <formula>0</formula>
    </cfRule>
  </conditionalFormatting>
  <conditionalFormatting sqref="O417">
    <cfRule type="cellIs" dxfId="11118" priority="187" operator="lessThan">
      <formula>0</formula>
    </cfRule>
  </conditionalFormatting>
  <conditionalFormatting sqref="O417">
    <cfRule type="cellIs" dxfId="11117" priority="186" operator="lessThan">
      <formula>0</formula>
    </cfRule>
  </conditionalFormatting>
  <conditionalFormatting sqref="O417">
    <cfRule type="cellIs" dxfId="11116" priority="185" operator="lessThan">
      <formula>0</formula>
    </cfRule>
  </conditionalFormatting>
  <conditionalFormatting sqref="O417">
    <cfRule type="cellIs" dxfId="11115" priority="184" operator="lessThan">
      <formula>0</formula>
    </cfRule>
  </conditionalFormatting>
  <conditionalFormatting sqref="O420">
    <cfRule type="cellIs" dxfId="11114" priority="183" operator="lessThan">
      <formula>0</formula>
    </cfRule>
  </conditionalFormatting>
  <conditionalFormatting sqref="O421">
    <cfRule type="cellIs" dxfId="11113" priority="182" operator="lessThan">
      <formula>0</formula>
    </cfRule>
  </conditionalFormatting>
  <conditionalFormatting sqref="O421">
    <cfRule type="cellIs" dxfId="11112" priority="181" operator="lessThan">
      <formula>0</formula>
    </cfRule>
  </conditionalFormatting>
  <conditionalFormatting sqref="O423">
    <cfRule type="cellIs" dxfId="11111" priority="180" operator="lessThan">
      <formula>0</formula>
    </cfRule>
  </conditionalFormatting>
  <conditionalFormatting sqref="O423">
    <cfRule type="cellIs" dxfId="11110" priority="179" operator="lessThan">
      <formula>0</formula>
    </cfRule>
  </conditionalFormatting>
  <conditionalFormatting sqref="O423">
    <cfRule type="cellIs" dxfId="11109" priority="178" operator="lessThan">
      <formula>0</formula>
    </cfRule>
  </conditionalFormatting>
  <conditionalFormatting sqref="O423">
    <cfRule type="cellIs" dxfId="11108" priority="177" operator="lessThan">
      <formula>0</formula>
    </cfRule>
  </conditionalFormatting>
  <conditionalFormatting sqref="O423">
    <cfRule type="cellIs" dxfId="11107" priority="176" operator="lessThan">
      <formula>0</formula>
    </cfRule>
  </conditionalFormatting>
  <conditionalFormatting sqref="O423">
    <cfRule type="cellIs" dxfId="11106" priority="175" operator="lessThan">
      <formula>0</formula>
    </cfRule>
  </conditionalFormatting>
  <conditionalFormatting sqref="O423">
    <cfRule type="cellIs" dxfId="11105" priority="174" operator="lessThan">
      <formula>0</formula>
    </cfRule>
  </conditionalFormatting>
  <conditionalFormatting sqref="O423">
    <cfRule type="cellIs" dxfId="11104" priority="173" operator="lessThan">
      <formula>0</formula>
    </cfRule>
  </conditionalFormatting>
  <conditionalFormatting sqref="O426">
    <cfRule type="cellIs" dxfId="11103" priority="172" operator="lessThan">
      <formula>0</formula>
    </cfRule>
  </conditionalFormatting>
  <conditionalFormatting sqref="O427">
    <cfRule type="cellIs" dxfId="11102" priority="171" operator="lessThan">
      <formula>0</formula>
    </cfRule>
  </conditionalFormatting>
  <conditionalFormatting sqref="O427">
    <cfRule type="cellIs" dxfId="11101" priority="170" operator="lessThan">
      <formula>0</formula>
    </cfRule>
  </conditionalFormatting>
  <conditionalFormatting sqref="O429">
    <cfRule type="cellIs" dxfId="11100" priority="169" operator="lessThan">
      <formula>0</formula>
    </cfRule>
  </conditionalFormatting>
  <conditionalFormatting sqref="O429">
    <cfRule type="cellIs" dxfId="11099" priority="168" operator="lessThan">
      <formula>0</formula>
    </cfRule>
  </conditionalFormatting>
  <conditionalFormatting sqref="O429">
    <cfRule type="cellIs" dxfId="11098" priority="167" operator="lessThan">
      <formula>0</formula>
    </cfRule>
  </conditionalFormatting>
  <conditionalFormatting sqref="O429">
    <cfRule type="cellIs" dxfId="11097" priority="166" operator="lessThan">
      <formula>0</formula>
    </cfRule>
  </conditionalFormatting>
  <conditionalFormatting sqref="O429">
    <cfRule type="cellIs" dxfId="11096" priority="165" operator="lessThan">
      <formula>0</formula>
    </cfRule>
  </conditionalFormatting>
  <conditionalFormatting sqref="O429">
    <cfRule type="cellIs" dxfId="11095" priority="164" operator="lessThan">
      <formula>0</formula>
    </cfRule>
  </conditionalFormatting>
  <conditionalFormatting sqref="O429">
    <cfRule type="cellIs" dxfId="11094" priority="163" operator="lessThan">
      <formula>0</formula>
    </cfRule>
  </conditionalFormatting>
  <conditionalFormatting sqref="O429">
    <cfRule type="cellIs" dxfId="11093" priority="162" operator="lessThan">
      <formula>0</formula>
    </cfRule>
  </conditionalFormatting>
  <conditionalFormatting sqref="O432">
    <cfRule type="cellIs" dxfId="11092" priority="161" operator="lessThan">
      <formula>0</formula>
    </cfRule>
  </conditionalFormatting>
  <conditionalFormatting sqref="O435">
    <cfRule type="cellIs" dxfId="11091" priority="160" operator="lessThan">
      <formula>0</formula>
    </cfRule>
  </conditionalFormatting>
  <conditionalFormatting sqref="O435">
    <cfRule type="cellIs" dxfId="11090" priority="159" operator="lessThan">
      <formula>0</formula>
    </cfRule>
  </conditionalFormatting>
  <conditionalFormatting sqref="O435">
    <cfRule type="cellIs" dxfId="11089" priority="158" operator="lessThan">
      <formula>0</formula>
    </cfRule>
  </conditionalFormatting>
  <conditionalFormatting sqref="O435">
    <cfRule type="cellIs" dxfId="11088" priority="157" operator="lessThan">
      <formula>0</formula>
    </cfRule>
  </conditionalFormatting>
  <conditionalFormatting sqref="O435">
    <cfRule type="cellIs" dxfId="11087" priority="156" operator="lessThan">
      <formula>0</formula>
    </cfRule>
  </conditionalFormatting>
  <conditionalFormatting sqref="O435">
    <cfRule type="cellIs" dxfId="11086" priority="155" operator="lessThan">
      <formula>0</formula>
    </cfRule>
  </conditionalFormatting>
  <conditionalFormatting sqref="O435">
    <cfRule type="cellIs" dxfId="11085" priority="154" operator="lessThan">
      <formula>0</formula>
    </cfRule>
  </conditionalFormatting>
  <conditionalFormatting sqref="O435">
    <cfRule type="cellIs" dxfId="11084" priority="153" operator="lessThan">
      <formula>0</formula>
    </cfRule>
  </conditionalFormatting>
  <conditionalFormatting sqref="O438">
    <cfRule type="cellIs" dxfId="11083" priority="152" operator="lessThan">
      <formula>0</formula>
    </cfRule>
  </conditionalFormatting>
  <conditionalFormatting sqref="O439">
    <cfRule type="cellIs" dxfId="11082" priority="151" operator="lessThan">
      <formula>0</formula>
    </cfRule>
  </conditionalFormatting>
  <conditionalFormatting sqref="O439">
    <cfRule type="cellIs" dxfId="11081" priority="150" operator="lessThan">
      <formula>0</formula>
    </cfRule>
  </conditionalFormatting>
  <conditionalFormatting sqref="O441">
    <cfRule type="cellIs" dxfId="11080" priority="149" operator="lessThan">
      <formula>0</formula>
    </cfRule>
  </conditionalFormatting>
  <conditionalFormatting sqref="O441">
    <cfRule type="cellIs" dxfId="11079" priority="148" operator="lessThan">
      <formula>0</formula>
    </cfRule>
  </conditionalFormatting>
  <conditionalFormatting sqref="O441">
    <cfRule type="cellIs" dxfId="11078" priority="147" operator="lessThan">
      <formula>0</formula>
    </cfRule>
  </conditionalFormatting>
  <conditionalFormatting sqref="O441">
    <cfRule type="cellIs" dxfId="11077" priority="146" operator="lessThan">
      <formula>0</formula>
    </cfRule>
  </conditionalFormatting>
  <conditionalFormatting sqref="O441">
    <cfRule type="cellIs" dxfId="11076" priority="145" operator="lessThan">
      <formula>0</formula>
    </cfRule>
  </conditionalFormatting>
  <conditionalFormatting sqref="O441">
    <cfRule type="cellIs" dxfId="11075" priority="144" operator="lessThan">
      <formula>0</formula>
    </cfRule>
  </conditionalFormatting>
  <conditionalFormatting sqref="O441">
    <cfRule type="cellIs" dxfId="11074" priority="143" operator="lessThan">
      <formula>0</formula>
    </cfRule>
  </conditionalFormatting>
  <conditionalFormatting sqref="O441">
    <cfRule type="cellIs" dxfId="11073" priority="142" operator="lessThan">
      <formula>0</formula>
    </cfRule>
  </conditionalFormatting>
  <conditionalFormatting sqref="O444">
    <cfRule type="cellIs" dxfId="11072" priority="141" operator="lessThan">
      <formula>0</formula>
    </cfRule>
  </conditionalFormatting>
  <conditionalFormatting sqref="O445">
    <cfRule type="cellIs" dxfId="11071" priority="140" operator="lessThan">
      <formula>0</formula>
    </cfRule>
  </conditionalFormatting>
  <conditionalFormatting sqref="O445">
    <cfRule type="cellIs" dxfId="11070" priority="139" operator="lessThan">
      <formula>0</formula>
    </cfRule>
  </conditionalFormatting>
  <conditionalFormatting sqref="O448">
    <cfRule type="cellIs" dxfId="11069" priority="138" operator="lessThan">
      <formula>0</formula>
    </cfRule>
  </conditionalFormatting>
  <conditionalFormatting sqref="O448">
    <cfRule type="cellIs" dxfId="11068" priority="137" operator="lessThan">
      <formula>0</formula>
    </cfRule>
  </conditionalFormatting>
  <conditionalFormatting sqref="O448">
    <cfRule type="cellIs" dxfId="11067" priority="136" operator="lessThan">
      <formula>0</formula>
    </cfRule>
  </conditionalFormatting>
  <conditionalFormatting sqref="O448">
    <cfRule type="cellIs" dxfId="11066" priority="135" operator="lessThan">
      <formula>0</formula>
    </cfRule>
  </conditionalFormatting>
  <conditionalFormatting sqref="O448">
    <cfRule type="cellIs" dxfId="11065" priority="134" operator="lessThan">
      <formula>0</formula>
    </cfRule>
  </conditionalFormatting>
  <conditionalFormatting sqref="O448">
    <cfRule type="cellIs" dxfId="11064" priority="133" operator="lessThan">
      <formula>0</formula>
    </cfRule>
  </conditionalFormatting>
  <conditionalFormatting sqref="O448">
    <cfRule type="cellIs" dxfId="11063" priority="132" operator="lessThan">
      <formula>0</formula>
    </cfRule>
  </conditionalFormatting>
  <conditionalFormatting sqref="O448">
    <cfRule type="cellIs" dxfId="11062" priority="131" operator="lessThan">
      <formula>0</formula>
    </cfRule>
  </conditionalFormatting>
  <conditionalFormatting sqref="O451">
    <cfRule type="cellIs" dxfId="11061" priority="130" operator="lessThan">
      <formula>0</formula>
    </cfRule>
  </conditionalFormatting>
  <conditionalFormatting sqref="O452">
    <cfRule type="cellIs" dxfId="11060" priority="129" operator="lessThan">
      <formula>0</formula>
    </cfRule>
  </conditionalFormatting>
  <conditionalFormatting sqref="O452">
    <cfRule type="cellIs" dxfId="11059" priority="128" operator="lessThan">
      <formula>0</formula>
    </cfRule>
  </conditionalFormatting>
  <conditionalFormatting sqref="O454">
    <cfRule type="cellIs" dxfId="11058" priority="127" operator="lessThan">
      <formula>0</formula>
    </cfRule>
  </conditionalFormatting>
  <conditionalFormatting sqref="O454">
    <cfRule type="cellIs" dxfId="11057" priority="126" operator="lessThan">
      <formula>0</formula>
    </cfRule>
  </conditionalFormatting>
  <conditionalFormatting sqref="O454">
    <cfRule type="cellIs" dxfId="11056" priority="125" operator="lessThan">
      <formula>0</formula>
    </cfRule>
  </conditionalFormatting>
  <conditionalFormatting sqref="O454">
    <cfRule type="cellIs" dxfId="11055" priority="124" operator="lessThan">
      <formula>0</formula>
    </cfRule>
  </conditionalFormatting>
  <conditionalFormatting sqref="O454">
    <cfRule type="cellIs" dxfId="11054" priority="123" operator="lessThan">
      <formula>0</formula>
    </cfRule>
  </conditionalFormatting>
  <conditionalFormatting sqref="O454">
    <cfRule type="cellIs" dxfId="11053" priority="122" operator="lessThan">
      <formula>0</formula>
    </cfRule>
  </conditionalFormatting>
  <conditionalFormatting sqref="O454">
    <cfRule type="cellIs" dxfId="11052" priority="121" operator="lessThan">
      <formula>0</formula>
    </cfRule>
  </conditionalFormatting>
  <conditionalFormatting sqref="O454">
    <cfRule type="cellIs" dxfId="11051" priority="120" operator="lessThan">
      <formula>0</formula>
    </cfRule>
  </conditionalFormatting>
  <conditionalFormatting sqref="O457">
    <cfRule type="cellIs" dxfId="11050" priority="119" operator="lessThan">
      <formula>0</formula>
    </cfRule>
  </conditionalFormatting>
  <conditionalFormatting sqref="O458">
    <cfRule type="cellIs" dxfId="11049" priority="118" operator="lessThan">
      <formula>0</formula>
    </cfRule>
  </conditionalFormatting>
  <conditionalFormatting sqref="O458">
    <cfRule type="cellIs" dxfId="11048" priority="117" operator="lessThan">
      <formula>0</formula>
    </cfRule>
  </conditionalFormatting>
  <conditionalFormatting sqref="O461:O464">
    <cfRule type="cellIs" dxfId="11047" priority="116" operator="lessThan">
      <formula>0</formula>
    </cfRule>
  </conditionalFormatting>
  <conditionalFormatting sqref="O461:O464">
    <cfRule type="expression" dxfId="11046" priority="114">
      <formula>O461/N461&gt;1</formula>
    </cfRule>
    <cfRule type="expression" dxfId="11045" priority="115">
      <formula>O461/N461&lt;1</formula>
    </cfRule>
  </conditionalFormatting>
  <conditionalFormatting sqref="O552 O560 O575 O589">
    <cfRule type="expression" dxfId="11044" priority="112">
      <formula>O552/#REF!&gt;1</formula>
    </cfRule>
    <cfRule type="expression" dxfId="11043" priority="113">
      <formula>O552/#REF!&lt;1</formula>
    </cfRule>
  </conditionalFormatting>
  <conditionalFormatting sqref="O512">
    <cfRule type="cellIs" dxfId="11042" priority="111" operator="lessThan">
      <formula>0</formula>
    </cfRule>
  </conditionalFormatting>
  <conditionalFormatting sqref="O512">
    <cfRule type="expression" dxfId="11041" priority="109">
      <formula>O512/N512&gt;1</formula>
    </cfRule>
    <cfRule type="expression" dxfId="11040" priority="110">
      <formula>O512/N512&lt;1</formula>
    </cfRule>
  </conditionalFormatting>
  <conditionalFormatting sqref="O596">
    <cfRule type="cellIs" dxfId="11039" priority="108" operator="lessThan">
      <formula>0</formula>
    </cfRule>
  </conditionalFormatting>
  <conditionalFormatting sqref="O600">
    <cfRule type="cellIs" dxfId="11038" priority="107" operator="lessThan">
      <formula>0</formula>
    </cfRule>
  </conditionalFormatting>
  <conditionalFormatting sqref="O600">
    <cfRule type="cellIs" dxfId="11037" priority="106" operator="lessThan">
      <formula>0</formula>
    </cfRule>
  </conditionalFormatting>
  <conditionalFormatting sqref="O710">
    <cfRule type="cellIs" dxfId="11036" priority="105" operator="lessThan">
      <formula>0</formula>
    </cfRule>
  </conditionalFormatting>
  <conditionalFormatting sqref="O654 O651 O648:O649 O632:O634">
    <cfRule type="expression" dxfId="11035" priority="92">
      <formula>O632/N632&gt;1</formula>
    </cfRule>
    <cfRule type="expression" dxfId="11034" priority="93">
      <formula>O632/N632&lt;1</formula>
    </cfRule>
  </conditionalFormatting>
  <conditionalFormatting sqref="O507:O510">
    <cfRule type="cellIs" dxfId="11033" priority="104" operator="lessThan">
      <formula>0</formula>
    </cfRule>
  </conditionalFormatting>
  <conditionalFormatting sqref="O507:O510">
    <cfRule type="expression" dxfId="11032" priority="102">
      <formula>O507/N507&gt;1</formula>
    </cfRule>
    <cfRule type="expression" dxfId="11031" priority="103">
      <formula>O507/N507&lt;1</formula>
    </cfRule>
  </conditionalFormatting>
  <conditionalFormatting sqref="O588 O574 O559 O551">
    <cfRule type="cellIs" dxfId="11030" priority="101" operator="lessThan">
      <formula>0</formula>
    </cfRule>
  </conditionalFormatting>
  <conditionalFormatting sqref="O584:O587 O570:O573 O555:O558 O547:O550">
    <cfRule type="cellIs" dxfId="11029" priority="100" operator="lessThan">
      <formula>0</formula>
    </cfRule>
  </conditionalFormatting>
  <conditionalFormatting sqref="O584:O587 O570:O573 O555:O558 O547:O550">
    <cfRule type="expression" dxfId="11028" priority="98">
      <formula>O547/N547&gt;1</formula>
    </cfRule>
    <cfRule type="expression" dxfId="11027" priority="99">
      <formula>O547/N547&lt;1</formula>
    </cfRule>
  </conditionalFormatting>
  <conditionalFormatting sqref="O588 O574 O559 O551">
    <cfRule type="cellIs" dxfId="11026" priority="97" operator="lessThan">
      <formula>0</formula>
    </cfRule>
  </conditionalFormatting>
  <conditionalFormatting sqref="O588 O574 O559 O551">
    <cfRule type="expression" dxfId="11025" priority="95">
      <formula>O551/N551&gt;1</formula>
    </cfRule>
    <cfRule type="expression" dxfId="11024" priority="96">
      <formula>O551/N551&lt;1</formula>
    </cfRule>
  </conditionalFormatting>
  <conditionalFormatting sqref="O654 O651 O648:O649 O632:O634">
    <cfRule type="cellIs" dxfId="11023" priority="94" operator="lessThan">
      <formula>0</formula>
    </cfRule>
  </conditionalFormatting>
  <conditionalFormatting sqref="O504">
    <cfRule type="expression" dxfId="11022" priority="292">
      <formula>O504/#REF!&gt;1</formula>
    </cfRule>
    <cfRule type="expression" dxfId="11021" priority="293">
      <formula>O504/#REF!&lt;1</formula>
    </cfRule>
  </conditionalFormatting>
  <conditionalFormatting sqref="O465">
    <cfRule type="cellIs" dxfId="11020" priority="91" operator="lessThan">
      <formula>0</formula>
    </cfRule>
  </conditionalFormatting>
  <conditionalFormatting sqref="O465">
    <cfRule type="expression" dxfId="11019" priority="89">
      <formula>O465/N465&gt;1</formula>
    </cfRule>
    <cfRule type="expression" dxfId="11018" priority="90">
      <formula>O465/N465&lt;1</formula>
    </cfRule>
  </conditionalFormatting>
  <conditionalFormatting sqref="O511">
    <cfRule type="cellIs" dxfId="11017" priority="88" operator="lessThan">
      <formula>0</formula>
    </cfRule>
  </conditionalFormatting>
  <conditionalFormatting sqref="O511">
    <cfRule type="expression" dxfId="11016" priority="86">
      <formula>O511/N511&gt;1</formula>
    </cfRule>
    <cfRule type="expression" dxfId="11015" priority="87">
      <formula>O511/N511&lt;1</formula>
    </cfRule>
  </conditionalFormatting>
  <conditionalFormatting sqref="O568">
    <cfRule type="cellIs" dxfId="11014" priority="76" operator="lessThan">
      <formula>0</formula>
    </cfRule>
  </conditionalFormatting>
  <conditionalFormatting sqref="O603">
    <cfRule type="expression" dxfId="11013" priority="50">
      <formula>O603/N603&gt;1</formula>
    </cfRule>
    <cfRule type="expression" dxfId="11012" priority="51">
      <formula>O603/N603&lt;1</formula>
    </cfRule>
  </conditionalFormatting>
  <conditionalFormatting sqref="O552">
    <cfRule type="cellIs" dxfId="11011" priority="73" operator="lessThan">
      <formula>0</formula>
    </cfRule>
  </conditionalFormatting>
  <conditionalFormatting sqref="O552">
    <cfRule type="expression" dxfId="11010" priority="71">
      <formula>O552/N552&gt;1</formula>
    </cfRule>
    <cfRule type="expression" dxfId="11009" priority="72">
      <formula>O552/N552&lt;1</formula>
    </cfRule>
  </conditionalFormatting>
  <conditionalFormatting sqref="O560">
    <cfRule type="cellIs" dxfId="11008" priority="70" operator="lessThan">
      <formula>0</formula>
    </cfRule>
  </conditionalFormatting>
  <conditionalFormatting sqref="O560">
    <cfRule type="expression" dxfId="11007" priority="68">
      <formula>O560/N560&gt;1</formula>
    </cfRule>
    <cfRule type="expression" dxfId="11006" priority="69">
      <formula>O560/N560&lt;1</formula>
    </cfRule>
  </conditionalFormatting>
  <conditionalFormatting sqref="O575">
    <cfRule type="cellIs" dxfId="11005" priority="67" operator="lessThan">
      <formula>0</formula>
    </cfRule>
  </conditionalFormatting>
  <conditionalFormatting sqref="O575">
    <cfRule type="expression" dxfId="11004" priority="65">
      <formula>O575/N575&gt;1</formula>
    </cfRule>
    <cfRule type="expression" dxfId="11003" priority="66">
      <formula>O575/N575&lt;1</formula>
    </cfRule>
  </conditionalFormatting>
  <conditionalFormatting sqref="O589">
    <cfRule type="cellIs" dxfId="11002" priority="64" operator="lessThan">
      <formula>0</formula>
    </cfRule>
  </conditionalFormatting>
  <conditionalFormatting sqref="O589">
    <cfRule type="expression" dxfId="11001" priority="62">
      <formula>O589/N589&gt;1</formula>
    </cfRule>
    <cfRule type="expression" dxfId="11000" priority="63">
      <formula>O589/N589&lt;1</formula>
    </cfRule>
  </conditionalFormatting>
  <conditionalFormatting sqref="O521">
    <cfRule type="cellIs" dxfId="10999" priority="85" operator="lessThan">
      <formula>0</formula>
    </cfRule>
  </conditionalFormatting>
  <conditionalFormatting sqref="O521">
    <cfRule type="expression" dxfId="10998" priority="83">
      <formula>O521/N521&gt;1</formula>
    </cfRule>
    <cfRule type="expression" dxfId="10997" priority="84">
      <formula>O521/N521&lt;1</formula>
    </cfRule>
  </conditionalFormatting>
  <conditionalFormatting sqref="O529">
    <cfRule type="cellIs" dxfId="10996" priority="82" operator="lessThan">
      <formula>0</formula>
    </cfRule>
  </conditionalFormatting>
  <conditionalFormatting sqref="O529">
    <cfRule type="expression" dxfId="10995" priority="80">
      <formula>O529/N529&gt;1</formula>
    </cfRule>
    <cfRule type="expression" dxfId="10994" priority="81">
      <formula>O529/N529&lt;1</formula>
    </cfRule>
  </conditionalFormatting>
  <conditionalFormatting sqref="O582">
    <cfRule type="expression" dxfId="10993" priority="59">
      <formula>O582/N582&gt;1</formula>
    </cfRule>
    <cfRule type="expression" dxfId="10992" priority="60">
      <formula>O582/N582&lt;1</formula>
    </cfRule>
  </conditionalFormatting>
  <conditionalFormatting sqref="O537">
    <cfRule type="cellIs" dxfId="10991" priority="79" operator="lessThan">
      <formula>0</formula>
    </cfRule>
  </conditionalFormatting>
  <conditionalFormatting sqref="O537">
    <cfRule type="expression" dxfId="10990" priority="77">
      <formula>O537/N537&gt;1</formula>
    </cfRule>
    <cfRule type="expression" dxfId="10989" priority="78">
      <formula>O537/N537&lt;1</formula>
    </cfRule>
  </conditionalFormatting>
  <conditionalFormatting sqref="O642:O645 B636:O637">
    <cfRule type="cellIs" dxfId="10988" priority="58" operator="lessThan">
      <formula>0</formula>
    </cfRule>
  </conditionalFormatting>
  <conditionalFormatting sqref="O568">
    <cfRule type="expression" dxfId="10987" priority="74">
      <formula>O568/N568&gt;1</formula>
    </cfRule>
    <cfRule type="expression" dxfId="10986" priority="75">
      <formula>O568/N568&lt;1</formula>
    </cfRule>
  </conditionalFormatting>
  <conditionalFormatting sqref="O597">
    <cfRule type="cellIs" dxfId="10985" priority="57" operator="lessThan">
      <formula>0</formula>
    </cfRule>
  </conditionalFormatting>
  <conditionalFormatting sqref="O608">
    <cfRule type="expression" dxfId="10984" priority="45">
      <formula>O608/N608&gt;1</formula>
    </cfRule>
    <cfRule type="expression" dxfId="10983" priority="46">
      <formula>O608/N608&lt;1</formula>
    </cfRule>
  </conditionalFormatting>
  <conditionalFormatting sqref="O582">
    <cfRule type="cellIs" dxfId="10982" priority="61" operator="lessThan">
      <formula>0</formula>
    </cfRule>
  </conditionalFormatting>
  <conditionalFormatting sqref="O597">
    <cfRule type="expression" dxfId="10981" priority="55">
      <formula>O597/N597&gt;1</formula>
    </cfRule>
    <cfRule type="expression" dxfId="10980" priority="56">
      <formula>O597/N597&lt;1</formula>
    </cfRule>
  </conditionalFormatting>
  <conditionalFormatting sqref="O676:O679">
    <cfRule type="cellIs" dxfId="10979" priority="44" operator="lessThan">
      <formula>0</formula>
    </cfRule>
  </conditionalFormatting>
  <conditionalFormatting sqref="O678">
    <cfRule type="cellIs" dxfId="10978" priority="43" operator="lessThan">
      <formula>0</formula>
    </cfRule>
  </conditionalFormatting>
  <conditionalFormatting sqref="O680:O683">
    <cfRule type="cellIs" dxfId="10977" priority="42" operator="lessThan">
      <formula>0</formula>
    </cfRule>
  </conditionalFormatting>
  <conditionalFormatting sqref="O682">
    <cfRule type="cellIs" dxfId="10976" priority="41" operator="lessThan">
      <formula>0</formula>
    </cfRule>
  </conditionalFormatting>
  <conditionalFormatting sqref="O684:O687">
    <cfRule type="cellIs" dxfId="10975" priority="40" operator="lessThan">
      <formula>0</formula>
    </cfRule>
  </conditionalFormatting>
  <conditionalFormatting sqref="O686">
    <cfRule type="cellIs" dxfId="10974" priority="39" operator="lessThan">
      <formula>0</formula>
    </cfRule>
  </conditionalFormatting>
  <conditionalFormatting sqref="O688:O691">
    <cfRule type="cellIs" dxfId="10973" priority="38" operator="lessThan">
      <formula>0</formula>
    </cfRule>
  </conditionalFormatting>
  <conditionalFormatting sqref="O690">
    <cfRule type="cellIs" dxfId="10972" priority="37" operator="lessThan">
      <formula>0</formula>
    </cfRule>
  </conditionalFormatting>
  <conditionalFormatting sqref="O692:O693 O695">
    <cfRule type="cellIs" dxfId="10971" priority="36" operator="lessThan">
      <formula>0</formula>
    </cfRule>
  </conditionalFormatting>
  <conditionalFormatting sqref="O696:O699">
    <cfRule type="cellIs" dxfId="10970" priority="35" operator="lessThan">
      <formula>0</formula>
    </cfRule>
  </conditionalFormatting>
  <conditionalFormatting sqref="O698">
    <cfRule type="cellIs" dxfId="10969" priority="34" operator="lessThan">
      <formula>0</formula>
    </cfRule>
  </conditionalFormatting>
  <conditionalFormatting sqref="O700:O703">
    <cfRule type="cellIs" dxfId="10968" priority="33" operator="lessThan">
      <formula>0</formula>
    </cfRule>
  </conditionalFormatting>
  <conditionalFormatting sqref="O702">
    <cfRule type="cellIs" dxfId="10967" priority="32" operator="lessThan">
      <formula>0</formula>
    </cfRule>
  </conditionalFormatting>
  <conditionalFormatting sqref="O704:O707">
    <cfRule type="cellIs" dxfId="10966" priority="31" operator="lessThan">
      <formula>0</formula>
    </cfRule>
  </conditionalFormatting>
  <conditionalFormatting sqref="O706">
    <cfRule type="cellIs" dxfId="10965" priority="30" operator="lessThan">
      <formula>0</formula>
    </cfRule>
  </conditionalFormatting>
  <conditionalFormatting sqref="O712:O715">
    <cfRule type="cellIs" dxfId="10964" priority="29" operator="lessThan">
      <formula>0</formula>
    </cfRule>
  </conditionalFormatting>
  <conditionalFormatting sqref="O714">
    <cfRule type="cellIs" dxfId="10963" priority="28" operator="lessThan">
      <formula>0</formula>
    </cfRule>
  </conditionalFormatting>
  <conditionalFormatting sqref="O716:O719">
    <cfRule type="cellIs" dxfId="10962" priority="27" operator="lessThan">
      <formula>0</formula>
    </cfRule>
  </conditionalFormatting>
  <conditionalFormatting sqref="O718">
    <cfRule type="cellIs" dxfId="10961" priority="26" operator="lessThan">
      <formula>0</formula>
    </cfRule>
  </conditionalFormatting>
  <conditionalFormatting sqref="O466">
    <cfRule type="cellIs" dxfId="10960" priority="25" operator="lessThan">
      <formula>0</formula>
    </cfRule>
  </conditionalFormatting>
  <conditionalFormatting sqref="O505">
    <cfRule type="cellIs" dxfId="10959" priority="24" operator="lessThan">
      <formula>0</formula>
    </cfRule>
  </conditionalFormatting>
  <conditionalFormatting sqref="O513">
    <cfRule type="cellIs" dxfId="10958" priority="23" operator="lessThan">
      <formula>0</formula>
    </cfRule>
  </conditionalFormatting>
  <conditionalFormatting sqref="O522">
    <cfRule type="cellIs" dxfId="10957" priority="22" operator="lessThan">
      <formula>0</formula>
    </cfRule>
  </conditionalFormatting>
  <conditionalFormatting sqref="O530">
    <cfRule type="cellIs" dxfId="10956" priority="21" operator="lessThan">
      <formula>0</formula>
    </cfRule>
  </conditionalFormatting>
  <conditionalFormatting sqref="O538">
    <cfRule type="cellIs" dxfId="10955" priority="20" operator="lessThan">
      <formula>0</formula>
    </cfRule>
  </conditionalFormatting>
  <conditionalFormatting sqref="O553">
    <cfRule type="cellIs" dxfId="10954" priority="19" operator="lessThan">
      <formula>0</formula>
    </cfRule>
  </conditionalFormatting>
  <conditionalFormatting sqref="O561">
    <cfRule type="cellIs" dxfId="10953" priority="18" operator="lessThan">
      <formula>0</formula>
    </cfRule>
  </conditionalFormatting>
  <conditionalFormatting sqref="O590">
    <cfRule type="cellIs" dxfId="10952" priority="17" operator="lessThan">
      <formula>0</formula>
    </cfRule>
  </conditionalFormatting>
  <conditionalFormatting sqref="B492:N496">
    <cfRule type="cellIs" dxfId="10951" priority="296" operator="lessThan">
      <formula>0</formula>
    </cfRule>
  </conditionalFormatting>
  <conditionalFormatting sqref="B492:N496">
    <cfRule type="expression" dxfId="10950" priority="294">
      <formula>B492/A492&gt;1</formula>
    </cfRule>
    <cfRule type="expression" dxfId="10949" priority="295">
      <formula>B492/A492&lt;1</formula>
    </cfRule>
  </conditionalFormatting>
  <conditionalFormatting sqref="O492:O496">
    <cfRule type="cellIs" dxfId="10948" priority="16" operator="lessThan">
      <formula>0</formula>
    </cfRule>
  </conditionalFormatting>
  <conditionalFormatting sqref="O492:O496">
    <cfRule type="expression" dxfId="10947" priority="14">
      <formula>O492/N492&gt;1</formula>
    </cfRule>
    <cfRule type="expression" dxfId="10946" priority="15">
      <formula>O492/N492&lt;1</formula>
    </cfRule>
  </conditionalFormatting>
  <conditionalFormatting sqref="B720:N723">
    <cfRule type="cellIs" dxfId="10945" priority="13" operator="lessThan">
      <formula>0</formula>
    </cfRule>
  </conditionalFormatting>
  <conditionalFormatting sqref="I722:N722 P720:Q723">
    <cfRule type="cellIs" dxfId="10944" priority="12" operator="lessThan">
      <formula>0</formula>
    </cfRule>
  </conditionalFormatting>
  <conditionalFormatting sqref="O720:O723">
    <cfRule type="cellIs" dxfId="10943" priority="11" operator="lessThan">
      <formula>0</formula>
    </cfRule>
  </conditionalFormatting>
  <conditionalFormatting sqref="O722">
    <cfRule type="cellIs" dxfId="10942" priority="10" operator="lessThan">
      <formula>0</formula>
    </cfRule>
  </conditionalFormatting>
  <conditionalFormatting sqref="P655:P658">
    <cfRule type="cellIs" dxfId="10941" priority="9" operator="lessThan">
      <formula>0</formula>
    </cfRule>
  </conditionalFormatting>
  <conditionalFormatting sqref="P638:Q638 Q639:Q640">
    <cfRule type="cellIs" dxfId="10940" priority="8" operator="lessThan">
      <formula>0</formula>
    </cfRule>
  </conditionalFormatting>
  <conditionalFormatting sqref="B638">
    <cfRule type="cellIs" dxfId="10939" priority="7" operator="lessThan">
      <formula>0</formula>
    </cfRule>
  </conditionalFormatting>
  <conditionalFormatting sqref="P639:P640">
    <cfRule type="cellIs" dxfId="10938" priority="6" operator="lessThan">
      <formula>0</formula>
    </cfRule>
  </conditionalFormatting>
  <conditionalFormatting sqref="B639:O640">
    <cfRule type="expression" dxfId="10937" priority="4">
      <formula>B639/A639&gt;1</formula>
    </cfRule>
    <cfRule type="expression" dxfId="10936" priority="5">
      <formula>B639/A639&lt;1</formula>
    </cfRule>
  </conditionalFormatting>
  <conditionalFormatting sqref="B639:O640">
    <cfRule type="cellIs" dxfId="10935" priority="3" operator="lessThan">
      <formula>0</formula>
    </cfRule>
  </conditionalFormatting>
  <conditionalFormatting sqref="O357:O360">
    <cfRule type="cellIs" dxfId="266"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B341" zoomScale="70" zoomScaleNormal="70" workbookViewId="0">
      <selection activeCell="F346" sqref="F34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2557</v>
      </c>
      <c r="C2" t="s">
        <v>2558</v>
      </c>
      <c r="D2" t="s">
        <v>2559</v>
      </c>
      <c r="E2" t="s">
        <v>2560</v>
      </c>
      <c r="F2" t="s">
        <v>2561</v>
      </c>
      <c r="G2" t="s">
        <v>2562</v>
      </c>
      <c r="H2" t="s">
        <v>2563</v>
      </c>
      <c r="I2" t="s">
        <v>2564</v>
      </c>
      <c r="J2" t="s">
        <v>2565</v>
      </c>
      <c r="K2" t="s">
        <v>2566</v>
      </c>
      <c r="L2" t="s">
        <v>2567</v>
      </c>
      <c r="M2" t="s">
        <v>2568</v>
      </c>
      <c r="N2" t="s">
        <v>2569</v>
      </c>
      <c r="O2" t="s">
        <v>2570</v>
      </c>
      <c r="P2" t="s">
        <v>2571</v>
      </c>
      <c r="Q2" t="s">
        <v>2572</v>
      </c>
      <c r="R2" t="s">
        <v>2573</v>
      </c>
      <c r="S2" t="s">
        <v>2574</v>
      </c>
      <c r="T2" t="s">
        <v>2575</v>
      </c>
      <c r="U2" t="s">
        <v>2576</v>
      </c>
      <c r="V2" t="s">
        <v>2577</v>
      </c>
      <c r="W2" t="s">
        <v>2578</v>
      </c>
      <c r="X2" t="s">
        <v>2579</v>
      </c>
      <c r="Y2" t="s">
        <v>2580</v>
      </c>
      <c r="Z2" t="s">
        <v>2581</v>
      </c>
      <c r="AA2" t="s">
        <v>2582</v>
      </c>
      <c r="AB2" t="s">
        <v>2583</v>
      </c>
      <c r="AC2" t="s">
        <v>2584</v>
      </c>
      <c r="AD2" t="s">
        <v>2585</v>
      </c>
      <c r="AE2" t="s">
        <v>2586</v>
      </c>
      <c r="AF2" t="s">
        <v>2587</v>
      </c>
      <c r="AG2" t="s">
        <v>2588</v>
      </c>
      <c r="AH2" t="s">
        <v>2589</v>
      </c>
      <c r="AI2" t="s">
        <v>2590</v>
      </c>
      <c r="AJ2" t="s">
        <v>2591</v>
      </c>
      <c r="AK2" t="s">
        <v>2592</v>
      </c>
      <c r="AL2" t="s">
        <v>2593</v>
      </c>
      <c r="AM2" t="s">
        <v>2594</v>
      </c>
      <c r="AN2" t="s">
        <v>2595</v>
      </c>
      <c r="AO2" t="s">
        <v>2596</v>
      </c>
      <c r="AP2" t="s">
        <v>2597</v>
      </c>
      <c r="AQ2" t="s">
        <v>2598</v>
      </c>
      <c r="AR2" t="s">
        <v>2599</v>
      </c>
      <c r="AS2" t="s">
        <v>2600</v>
      </c>
      <c r="AT2" t="s">
        <v>2601</v>
      </c>
      <c r="AU2" t="s">
        <v>2602</v>
      </c>
      <c r="AV2" t="s">
        <v>2603</v>
      </c>
      <c r="AW2" t="s">
        <v>2604</v>
      </c>
      <c r="AX2" t="s">
        <v>2605</v>
      </c>
      <c r="AY2" t="s">
        <v>2606</v>
      </c>
      <c r="AZ2" t="s">
        <v>2607</v>
      </c>
      <c r="BA2" t="s">
        <v>2608</v>
      </c>
      <c r="BB2" t="s">
        <v>2609</v>
      </c>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x14ac:dyDescent="0.3">
      <c r="A6" t="s">
        <v>797</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x14ac:dyDescent="0.3">
      <c r="A7" t="s">
        <v>798</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x14ac:dyDescent="0.3">
      <c r="A8" t="s">
        <v>2612</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x14ac:dyDescent="0.3">
      <c r="A9" t="s">
        <v>2640</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2613</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x14ac:dyDescent="0.3">
      <c r="A11" t="s">
        <v>2854</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x14ac:dyDescent="0.3">
      <c r="A12" t="s">
        <v>2640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x14ac:dyDescent="0.3">
      <c r="A13" t="s">
        <v>799</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x14ac:dyDescent="0.3">
      <c r="A14" t="s">
        <v>2614</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x14ac:dyDescent="0.3">
      <c r="A15" t="s">
        <v>2855</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x14ac:dyDescent="0.3">
      <c r="A16" t="s">
        <v>2856</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2857</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2858</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x14ac:dyDescent="0.3">
      <c r="A19" t="s">
        <v>2859</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2860</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2861</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x14ac:dyDescent="0.3">
      <c r="A22" t="s">
        <v>2616</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x14ac:dyDescent="0.3">
      <c r="A23" t="s">
        <v>2617</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x14ac:dyDescent="0.3">
      <c r="A24" t="s">
        <v>800</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x14ac:dyDescent="0.3">
      <c r="A25" t="s">
        <v>2618</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2619</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2612</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2620</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2628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x14ac:dyDescent="0.3">
      <c r="A30" t="s">
        <v>2629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x14ac:dyDescent="0.3">
      <c r="A31" t="s">
        <v>2630</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x14ac:dyDescent="0.3">
      <c r="A32" t="s">
        <v>801</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x14ac:dyDescent="0.3">
      <c r="A33" t="s">
        <v>2631</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802</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x14ac:dyDescent="0.3">
      <c r="A35" t="s">
        <v>2862</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x14ac:dyDescent="0.3">
      <c r="A36" t="s">
        <v>2632</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x14ac:dyDescent="0.3">
      <c r="A37" t="s">
        <v>2633</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x14ac:dyDescent="0.3">
      <c r="A38" t="s">
        <v>2634</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x14ac:dyDescent="0.3">
      <c r="A39" t="s">
        <v>2635</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x14ac:dyDescent="0.3">
      <c r="A40" t="s">
        <v>2636</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x14ac:dyDescent="0.3">
      <c r="A41" t="s">
        <v>803</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x14ac:dyDescent="0.3">
      <c r="A42" t="s">
        <v>804</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x14ac:dyDescent="0.3">
      <c r="A43" t="s">
        <v>2637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2638</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805</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x14ac:dyDescent="0.3">
      <c r="A46" t="s">
        <v>806</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x14ac:dyDescent="0.3">
      <c r="A47" t="s">
        <v>2612</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x14ac:dyDescent="0.3">
      <c r="A48" t="s">
        <v>2640</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x14ac:dyDescent="0.3">
      <c r="A49" t="s">
        <v>2863</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x14ac:dyDescent="0.3">
      <c r="A50" t="s">
        <v>807</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x14ac:dyDescent="0.3">
      <c r="A51" t="s">
        <v>2612</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2640</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x14ac:dyDescent="0.3">
      <c r="A53" t="s">
        <v>808</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2641</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2643</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2647</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2648</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x14ac:dyDescent="0.3">
      <c r="A58" t="s">
        <v>2649</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x14ac:dyDescent="0.3">
      <c r="A59" t="s">
        <v>809</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x14ac:dyDescent="0.3">
      <c r="A60" t="s">
        <v>2650</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2864</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2612</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2865</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810</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2641</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2651</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2652</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2866</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x14ac:dyDescent="0.3">
      <c r="A69" t="s">
        <v>2655</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x14ac:dyDescent="0.3">
      <c r="A70" t="s">
        <v>2656</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x14ac:dyDescent="0.3">
      <c r="A71" t="s">
        <v>2657</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x14ac:dyDescent="0.3">
      <c r="A72" t="s">
        <v>811</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x14ac:dyDescent="0.3">
      <c r="A73" t="s">
        <v>812</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x14ac:dyDescent="0.3">
      <c r="A74" t="s">
        <v>2658</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2659</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x14ac:dyDescent="0.3">
      <c r="A76" t="s">
        <v>2660</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x14ac:dyDescent="0.3">
      <c r="A77" t="s">
        <v>2661</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x14ac:dyDescent="0.3">
      <c r="A78" t="s">
        <v>2662</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x14ac:dyDescent="0.3">
      <c r="A79" t="s">
        <v>2663</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x14ac:dyDescent="0.3">
      <c r="A80" t="s">
        <v>2664</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x14ac:dyDescent="0.3">
      <c r="A81" t="s">
        <v>2666</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x14ac:dyDescent="0.3">
      <c r="A82" t="s">
        <v>2667</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x14ac:dyDescent="0.3">
      <c r="A83" t="s">
        <v>2668</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x14ac:dyDescent="0.3">
      <c r="A84" t="s">
        <v>813</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x14ac:dyDescent="0.3">
      <c r="A85" t="s">
        <v>2669</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2670</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2672</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2673</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2674</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2675</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814</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x14ac:dyDescent="0.3">
      <c r="A92" t="s">
        <v>2676</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x14ac:dyDescent="0.3">
      <c r="A93" t="s">
        <v>2677</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x14ac:dyDescent="0.3">
      <c r="A94" t="s">
        <v>2678</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x14ac:dyDescent="0.3">
      <c r="A95" t="s">
        <v>2797</v>
      </c>
      <c r="B95" t="s">
        <v>2798</v>
      </c>
      <c r="C95" t="s">
        <v>2799</v>
      </c>
      <c r="D95" t="s">
        <v>2800</v>
      </c>
      <c r="E95" t="s">
        <v>2801</v>
      </c>
      <c r="F95" t="s">
        <v>2802</v>
      </c>
      <c r="G95" t="s">
        <v>2803</v>
      </c>
      <c r="H95" t="s">
        <v>2804</v>
      </c>
      <c r="I95" t="s">
        <v>2805</v>
      </c>
      <c r="J95" t="s">
        <v>2806</v>
      </c>
      <c r="K95" t="s">
        <v>2807</v>
      </c>
      <c r="L95" t="s">
        <v>2808</v>
      </c>
      <c r="M95" t="s">
        <v>2809</v>
      </c>
      <c r="N95" t="s">
        <v>2810</v>
      </c>
      <c r="O95" t="s">
        <v>2811</v>
      </c>
      <c r="P95" t="s">
        <v>2812</v>
      </c>
      <c r="Q95" t="s">
        <v>2813</v>
      </c>
      <c r="R95" t="s">
        <v>2814</v>
      </c>
      <c r="S95" t="s">
        <v>2815</v>
      </c>
      <c r="T95" t="s">
        <v>2816</v>
      </c>
      <c r="U95" t="s">
        <v>2817</v>
      </c>
      <c r="V95" t="s">
        <v>2818</v>
      </c>
      <c r="W95" t="s">
        <v>2819</v>
      </c>
      <c r="X95" t="s">
        <v>2820</v>
      </c>
      <c r="Y95" t="s">
        <v>2821</v>
      </c>
      <c r="Z95" t="s">
        <v>2822</v>
      </c>
      <c r="AA95" t="s">
        <v>2823</v>
      </c>
      <c r="AB95" t="s">
        <v>2824</v>
      </c>
      <c r="AC95" t="s">
        <v>2825</v>
      </c>
      <c r="AD95" t="s">
        <v>2826</v>
      </c>
      <c r="AE95" t="s">
        <v>2827</v>
      </c>
      <c r="AF95" t="s">
        <v>2828</v>
      </c>
      <c r="AG95" t="s">
        <v>2829</v>
      </c>
      <c r="AH95" t="s">
        <v>2830</v>
      </c>
      <c r="AI95" t="s">
        <v>2831</v>
      </c>
      <c r="AJ95" t="s">
        <v>2832</v>
      </c>
      <c r="AK95" t="s">
        <v>2833</v>
      </c>
      <c r="AL95" t="s">
        <v>2834</v>
      </c>
      <c r="AM95" t="s">
        <v>2835</v>
      </c>
      <c r="AN95" t="s">
        <v>2836</v>
      </c>
      <c r="AO95" t="s">
        <v>2837</v>
      </c>
      <c r="AP95" t="s">
        <v>2838</v>
      </c>
      <c r="AQ95" t="s">
        <v>2839</v>
      </c>
      <c r="AR95" t="s">
        <v>2840</v>
      </c>
      <c r="AS95" t="s">
        <v>2841</v>
      </c>
      <c r="AT95" t="s">
        <v>2842</v>
      </c>
      <c r="AU95" t="s">
        <v>2843</v>
      </c>
      <c r="AV95" t="s">
        <v>2844</v>
      </c>
      <c r="AW95" t="s">
        <v>2845</v>
      </c>
      <c r="AX95" t="s">
        <v>2846</v>
      </c>
      <c r="AY95" t="s">
        <v>2847</v>
      </c>
      <c r="AZ95" t="s">
        <v>2848</v>
      </c>
      <c r="BA95" t="s">
        <v>2849</v>
      </c>
      <c r="BB95" t="s">
        <v>2850</v>
      </c>
      <c r="BC95"/>
      <c r="BD95"/>
      <c r="BE95"/>
      <c r="BF95"/>
      <c r="BG95"/>
      <c r="BH95"/>
      <c r="BI95"/>
      <c r="BJ95"/>
      <c r="BK95"/>
      <c r="BL95"/>
      <c r="BM95"/>
      <c r="BN95"/>
      <c r="BO95"/>
      <c r="BP95"/>
      <c r="BQ95"/>
      <c r="BR95"/>
      <c r="BS95"/>
      <c r="BT95"/>
    </row>
    <row r="96" spans="1:72" x14ac:dyDescent="0.3">
      <c r="A96" t="s">
        <v>2851</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2852</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2853</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805</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807</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808</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810</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2557</v>
      </c>
      <c r="C128" t="s">
        <v>2679</v>
      </c>
      <c r="D128" t="s">
        <v>2559</v>
      </c>
      <c r="E128" t="s">
        <v>2560</v>
      </c>
      <c r="F128" t="s">
        <v>2561</v>
      </c>
      <c r="G128" t="s">
        <v>2680</v>
      </c>
      <c r="H128" t="s">
        <v>2563</v>
      </c>
      <c r="I128" t="s">
        <v>2564</v>
      </c>
      <c r="J128" t="s">
        <v>2565</v>
      </c>
      <c r="K128" t="s">
        <v>2681</v>
      </c>
      <c r="L128" t="s">
        <v>2567</v>
      </c>
      <c r="M128" t="s">
        <v>2568</v>
      </c>
      <c r="N128" t="s">
        <v>2569</v>
      </c>
      <c r="O128" t="s">
        <v>2682</v>
      </c>
      <c r="P128" t="s">
        <v>2571</v>
      </c>
      <c r="Q128" t="s">
        <v>2572</v>
      </c>
      <c r="R128" t="s">
        <v>2573</v>
      </c>
      <c r="S128" t="s">
        <v>2683</v>
      </c>
      <c r="T128" t="s">
        <v>2575</v>
      </c>
      <c r="U128" t="s">
        <v>2576</v>
      </c>
      <c r="V128" t="s">
        <v>2577</v>
      </c>
      <c r="W128" t="s">
        <v>2684</v>
      </c>
      <c r="X128" t="s">
        <v>2579</v>
      </c>
      <c r="Y128" t="s">
        <v>2580</v>
      </c>
      <c r="Z128" t="s">
        <v>2581</v>
      </c>
      <c r="AA128" t="s">
        <v>2685</v>
      </c>
      <c r="AB128" t="s">
        <v>2583</v>
      </c>
      <c r="AC128" t="s">
        <v>2584</v>
      </c>
      <c r="AD128" t="s">
        <v>2585</v>
      </c>
      <c r="AE128" t="s">
        <v>2686</v>
      </c>
      <c r="AF128" t="s">
        <v>2587</v>
      </c>
      <c r="AG128" t="s">
        <v>2588</v>
      </c>
      <c r="AH128" t="s">
        <v>2589</v>
      </c>
      <c r="AI128" t="s">
        <v>2687</v>
      </c>
      <c r="AJ128" t="s">
        <v>2591</v>
      </c>
      <c r="AK128" t="s">
        <v>2592</v>
      </c>
      <c r="AL128" t="s">
        <v>2593</v>
      </c>
      <c r="AM128" t="s">
        <v>2688</v>
      </c>
      <c r="AN128" t="s">
        <v>2595</v>
      </c>
      <c r="AO128" t="s">
        <v>2596</v>
      </c>
      <c r="AP128" t="s">
        <v>2597</v>
      </c>
      <c r="AQ128" t="s">
        <v>2689</v>
      </c>
      <c r="AR128" t="s">
        <v>2599</v>
      </c>
      <c r="AS128" t="s">
        <v>2600</v>
      </c>
      <c r="AT128" t="s">
        <v>2601</v>
      </c>
      <c r="AU128" t="s">
        <v>2690</v>
      </c>
      <c r="AV128" t="s">
        <v>2603</v>
      </c>
      <c r="AW128" t="s">
        <v>2604</v>
      </c>
      <c r="AX128" t="s">
        <v>2605</v>
      </c>
      <c r="AY128" t="s">
        <v>2691</v>
      </c>
      <c r="AZ128" t="s">
        <v>2607</v>
      </c>
      <c r="BA128" t="s">
        <v>2608</v>
      </c>
      <c r="BB128" t="s">
        <v>2609</v>
      </c>
      <c r="BC128"/>
      <c r="BD128"/>
      <c r="BE128"/>
      <c r="BF128"/>
      <c r="BG128"/>
      <c r="BH128"/>
      <c r="BI128"/>
      <c r="BJ128"/>
      <c r="BK128"/>
      <c r="BL128"/>
      <c r="BM128"/>
      <c r="BN128"/>
      <c r="BO128"/>
      <c r="BP128"/>
      <c r="BQ128"/>
      <c r="BR128"/>
      <c r="BS128"/>
      <c r="BT128"/>
    </row>
    <row r="129" spans="1:72" x14ac:dyDescent="0.3">
      <c r="A129" t="s">
        <v>2692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2693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877</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x14ac:dyDescent="0.3">
      <c r="A132" t="s">
        <v>2867</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x14ac:dyDescent="0.3">
      <c r="A133" t="s">
        <v>2868</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x14ac:dyDescent="0.3">
      <c r="A134" t="s">
        <v>878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x14ac:dyDescent="0.3">
      <c r="A135" t="s">
        <v>879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x14ac:dyDescent="0.3">
      <c r="A136" t="s">
        <v>795</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x14ac:dyDescent="0.3">
      <c r="A137" t="s">
        <v>880</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x14ac:dyDescent="0.3">
      <c r="A138" t="s">
        <v>2696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881</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x14ac:dyDescent="0.3">
      <c r="A140" t="s">
        <v>2869</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x14ac:dyDescent="0.3">
      <c r="A141" t="s">
        <v>882</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x14ac:dyDescent="0.3">
      <c r="A142" t="s">
        <v>883</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884</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885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x14ac:dyDescent="0.3">
      <c r="A145" t="s">
        <v>892</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x14ac:dyDescent="0.3">
      <c r="A146" t="s">
        <v>2870</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x14ac:dyDescent="0.3">
      <c r="A147" t="s">
        <v>2697</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x14ac:dyDescent="0.3">
      <c r="A148" t="s">
        <v>887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x14ac:dyDescent="0.3">
      <c r="A149" t="s">
        <v>2698</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x14ac:dyDescent="0.3">
      <c r="A150" t="s">
        <v>2871</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x14ac:dyDescent="0.3">
      <c r="A151" t="s">
        <v>2700</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x14ac:dyDescent="0.3">
      <c r="A152" t="s">
        <v>888</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x14ac:dyDescent="0.3">
      <c r="A153" t="s">
        <v>889</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x14ac:dyDescent="0.3">
      <c r="A154" t="s">
        <v>2701</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x14ac:dyDescent="0.3">
      <c r="A155" t="s">
        <v>2702</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x14ac:dyDescent="0.3">
      <c r="A156" t="s">
        <v>2703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2704</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2705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2707</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2709</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2710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2712</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2713</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2714</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2715</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890</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x14ac:dyDescent="0.3">
      <c r="A167" t="s">
        <v>2716</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2717</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2718</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2719</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2720</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x14ac:dyDescent="0.3">
      <c r="A172" t="s">
        <v>2721</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2797</v>
      </c>
      <c r="B173" t="s">
        <v>2798</v>
      </c>
      <c r="C173" t="s">
        <v>2799</v>
      </c>
      <c r="D173" t="s">
        <v>2800</v>
      </c>
      <c r="E173" t="s">
        <v>2801</v>
      </c>
      <c r="F173" t="s">
        <v>2802</v>
      </c>
      <c r="G173" t="s">
        <v>2803</v>
      </c>
      <c r="H173" t="s">
        <v>2804</v>
      </c>
      <c r="I173" t="s">
        <v>2805</v>
      </c>
      <c r="J173" t="s">
        <v>2806</v>
      </c>
      <c r="K173" t="s">
        <v>2807</v>
      </c>
      <c r="L173" t="s">
        <v>2808</v>
      </c>
      <c r="M173" t="s">
        <v>2809</v>
      </c>
      <c r="N173" t="s">
        <v>2810</v>
      </c>
      <c r="O173" t="s">
        <v>2811</v>
      </c>
      <c r="P173" t="s">
        <v>2812</v>
      </c>
      <c r="Q173" t="s">
        <v>2813</v>
      </c>
      <c r="R173" t="s">
        <v>2814</v>
      </c>
      <c r="S173" t="s">
        <v>2815</v>
      </c>
      <c r="T173" t="s">
        <v>2816</v>
      </c>
      <c r="U173" t="s">
        <v>2817</v>
      </c>
      <c r="V173" t="s">
        <v>2818</v>
      </c>
      <c r="W173" t="s">
        <v>2819</v>
      </c>
      <c r="X173" t="s">
        <v>2820</v>
      </c>
      <c r="Y173" t="s">
        <v>2821</v>
      </c>
      <c r="Z173" t="s">
        <v>2822</v>
      </c>
      <c r="AA173" t="s">
        <v>2823</v>
      </c>
      <c r="AB173" t="s">
        <v>2824</v>
      </c>
      <c r="AC173" t="s">
        <v>2825</v>
      </c>
      <c r="AD173" t="s">
        <v>2826</v>
      </c>
      <c r="AE173" t="s">
        <v>2827</v>
      </c>
      <c r="AF173" t="s">
        <v>2828</v>
      </c>
      <c r="AG173" t="s">
        <v>2829</v>
      </c>
      <c r="AH173" t="s">
        <v>2830</v>
      </c>
      <c r="AI173" t="s">
        <v>2831</v>
      </c>
      <c r="AJ173" t="s">
        <v>2832</v>
      </c>
      <c r="AK173" t="s">
        <v>2833</v>
      </c>
      <c r="AL173" t="s">
        <v>2834</v>
      </c>
      <c r="AM173" t="s">
        <v>2835</v>
      </c>
      <c r="AN173" t="s">
        <v>2836</v>
      </c>
      <c r="AO173" t="s">
        <v>2837</v>
      </c>
      <c r="AP173" t="s">
        <v>2838</v>
      </c>
      <c r="AQ173" t="s">
        <v>2839</v>
      </c>
      <c r="AR173" t="s">
        <v>2840</v>
      </c>
      <c r="AS173" t="s">
        <v>2841</v>
      </c>
      <c r="AT173" t="s">
        <v>2842</v>
      </c>
      <c r="AU173" t="s">
        <v>2843</v>
      </c>
      <c r="AV173" t="s">
        <v>2844</v>
      </c>
      <c r="AW173" t="s">
        <v>2845</v>
      </c>
      <c r="AX173" t="s">
        <v>2846</v>
      </c>
      <c r="AY173" t="s">
        <v>2847</v>
      </c>
      <c r="AZ173" t="s">
        <v>2848</v>
      </c>
      <c r="BA173" t="s">
        <v>2849</v>
      </c>
      <c r="BB173" t="s">
        <v>2850</v>
      </c>
      <c r="BC173"/>
      <c r="BD173"/>
      <c r="BE173"/>
      <c r="BF173"/>
      <c r="BG173"/>
      <c r="BH173"/>
      <c r="BI173"/>
      <c r="BJ173"/>
      <c r="BK173"/>
      <c r="BL173"/>
      <c r="BM173"/>
      <c r="BN173"/>
      <c r="BO173"/>
      <c r="BP173"/>
      <c r="BQ173"/>
      <c r="BR173"/>
      <c r="BS173"/>
      <c r="BT173"/>
    </row>
    <row r="174" spans="1:72" x14ac:dyDescent="0.3">
      <c r="A174" t="s">
        <v>2851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2852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2853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2557</v>
      </c>
      <c r="C219" t="s">
        <v>2558</v>
      </c>
      <c r="D219" t="s">
        <v>2559</v>
      </c>
      <c r="E219" t="s">
        <v>2560</v>
      </c>
      <c r="F219" t="s">
        <v>2561</v>
      </c>
      <c r="G219" t="s">
        <v>2562</v>
      </c>
      <c r="H219" t="s">
        <v>2563</v>
      </c>
      <c r="I219" t="s">
        <v>2564</v>
      </c>
      <c r="J219" t="s">
        <v>2565</v>
      </c>
      <c r="K219" t="s">
        <v>2566</v>
      </c>
      <c r="L219" t="s">
        <v>2567</v>
      </c>
      <c r="M219" t="s">
        <v>2568</v>
      </c>
      <c r="N219" t="s">
        <v>2569</v>
      </c>
      <c r="O219" t="s">
        <v>2570</v>
      </c>
      <c r="P219" t="s">
        <v>2571</v>
      </c>
      <c r="Q219" t="s">
        <v>2572</v>
      </c>
      <c r="R219" t="s">
        <v>2573</v>
      </c>
      <c r="S219" t="s">
        <v>2574</v>
      </c>
      <c r="T219" t="s">
        <v>2575</v>
      </c>
      <c r="U219" t="s">
        <v>2576</v>
      </c>
      <c r="V219" t="s">
        <v>2577</v>
      </c>
      <c r="W219" t="s">
        <v>2578</v>
      </c>
      <c r="X219" t="s">
        <v>2579</v>
      </c>
      <c r="Y219" t="s">
        <v>2580</v>
      </c>
      <c r="Z219" t="s">
        <v>2581</v>
      </c>
      <c r="AA219" t="s">
        <v>2582</v>
      </c>
      <c r="AB219" t="s">
        <v>2583</v>
      </c>
      <c r="AC219" t="s">
        <v>2584</v>
      </c>
      <c r="AD219" t="s">
        <v>2585</v>
      </c>
      <c r="AE219" t="s">
        <v>2586</v>
      </c>
      <c r="AF219" t="s">
        <v>2587</v>
      </c>
      <c r="AG219" t="s">
        <v>2588</v>
      </c>
      <c r="AH219" t="s">
        <v>2589</v>
      </c>
      <c r="AI219" t="s">
        <v>2590</v>
      </c>
      <c r="AJ219" t="s">
        <v>2591</v>
      </c>
      <c r="AK219" t="s">
        <v>2592</v>
      </c>
      <c r="AL219" t="s">
        <v>2593</v>
      </c>
      <c r="AM219" t="s">
        <v>2594</v>
      </c>
      <c r="AN219" t="s">
        <v>2595</v>
      </c>
      <c r="AO219" t="s">
        <v>2596</v>
      </c>
      <c r="AP219" t="s">
        <v>2597</v>
      </c>
      <c r="AQ219" t="s">
        <v>2598</v>
      </c>
      <c r="AR219" t="s">
        <v>2599</v>
      </c>
      <c r="AS219" t="s">
        <v>2600</v>
      </c>
      <c r="AT219" t="s">
        <v>2601</v>
      </c>
      <c r="AU219" t="s">
        <v>2602</v>
      </c>
      <c r="AV219" t="s">
        <v>2603</v>
      </c>
      <c r="AW219" t="s">
        <v>2604</v>
      </c>
      <c r="AX219" t="s">
        <v>2605</v>
      </c>
      <c r="AY219" t="s">
        <v>2606</v>
      </c>
      <c r="AZ219" t="s">
        <v>2607</v>
      </c>
      <c r="BA219" t="s">
        <v>2608</v>
      </c>
      <c r="BB219" t="s">
        <v>2609</v>
      </c>
      <c r="BC219"/>
    </row>
    <row r="220" spans="1:118" x14ac:dyDescent="0.3">
      <c r="A220" t="s">
        <v>2722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2723</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x14ac:dyDescent="0.3">
      <c r="A222" t="s">
        <v>2872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x14ac:dyDescent="0.3">
      <c r="A223" t="s">
        <v>891</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x14ac:dyDescent="0.3">
      <c r="A224" t="s">
        <v>2724</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x14ac:dyDescent="0.3">
      <c r="A225" t="s">
        <v>2725</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x14ac:dyDescent="0.3">
      <c r="A226" t="s">
        <v>892</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x14ac:dyDescent="0.3">
      <c r="A227" t="s">
        <v>2726</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2728</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2731</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x14ac:dyDescent="0.3">
      <c r="A230" t="s">
        <v>2732</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x14ac:dyDescent="0.3">
      <c r="A231" t="s">
        <v>2733</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x14ac:dyDescent="0.3">
      <c r="A232" t="s">
        <v>2734</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x14ac:dyDescent="0.3">
      <c r="A233" t="s">
        <v>2735</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x14ac:dyDescent="0.3">
      <c r="A234" t="s">
        <v>2873</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x14ac:dyDescent="0.3">
      <c r="A235" t="s">
        <v>2736</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x14ac:dyDescent="0.3">
      <c r="A236" t="s">
        <v>2738</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2739</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879</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888</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x14ac:dyDescent="0.3">
      <c r="A240" t="s">
        <v>889</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2740</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2741</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x14ac:dyDescent="0.3">
      <c r="A243" t="s">
        <v>2742</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x14ac:dyDescent="0.3">
      <c r="A244" t="s">
        <v>2743</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2744</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x14ac:dyDescent="0.3">
      <c r="A246" t="s">
        <v>2745</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x14ac:dyDescent="0.3">
      <c r="A247" t="s">
        <v>2746</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x14ac:dyDescent="0.3">
      <c r="A248" t="s">
        <v>2747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2748</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x14ac:dyDescent="0.3">
      <c r="A250" t="s">
        <v>2874</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x14ac:dyDescent="0.3">
      <c r="A251" t="s">
        <v>2749</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2750</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x14ac:dyDescent="0.3">
      <c r="A253" t="s">
        <v>2751</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x14ac:dyDescent="0.3">
      <c r="A254" t="s">
        <v>2766</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x14ac:dyDescent="0.3">
      <c r="A255" t="s">
        <v>2790</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x14ac:dyDescent="0.3">
      <c r="A256" t="s">
        <v>2752</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x14ac:dyDescent="0.3">
      <c r="A257" t="s">
        <v>893</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x14ac:dyDescent="0.3">
      <c r="A258" t="s">
        <v>2753</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2754</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x14ac:dyDescent="0.3">
      <c r="A260" t="s">
        <v>2755</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x14ac:dyDescent="0.3">
      <c r="A261" t="s">
        <v>2759</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2760</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x14ac:dyDescent="0.3">
      <c r="A263" t="s">
        <v>2761</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x14ac:dyDescent="0.3">
      <c r="A264" t="s">
        <v>2762</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2763</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894</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x14ac:dyDescent="0.3">
      <c r="A267" t="s">
        <v>2761</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x14ac:dyDescent="0.3">
      <c r="A268" t="s">
        <v>2762</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x14ac:dyDescent="0.3">
      <c r="A269" t="s">
        <v>2764</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2767</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x14ac:dyDescent="0.3">
      <c r="A271" t="s">
        <v>895</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x14ac:dyDescent="0.3">
      <c r="A272" t="s">
        <v>2768</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2769</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x14ac:dyDescent="0.3">
      <c r="A274" t="s">
        <v>2770</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x14ac:dyDescent="0.3">
      <c r="A275" t="s">
        <v>2771</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2772</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x14ac:dyDescent="0.3">
      <c r="A277" t="s">
        <v>2775</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x14ac:dyDescent="0.3">
      <c r="A278" t="s">
        <v>2776</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x14ac:dyDescent="0.3">
      <c r="A279" t="s">
        <v>2778</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2779</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x14ac:dyDescent="0.3">
      <c r="A281" t="s">
        <v>2782</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x14ac:dyDescent="0.3">
      <c r="A282" t="s">
        <v>2783</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x14ac:dyDescent="0.3">
      <c r="A283" t="s">
        <v>2875</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2785</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x14ac:dyDescent="0.3">
      <c r="A285" t="s">
        <v>2789</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x14ac:dyDescent="0.3">
      <c r="A286" t="s">
        <v>2791</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896</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x14ac:dyDescent="0.3">
      <c r="A288" t="s">
        <v>897</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x14ac:dyDescent="0.3">
      <c r="A289" t="s">
        <v>2793</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2795</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x14ac:dyDescent="0.3">
      <c r="A291" t="s">
        <v>2796</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x14ac:dyDescent="0.3">
      <c r="A292" t="s">
        <v>2797</v>
      </c>
      <c r="B292" t="s">
        <v>2798</v>
      </c>
      <c r="C292" t="s">
        <v>2799</v>
      </c>
      <c r="D292" t="s">
        <v>2800</v>
      </c>
      <c r="E292" t="s">
        <v>2801</v>
      </c>
      <c r="F292" t="s">
        <v>2802</v>
      </c>
      <c r="G292" t="s">
        <v>2803</v>
      </c>
      <c r="H292" t="s">
        <v>2804</v>
      </c>
      <c r="I292" t="s">
        <v>2805</v>
      </c>
      <c r="J292" t="s">
        <v>2806</v>
      </c>
      <c r="K292" t="s">
        <v>2807</v>
      </c>
      <c r="L292" t="s">
        <v>2808</v>
      </c>
      <c r="M292" t="s">
        <v>2809</v>
      </c>
      <c r="N292" t="s">
        <v>2810</v>
      </c>
      <c r="O292" t="s">
        <v>2811</v>
      </c>
      <c r="P292" t="s">
        <v>2812</v>
      </c>
      <c r="Q292" t="s">
        <v>2813</v>
      </c>
      <c r="R292" t="s">
        <v>2814</v>
      </c>
      <c r="S292" t="s">
        <v>2815</v>
      </c>
      <c r="T292" t="s">
        <v>2816</v>
      </c>
      <c r="U292" t="s">
        <v>2817</v>
      </c>
      <c r="V292" t="s">
        <v>2818</v>
      </c>
      <c r="W292" t="s">
        <v>2819</v>
      </c>
      <c r="X292" t="s">
        <v>2820</v>
      </c>
      <c r="Y292" t="s">
        <v>2821</v>
      </c>
      <c r="Z292" t="s">
        <v>2822</v>
      </c>
      <c r="AA292" t="s">
        <v>2823</v>
      </c>
      <c r="AB292" t="s">
        <v>2824</v>
      </c>
      <c r="AC292" t="s">
        <v>2825</v>
      </c>
      <c r="AD292" t="s">
        <v>2826</v>
      </c>
      <c r="AE292" t="s">
        <v>2827</v>
      </c>
      <c r="AF292" t="s">
        <v>2828</v>
      </c>
      <c r="AG292" t="s">
        <v>2829</v>
      </c>
      <c r="AH292" t="s">
        <v>2830</v>
      </c>
      <c r="AI292" t="s">
        <v>2831</v>
      </c>
      <c r="AJ292" t="s">
        <v>2832</v>
      </c>
      <c r="AK292" t="s">
        <v>2833</v>
      </c>
      <c r="AL292" t="s">
        <v>2834</v>
      </c>
      <c r="AM292" t="s">
        <v>2835</v>
      </c>
      <c r="AN292" t="s">
        <v>2836</v>
      </c>
      <c r="AO292" t="s">
        <v>2837</v>
      </c>
      <c r="AP292" t="s">
        <v>2838</v>
      </c>
      <c r="AQ292" t="s">
        <v>2839</v>
      </c>
      <c r="AR292" t="s">
        <v>2840</v>
      </c>
      <c r="AS292" t="s">
        <v>2841</v>
      </c>
      <c r="AT292" t="s">
        <v>2842</v>
      </c>
      <c r="AU292" t="s">
        <v>2843</v>
      </c>
      <c r="AV292" t="s">
        <v>2844</v>
      </c>
      <c r="AW292" t="s">
        <v>2845</v>
      </c>
      <c r="AX292" t="s">
        <v>2846</v>
      </c>
      <c r="AY292" t="s">
        <v>2847</v>
      </c>
      <c r="AZ292" t="s">
        <v>2848</v>
      </c>
      <c r="BA292" t="s">
        <v>2849</v>
      </c>
      <c r="BB292" t="s">
        <v>2850</v>
      </c>
      <c r="BC292"/>
    </row>
    <row r="293" spans="1:55" x14ac:dyDescent="0.3">
      <c r="A293" t="s">
        <v>2851</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2852</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2853</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2291</v>
      </c>
      <c r="Q347" s="136" t="s">
        <v>2292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6" t="s">
        <v>11</v>
      </c>
      <c r="C349" s="186"/>
      <c r="D349" s="186"/>
      <c r="E349" s="186"/>
      <c r="F349" s="186"/>
      <c r="G349" s="186"/>
      <c r="H349" s="186"/>
      <c r="I349" s="186"/>
      <c r="J349" s="186"/>
      <c r="K349" s="186"/>
      <c r="L349" s="186"/>
      <c r="M349" s="186"/>
      <c r="N349" s="186"/>
      <c r="O349" s="115"/>
      <c r="P349" s="6"/>
      <c r="Q349" s="3"/>
    </row>
    <row r="350" spans="1:53" x14ac:dyDescent="0.3">
      <c r="B350" s="207" t="s">
        <v>796</v>
      </c>
      <c r="C350" s="207"/>
      <c r="D350" s="207"/>
      <c r="E350" s="207"/>
      <c r="F350" s="207"/>
      <c r="G350" s="207"/>
      <c r="H350" s="207"/>
      <c r="I350" s="207"/>
      <c r="J350" s="207"/>
      <c r="K350" s="207"/>
      <c r="L350" s="207"/>
      <c r="M350" s="207"/>
      <c r="N350" s="207"/>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2552</v>
      </c>
    </row>
    <row r="356" spans="2:17" x14ac:dyDescent="0.3">
      <c r="B356" s="207" t="s">
        <v>797</v>
      </c>
      <c r="C356" s="207"/>
      <c r="D356" s="207"/>
      <c r="E356" s="207"/>
      <c r="F356" s="207"/>
      <c r="G356" s="207"/>
      <c r="H356" s="207"/>
      <c r="I356" s="207"/>
      <c r="J356" s="207"/>
      <c r="K356" s="207"/>
      <c r="L356" s="207"/>
      <c r="M356" s="207"/>
      <c r="N356" s="207"/>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t="str">
        <f>IFERROR(VLOOKUP($B$356,$4:$126,MATCH($Q358&amp;"/"&amp;O$348,$2:$2,0),FALSE),"")</f>
        <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2552</v>
      </c>
    </row>
    <row r="362" spans="2:17" x14ac:dyDescent="0.3">
      <c r="B362" s="207" t="s">
        <v>798</v>
      </c>
      <c r="C362" s="207"/>
      <c r="D362" s="207"/>
      <c r="E362" s="207"/>
      <c r="F362" s="207"/>
      <c r="G362" s="207"/>
      <c r="H362" s="207"/>
      <c r="I362" s="207"/>
      <c r="J362" s="207"/>
      <c r="K362" s="207"/>
      <c r="L362" s="207"/>
      <c r="M362" s="207"/>
      <c r="N362" s="207"/>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t="str">
        <f t="shared" si="13"/>
        <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2.0613602330528748E-2</v>
      </c>
      <c r="P367" s="6"/>
      <c r="Q367" s="11" t="s">
        <v>2552</v>
      </c>
    </row>
    <row r="368" spans="2:17" x14ac:dyDescent="0.3">
      <c r="B368" s="207" t="s">
        <v>799</v>
      </c>
      <c r="C368" s="207"/>
      <c r="D368" s="207"/>
      <c r="E368" s="207"/>
      <c r="F368" s="207"/>
      <c r="G368" s="207"/>
      <c r="H368" s="207"/>
      <c r="I368" s="207"/>
      <c r="J368" s="207"/>
      <c r="K368" s="207"/>
      <c r="L368" s="207"/>
      <c r="M368" s="207"/>
      <c r="N368" s="207"/>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t="str">
        <f t="shared" si="15"/>
        <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0.18703948075071208</v>
      </c>
      <c r="P373" s="6"/>
      <c r="Q373" s="11" t="s">
        <v>2552</v>
      </c>
    </row>
    <row r="374" spans="1:17" x14ac:dyDescent="0.3">
      <c r="A374" s="84"/>
      <c r="B374" s="208" t="s">
        <v>800</v>
      </c>
      <c r="C374" s="208"/>
      <c r="D374" s="208"/>
      <c r="E374" s="208"/>
      <c r="F374" s="208"/>
      <c r="G374" s="208"/>
      <c r="H374" s="208"/>
      <c r="I374" s="208"/>
      <c r="J374" s="208"/>
      <c r="K374" s="208"/>
      <c r="L374" s="208"/>
      <c r="M374" s="208"/>
      <c r="N374" s="208"/>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t="str">
        <f t="shared" si="17"/>
        <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0.38914845654399083</v>
      </c>
      <c r="P379" s="6"/>
      <c r="Q379" s="11" t="s">
        <v>2552</v>
      </c>
    </row>
    <row r="380" spans="1:17" x14ac:dyDescent="0.3">
      <c r="B380" s="207" t="s">
        <v>801</v>
      </c>
      <c r="C380" s="207"/>
      <c r="D380" s="207"/>
      <c r="E380" s="207"/>
      <c r="F380" s="207"/>
      <c r="G380" s="207"/>
      <c r="H380" s="207"/>
      <c r="I380" s="207"/>
      <c r="J380" s="207"/>
      <c r="K380" s="207"/>
      <c r="L380" s="207"/>
      <c r="M380" s="207"/>
      <c r="N380" s="207"/>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t="str">
        <f t="shared" si="19"/>
        <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0.4045654830267143</v>
      </c>
      <c r="P385" s="6"/>
      <c r="Q385" s="11" t="s">
        <v>2552</v>
      </c>
    </row>
    <row r="386" spans="1:17" x14ac:dyDescent="0.3">
      <c r="B386" s="207" t="s">
        <v>802</v>
      </c>
      <c r="C386" s="207"/>
      <c r="D386" s="207"/>
      <c r="E386" s="207"/>
      <c r="F386" s="207"/>
      <c r="G386" s="207"/>
      <c r="H386" s="207"/>
      <c r="I386" s="207"/>
      <c r="J386" s="207"/>
      <c r="K386" s="207"/>
      <c r="L386" s="207"/>
      <c r="M386" s="207"/>
      <c r="N386" s="207"/>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t="str">
        <f t="shared" si="21"/>
        <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2.8562455774215449E-2</v>
      </c>
      <c r="P391" s="6"/>
      <c r="Q391" s="11" t="s">
        <v>2552</v>
      </c>
    </row>
    <row r="392" spans="1:17" x14ac:dyDescent="0.3">
      <c r="A392" s="84"/>
      <c r="B392" s="208" t="s">
        <v>803</v>
      </c>
      <c r="C392" s="208"/>
      <c r="D392" s="208"/>
      <c r="E392" s="208"/>
      <c r="F392" s="208"/>
      <c r="G392" s="208"/>
      <c r="H392" s="208"/>
      <c r="I392" s="208"/>
      <c r="J392" s="208"/>
      <c r="K392" s="208"/>
      <c r="L392" s="208"/>
      <c r="M392" s="208"/>
      <c r="N392" s="208"/>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t="str">
        <f t="shared" si="23"/>
        <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0.61085154345600923</v>
      </c>
      <c r="P397" s="6"/>
      <c r="Q397" s="11" t="s">
        <v>2552</v>
      </c>
    </row>
    <row r="398" spans="1:17" x14ac:dyDescent="0.3">
      <c r="B398" s="186" t="s">
        <v>804</v>
      </c>
      <c r="C398" s="186"/>
      <c r="D398" s="186"/>
      <c r="E398" s="186"/>
      <c r="F398" s="186"/>
      <c r="G398" s="186"/>
      <c r="H398" s="186"/>
      <c r="I398" s="186"/>
      <c r="J398" s="186"/>
      <c r="K398" s="186"/>
      <c r="L398" s="186"/>
      <c r="M398" s="186"/>
      <c r="N398" s="186"/>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t="str">
        <f t="shared" si="25"/>
        <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x14ac:dyDescent="0.3">
      <c r="B403" s="203" t="s">
        <v>1</v>
      </c>
      <c r="C403" s="203"/>
      <c r="D403" s="203"/>
      <c r="E403" s="203"/>
      <c r="F403" s="203"/>
      <c r="G403" s="203"/>
      <c r="H403" s="203"/>
      <c r="I403" s="203"/>
      <c r="J403" s="203"/>
      <c r="K403" s="203"/>
      <c r="L403" s="203"/>
      <c r="M403" s="203"/>
      <c r="N403" s="203"/>
      <c r="O403" s="117"/>
    </row>
    <row r="404" spans="1:17" x14ac:dyDescent="0.3">
      <c r="B404" s="204" t="s">
        <v>806</v>
      </c>
      <c r="C404" s="204"/>
      <c r="D404" s="204"/>
      <c r="E404" s="204"/>
      <c r="F404" s="204"/>
      <c r="G404" s="204"/>
      <c r="H404" s="204"/>
      <c r="I404" s="204"/>
      <c r="J404" s="204"/>
      <c r="K404" s="204"/>
      <c r="L404" s="204"/>
      <c r="M404" s="204"/>
      <c r="N404" s="204"/>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t="str">
        <f t="shared" si="26"/>
        <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0.3788408236135809</v>
      </c>
      <c r="P409" s="6"/>
      <c r="Q409" s="11" t="s">
        <v>2552</v>
      </c>
    </row>
    <row r="410" spans="1:17" x14ac:dyDescent="0.3">
      <c r="A410" s="84"/>
      <c r="B410" s="204" t="s">
        <v>809</v>
      </c>
      <c r="C410" s="204"/>
      <c r="D410" s="204"/>
      <c r="E410" s="204"/>
      <c r="F410" s="204"/>
      <c r="G410" s="204"/>
      <c r="H410" s="204"/>
      <c r="I410" s="204"/>
      <c r="J410" s="204"/>
      <c r="K410" s="204"/>
      <c r="L410" s="204"/>
      <c r="M410" s="204"/>
      <c r="N410" s="204"/>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t="str">
        <f t="shared" si="28"/>
        <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0.48555517388995251</v>
      </c>
      <c r="P415" s="6"/>
      <c r="Q415" s="11" t="s">
        <v>2552</v>
      </c>
    </row>
    <row r="416" spans="1:17" x14ac:dyDescent="0.3">
      <c r="B416" s="209" t="s">
        <v>2</v>
      </c>
      <c r="C416" s="209"/>
      <c r="D416" s="209"/>
      <c r="E416" s="209"/>
      <c r="F416" s="209"/>
      <c r="G416" s="209"/>
      <c r="H416" s="209"/>
      <c r="I416" s="209"/>
      <c r="J416" s="209"/>
      <c r="K416" s="209"/>
      <c r="L416" s="209"/>
      <c r="M416" s="209"/>
      <c r="N416" s="209"/>
      <c r="O416" s="119"/>
      <c r="P416" s="6"/>
      <c r="Q416" s="3"/>
    </row>
    <row r="417" spans="2:17" x14ac:dyDescent="0.3">
      <c r="B417" s="8">
        <f t="shared" ref="B417:O420" si="30">IFERROR(VLOOKUP($B$416,$4:$126,MATCH($Q417&amp;"/"&amp;B$348,$2:$2,0),FALSE),"")</f>
        <v>60877</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t="str">
        <f t="shared" si="30"/>
        <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3.5797734572509912E-2</v>
      </c>
      <c r="P421" s="6"/>
      <c r="Q421" s="11" t="s">
        <v>2552</v>
      </c>
    </row>
    <row r="422" spans="2:17" x14ac:dyDescent="0.3">
      <c r="B422" s="204" t="s">
        <v>3</v>
      </c>
      <c r="C422" s="204"/>
      <c r="D422" s="204"/>
      <c r="E422" s="204"/>
      <c r="F422" s="204"/>
      <c r="G422" s="204"/>
      <c r="H422" s="204"/>
      <c r="I422" s="204"/>
      <c r="J422" s="204"/>
      <c r="K422" s="204"/>
      <c r="L422" s="204"/>
      <c r="M422" s="204"/>
      <c r="N422" s="204"/>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t="str">
        <f t="shared" si="32"/>
        <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6.656603151261363E-2</v>
      </c>
      <c r="P427" s="6"/>
      <c r="Q427" s="11" t="s">
        <v>2552</v>
      </c>
    </row>
    <row r="428" spans="2:17" x14ac:dyDescent="0.3">
      <c r="B428" s="204" t="s">
        <v>4</v>
      </c>
      <c r="C428" s="204"/>
      <c r="D428" s="204"/>
      <c r="E428" s="204"/>
      <c r="F428" s="204"/>
      <c r="G428" s="204"/>
      <c r="H428" s="204"/>
      <c r="I428" s="204"/>
      <c r="J428" s="204"/>
      <c r="K428" s="204"/>
      <c r="L428" s="204"/>
      <c r="M428" s="204"/>
      <c r="N428" s="204"/>
      <c r="O428" s="118"/>
      <c r="P428" s="6"/>
      <c r="Q428" s="3"/>
    </row>
    <row r="429" spans="2:17" x14ac:dyDescent="0.3">
      <c r="B429" s="8">
        <f t="shared" ref="B429:O432" si="34">IFERROR(VLOOKUP($B$428,$4:$126,MATCH($Q429&amp;"/"&amp;B$348,$2:$2,0),FALSE),"")</f>
        <v>60877</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t="str">
        <f t="shared" si="34"/>
        <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0.32007641628925837</v>
      </c>
      <c r="P433" s="6"/>
      <c r="Q433" s="14" t="s">
        <v>16</v>
      </c>
    </row>
    <row r="434" spans="1:17" x14ac:dyDescent="0.3">
      <c r="A434" s="84"/>
      <c r="B434" s="204" t="s">
        <v>811</v>
      </c>
      <c r="C434" s="204"/>
      <c r="D434" s="204"/>
      <c r="E434" s="204"/>
      <c r="F434" s="204"/>
      <c r="G434" s="204"/>
      <c r="H434" s="204"/>
      <c r="I434" s="204"/>
      <c r="J434" s="204"/>
      <c r="K434" s="204"/>
      <c r="L434" s="204"/>
      <c r="M434" s="204"/>
      <c r="N434" s="204"/>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t="str">
        <f t="shared" si="36"/>
        <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0.18819797655361853</v>
      </c>
      <c r="P439" s="6"/>
      <c r="Q439" s="11" t="s">
        <v>2552</v>
      </c>
    </row>
    <row r="440" spans="1:17" x14ac:dyDescent="0.3">
      <c r="B440" s="203" t="s">
        <v>812</v>
      </c>
      <c r="C440" s="203"/>
      <c r="D440" s="203"/>
      <c r="E440" s="203"/>
      <c r="F440" s="203"/>
      <c r="G440" s="203"/>
      <c r="H440" s="203"/>
      <c r="I440" s="203"/>
      <c r="J440" s="203"/>
      <c r="K440" s="203"/>
      <c r="L440" s="203"/>
      <c r="M440" s="203"/>
      <c r="N440" s="203"/>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t="str">
        <f t="shared" si="38"/>
        <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0.67375315044357109</v>
      </c>
      <c r="P445" s="6"/>
      <c r="Q445" s="11" t="s">
        <v>2552</v>
      </c>
    </row>
    <row r="446" spans="1:17" x14ac:dyDescent="0.3">
      <c r="B446" s="202" t="s">
        <v>17</v>
      </c>
      <c r="C446" s="202"/>
      <c r="D446" s="202"/>
      <c r="E446" s="202"/>
      <c r="F446" s="202"/>
      <c r="G446" s="202"/>
      <c r="H446" s="202"/>
      <c r="I446" s="202"/>
      <c r="J446" s="202"/>
      <c r="K446" s="202"/>
      <c r="L446" s="202"/>
      <c r="M446" s="202"/>
      <c r="N446" s="202"/>
      <c r="O446" s="120"/>
      <c r="P446" s="6"/>
      <c r="Q446" s="11"/>
    </row>
    <row r="447" spans="1:17" x14ac:dyDescent="0.3">
      <c r="B447" s="206" t="s">
        <v>813</v>
      </c>
      <c r="C447" s="206"/>
      <c r="D447" s="206"/>
      <c r="E447" s="206"/>
      <c r="F447" s="206"/>
      <c r="G447" s="206"/>
      <c r="H447" s="206"/>
      <c r="I447" s="206"/>
      <c r="J447" s="206"/>
      <c r="K447" s="206"/>
      <c r="L447" s="206"/>
      <c r="M447" s="206"/>
      <c r="N447" s="206"/>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t="str">
        <f t="shared" si="40"/>
        <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0.24280973300431988</v>
      </c>
      <c r="P452" s="6"/>
      <c r="Q452" s="11" t="s">
        <v>2552</v>
      </c>
    </row>
    <row r="453" spans="1:18" x14ac:dyDescent="0.3">
      <c r="B453" s="202" t="s">
        <v>814</v>
      </c>
      <c r="C453" s="202"/>
      <c r="D453" s="202"/>
      <c r="E453" s="202"/>
      <c r="F453" s="202"/>
      <c r="G453" s="202"/>
      <c r="H453" s="202"/>
      <c r="I453" s="202"/>
      <c r="J453" s="202"/>
      <c r="K453" s="202"/>
      <c r="L453" s="202"/>
      <c r="M453" s="202"/>
      <c r="N453" s="202"/>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t="str">
        <f t="shared" si="42"/>
        <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0.31981039800388078</v>
      </c>
      <c r="P458" s="6"/>
      <c r="Q458" s="11" t="s">
        <v>2552</v>
      </c>
    </row>
    <row r="459" spans="1:18" x14ac:dyDescent="0.3">
      <c r="B459" s="186" t="s">
        <v>18</v>
      </c>
      <c r="C459" s="186"/>
      <c r="D459" s="186"/>
      <c r="E459" s="186"/>
      <c r="F459" s="186"/>
      <c r="G459" s="186"/>
      <c r="H459" s="186"/>
      <c r="I459" s="186"/>
      <c r="J459" s="186"/>
      <c r="K459" s="186"/>
      <c r="L459" s="186"/>
      <c r="M459" s="186"/>
      <c r="N459" s="186"/>
      <c r="O459" s="115"/>
      <c r="P459" s="6"/>
      <c r="Q459" s="15"/>
    </row>
    <row r="460" spans="1:18" x14ac:dyDescent="0.3">
      <c r="B460" s="186" t="s">
        <v>877</v>
      </c>
      <c r="C460" s="186"/>
      <c r="D460" s="186"/>
      <c r="E460" s="186"/>
      <c r="F460" s="186"/>
      <c r="G460" s="186"/>
      <c r="H460" s="186"/>
      <c r="I460" s="186"/>
      <c r="J460" s="186"/>
      <c r="K460" s="186"/>
      <c r="L460" s="186"/>
      <c r="M460" s="186"/>
      <c r="N460" s="186"/>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t="str">
        <f t="shared" si="44"/>
        <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223513148</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2.577366837270989E-2</v>
      </c>
      <c r="P466" s="17"/>
      <c r="Q466" s="14" t="s">
        <v>20</v>
      </c>
    </row>
    <row r="467" spans="1:17" x14ac:dyDescent="0.3">
      <c r="B467" s="186" t="s">
        <v>795</v>
      </c>
      <c r="C467" s="186"/>
      <c r="D467" s="186"/>
      <c r="E467" s="186"/>
      <c r="F467" s="186"/>
      <c r="G467" s="186"/>
      <c r="H467" s="186"/>
      <c r="I467" s="186"/>
      <c r="J467" s="186"/>
      <c r="K467" s="186"/>
      <c r="L467" s="186"/>
      <c r="M467" s="186"/>
      <c r="N467" s="186"/>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t="str">
        <f t="shared" si="47"/>
        <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876436</v>
      </c>
      <c r="P472" s="6"/>
      <c r="Q472" s="9" t="s">
        <v>15</v>
      </c>
    </row>
    <row r="473" spans="1:17" x14ac:dyDescent="0.3">
      <c r="B473" s="186" t="s">
        <v>878</v>
      </c>
      <c r="C473" s="186"/>
      <c r="D473" s="186"/>
      <c r="E473" s="186"/>
      <c r="F473" s="186"/>
      <c r="G473" s="186"/>
      <c r="H473" s="186"/>
      <c r="I473" s="186"/>
      <c r="J473" s="186"/>
      <c r="K473" s="186"/>
      <c r="L473" s="186"/>
      <c r="M473" s="186"/>
      <c r="N473" s="186"/>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t="str">
        <f t="shared" si="49"/>
        <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86" t="s">
        <v>886</v>
      </c>
      <c r="C479" s="186"/>
      <c r="D479" s="186"/>
      <c r="E479" s="186"/>
      <c r="F479" s="186"/>
      <c r="G479" s="186"/>
      <c r="H479" s="186"/>
      <c r="I479" s="186"/>
      <c r="J479" s="186"/>
      <c r="K479" s="186"/>
      <c r="L479" s="186"/>
      <c r="M479" s="186"/>
      <c r="N479" s="186"/>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6" t="s">
        <v>887</v>
      </c>
      <c r="C485" s="186"/>
      <c r="D485" s="186"/>
      <c r="E485" s="186"/>
      <c r="F485" s="186"/>
      <c r="G485" s="186"/>
      <c r="H485" s="186"/>
      <c r="I485" s="186"/>
      <c r="J485" s="186"/>
      <c r="K485" s="186"/>
      <c r="L485" s="186"/>
      <c r="M485" s="186"/>
      <c r="N485" s="186"/>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t="str">
        <f t="shared" si="53"/>
        <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86" t="s">
        <v>880</v>
      </c>
      <c r="C491" s="186"/>
      <c r="D491" s="186"/>
      <c r="E491" s="186"/>
      <c r="F491" s="186"/>
      <c r="G491" s="186"/>
      <c r="H491" s="186"/>
      <c r="I491" s="186"/>
      <c r="J491" s="186"/>
      <c r="K491" s="186"/>
      <c r="L491" s="186"/>
      <c r="M491" s="186"/>
      <c r="N491" s="186"/>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t="str">
        <f t="shared" si="55"/>
        <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224389584</v>
      </c>
      <c r="P496" s="6"/>
      <c r="Q496" s="9" t="s">
        <v>15</v>
      </c>
    </row>
    <row r="497" spans="1:17" x14ac:dyDescent="0.3">
      <c r="B497" s="203" t="s">
        <v>21</v>
      </c>
      <c r="C497" s="203"/>
      <c r="D497" s="203"/>
      <c r="E497" s="203"/>
      <c r="F497" s="203"/>
      <c r="G497" s="203"/>
      <c r="H497" s="203"/>
      <c r="I497" s="203"/>
      <c r="J497" s="203"/>
      <c r="K497" s="203"/>
      <c r="L497" s="203"/>
      <c r="M497" s="203"/>
      <c r="N497" s="203"/>
      <c r="O497" s="117"/>
      <c r="P497" s="6"/>
      <c r="Q497" s="9"/>
    </row>
    <row r="498" spans="1:17" x14ac:dyDescent="0.3">
      <c r="B498" s="204" t="s">
        <v>881</v>
      </c>
      <c r="C498" s="204"/>
      <c r="D498" s="204"/>
      <c r="E498" s="204"/>
      <c r="F498" s="204"/>
      <c r="G498" s="204"/>
      <c r="H498" s="204"/>
      <c r="I498" s="204"/>
      <c r="J498" s="204"/>
      <c r="K498" s="204"/>
      <c r="L498" s="204"/>
      <c r="M498" s="204"/>
      <c r="N498" s="204"/>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t="str">
        <f t="shared" si="57"/>
        <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197335124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0.88287926578708475</v>
      </c>
      <c r="P504" s="6"/>
      <c r="Q504" s="11" t="s">
        <v>2552</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2.7702727738724509E-2</v>
      </c>
      <c r="P505" s="17"/>
      <c r="Q505" s="14" t="s">
        <v>20</v>
      </c>
    </row>
    <row r="506" spans="1:17" x14ac:dyDescent="0.3">
      <c r="B506" s="202" t="s">
        <v>22</v>
      </c>
      <c r="C506" s="202"/>
      <c r="D506" s="202"/>
      <c r="E506" s="202"/>
      <c r="F506" s="202"/>
      <c r="G506" s="202"/>
      <c r="H506" s="202"/>
      <c r="I506" s="202"/>
      <c r="J506" s="202"/>
      <c r="K506" s="202"/>
      <c r="L506" s="202"/>
      <c r="M506" s="202"/>
      <c r="N506" s="202"/>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t="str">
        <f t="shared" si="61"/>
        <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26178024</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0.1171207342129153</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1.1461840057412243E-2</v>
      </c>
      <c r="P513" s="17"/>
      <c r="Q513" s="14" t="s">
        <v>20</v>
      </c>
    </row>
    <row r="514" spans="1:17" x14ac:dyDescent="0.3">
      <c r="B514" s="203" t="s">
        <v>24</v>
      </c>
      <c r="C514" s="203"/>
      <c r="D514" s="203"/>
      <c r="E514" s="203"/>
      <c r="F514" s="203"/>
      <c r="G514" s="203"/>
      <c r="H514" s="203"/>
      <c r="I514" s="203"/>
      <c r="J514" s="203"/>
      <c r="K514" s="203"/>
      <c r="L514" s="203"/>
      <c r="M514" s="203"/>
      <c r="N514" s="203"/>
      <c r="O514" s="117"/>
      <c r="P514" s="6"/>
      <c r="Q514" s="3"/>
    </row>
    <row r="515" spans="1:17" x14ac:dyDescent="0.3">
      <c r="B515" s="204" t="s">
        <v>883</v>
      </c>
      <c r="C515" s="204"/>
      <c r="D515" s="204"/>
      <c r="E515" s="204"/>
      <c r="F515" s="204"/>
      <c r="G515" s="204"/>
      <c r="H515" s="204"/>
      <c r="I515" s="204"/>
      <c r="J515" s="204"/>
      <c r="K515" s="204"/>
      <c r="L515" s="204"/>
      <c r="M515" s="204"/>
      <c r="N515" s="204"/>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t="str">
        <f t="shared" si="64"/>
        <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12747240</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5.6808519240358325E-2</v>
      </c>
      <c r="P521" s="6"/>
      <c r="Q521" s="11" t="s">
        <v>2552</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4.929487998649007E-3</v>
      </c>
      <c r="P522" s="17"/>
      <c r="Q522" s="14" t="s">
        <v>20</v>
      </c>
    </row>
    <row r="523" spans="1:17" x14ac:dyDescent="0.3">
      <c r="B523" s="204" t="s">
        <v>884</v>
      </c>
      <c r="C523" s="204"/>
      <c r="D523" s="204"/>
      <c r="E523" s="204"/>
      <c r="F523" s="204"/>
      <c r="G523" s="204"/>
      <c r="H523" s="204"/>
      <c r="I523" s="204"/>
      <c r="J523" s="204"/>
      <c r="K523" s="204"/>
      <c r="L523" s="204"/>
      <c r="M523" s="204"/>
      <c r="N523" s="204"/>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t="str">
        <f t="shared" si="68"/>
        <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5022508</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2.2382981912386808E-2</v>
      </c>
      <c r="P529" s="6"/>
      <c r="Q529" s="11" t="s">
        <v>2552</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-1.5114359242857089E-3</v>
      </c>
      <c r="P530" s="17"/>
      <c r="Q530" s="14" t="s">
        <v>20</v>
      </c>
    </row>
    <row r="531" spans="1:17" x14ac:dyDescent="0.3">
      <c r="B531" s="203" t="s">
        <v>882</v>
      </c>
      <c r="C531" s="203"/>
      <c r="D531" s="203"/>
      <c r="E531" s="203"/>
      <c r="F531" s="203"/>
      <c r="G531" s="203"/>
      <c r="H531" s="203"/>
      <c r="I531" s="203"/>
      <c r="J531" s="203"/>
      <c r="K531" s="203"/>
      <c r="L531" s="203"/>
      <c r="M531" s="203"/>
      <c r="N531" s="203"/>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t="str">
        <f t="shared" si="72"/>
        <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17769748</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7.9191501152745133E-2</v>
      </c>
      <c r="P537" s="6"/>
      <c r="Q537" s="11" t="s">
        <v>2552</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3.1005923381144385E-3</v>
      </c>
      <c r="P538" s="17"/>
      <c r="Q538" s="14" t="s">
        <v>20</v>
      </c>
    </row>
    <row r="539" spans="1:17" x14ac:dyDescent="0.3">
      <c r="B539" s="204" t="s">
        <v>7</v>
      </c>
      <c r="C539" s="204"/>
      <c r="D539" s="204"/>
      <c r="E539" s="204"/>
      <c r="F539" s="204"/>
      <c r="G539" s="204"/>
      <c r="H539" s="204"/>
      <c r="I539" s="204"/>
      <c r="J539" s="204"/>
      <c r="K539" s="204"/>
      <c r="L539" s="204"/>
      <c r="M539" s="204"/>
      <c r="N539" s="204"/>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2552</v>
      </c>
    </row>
    <row r="546" spans="1:17" x14ac:dyDescent="0.3">
      <c r="B546" s="202" t="s">
        <v>25</v>
      </c>
      <c r="C546" s="202"/>
      <c r="D546" s="202"/>
      <c r="E546" s="202"/>
      <c r="F546" s="202"/>
      <c r="G546" s="202"/>
      <c r="H546" s="202"/>
      <c r="I546" s="202"/>
      <c r="J546" s="202"/>
      <c r="K546" s="202"/>
      <c r="L546" s="202"/>
      <c r="M546" s="202"/>
      <c r="N546" s="202"/>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t="str">
        <f t="shared" si="79"/>
        <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9284712</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4.1377642555814893E-2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3.6644728019568085E-2</v>
      </c>
      <c r="P553" s="17"/>
      <c r="Q553" s="14" t="s">
        <v>20</v>
      </c>
    </row>
    <row r="554" spans="1:17" x14ac:dyDescent="0.3">
      <c r="B554" s="202" t="s">
        <v>27</v>
      </c>
      <c r="C554" s="202"/>
      <c r="D554" s="202"/>
      <c r="E554" s="202"/>
      <c r="F554" s="202"/>
      <c r="G554" s="202"/>
      <c r="H554" s="202"/>
      <c r="I554" s="202"/>
      <c r="J554" s="202"/>
      <c r="K554" s="202"/>
      <c r="L554" s="202"/>
      <c r="M554" s="202"/>
      <c r="N554" s="202"/>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t="str">
        <f t="shared" si="83"/>
        <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12827456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5.7166004639502339E-2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2.3442945237293511E-2</v>
      </c>
      <c r="P561" s="17"/>
      <c r="Q561" s="14" t="s">
        <v>20</v>
      </c>
    </row>
    <row r="562" spans="1:17" x14ac:dyDescent="0.3">
      <c r="B562" s="204" t="s">
        <v>888</v>
      </c>
      <c r="C562" s="204"/>
      <c r="D562" s="204"/>
      <c r="E562" s="204"/>
      <c r="F562" s="204"/>
      <c r="G562" s="204"/>
      <c r="H562" s="204"/>
      <c r="I562" s="204"/>
      <c r="J562" s="204"/>
      <c r="K562" s="204"/>
      <c r="L562" s="204"/>
      <c r="M562" s="204"/>
      <c r="N562" s="204"/>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t="str">
        <f t="shared" si="87"/>
        <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517168</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2.3047772128317683E-3</v>
      </c>
      <c r="P568" s="6"/>
      <c r="Q568" s="11" t="s">
        <v>2552</v>
      </c>
    </row>
    <row r="569" spans="1:17" x14ac:dyDescent="0.3">
      <c r="B569" s="202" t="s">
        <v>29</v>
      </c>
      <c r="C569" s="202"/>
      <c r="D569" s="202"/>
      <c r="E569" s="202"/>
      <c r="F569" s="202"/>
      <c r="G569" s="202"/>
      <c r="H569" s="202"/>
      <c r="I569" s="202"/>
      <c r="J569" s="202"/>
      <c r="K569" s="202"/>
      <c r="L569" s="202"/>
      <c r="M569" s="202"/>
      <c r="N569" s="202"/>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t="str">
        <f t="shared" si="90"/>
        <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8767544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3.9072865342983119E-2</v>
      </c>
      <c r="P575" s="6"/>
      <c r="Q575" s="11" t="s">
        <v>30</v>
      </c>
    </row>
    <row r="576" spans="1:17" x14ac:dyDescent="0.3">
      <c r="B576" s="205" t="s">
        <v>889</v>
      </c>
      <c r="C576" s="205"/>
      <c r="D576" s="205"/>
      <c r="E576" s="205"/>
      <c r="F576" s="205"/>
      <c r="G576" s="205"/>
      <c r="H576" s="205"/>
      <c r="I576" s="205"/>
      <c r="J576" s="205"/>
      <c r="K576" s="205"/>
      <c r="L576" s="205"/>
      <c r="M576" s="205"/>
      <c r="N576" s="205"/>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t="str">
        <f t="shared" si="93"/>
        <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1844868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0.21042015871263378</v>
      </c>
      <c r="P582" s="6"/>
      <c r="Q582" s="11" t="s">
        <v>31</v>
      </c>
    </row>
    <row r="583" spans="1:17" x14ac:dyDescent="0.3">
      <c r="B583" s="202" t="s">
        <v>890</v>
      </c>
      <c r="C583" s="202"/>
      <c r="D583" s="202"/>
      <c r="E583" s="202"/>
      <c r="F583" s="202"/>
      <c r="G583" s="202"/>
      <c r="H583" s="202"/>
      <c r="I583" s="202"/>
      <c r="J583" s="202"/>
      <c r="K583" s="202"/>
      <c r="L583" s="202"/>
      <c r="M583" s="202"/>
      <c r="N583" s="202"/>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t="str">
        <f t="shared" si="96"/>
        <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6934976</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3.0905962194751429E-2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5.6731288692974724E-2</v>
      </c>
      <c r="P590" s="17"/>
      <c r="Q590" s="14" t="s">
        <v>20</v>
      </c>
    </row>
    <row r="591" spans="1:17" x14ac:dyDescent="0.3">
      <c r="B591" s="186" t="s">
        <v>9</v>
      </c>
      <c r="C591" s="186"/>
      <c r="D591" s="186"/>
      <c r="E591" s="186"/>
      <c r="F591" s="186"/>
      <c r="G591" s="186"/>
      <c r="H591" s="186"/>
      <c r="I591" s="186"/>
      <c r="J591" s="186"/>
      <c r="K591" s="186"/>
      <c r="L591" s="186"/>
      <c r="M591" s="186"/>
      <c r="N591" s="186"/>
      <c r="O591" s="115"/>
    </row>
    <row r="592" spans="1:17" x14ac:dyDescent="0.3">
      <c r="B592" s="187" t="s">
        <v>891</v>
      </c>
      <c r="C592" s="187"/>
      <c r="D592" s="187"/>
      <c r="E592" s="187"/>
      <c r="F592" s="187"/>
      <c r="G592" s="187"/>
      <c r="H592" s="187"/>
      <c r="I592" s="187"/>
      <c r="J592" s="187"/>
      <c r="K592" s="187"/>
      <c r="L592" s="187"/>
      <c r="M592" s="187"/>
      <c r="N592" s="187"/>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t="str">
        <f t="shared" si="100"/>
        <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1.578836208368745E-2</v>
      </c>
      <c r="P597" s="6"/>
      <c r="Q597" s="11" t="s">
        <v>2552</v>
      </c>
    </row>
    <row r="598" spans="2:17" x14ac:dyDescent="0.3">
      <c r="B598" s="188" t="s">
        <v>893</v>
      </c>
      <c r="C598" s="189"/>
      <c r="D598" s="189"/>
      <c r="E598" s="189"/>
      <c r="F598" s="189"/>
      <c r="G598" s="189"/>
      <c r="H598" s="189"/>
      <c r="I598" s="189"/>
      <c r="J598" s="189"/>
      <c r="K598" s="189"/>
      <c r="L598" s="189"/>
      <c r="M598" s="189"/>
      <c r="N598" s="189"/>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t="str">
        <f t="shared" si="102"/>
        <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0.39931760398305632</v>
      </c>
      <c r="P603" s="6"/>
      <c r="Q603" s="11" t="s">
        <v>33</v>
      </c>
    </row>
    <row r="604" spans="2:17" x14ac:dyDescent="0.3">
      <c r="B604" s="190" t="s">
        <v>34</v>
      </c>
      <c r="C604" s="191"/>
      <c r="D604" s="191"/>
      <c r="E604" s="191"/>
      <c r="F604" s="191"/>
      <c r="G604" s="191"/>
      <c r="H604" s="191"/>
      <c r="I604" s="191"/>
      <c r="J604" s="191"/>
      <c r="K604" s="191"/>
      <c r="L604" s="191"/>
      <c r="M604" s="191"/>
      <c r="N604" s="191"/>
      <c r="O604" s="120"/>
    </row>
    <row r="605" spans="2:17" x14ac:dyDescent="0.3">
      <c r="B605" s="7">
        <f>IFERROR(B599+B611,"")</f>
        <v>-254610</v>
      </c>
      <c r="C605" s="7">
        <f t="shared" ref="C605:O608" si="104">IFERROR(C599+C611,"")</f>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ref="B606:N608" si="105">IFERROR(B600+B612,"")</f>
        <v>-103915</v>
      </c>
      <c r="C606" s="7">
        <f t="shared" si="105"/>
        <v>792489</v>
      </c>
      <c r="D606" s="7">
        <f t="shared" si="105"/>
        <v>353209</v>
      </c>
      <c r="E606" s="7">
        <f t="shared" si="105"/>
        <v>-746908</v>
      </c>
      <c r="F606" s="7">
        <f t="shared" si="105"/>
        <v>-481861</v>
      </c>
      <c r="G606" s="7">
        <f t="shared" si="105"/>
        <v>-1766581</v>
      </c>
      <c r="H606" s="7">
        <f t="shared" si="105"/>
        <v>-1821993</v>
      </c>
      <c r="I606" s="7">
        <f t="shared" si="105"/>
        <v>-1499282</v>
      </c>
      <c r="J606" s="7">
        <f t="shared" si="105"/>
        <v>-758689</v>
      </c>
      <c r="K606" s="7">
        <f t="shared" si="105"/>
        <v>562495</v>
      </c>
      <c r="L606" s="7">
        <f t="shared" si="105"/>
        <v>-1237634</v>
      </c>
      <c r="M606" s="7">
        <f t="shared" si="105"/>
        <v>1100512</v>
      </c>
      <c r="N606" s="8">
        <f t="shared" si="105"/>
        <v>2535769</v>
      </c>
      <c r="O606" s="8" t="str">
        <f t="shared" si="104"/>
        <v/>
      </c>
      <c r="P606" s="6"/>
      <c r="Q606" s="9" t="s">
        <v>13</v>
      </c>
    </row>
    <row r="607" spans="2:17" x14ac:dyDescent="0.3">
      <c r="B607" s="7">
        <f t="shared" si="105"/>
        <v>282362</v>
      </c>
      <c r="C607" s="7">
        <f t="shared" si="105"/>
        <v>1762697</v>
      </c>
      <c r="D607" s="7">
        <f t="shared" si="105"/>
        <v>802500</v>
      </c>
      <c r="E607" s="7">
        <f t="shared" si="105"/>
        <v>-1294886</v>
      </c>
      <c r="F607" s="7">
        <f t="shared" si="105"/>
        <v>-1764951</v>
      </c>
      <c r="G607" s="7">
        <f t="shared" si="105"/>
        <v>-173263</v>
      </c>
      <c r="H607" s="7">
        <f t="shared" si="105"/>
        <v>-1103896</v>
      </c>
      <c r="I607" s="7">
        <f t="shared" si="105"/>
        <v>-734919</v>
      </c>
      <c r="J607" s="7">
        <f t="shared" si="105"/>
        <v>747085</v>
      </c>
      <c r="K607" s="7">
        <f t="shared" si="105"/>
        <v>3928308</v>
      </c>
      <c r="L607" s="7">
        <f t="shared" si="105"/>
        <v>-453974</v>
      </c>
      <c r="M607" s="7">
        <f t="shared" si="105"/>
        <v>2765471</v>
      </c>
      <c r="N607" s="8">
        <f t="shared" si="105"/>
        <v>6196729</v>
      </c>
      <c r="O607" s="8" t="str">
        <f t="shared" si="104"/>
        <v/>
      </c>
      <c r="P607" s="6"/>
      <c r="Q607" s="9" t="s">
        <v>14</v>
      </c>
    </row>
    <row r="608" spans="2:17" x14ac:dyDescent="0.3">
      <c r="B608" s="7">
        <f t="shared" si="105"/>
        <v>677357</v>
      </c>
      <c r="C608" s="18">
        <f t="shared" si="105"/>
        <v>2811816.18</v>
      </c>
      <c r="D608" s="18">
        <f t="shared" si="105"/>
        <v>3360294.7600000007</v>
      </c>
      <c r="E608" s="18">
        <f t="shared" si="105"/>
        <v>2353770.9599999995</v>
      </c>
      <c r="F608" s="18">
        <f t="shared" si="105"/>
        <v>2320757.0299999998</v>
      </c>
      <c r="G608" s="18">
        <f t="shared" si="105"/>
        <v>2294712.4400000004</v>
      </c>
      <c r="H608" s="18">
        <f t="shared" si="105"/>
        <v>1354228.7399999993</v>
      </c>
      <c r="I608" s="18">
        <f t="shared" si="105"/>
        <v>916035.06000000052</v>
      </c>
      <c r="J608" s="18">
        <f t="shared" si="105"/>
        <v>3787575.99</v>
      </c>
      <c r="K608" s="18">
        <f t="shared" si="105"/>
        <v>8406181.0300000012</v>
      </c>
      <c r="L608" s="18">
        <f t="shared" si="105"/>
        <v>3361025.8499999996</v>
      </c>
      <c r="M608" s="18">
        <f t="shared" si="105"/>
        <v>7279511.6899999995</v>
      </c>
      <c r="N608" s="18">
        <f t="shared" si="105"/>
        <v>11230075.68</v>
      </c>
      <c r="O608" s="18" t="str">
        <f t="shared" si="104"/>
        <v/>
      </c>
      <c r="P608" s="6"/>
      <c r="Q608" s="9" t="s">
        <v>15</v>
      </c>
    </row>
    <row r="609" spans="2:17" x14ac:dyDescent="0.3">
      <c r="B609" s="192" t="s">
        <v>10</v>
      </c>
      <c r="C609" s="193"/>
      <c r="D609" s="193"/>
      <c r="E609" s="193"/>
      <c r="F609" s="193"/>
      <c r="G609" s="193"/>
      <c r="H609" s="193"/>
      <c r="I609" s="193"/>
      <c r="J609" s="193"/>
      <c r="K609" s="193"/>
      <c r="L609" s="193"/>
      <c r="M609" s="193"/>
      <c r="N609" s="193"/>
      <c r="O609" s="124"/>
      <c r="P609" s="6"/>
      <c r="Q609" s="9"/>
    </row>
    <row r="610" spans="2:17" x14ac:dyDescent="0.3">
      <c r="B610" s="194" t="s">
        <v>894</v>
      </c>
      <c r="C610" s="195"/>
      <c r="D610" s="195"/>
      <c r="E610" s="195"/>
      <c r="F610" s="195"/>
      <c r="G610" s="195"/>
      <c r="H610" s="195"/>
      <c r="I610" s="195"/>
      <c r="J610" s="195"/>
      <c r="K610" s="195"/>
      <c r="L610" s="195"/>
      <c r="M610" s="195"/>
      <c r="N610" s="195"/>
      <c r="O610" s="118"/>
    </row>
    <row r="611" spans="2:17" x14ac:dyDescent="0.3">
      <c r="B611" s="7">
        <f t="shared" ref="B611:O614" si="106">IFERROR(VLOOKUP($B$610,$221:$343,MATCH($Q611&amp;"/"&amp;B$348,$219:$219,0),FALSE),"")</f>
        <v>-375924</v>
      </c>
      <c r="C611" s="7">
        <f t="shared" si="106"/>
        <v>-120715</v>
      </c>
      <c r="D611" s="7">
        <f t="shared" si="106"/>
        <v>-545881</v>
      </c>
      <c r="E611" s="7">
        <f t="shared" si="106"/>
        <v>-784622</v>
      </c>
      <c r="F611" s="7">
        <f t="shared" si="106"/>
        <v>-471092</v>
      </c>
      <c r="G611" s="7">
        <f t="shared" si="106"/>
        <v>-767556</v>
      </c>
      <c r="H611" s="7">
        <f t="shared" si="106"/>
        <v>-1451292</v>
      </c>
      <c r="I611" s="7">
        <f t="shared" si="106"/>
        <v>-1955526</v>
      </c>
      <c r="J611" s="7">
        <f t="shared" si="106"/>
        <v>-1150677</v>
      </c>
      <c r="K611" s="7">
        <f t="shared" si="106"/>
        <v>-558763</v>
      </c>
      <c r="L611" s="7">
        <f t="shared" si="106"/>
        <v>-402427</v>
      </c>
      <c r="M611" s="7">
        <f t="shared" si="106"/>
        <v>-736943</v>
      </c>
      <c r="N611" s="8">
        <f t="shared" si="106"/>
        <v>-646202</v>
      </c>
      <c r="O611" s="8">
        <f t="shared" si="106"/>
        <v>-469227</v>
      </c>
      <c r="P611" s="6"/>
      <c r="Q611" s="9" t="s">
        <v>12</v>
      </c>
    </row>
    <row r="612" spans="2:17" x14ac:dyDescent="0.3">
      <c r="B612" s="7">
        <f t="shared" si="106"/>
        <v>-582286</v>
      </c>
      <c r="C612" s="7">
        <f t="shared" si="106"/>
        <v>-684960</v>
      </c>
      <c r="D612" s="7">
        <f t="shared" si="106"/>
        <v>-954685</v>
      </c>
      <c r="E612" s="7">
        <f t="shared" si="106"/>
        <v>-1328980</v>
      </c>
      <c r="F612" s="7">
        <f t="shared" si="106"/>
        <v>-1245009</v>
      </c>
      <c r="G612" s="7">
        <f t="shared" si="106"/>
        <v>-1562130</v>
      </c>
      <c r="H612" s="7">
        <f t="shared" si="106"/>
        <v>-2642246</v>
      </c>
      <c r="I612" s="7">
        <f t="shared" si="106"/>
        <v>-3110779</v>
      </c>
      <c r="J612" s="7">
        <f t="shared" si="106"/>
        <v>-2774854</v>
      </c>
      <c r="K612" s="7">
        <f t="shared" si="106"/>
        <v>-1520377</v>
      </c>
      <c r="L612" s="7">
        <f t="shared" si="106"/>
        <v>-863625</v>
      </c>
      <c r="M612" s="7">
        <f t="shared" si="106"/>
        <v>-1298887</v>
      </c>
      <c r="N612" s="8">
        <f t="shared" si="106"/>
        <v>-1252294</v>
      </c>
      <c r="O612" s="8" t="str">
        <f t="shared" si="106"/>
        <v/>
      </c>
      <c r="P612" s="6"/>
      <c r="Q612" s="9" t="s">
        <v>13</v>
      </c>
    </row>
    <row r="613" spans="2:17" x14ac:dyDescent="0.3">
      <c r="B613" s="7">
        <f t="shared" si="106"/>
        <v>-701702</v>
      </c>
      <c r="C613" s="7">
        <f t="shared" si="106"/>
        <v>-979791</v>
      </c>
      <c r="D613" s="7">
        <f t="shared" si="106"/>
        <v>-1293537</v>
      </c>
      <c r="E613" s="7">
        <f t="shared" si="106"/>
        <v>-2654486</v>
      </c>
      <c r="F613" s="7">
        <f t="shared" si="106"/>
        <v>-1951151</v>
      </c>
      <c r="G613" s="7">
        <f t="shared" si="106"/>
        <v>-2264219</v>
      </c>
      <c r="H613" s="7">
        <f t="shared" si="106"/>
        <v>-3963626</v>
      </c>
      <c r="I613" s="7">
        <f t="shared" si="106"/>
        <v>-4364200</v>
      </c>
      <c r="J613" s="7">
        <f t="shared" si="106"/>
        <v>-4000110</v>
      </c>
      <c r="K613" s="7">
        <f t="shared" si="106"/>
        <v>-2563993</v>
      </c>
      <c r="L613" s="7">
        <f t="shared" si="106"/>
        <v>-1538431</v>
      </c>
      <c r="M613" s="7">
        <f t="shared" si="106"/>
        <v>-2076762</v>
      </c>
      <c r="N613" s="8">
        <f t="shared" si="106"/>
        <v>-1702062</v>
      </c>
      <c r="O613" s="8" t="str">
        <f t="shared" si="106"/>
        <v/>
      </c>
      <c r="P613" s="6"/>
      <c r="Q613" s="9" t="s">
        <v>14</v>
      </c>
    </row>
    <row r="614" spans="2:17" x14ac:dyDescent="0.3">
      <c r="B614" s="7">
        <f t="shared" si="106"/>
        <v>-1138960</v>
      </c>
      <c r="C614" s="7">
        <f t="shared" si="106"/>
        <v>-1539886.15</v>
      </c>
      <c r="D614" s="7">
        <f t="shared" si="106"/>
        <v>-1490429.97</v>
      </c>
      <c r="E614" s="7">
        <f t="shared" si="106"/>
        <v>-3242784.35</v>
      </c>
      <c r="F614" s="7">
        <f t="shared" si="106"/>
        <v>-2845549.27</v>
      </c>
      <c r="G614" s="7">
        <f t="shared" si="106"/>
        <v>-3011539.17</v>
      </c>
      <c r="H614" s="7">
        <f t="shared" si="106"/>
        <v>-6306652.9000000004</v>
      </c>
      <c r="I614" s="7">
        <f t="shared" si="106"/>
        <v>-5785085.2999999998</v>
      </c>
      <c r="J614" s="7">
        <f t="shared" si="106"/>
        <v>-5283914.0999999996</v>
      </c>
      <c r="K614" s="7">
        <f t="shared" si="106"/>
        <v>-3521644.62</v>
      </c>
      <c r="L614" s="7">
        <f t="shared" si="106"/>
        <v>-2650576.96</v>
      </c>
      <c r="M614" s="7">
        <f t="shared" si="106"/>
        <v>-2990369.75</v>
      </c>
      <c r="N614" s="8">
        <f t="shared" si="106"/>
        <v>-2122955.17</v>
      </c>
      <c r="O614" s="8" t="str">
        <f t="shared" si="106"/>
        <v/>
      </c>
      <c r="P614" s="6"/>
      <c r="Q614" s="9" t="s">
        <v>15</v>
      </c>
    </row>
    <row r="615" spans="2:17" x14ac:dyDescent="0.3">
      <c r="B615" s="196" t="s">
        <v>895</v>
      </c>
      <c r="C615" s="197"/>
      <c r="D615" s="197"/>
      <c r="E615" s="197"/>
      <c r="F615" s="197"/>
      <c r="G615" s="197"/>
      <c r="H615" s="197"/>
      <c r="I615" s="197"/>
      <c r="J615" s="197"/>
      <c r="K615" s="197"/>
      <c r="L615" s="197"/>
      <c r="M615" s="197"/>
      <c r="N615" s="197"/>
      <c r="O615" s="122"/>
    </row>
    <row r="616" spans="2:17" x14ac:dyDescent="0.3">
      <c r="B616" s="7">
        <f t="shared" ref="B616:O619" si="107">IFERROR(VLOOKUP($B$615,$221:$343,MATCH($Q616&amp;"/"&amp;B$348,$219:$219,0),FALSE),"")</f>
        <v>-375451</v>
      </c>
      <c r="C616" s="7">
        <f t="shared" si="107"/>
        <v>-114416</v>
      </c>
      <c r="D616" s="7">
        <f t="shared" si="107"/>
        <v>-538101</v>
      </c>
      <c r="E616" s="7">
        <f t="shared" si="107"/>
        <v>-821060</v>
      </c>
      <c r="F616" s="7">
        <f t="shared" si="107"/>
        <v>-469027</v>
      </c>
      <c r="G616" s="7">
        <f t="shared" si="107"/>
        <v>-765818</v>
      </c>
      <c r="H616" s="7">
        <f t="shared" si="107"/>
        <v>-1583794</v>
      </c>
      <c r="I616" s="7">
        <f t="shared" si="107"/>
        <v>-2224790</v>
      </c>
      <c r="J616" s="7">
        <f t="shared" si="107"/>
        <v>-1267038</v>
      </c>
      <c r="K616" s="7">
        <f t="shared" si="107"/>
        <v>-3176815</v>
      </c>
      <c r="L616" s="7">
        <f t="shared" si="107"/>
        <v>-693019</v>
      </c>
      <c r="M616" s="7">
        <f t="shared" si="107"/>
        <v>-735365</v>
      </c>
      <c r="N616" s="8">
        <f t="shared" si="107"/>
        <v>-663436</v>
      </c>
      <c r="O616" s="8">
        <f t="shared" si="107"/>
        <v>-431526</v>
      </c>
      <c r="P616" s="6"/>
      <c r="Q616" s="9" t="s">
        <v>12</v>
      </c>
    </row>
    <row r="617" spans="2:17" x14ac:dyDescent="0.3">
      <c r="B617" s="7">
        <f t="shared" si="107"/>
        <v>-317914</v>
      </c>
      <c r="C617" s="7">
        <f t="shared" si="107"/>
        <v>-676814</v>
      </c>
      <c r="D617" s="7">
        <f t="shared" si="107"/>
        <v>-945578</v>
      </c>
      <c r="E617" s="7">
        <f t="shared" si="107"/>
        <v>-1364776</v>
      </c>
      <c r="F617" s="7">
        <f t="shared" si="107"/>
        <v>-1244596</v>
      </c>
      <c r="G617" s="7">
        <f t="shared" si="107"/>
        <v>-1557338</v>
      </c>
      <c r="H617" s="7">
        <f t="shared" si="107"/>
        <v>-3093915</v>
      </c>
      <c r="I617" s="7">
        <f t="shared" si="107"/>
        <v>-3475467</v>
      </c>
      <c r="J617" s="7">
        <f t="shared" si="107"/>
        <v>-2913798</v>
      </c>
      <c r="K617" s="7">
        <f t="shared" si="107"/>
        <v>-4234720</v>
      </c>
      <c r="L617" s="7">
        <f t="shared" si="107"/>
        <v>-861525</v>
      </c>
      <c r="M617" s="7">
        <f t="shared" si="107"/>
        <v>-1411213</v>
      </c>
      <c r="N617" s="8">
        <f t="shared" si="107"/>
        <v>-1306879</v>
      </c>
      <c r="O617" s="8" t="str">
        <f t="shared" si="107"/>
        <v/>
      </c>
      <c r="P617" s="6"/>
      <c r="Q617" s="9" t="s">
        <v>13</v>
      </c>
    </row>
    <row r="618" spans="2:17" x14ac:dyDescent="0.3">
      <c r="B618" s="7">
        <f t="shared" si="107"/>
        <v>-226918</v>
      </c>
      <c r="C618" s="7">
        <f t="shared" si="107"/>
        <v>-971430</v>
      </c>
      <c r="D618" s="7">
        <f t="shared" si="107"/>
        <v>-1288565</v>
      </c>
      <c r="E618" s="7">
        <f t="shared" si="107"/>
        <v>-2687762</v>
      </c>
      <c r="F618" s="7">
        <f t="shared" si="107"/>
        <v>-1945095</v>
      </c>
      <c r="G618" s="7">
        <f t="shared" si="107"/>
        <v>-2305846</v>
      </c>
      <c r="H618" s="7">
        <f t="shared" si="107"/>
        <v>-4413764</v>
      </c>
      <c r="I618" s="7">
        <f t="shared" si="107"/>
        <v>-4874930</v>
      </c>
      <c r="J618" s="7">
        <f t="shared" si="107"/>
        <v>-4141354</v>
      </c>
      <c r="K618" s="7">
        <f t="shared" si="107"/>
        <v>-5343813</v>
      </c>
      <c r="L618" s="7">
        <f t="shared" si="107"/>
        <v>-1690316</v>
      </c>
      <c r="M618" s="7">
        <f t="shared" si="107"/>
        <v>-2140381</v>
      </c>
      <c r="N618" s="8">
        <f t="shared" si="107"/>
        <v>-1759753</v>
      </c>
      <c r="O618" s="8" t="str">
        <f t="shared" si="107"/>
        <v/>
      </c>
      <c r="P618" s="6"/>
      <c r="Q618" s="9" t="s">
        <v>14</v>
      </c>
    </row>
    <row r="619" spans="2:17" x14ac:dyDescent="0.3">
      <c r="B619" s="7">
        <f t="shared" si="107"/>
        <v>-664948</v>
      </c>
      <c r="C619" s="7">
        <f t="shared" si="107"/>
        <v>-1531899.51</v>
      </c>
      <c r="D619" s="7">
        <f t="shared" si="107"/>
        <v>-1480971.91</v>
      </c>
      <c r="E619" s="7">
        <f t="shared" si="107"/>
        <v>-3319403.16</v>
      </c>
      <c r="F619" s="7">
        <f t="shared" si="107"/>
        <v>-2831390.23</v>
      </c>
      <c r="G619" s="7">
        <f t="shared" si="107"/>
        <v>-3239179.45</v>
      </c>
      <c r="H619" s="7">
        <f t="shared" si="107"/>
        <v>-6967412.3600000003</v>
      </c>
      <c r="I619" s="7">
        <f t="shared" si="107"/>
        <v>-6370762</v>
      </c>
      <c r="J619" s="7">
        <f t="shared" si="107"/>
        <v>-5543881.2699999996</v>
      </c>
      <c r="K619" s="7">
        <f t="shared" si="107"/>
        <v>-6467662.0800000001</v>
      </c>
      <c r="L619" s="7">
        <f t="shared" si="107"/>
        <v>-2865700.7</v>
      </c>
      <c r="M619" s="7">
        <f t="shared" si="107"/>
        <v>-3130015.11</v>
      </c>
      <c r="N619" s="8">
        <f t="shared" si="107"/>
        <v>-2287887.6</v>
      </c>
      <c r="O619" s="8" t="str">
        <f t="shared" si="107"/>
        <v/>
      </c>
      <c r="P619" s="6"/>
      <c r="Q619" s="9" t="s">
        <v>15</v>
      </c>
    </row>
    <row r="620" spans="2:17" x14ac:dyDescent="0.3">
      <c r="B620" s="190" t="s">
        <v>896</v>
      </c>
      <c r="C620" s="191"/>
      <c r="D620" s="191"/>
      <c r="E620" s="191"/>
      <c r="F620" s="191"/>
      <c r="G620" s="191"/>
      <c r="H620" s="191"/>
      <c r="I620" s="191"/>
      <c r="J620" s="191"/>
      <c r="K620" s="191"/>
      <c r="L620" s="191"/>
      <c r="M620" s="191"/>
      <c r="N620" s="191"/>
      <c r="O620" s="120"/>
    </row>
    <row r="621" spans="2:17" x14ac:dyDescent="0.3">
      <c r="B621" s="7">
        <f t="shared" ref="B621:O624" si="108">IFERROR(VLOOKUP($B$620,$221:$343,MATCH($Q621&amp;"/"&amp;B$348,$219:$219,0),FALSE),"")</f>
        <v>-540280</v>
      </c>
      <c r="C621" s="7">
        <f t="shared" si="108"/>
        <v>-145810</v>
      </c>
      <c r="D621" s="7">
        <f t="shared" si="108"/>
        <v>-19659</v>
      </c>
      <c r="E621" s="7">
        <f t="shared" si="108"/>
        <v>850193</v>
      </c>
      <c r="F621" s="7">
        <f t="shared" si="108"/>
        <v>51974</v>
      </c>
      <c r="G621" s="7">
        <f t="shared" si="108"/>
        <v>6942</v>
      </c>
      <c r="H621" s="7">
        <f t="shared" si="108"/>
        <v>46636</v>
      </c>
      <c r="I621" s="7">
        <f t="shared" si="108"/>
        <v>-2003</v>
      </c>
      <c r="J621" s="7">
        <f t="shared" si="108"/>
        <v>670224</v>
      </c>
      <c r="K621" s="7">
        <f t="shared" si="108"/>
        <v>1696886</v>
      </c>
      <c r="L621" s="7">
        <f t="shared" si="108"/>
        <v>-732524</v>
      </c>
      <c r="M621" s="7">
        <f t="shared" si="108"/>
        <v>-2947608</v>
      </c>
      <c r="N621" s="7">
        <f t="shared" si="108"/>
        <v>-356763</v>
      </c>
      <c r="O621" s="7">
        <f t="shared" si="108"/>
        <v>-596796</v>
      </c>
      <c r="P621" s="6"/>
      <c r="Q621" s="9" t="s">
        <v>12</v>
      </c>
    </row>
    <row r="622" spans="2:17" x14ac:dyDescent="0.3">
      <c r="B622" s="7">
        <f t="shared" si="108"/>
        <v>-889022</v>
      </c>
      <c r="C622" s="7">
        <f t="shared" si="108"/>
        <v>-722838</v>
      </c>
      <c r="D622" s="7">
        <f t="shared" si="108"/>
        <v>-664937</v>
      </c>
      <c r="E622" s="7">
        <f t="shared" si="108"/>
        <v>-1096</v>
      </c>
      <c r="F622" s="7">
        <f t="shared" si="108"/>
        <v>-1195578</v>
      </c>
      <c r="G622" s="7">
        <f t="shared" si="108"/>
        <v>-1752820</v>
      </c>
      <c r="H622" s="7">
        <f t="shared" si="108"/>
        <v>-455158</v>
      </c>
      <c r="I622" s="7">
        <f t="shared" si="108"/>
        <v>-1440663</v>
      </c>
      <c r="J622" s="7">
        <f t="shared" si="108"/>
        <v>-400885</v>
      </c>
      <c r="K622" s="7">
        <f t="shared" si="108"/>
        <v>1265419</v>
      </c>
      <c r="L622" s="7">
        <f t="shared" si="108"/>
        <v>-604827</v>
      </c>
      <c r="M622" s="7">
        <f t="shared" si="108"/>
        <v>-2600016</v>
      </c>
      <c r="N622" s="7">
        <f t="shared" si="108"/>
        <v>2390525</v>
      </c>
      <c r="O622" s="7" t="str">
        <f t="shared" si="108"/>
        <v/>
      </c>
      <c r="P622" s="6"/>
      <c r="Q622" s="9" t="s">
        <v>13</v>
      </c>
    </row>
    <row r="623" spans="2:17" x14ac:dyDescent="0.3">
      <c r="B623" s="7">
        <f t="shared" si="108"/>
        <v>-576672</v>
      </c>
      <c r="C623" s="7">
        <f t="shared" si="108"/>
        <v>-1225778</v>
      </c>
      <c r="D623" s="7">
        <f t="shared" si="108"/>
        <v>-1158131</v>
      </c>
      <c r="E623" s="7">
        <f t="shared" si="108"/>
        <v>-783721</v>
      </c>
      <c r="F623" s="7">
        <f t="shared" si="108"/>
        <v>-2078885</v>
      </c>
      <c r="G623" s="7">
        <f t="shared" si="108"/>
        <v>-1741829</v>
      </c>
      <c r="H623" s="7">
        <f t="shared" si="108"/>
        <v>-675340</v>
      </c>
      <c r="I623" s="7">
        <f t="shared" si="108"/>
        <v>-2423399</v>
      </c>
      <c r="J623" s="7">
        <f t="shared" si="108"/>
        <v>-1908648</v>
      </c>
      <c r="K623" s="7">
        <f t="shared" si="108"/>
        <v>-1284792</v>
      </c>
      <c r="L623" s="7">
        <f t="shared" si="108"/>
        <v>-645610</v>
      </c>
      <c r="M623" s="7">
        <f t="shared" si="108"/>
        <v>-5218797</v>
      </c>
      <c r="N623" s="7">
        <f t="shared" si="108"/>
        <v>-5009050</v>
      </c>
      <c r="O623" s="7" t="str">
        <f t="shared" si="108"/>
        <v/>
      </c>
      <c r="P623" s="6"/>
      <c r="Q623" s="9" t="s">
        <v>14</v>
      </c>
    </row>
    <row r="624" spans="2:17" x14ac:dyDescent="0.3">
      <c r="B624" s="7">
        <f t="shared" si="108"/>
        <v>-790099</v>
      </c>
      <c r="C624" s="7">
        <f t="shared" si="108"/>
        <v>-1737343.44</v>
      </c>
      <c r="D624" s="7">
        <f t="shared" si="108"/>
        <v>-1084005.6599999999</v>
      </c>
      <c r="E624" s="7">
        <f t="shared" si="108"/>
        <v>-1282417.05</v>
      </c>
      <c r="F624" s="7">
        <f t="shared" si="108"/>
        <v>-2567413.5099999998</v>
      </c>
      <c r="G624" s="7">
        <f t="shared" si="108"/>
        <v>-3112081.14</v>
      </c>
      <c r="H624" s="7">
        <f t="shared" si="108"/>
        <v>-1140056.1499999999</v>
      </c>
      <c r="I624" s="7">
        <f t="shared" si="108"/>
        <v>-2665058.2999999998</v>
      </c>
      <c r="J624" s="7">
        <f t="shared" si="108"/>
        <v>-3207008.78</v>
      </c>
      <c r="K624" s="7">
        <f t="shared" si="108"/>
        <v>-3649310.59</v>
      </c>
      <c r="L624" s="7">
        <f t="shared" si="108"/>
        <v>-2411276.63</v>
      </c>
      <c r="M624" s="7">
        <f t="shared" si="108"/>
        <v>-7402339.71</v>
      </c>
      <c r="N624" s="7">
        <f t="shared" si="108"/>
        <v>-5412595.7000000002</v>
      </c>
      <c r="O624" s="7" t="str">
        <f t="shared" si="108"/>
        <v/>
      </c>
      <c r="P624" s="6"/>
      <c r="Q624" s="9" t="s">
        <v>15</v>
      </c>
    </row>
    <row r="625" spans="2:17" x14ac:dyDescent="0.3">
      <c r="B625" s="198" t="s">
        <v>897</v>
      </c>
      <c r="C625" s="199"/>
      <c r="D625" s="199"/>
      <c r="E625" s="199"/>
      <c r="F625" s="199"/>
      <c r="G625" s="199"/>
      <c r="H625" s="199"/>
      <c r="I625" s="199"/>
      <c r="J625" s="199"/>
      <c r="K625" s="199"/>
      <c r="L625" s="199"/>
      <c r="M625" s="199"/>
      <c r="N625" s="199"/>
      <c r="O625" s="139"/>
    </row>
    <row r="626" spans="2:17" x14ac:dyDescent="0.3">
      <c r="B626" s="7">
        <f t="shared" ref="B626:O629" si="109">IFERROR(VLOOKUP($B$625,$221:$343,MATCH($Q626&amp;"/"&amp;B$348,$219:$219,0),FALSE),"")</f>
        <v>-794417</v>
      </c>
      <c r="C626" s="7">
        <f t="shared" si="109"/>
        <v>305319</v>
      </c>
      <c r="D626" s="7">
        <f t="shared" si="109"/>
        <v>21951</v>
      </c>
      <c r="E626" s="7">
        <f t="shared" si="109"/>
        <v>579094</v>
      </c>
      <c r="F626" s="7">
        <f t="shared" si="109"/>
        <v>-187894</v>
      </c>
      <c r="G626" s="7">
        <f t="shared" si="109"/>
        <v>1230673</v>
      </c>
      <c r="H626" s="7">
        <f t="shared" si="109"/>
        <v>-622340</v>
      </c>
      <c r="I626" s="7">
        <f t="shared" si="109"/>
        <v>-590773</v>
      </c>
      <c r="J626" s="7">
        <f t="shared" si="109"/>
        <v>346560</v>
      </c>
      <c r="K626" s="7">
        <f t="shared" si="109"/>
        <v>-331773</v>
      </c>
      <c r="L626" s="7">
        <f t="shared" si="109"/>
        <v>-1057406</v>
      </c>
      <c r="M626" s="7">
        <f t="shared" si="109"/>
        <v>-703650</v>
      </c>
      <c r="N626" s="8">
        <f t="shared" si="109"/>
        <v>2325924</v>
      </c>
      <c r="O626" s="8">
        <f t="shared" si="109"/>
        <v>1740936</v>
      </c>
      <c r="P626" s="6"/>
      <c r="Q626" s="9" t="s">
        <v>12</v>
      </c>
    </row>
    <row r="627" spans="2:17" x14ac:dyDescent="0.3">
      <c r="B627" s="7">
        <f t="shared" si="109"/>
        <v>-728565</v>
      </c>
      <c r="C627" s="7">
        <f t="shared" si="109"/>
        <v>77797</v>
      </c>
      <c r="D627" s="7">
        <f t="shared" si="109"/>
        <v>-302621</v>
      </c>
      <c r="E627" s="7">
        <f t="shared" si="109"/>
        <v>-783800</v>
      </c>
      <c r="F627" s="7">
        <f t="shared" si="109"/>
        <v>-1677026</v>
      </c>
      <c r="G627" s="7">
        <f t="shared" si="109"/>
        <v>-3514609</v>
      </c>
      <c r="H627" s="7">
        <f t="shared" si="109"/>
        <v>-2728820</v>
      </c>
      <c r="I627" s="7">
        <f t="shared" si="109"/>
        <v>-3304633</v>
      </c>
      <c r="J627" s="7">
        <f t="shared" si="109"/>
        <v>-1298518</v>
      </c>
      <c r="K627" s="7">
        <f t="shared" si="109"/>
        <v>-886429</v>
      </c>
      <c r="L627" s="7">
        <f t="shared" si="109"/>
        <v>-1840361</v>
      </c>
      <c r="M627" s="7">
        <f t="shared" si="109"/>
        <v>-1611830</v>
      </c>
      <c r="N627" s="8">
        <f t="shared" si="109"/>
        <v>4871709</v>
      </c>
      <c r="O627" s="8" t="str">
        <f t="shared" si="109"/>
        <v/>
      </c>
      <c r="P627" s="6"/>
      <c r="Q627" s="9" t="s">
        <v>13</v>
      </c>
    </row>
    <row r="628" spans="2:17" x14ac:dyDescent="0.3">
      <c r="B628" s="7">
        <f t="shared" si="109"/>
        <v>180474</v>
      </c>
      <c r="C628" s="7">
        <f t="shared" si="109"/>
        <v>545280</v>
      </c>
      <c r="D628" s="7">
        <f t="shared" si="109"/>
        <v>-350659</v>
      </c>
      <c r="E628" s="7">
        <f t="shared" si="109"/>
        <v>-2111883</v>
      </c>
      <c r="F628" s="7">
        <f t="shared" si="109"/>
        <v>-3837780</v>
      </c>
      <c r="G628" s="7">
        <f t="shared" si="109"/>
        <v>-1956719</v>
      </c>
      <c r="H628" s="7">
        <f t="shared" si="109"/>
        <v>-2229374</v>
      </c>
      <c r="I628" s="7">
        <f t="shared" si="109"/>
        <v>-3669048</v>
      </c>
      <c r="J628" s="7">
        <f t="shared" si="109"/>
        <v>-1302807</v>
      </c>
      <c r="K628" s="7">
        <f t="shared" si="109"/>
        <v>-136304</v>
      </c>
      <c r="L628" s="7">
        <f t="shared" si="109"/>
        <v>-1251469</v>
      </c>
      <c r="M628" s="7">
        <f t="shared" si="109"/>
        <v>-2516945</v>
      </c>
      <c r="N628" s="8">
        <f t="shared" si="109"/>
        <v>1129988</v>
      </c>
      <c r="O628" s="8" t="str">
        <f t="shared" si="109"/>
        <v/>
      </c>
      <c r="P628" s="6"/>
      <c r="Q628" s="9" t="s">
        <v>14</v>
      </c>
    </row>
    <row r="629" spans="2:17" x14ac:dyDescent="0.3">
      <c r="B629" s="7">
        <f t="shared" si="109"/>
        <v>361269</v>
      </c>
      <c r="C629" s="7">
        <f t="shared" si="109"/>
        <v>1082459.3799999999</v>
      </c>
      <c r="D629" s="7">
        <f t="shared" si="109"/>
        <v>2285747.16</v>
      </c>
      <c r="E629" s="7">
        <f t="shared" si="109"/>
        <v>994735.1</v>
      </c>
      <c r="F629" s="7">
        <f t="shared" si="109"/>
        <v>-232497.44</v>
      </c>
      <c r="G629" s="7">
        <f t="shared" si="109"/>
        <v>-1045008.98</v>
      </c>
      <c r="H629" s="7">
        <f t="shared" si="109"/>
        <v>-446586.87</v>
      </c>
      <c r="I629" s="7">
        <f t="shared" si="109"/>
        <v>-2334699.94</v>
      </c>
      <c r="J629" s="7">
        <f t="shared" si="109"/>
        <v>320600.03999999998</v>
      </c>
      <c r="K629" s="7">
        <f t="shared" si="109"/>
        <v>1810852.98</v>
      </c>
      <c r="L629" s="7">
        <f t="shared" si="109"/>
        <v>734625.49</v>
      </c>
      <c r="M629" s="7">
        <f t="shared" si="109"/>
        <v>-262473.39</v>
      </c>
      <c r="N629" s="8">
        <f t="shared" si="109"/>
        <v>5652547.5499999998</v>
      </c>
      <c r="O629" s="8" t="str">
        <f t="shared" si="109"/>
        <v/>
      </c>
      <c r="P629" s="6"/>
      <c r="Q629" s="9" t="s">
        <v>15</v>
      </c>
    </row>
    <row r="630" spans="2:17" x14ac:dyDescent="0.3">
      <c r="B630" s="200" t="s">
        <v>35</v>
      </c>
      <c r="C630" s="201"/>
      <c r="D630" s="201"/>
      <c r="E630" s="201"/>
      <c r="F630" s="201"/>
      <c r="G630" s="201"/>
      <c r="H630" s="201"/>
      <c r="I630" s="201"/>
      <c r="J630" s="201"/>
      <c r="K630" s="201"/>
      <c r="L630" s="201"/>
      <c r="M630" s="201"/>
      <c r="N630" s="201"/>
      <c r="O630" s="125"/>
      <c r="P630" s="28"/>
      <c r="Q630" s="89"/>
    </row>
    <row r="631" spans="2:17" x14ac:dyDescent="0.3">
      <c r="B631" s="176" t="s">
        <v>36</v>
      </c>
      <c r="C631" s="177"/>
      <c r="D631" s="177"/>
      <c r="E631" s="177"/>
      <c r="F631" s="177"/>
      <c r="G631" s="177"/>
      <c r="H631" s="177"/>
      <c r="I631" s="177"/>
      <c r="J631" s="177"/>
      <c r="K631" s="177"/>
      <c r="L631" s="177"/>
      <c r="M631" s="177"/>
      <c r="N631" s="177"/>
      <c r="O631" s="126"/>
      <c r="P631" s="28"/>
      <c r="Q631" s="89"/>
    </row>
    <row r="632" spans="2:17" x14ac:dyDescent="0.3">
      <c r="B632" s="29">
        <f t="shared" ref="B632:O632" si="110">B588/B402</f>
        <v>8.0929082128667812E-2</v>
      </c>
      <c r="C632" s="29">
        <f t="shared" si="110"/>
        <v>6.6619978628911336E-2</v>
      </c>
      <c r="D632" s="29">
        <f t="shared" si="110"/>
        <v>7.3790125818055566E-2</v>
      </c>
      <c r="E632" s="29">
        <f t="shared" si="110"/>
        <v>8.5899885024186107E-2</v>
      </c>
      <c r="F632" s="29">
        <f t="shared" si="110"/>
        <v>0.11082949110668906</v>
      </c>
      <c r="G632" s="29">
        <f t="shared" si="110"/>
        <v>0.11905987937910888</v>
      </c>
      <c r="H632" s="29">
        <f t="shared" si="110"/>
        <v>0.11187065316484376</v>
      </c>
      <c r="I632" s="29">
        <f t="shared" si="110"/>
        <v>0.11226265228826876</v>
      </c>
      <c r="J632" s="29">
        <f t="shared" si="110"/>
        <v>0.10239458276861865</v>
      </c>
      <c r="K632" s="29">
        <f t="shared" si="110"/>
        <v>0.1047567688624471</v>
      </c>
      <c r="L632" s="29">
        <f t="shared" si="110"/>
        <v>9.5737826603284767E-2</v>
      </c>
      <c r="M632" s="29">
        <f t="shared" si="110"/>
        <v>9.9688047837617436E-2</v>
      </c>
      <c r="N632" s="29">
        <f t="shared" si="110"/>
        <v>8.8643781124045931E-2</v>
      </c>
      <c r="O632" s="29">
        <f t="shared" si="110"/>
        <v>9.2292341147795706E-2</v>
      </c>
      <c r="P632" s="6"/>
      <c r="Q632" s="89" t="s">
        <v>37</v>
      </c>
    </row>
    <row r="633" spans="2:17" x14ac:dyDescent="0.3">
      <c r="B633" s="29">
        <f t="shared" ref="B633:O633" si="111">((B551*(1-B582))/(B457+B432))</f>
        <v>0.15811828663982788</v>
      </c>
      <c r="C633" s="29">
        <f t="shared" si="111"/>
        <v>0.16985100557711927</v>
      </c>
      <c r="D633" s="29">
        <f t="shared" si="111"/>
        <v>0.18057632293212017</v>
      </c>
      <c r="E633" s="29">
        <f t="shared" si="111"/>
        <v>0.24430330682493925</v>
      </c>
      <c r="F633" s="29">
        <f t="shared" si="111"/>
        <v>0.28187052701190768</v>
      </c>
      <c r="G633" s="29">
        <f t="shared" si="111"/>
        <v>0.30765854148416744</v>
      </c>
      <c r="H633" s="29">
        <f t="shared" si="111"/>
        <v>0.27856630918205277</v>
      </c>
      <c r="I633" s="29">
        <f t="shared" si="111"/>
        <v>0.26731088750280679</v>
      </c>
      <c r="J633" s="29">
        <f t="shared" si="111"/>
        <v>0.24349939793365</v>
      </c>
      <c r="K633" s="29">
        <f t="shared" si="111"/>
        <v>0.24809979124212983</v>
      </c>
      <c r="L633" s="29">
        <f t="shared" si="111"/>
        <v>0.20934460103351168</v>
      </c>
      <c r="M633" s="29">
        <f t="shared" si="111"/>
        <v>0.22882558229193142</v>
      </c>
      <c r="N633" s="29">
        <f t="shared" si="111"/>
        <v>0.18245219025431708</v>
      </c>
      <c r="O633" s="29">
        <f t="shared" si="111"/>
        <v>0.23109658990754572</v>
      </c>
      <c r="P633" s="6"/>
      <c r="Q633" s="89" t="s">
        <v>38</v>
      </c>
    </row>
    <row r="634" spans="2:17" x14ac:dyDescent="0.3">
      <c r="B634" s="29">
        <f t="shared" ref="B634:O634" si="112">B588/B457</f>
        <v>0.19630852395484299</v>
      </c>
      <c r="C634" s="29">
        <f t="shared" si="112"/>
        <v>0.17481675977728972</v>
      </c>
      <c r="D634" s="29">
        <f t="shared" si="112"/>
        <v>0.20499283962672632</v>
      </c>
      <c r="E634" s="29">
        <f t="shared" si="112"/>
        <v>0.26903867858355995</v>
      </c>
      <c r="F634" s="29">
        <f t="shared" si="112"/>
        <v>0.3336824335565628</v>
      </c>
      <c r="G634" s="29">
        <f t="shared" si="112"/>
        <v>0.3900211699915318</v>
      </c>
      <c r="H634" s="29">
        <f t="shared" si="112"/>
        <v>0.38202865125267937</v>
      </c>
      <c r="I634" s="29">
        <f t="shared" si="112"/>
        <v>0.37858090256325838</v>
      </c>
      <c r="J634" s="29">
        <f t="shared" si="112"/>
        <v>0.34427620239785245</v>
      </c>
      <c r="K634" s="29">
        <f t="shared" si="112"/>
        <v>0.3519718827365606</v>
      </c>
      <c r="L634" s="29">
        <f t="shared" si="112"/>
        <v>0.3172609294074637</v>
      </c>
      <c r="M634" s="29">
        <f t="shared" si="112"/>
        <v>0.30848090817763546</v>
      </c>
      <c r="N634" s="29">
        <f t="shared" si="112"/>
        <v>0.29509533678709743</v>
      </c>
      <c r="O634" s="29">
        <f t="shared" si="112"/>
        <v>0.28858455423539975</v>
      </c>
      <c r="P634" s="6"/>
      <c r="Q634" s="89" t="s">
        <v>39</v>
      </c>
    </row>
    <row r="635" spans="2:17" x14ac:dyDescent="0.3">
      <c r="B635" s="176" t="s">
        <v>59</v>
      </c>
      <c r="C635" s="177"/>
      <c r="D635" s="177"/>
      <c r="E635" s="177"/>
      <c r="F635" s="177"/>
      <c r="G635" s="177"/>
      <c r="H635" s="177"/>
      <c r="I635" s="177"/>
      <c r="J635" s="177"/>
      <c r="K635" s="177"/>
      <c r="L635" s="177"/>
      <c r="M635" s="177"/>
      <c r="N635" s="177"/>
      <c r="O635" s="126"/>
      <c r="P635" s="28"/>
      <c r="Q635" s="89"/>
    </row>
    <row r="636" spans="2:17" x14ac:dyDescent="0.3">
      <c r="B636" s="27">
        <f t="shared" ref="B636:N636" si="113">B378/B414</f>
        <v>0.72723110501058319</v>
      </c>
      <c r="C636" s="27">
        <f t="shared" si="113"/>
        <v>0.71333288559197194</v>
      </c>
      <c r="D636" s="27">
        <f t="shared" si="113"/>
        <v>0.76664716112361497</v>
      </c>
      <c r="E636" s="27">
        <f t="shared" si="113"/>
        <v>0.7203205054256907</v>
      </c>
      <c r="F636" s="27">
        <f t="shared" si="113"/>
        <v>0.69936564087929676</v>
      </c>
      <c r="G636" s="27">
        <f t="shared" si="113"/>
        <v>0.66975448627943268</v>
      </c>
      <c r="H636" s="27">
        <f t="shared" si="113"/>
        <v>0.62217654041005799</v>
      </c>
      <c r="I636" s="27">
        <f t="shared" si="113"/>
        <v>0.60402259498155308</v>
      </c>
      <c r="J636" s="27">
        <f t="shared" si="113"/>
        <v>0.54973827937601294</v>
      </c>
      <c r="K636" s="27">
        <f t="shared" si="113"/>
        <v>0.54994649643249771</v>
      </c>
      <c r="L636" s="27">
        <f t="shared" si="113"/>
        <v>0.67456071464967515</v>
      </c>
      <c r="M636" s="27">
        <f t="shared" si="113"/>
        <v>0.71247838068189462</v>
      </c>
      <c r="N636" s="27">
        <f t="shared" si="113"/>
        <v>0.69661496961623726</v>
      </c>
      <c r="O636" s="27">
        <f>O378/O414</f>
        <v>0.80145054047387909</v>
      </c>
      <c r="P636" s="6"/>
      <c r="Q636" s="89" t="s">
        <v>2554</v>
      </c>
    </row>
    <row r="637" spans="2:17" x14ac:dyDescent="0.3">
      <c r="B637" s="27">
        <f t="shared" ref="B637:N637" si="114">(B378-B372)/B414</f>
        <v>0.2595301091084572</v>
      </c>
      <c r="C637" s="27">
        <f t="shared" si="114"/>
        <v>0.28536977699534366</v>
      </c>
      <c r="D637" s="27">
        <f t="shared" si="114"/>
        <v>0.39681516342662232</v>
      </c>
      <c r="E637" s="27">
        <f t="shared" si="114"/>
        <v>0.36414091786558234</v>
      </c>
      <c r="F637" s="27">
        <f t="shared" si="114"/>
        <v>0.3529332595132304</v>
      </c>
      <c r="G637" s="27">
        <f t="shared" si="114"/>
        <v>0.27073426875576567</v>
      </c>
      <c r="H637" s="27">
        <f t="shared" si="114"/>
        <v>0.24227912362943219</v>
      </c>
      <c r="I637" s="27">
        <f t="shared" si="114"/>
        <v>0.15241970426395618</v>
      </c>
      <c r="J637" s="27">
        <f t="shared" si="114"/>
        <v>0.14963043696017642</v>
      </c>
      <c r="K637" s="27">
        <f t="shared" si="114"/>
        <v>0.1985486947845653</v>
      </c>
      <c r="L637" s="27">
        <f t="shared" si="114"/>
        <v>0.25333585546826443</v>
      </c>
      <c r="M637" s="27">
        <f t="shared" si="114"/>
        <v>0.26134320337851463</v>
      </c>
      <c r="N637" s="27">
        <f t="shared" si="114"/>
        <v>0.33962811058739184</v>
      </c>
      <c r="O637" s="27">
        <f>(O378-O372)/O414</f>
        <v>0.41624306909163983</v>
      </c>
      <c r="P637" s="6"/>
      <c r="Q637" s="89" t="s">
        <v>2555</v>
      </c>
    </row>
    <row r="638" spans="2:17" x14ac:dyDescent="0.3">
      <c r="B638" s="176" t="s">
        <v>898</v>
      </c>
      <c r="C638" s="177"/>
      <c r="D638" s="177"/>
      <c r="E638" s="177"/>
      <c r="F638" s="177"/>
      <c r="G638" s="177"/>
      <c r="H638" s="177"/>
      <c r="I638" s="177"/>
      <c r="J638" s="177"/>
      <c r="K638" s="177"/>
      <c r="L638" s="177"/>
      <c r="M638" s="177"/>
      <c r="N638" s="177"/>
      <c r="O638" s="126"/>
      <c r="P638" s="28"/>
      <c r="Q638" s="89"/>
    </row>
    <row r="639" spans="2:17" x14ac:dyDescent="0.3">
      <c r="B639" s="27">
        <f t="shared" ref="B639:N639" si="115">B432/B457</f>
        <v>0.1506366362668965</v>
      </c>
      <c r="C639" s="27">
        <f t="shared" si="115"/>
        <v>0.10129971512924472</v>
      </c>
      <c r="D639" s="27">
        <f t="shared" si="115"/>
        <v>0.13907000407041437</v>
      </c>
      <c r="E639" s="27">
        <f t="shared" si="115"/>
        <v>0.22032930929116981</v>
      </c>
      <c r="F639" s="27">
        <f t="shared" si="115"/>
        <v>0.20531690470526126</v>
      </c>
      <c r="G639" s="27">
        <f t="shared" si="115"/>
        <v>0.28731827229222734</v>
      </c>
      <c r="H639" s="27">
        <f t="shared" si="115"/>
        <v>0.40873601819773941</v>
      </c>
      <c r="I639" s="27">
        <f t="shared" si="115"/>
        <v>0.46555473955144394</v>
      </c>
      <c r="J639" s="27">
        <f t="shared" si="115"/>
        <v>0.47212998134119588</v>
      </c>
      <c r="K639" s="27">
        <f t="shared" si="115"/>
        <v>0.47573797895668662</v>
      </c>
      <c r="L639" s="27">
        <f t="shared" si="115"/>
        <v>0.56515682210053086</v>
      </c>
      <c r="M639" s="27">
        <f t="shared" si="115"/>
        <v>0.38756242007618136</v>
      </c>
      <c r="N639" s="27">
        <f t="shared" si="115"/>
        <v>0.72737335582294693</v>
      </c>
      <c r="O639" s="27">
        <f>O432/O457</f>
        <v>0.32007641628925837</v>
      </c>
      <c r="P639" s="6"/>
      <c r="Q639" s="89" t="s">
        <v>40</v>
      </c>
    </row>
    <row r="640" spans="2:17" x14ac:dyDescent="0.3">
      <c r="B640" s="27">
        <f t="shared" ref="B640:N640" si="116">B432/B588</f>
        <v>0.767346385333464</v>
      </c>
      <c r="C640" s="27">
        <f t="shared" si="116"/>
        <v>0.57946226241864296</v>
      </c>
      <c r="D640" s="27">
        <f t="shared" si="116"/>
        <v>0.67841395984195563</v>
      </c>
      <c r="E640" s="27">
        <f t="shared" si="116"/>
        <v>0.81895031023481024</v>
      </c>
      <c r="F640" s="27">
        <f t="shared" si="116"/>
        <v>0.61530630341215675</v>
      </c>
      <c r="G640" s="27">
        <f t="shared" si="116"/>
        <v>0.73667353056365026</v>
      </c>
      <c r="H640" s="27">
        <f t="shared" si="116"/>
        <v>1.0699093297256268</v>
      </c>
      <c r="I640" s="27">
        <f t="shared" si="116"/>
        <v>1.2297364616104818</v>
      </c>
      <c r="J640" s="27">
        <f t="shared" si="116"/>
        <v>1.3713697840653913</v>
      </c>
      <c r="K640" s="27">
        <f t="shared" si="116"/>
        <v>1.3516363161109686</v>
      </c>
      <c r="L640" s="27">
        <f t="shared" si="116"/>
        <v>1.7813628143750733</v>
      </c>
      <c r="M640" s="27">
        <f t="shared" si="116"/>
        <v>1.2563578808352303</v>
      </c>
      <c r="N640" s="27">
        <f t="shared" si="116"/>
        <v>2.4648758050274626</v>
      </c>
      <c r="O640" s="27">
        <f>O432/O588</f>
        <v>1.1091252514788803</v>
      </c>
      <c r="P640" s="6"/>
      <c r="Q640" s="89" t="s">
        <v>41</v>
      </c>
    </row>
    <row r="641" spans="2:17" x14ac:dyDescent="0.3">
      <c r="B641" s="180" t="s">
        <v>2553</v>
      </c>
      <c r="C641" s="181"/>
      <c r="D641" s="181"/>
      <c r="E641" s="181"/>
      <c r="F641" s="181"/>
      <c r="G641" s="181"/>
      <c r="H641" s="181"/>
      <c r="I641" s="181"/>
      <c r="J641" s="181"/>
      <c r="K641" s="181"/>
      <c r="L641" s="181"/>
      <c r="M641" s="181"/>
      <c r="N641" s="181"/>
      <c r="O641" s="127"/>
      <c r="P641" s="40"/>
      <c r="Q641" s="41"/>
    </row>
    <row r="642" spans="2:17" x14ac:dyDescent="0.3">
      <c r="B642" s="42"/>
      <c r="C642" s="43">
        <f t="shared" ref="C642:O642" si="117">365/(C465/((C366+B366)/2))</f>
        <v>0.70804114339770352</v>
      </c>
      <c r="D642" s="43">
        <f t="shared" si="117"/>
        <v>0.66984859147793696</v>
      </c>
      <c r="E642" s="43">
        <f t="shared" si="117"/>
        <v>0.63910395197683645</v>
      </c>
      <c r="F642" s="43">
        <f t="shared" si="117"/>
        <v>0.65422051138231363</v>
      </c>
      <c r="G642" s="43">
        <f t="shared" si="117"/>
        <v>0.72561199665152076</v>
      </c>
      <c r="H642" s="43">
        <f t="shared" si="117"/>
        <v>0.75932114854385169</v>
      </c>
      <c r="I642" s="43">
        <f t="shared" si="117"/>
        <v>0.83013314169877239</v>
      </c>
      <c r="J642" s="43">
        <f t="shared" si="117"/>
        <v>0.89042699988617546</v>
      </c>
      <c r="K642" s="43">
        <f t="shared" si="117"/>
        <v>1.689950189288935</v>
      </c>
      <c r="L642" s="43">
        <f t="shared" si="117"/>
        <v>2.7702915481334123</v>
      </c>
      <c r="M642" s="43">
        <f t="shared" si="117"/>
        <v>2.8791460076123547</v>
      </c>
      <c r="N642" s="44">
        <f t="shared" si="117"/>
        <v>2.5943926677173437</v>
      </c>
      <c r="O642" s="44">
        <f t="shared" si="117"/>
        <v>2.4302964779056309</v>
      </c>
      <c r="P642" s="40"/>
      <c r="Q642" s="41" t="s">
        <v>60</v>
      </c>
    </row>
    <row r="643" spans="2:17" x14ac:dyDescent="0.3">
      <c r="B643" s="42"/>
      <c r="C643" s="43">
        <f t="shared" ref="C643:O643" si="118">365/(C503/((C372+B372)/2))</f>
        <v>29.543500994153664</v>
      </c>
      <c r="D643" s="43">
        <f t="shared" si="118"/>
        <v>26.937383930041374</v>
      </c>
      <c r="E643" s="43">
        <f t="shared" si="118"/>
        <v>26.762934340617672</v>
      </c>
      <c r="F643" s="43">
        <f t="shared" si="118"/>
        <v>25.729682181892453</v>
      </c>
      <c r="G643" s="43">
        <f t="shared" si="118"/>
        <v>26.927666038458892</v>
      </c>
      <c r="H643" s="43">
        <f t="shared" si="118"/>
        <v>29.396318014232644</v>
      </c>
      <c r="I643" s="43">
        <f t="shared" si="118"/>
        <v>31.199940351638318</v>
      </c>
      <c r="J643" s="43">
        <f t="shared" si="118"/>
        <v>31.388670028447255</v>
      </c>
      <c r="K643" s="43">
        <f t="shared" si="118"/>
        <v>29.457705410677217</v>
      </c>
      <c r="L643" s="43">
        <f t="shared" si="118"/>
        <v>29.481981768418954</v>
      </c>
      <c r="M643" s="43">
        <f t="shared" si="118"/>
        <v>28.740033133316629</v>
      </c>
      <c r="N643" s="44">
        <f t="shared" si="118"/>
        <v>27.802215801156464</v>
      </c>
      <c r="O643" s="44">
        <f t="shared" si="118"/>
        <v>26.386962128951762</v>
      </c>
      <c r="P643" s="40"/>
      <c r="Q643" s="41" t="s">
        <v>61</v>
      </c>
    </row>
    <row r="644" spans="2:17" x14ac:dyDescent="0.3">
      <c r="B644" s="42"/>
      <c r="C644" s="43">
        <f t="shared" ref="C644:O644" si="119">365/(C503/((C408+B408)/2))</f>
        <v>55.320672375297484</v>
      </c>
      <c r="D644" s="43">
        <f t="shared" si="119"/>
        <v>57.540126719778144</v>
      </c>
      <c r="E644" s="43">
        <f t="shared" si="119"/>
        <v>60.428973735384524</v>
      </c>
      <c r="F644" s="43">
        <f t="shared" si="119"/>
        <v>58.485737651768211</v>
      </c>
      <c r="G644" s="43">
        <f t="shared" si="119"/>
        <v>56.671702560337266</v>
      </c>
      <c r="H644" s="43">
        <f t="shared" si="119"/>
        <v>59.97349851141977</v>
      </c>
      <c r="I644" s="43">
        <f t="shared" si="119"/>
        <v>60.841368045188581</v>
      </c>
      <c r="J644" s="43">
        <f t="shared" si="119"/>
        <v>58.681277919880991</v>
      </c>
      <c r="K644" s="43">
        <f t="shared" si="119"/>
        <v>59.127546386029692</v>
      </c>
      <c r="L644" s="43">
        <f t="shared" si="119"/>
        <v>58.726911720665875</v>
      </c>
      <c r="M644" s="43">
        <f t="shared" si="119"/>
        <v>54.760317392875471</v>
      </c>
      <c r="N644" s="44">
        <f t="shared" si="119"/>
        <v>55.415432886538852</v>
      </c>
      <c r="O644" s="44">
        <f t="shared" si="119"/>
        <v>54.02528947342897</v>
      </c>
      <c r="P644" s="40"/>
      <c r="Q644" s="41" t="s">
        <v>62</v>
      </c>
    </row>
    <row r="645" spans="2:17" x14ac:dyDescent="0.3">
      <c r="B645" s="45"/>
      <c r="C645" s="46">
        <f t="shared" ref="C645:M645" si="120">C643+C642-C644</f>
        <v>-25.069130237746116</v>
      </c>
      <c r="D645" s="46">
        <f t="shared" si="120"/>
        <v>-29.932894198258833</v>
      </c>
      <c r="E645" s="46">
        <f t="shared" si="120"/>
        <v>-33.02693544279002</v>
      </c>
      <c r="F645" s="46">
        <f t="shared" si="120"/>
        <v>-32.101834958493441</v>
      </c>
      <c r="G645" s="46">
        <f t="shared" si="120"/>
        <v>-29.018424525226855</v>
      </c>
      <c r="H645" s="46">
        <f t="shared" si="120"/>
        <v>-29.817859348643275</v>
      </c>
      <c r="I645" s="46">
        <f t="shared" si="120"/>
        <v>-28.811294551851489</v>
      </c>
      <c r="J645" s="46">
        <f t="shared" si="120"/>
        <v>-26.402180891547559</v>
      </c>
      <c r="K645" s="46">
        <f t="shared" si="120"/>
        <v>-27.979890786063539</v>
      </c>
      <c r="L645" s="46">
        <f t="shared" si="120"/>
        <v>-26.474638404113506</v>
      </c>
      <c r="M645" s="46">
        <f t="shared" si="120"/>
        <v>-23.141138251946487</v>
      </c>
      <c r="N645" s="47">
        <f>N643+N642-N644</f>
        <v>-25.018824417665044</v>
      </c>
      <c r="O645" s="47">
        <f>O643+O642-O644</f>
        <v>-25.208030866571576</v>
      </c>
      <c r="P645" s="40"/>
      <c r="Q645" s="41" t="s">
        <v>63</v>
      </c>
    </row>
    <row r="646" spans="2:17" x14ac:dyDescent="0.3">
      <c r="B646" s="178" t="s">
        <v>42</v>
      </c>
      <c r="C646" s="179"/>
      <c r="D646" s="179"/>
      <c r="E646" s="179"/>
      <c r="F646" s="179"/>
      <c r="G646" s="179"/>
      <c r="H646" s="179"/>
      <c r="I646" s="179"/>
      <c r="J646" s="179"/>
      <c r="K646" s="179"/>
      <c r="L646" s="179"/>
      <c r="M646" s="179"/>
      <c r="N646" s="179"/>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1">B457/B647</f>
        <v>1.7766718749999999</v>
      </c>
      <c r="C648" s="13">
        <f t="shared" si="121"/>
        <v>1.8198040645833333</v>
      </c>
      <c r="D648" s="13">
        <f t="shared" si="121"/>
        <v>1.9116860104166666</v>
      </c>
      <c r="E648" s="13">
        <f t="shared" si="121"/>
        <v>2.0167770374999998</v>
      </c>
      <c r="F648" s="13">
        <f t="shared" si="121"/>
        <v>2.2201221520833334</v>
      </c>
      <c r="G648" s="13">
        <f t="shared" si="121"/>
        <v>2.2961245604166667</v>
      </c>
      <c r="H648" s="13">
        <f t="shared" si="121"/>
        <v>2.6638986499999997</v>
      </c>
      <c r="I648" s="13">
        <f t="shared" si="121"/>
        <v>2.9597822000000003</v>
      </c>
      <c r="J648" s="13">
        <f t="shared" si="121"/>
        <v>3.2753036916666667</v>
      </c>
      <c r="K648" s="13">
        <f t="shared" si="121"/>
        <v>3.6568571791666669</v>
      </c>
      <c r="L648" s="13">
        <f t="shared" si="121"/>
        <v>3.9018833416666663</v>
      </c>
      <c r="M648" s="13">
        <f t="shared" si="121"/>
        <v>4.2173005041666674</v>
      </c>
      <c r="N648" s="13">
        <f t="shared" si="121"/>
        <v>4.6331548104166664</v>
      </c>
      <c r="O648" s="13">
        <f t="shared" si="121"/>
        <v>5.0064587500000002</v>
      </c>
      <c r="P648" s="6"/>
      <c r="Q648" s="90" t="s">
        <v>44</v>
      </c>
    </row>
    <row r="649" spans="2:17" x14ac:dyDescent="0.3">
      <c r="B649" s="13">
        <f t="shared" ref="B649:O649" si="122">B588/B647</f>
        <v>0.34877583333333334</v>
      </c>
      <c r="C649" s="13">
        <f t="shared" si="122"/>
        <v>0.31813225000000001</v>
      </c>
      <c r="D649" s="13">
        <f t="shared" si="122"/>
        <v>0.39188194375000002</v>
      </c>
      <c r="E649" s="13">
        <f t="shared" si="122"/>
        <v>0.54259102916666668</v>
      </c>
      <c r="F649" s="13">
        <f t="shared" si="122"/>
        <v>0.74081576250000003</v>
      </c>
      <c r="G649" s="13">
        <f t="shared" si="122"/>
        <v>0.8955371875</v>
      </c>
      <c r="H649" s="13">
        <f t="shared" si="122"/>
        <v>1.0176856083333332</v>
      </c>
      <c r="I649" s="13">
        <f t="shared" si="122"/>
        <v>1.1205170166666667</v>
      </c>
      <c r="J649" s="13">
        <f t="shared" si="122"/>
        <v>1.1276091166666666</v>
      </c>
      <c r="K649" s="13">
        <f t="shared" si="122"/>
        <v>1.2871109062499999</v>
      </c>
      <c r="L649" s="13">
        <f t="shared" si="122"/>
        <v>1.2379151354166666</v>
      </c>
      <c r="M649" s="13">
        <f t="shared" si="122"/>
        <v>1.3009566895833333</v>
      </c>
      <c r="N649" s="13">
        <f t="shared" si="122"/>
        <v>1.3672223791666667</v>
      </c>
      <c r="O649" s="13">
        <f t="shared" si="122"/>
        <v>1.4447866666666667</v>
      </c>
      <c r="P649" s="6"/>
      <c r="Q649" s="89" t="s">
        <v>45</v>
      </c>
    </row>
    <row r="650" spans="2:17" x14ac:dyDescent="0.3">
      <c r="B650" s="91"/>
      <c r="C650" s="91">
        <f t="shared" ref="C650:M650" si="123">+C649/B649-1</f>
        <v>-8.7860397437704685E-2</v>
      </c>
      <c r="D650" s="92">
        <f t="shared" si="123"/>
        <v>0.23182086616493613</v>
      </c>
      <c r="E650" s="91">
        <f t="shared" si="123"/>
        <v>0.3845777735368463</v>
      </c>
      <c r="F650" s="92">
        <f t="shared" si="123"/>
        <v>0.36532991272962057</v>
      </c>
      <c r="G650" s="91">
        <f t="shared" si="123"/>
        <v>0.20885277127185842</v>
      </c>
      <c r="H650" s="92">
        <f t="shared" si="123"/>
        <v>0.13639681583109375</v>
      </c>
      <c r="I650" s="91">
        <f t="shared" si="123"/>
        <v>0.10104437705642777</v>
      </c>
      <c r="J650" s="92">
        <f t="shared" si="123"/>
        <v>6.3293103937838158E-3</v>
      </c>
      <c r="K650" s="91">
        <f t="shared" si="123"/>
        <v>0.1414513125389032</v>
      </c>
      <c r="L650" s="92">
        <f t="shared" si="123"/>
        <v>-3.8221858422958443E-2</v>
      </c>
      <c r="M650" s="91">
        <f t="shared" si="123"/>
        <v>5.0925586385570432E-2</v>
      </c>
      <c r="N650" s="93">
        <f>+N649/M649-1</f>
        <v>5.0936122711784382E-2</v>
      </c>
      <c r="O650" s="93">
        <f>+O649/N649-1</f>
        <v>5.6731288692974724E-2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4">+B651/B661</f>
        <v>7.3826745076465153E-2</v>
      </c>
      <c r="C652" s="91">
        <f t="shared" si="124"/>
        <v>7.7247478146325932E-2</v>
      </c>
      <c r="D652" s="92">
        <f t="shared" si="124"/>
        <v>5.8860244389790053E-2</v>
      </c>
      <c r="E652" s="91">
        <f t="shared" si="124"/>
        <v>5.3835507059212126E-2</v>
      </c>
      <c r="F652" s="92">
        <f t="shared" si="124"/>
        <v>3.2622362759207761E-2</v>
      </c>
      <c r="G652" s="91">
        <f t="shared" si="124"/>
        <v>2.2949141491841761E-2</v>
      </c>
      <c r="H652" s="92">
        <f t="shared" si="124"/>
        <v>2.0966031230311717E-2</v>
      </c>
      <c r="I652" s="91">
        <f t="shared" si="124"/>
        <v>2.2144177012996074E-2</v>
      </c>
      <c r="J652" s="92">
        <f t="shared" si="124"/>
        <v>2.5169388223552431E-2</v>
      </c>
      <c r="K652" s="91">
        <f t="shared" si="124"/>
        <v>2.7034713658169399E-2</v>
      </c>
      <c r="L652" s="92">
        <f t="shared" si="124"/>
        <v>2.2294342162810104E-2</v>
      </c>
      <c r="M652" s="91">
        <f t="shared" si="124"/>
        <v>2.7031419573942245E-2</v>
      </c>
      <c r="N652" s="93">
        <f t="shared" si="124"/>
        <v>2.5611616639819399E-2</v>
      </c>
      <c r="O652" s="93">
        <f t="shared" si="124"/>
        <v>0</v>
      </c>
      <c r="P652" s="6"/>
      <c r="Q652" s="94" t="s">
        <v>48</v>
      </c>
    </row>
    <row r="653" spans="2:17" x14ac:dyDescent="0.3">
      <c r="B653" s="95">
        <f t="shared" ref="B653:M653" si="125">+B651/B649</f>
        <v>0.9318306170869064</v>
      </c>
      <c r="C653" s="95">
        <f t="shared" si="125"/>
        <v>0.90371221402419899</v>
      </c>
      <c r="D653" s="96">
        <f t="shared" si="125"/>
        <v>0.89312612020542981</v>
      </c>
      <c r="E653" s="95">
        <f t="shared" si="125"/>
        <v>0.96757957979201448</v>
      </c>
      <c r="F653" s="96">
        <f t="shared" si="125"/>
        <v>0.84366455418124298</v>
      </c>
      <c r="G653" s="95">
        <f t="shared" si="125"/>
        <v>0.89331857031341877</v>
      </c>
      <c r="H653" s="96">
        <f t="shared" si="125"/>
        <v>0.75661873735350482</v>
      </c>
      <c r="I653" s="95">
        <f t="shared" si="125"/>
        <v>0.7585783949346836</v>
      </c>
      <c r="J653" s="96">
        <f t="shared" si="125"/>
        <v>0.75380731446433413</v>
      </c>
      <c r="K653" s="95">
        <f t="shared" si="125"/>
        <v>0.74585647230428798</v>
      </c>
      <c r="L653" s="96">
        <f t="shared" si="125"/>
        <v>0.77549742509358377</v>
      </c>
      <c r="M653" s="95">
        <f t="shared" si="125"/>
        <v>0.73791849312636693</v>
      </c>
      <c r="N653" s="97">
        <f>+N651/N649</f>
        <v>0.73140991197752936</v>
      </c>
      <c r="O653" s="97">
        <f>+O651/O649</f>
        <v>0</v>
      </c>
      <c r="P653" s="28"/>
      <c r="Q653" s="98" t="s">
        <v>49</v>
      </c>
    </row>
    <row r="654" spans="2:17" x14ac:dyDescent="0.3">
      <c r="B654" s="16">
        <f t="shared" ref="B654:M654" si="126">+B661*B647</f>
        <v>21130553.681924473</v>
      </c>
      <c r="C654" s="16">
        <f t="shared" si="126"/>
        <v>17864660.868098978</v>
      </c>
      <c r="D654" s="16">
        <f t="shared" si="126"/>
        <v>28542185.263019636</v>
      </c>
      <c r="E654" s="16">
        <f t="shared" si="126"/>
        <v>46809255.408857293</v>
      </c>
      <c r="F654" s="16">
        <f t="shared" si="126"/>
        <v>91961456.689805254</v>
      </c>
      <c r="G654" s="16">
        <f t="shared" si="126"/>
        <v>167326520.74872127</v>
      </c>
      <c r="H654" s="16">
        <f t="shared" si="126"/>
        <v>176285151.89162242</v>
      </c>
      <c r="I654" s="16">
        <f t="shared" si="126"/>
        <v>184247082.09320727</v>
      </c>
      <c r="J654" s="16">
        <f t="shared" si="126"/>
        <v>162101675.4067193</v>
      </c>
      <c r="K654" s="16">
        <f t="shared" si="126"/>
        <v>170447523.81194711</v>
      </c>
      <c r="L654" s="16">
        <f t="shared" si="126"/>
        <v>206689211.385961</v>
      </c>
      <c r="M654" s="16">
        <f t="shared" si="126"/>
        <v>170468294.77065352</v>
      </c>
      <c r="N654" s="16">
        <f>+N661*N647</f>
        <v>187414955.77976319</v>
      </c>
      <c r="O654" s="16">
        <f>+O661*O647</f>
        <v>174000000</v>
      </c>
      <c r="P654" s="6"/>
      <c r="Q654" s="89" t="s">
        <v>50</v>
      </c>
    </row>
    <row r="655" spans="2:17" x14ac:dyDescent="0.3">
      <c r="B655" s="32">
        <f t="shared" ref="B655:M655" si="127">+B661/B$648</f>
        <v>2.4777781118048403</v>
      </c>
      <c r="C655" s="32">
        <f t="shared" si="127"/>
        <v>2.0451676199397726</v>
      </c>
      <c r="D655" s="33">
        <f t="shared" si="127"/>
        <v>3.1104943824777926</v>
      </c>
      <c r="E655" s="32">
        <f t="shared" si="127"/>
        <v>4.8354022427125161</v>
      </c>
      <c r="F655" s="33">
        <f t="shared" si="127"/>
        <v>8.6295417539966799</v>
      </c>
      <c r="G655" s="32">
        <f t="shared" si="127"/>
        <v>15.181968967887544</v>
      </c>
      <c r="H655" s="33">
        <f t="shared" si="127"/>
        <v>13.786588056101412</v>
      </c>
      <c r="I655" s="32">
        <f t="shared" si="127"/>
        <v>12.968795058439833</v>
      </c>
      <c r="J655" s="33">
        <f t="shared" si="127"/>
        <v>10.310855284144688</v>
      </c>
      <c r="K655" s="32">
        <f t="shared" si="127"/>
        <v>9.7104970345732031</v>
      </c>
      <c r="L655" s="33">
        <f t="shared" si="127"/>
        <v>11.035761093175655</v>
      </c>
      <c r="M655" s="32">
        <f t="shared" si="127"/>
        <v>8.4210807463522332</v>
      </c>
      <c r="N655" s="34">
        <f>+N661/N$648</f>
        <v>8.4272561681585554</v>
      </c>
      <c r="O655" s="34">
        <f>+O661/O$648</f>
        <v>7.2406468943741915</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8">+B661/B$649</f>
        <v>12.621856972317744</v>
      </c>
      <c r="C656" s="32">
        <f t="shared" si="128"/>
        <v>11.698921902826955</v>
      </c>
      <c r="D656" s="33">
        <f t="shared" si="128"/>
        <v>15.173673325086503</v>
      </c>
      <c r="E656" s="32">
        <f t="shared" si="128"/>
        <v>17.972888761460009</v>
      </c>
      <c r="F656" s="33">
        <f t="shared" si="128"/>
        <v>25.861540453354074</v>
      </c>
      <c r="G656" s="32">
        <f t="shared" si="128"/>
        <v>38.926012575720385</v>
      </c>
      <c r="H656" s="33">
        <f t="shared" si="128"/>
        <v>36.087837943292797</v>
      </c>
      <c r="I656" s="32">
        <f t="shared" si="128"/>
        <v>34.25633720727059</v>
      </c>
      <c r="J656" s="33">
        <f t="shared" si="128"/>
        <v>29.949369756987323</v>
      </c>
      <c r="K656" s="32">
        <f t="shared" si="128"/>
        <v>27.588843060629337</v>
      </c>
      <c r="L656" s="33">
        <f t="shared" si="128"/>
        <v>34.78449462335854</v>
      </c>
      <c r="M656" s="32">
        <f t="shared" si="128"/>
        <v>27.298547570091575</v>
      </c>
      <c r="N656" s="34">
        <f>+N661/N$649</f>
        <v>28.557740897947742</v>
      </c>
      <c r="O656" s="34">
        <f>+O661/O$649</f>
        <v>25.090209396542974</v>
      </c>
      <c r="P656" s="35">
        <f>(SUM(INDEX($B656:$O656,,$Q$348-$B$348-$P$348+1):INDEX($B656:$O656,$Q$348-$B$348+1))-MAX(INDEX($B656:$O656,,$Q$348-$B$348-$P$348+1):INDEX($B656:$O656,$Q$348-$B$348+1))-MIN(INDEX($B656:$O656,,$Q$348-$B$348-$P$348+1):INDEX($B656:$O656,$Q$348-$B$348+1)))/(COUNT(INDEX($B656:$O656,,$Q$348-$B$348-$P$348+1):INDEX($B656:$O656,$Q$348-$B$348+1))-2)</f>
        <v>31.217595865653994</v>
      </c>
      <c r="Q656" s="36" t="s">
        <v>52</v>
      </c>
    </row>
    <row r="657" spans="1:17" x14ac:dyDescent="0.3">
      <c r="B657" s="32">
        <f t="shared" ref="B657:O657" si="129">+(B654+B432-B354-B360)/B559</f>
        <v>6.3702502646289361</v>
      </c>
      <c r="C657" s="32">
        <f t="shared" si="129"/>
        <v>4.7993331576485536</v>
      </c>
      <c r="D657" s="33">
        <f t="shared" si="129"/>
        <v>6.3080315022066831</v>
      </c>
      <c r="E657" s="32">
        <f t="shared" si="129"/>
        <v>8.197645037455823</v>
      </c>
      <c r="F657" s="33">
        <f t="shared" si="129"/>
        <v>14.758134430666356</v>
      </c>
      <c r="G657" s="32">
        <f t="shared" si="129"/>
        <v>24.191291822414684</v>
      </c>
      <c r="H657" s="33">
        <f t="shared" si="129"/>
        <v>22.775925744490507</v>
      </c>
      <c r="I657" s="32">
        <f t="shared" si="129"/>
        <v>21.146526067474028</v>
      </c>
      <c r="J657" s="33">
        <f t="shared" si="129"/>
        <v>18.29913149770216</v>
      </c>
      <c r="K657" s="32">
        <f t="shared" si="129"/>
        <v>16.760833198746077</v>
      </c>
      <c r="L657" s="33">
        <f t="shared" si="129"/>
        <v>20.478397286238557</v>
      </c>
      <c r="M657" s="32">
        <f t="shared" si="129"/>
        <v>15.874538971301197</v>
      </c>
      <c r="N657" s="34">
        <f t="shared" si="129"/>
        <v>15.40437690153205</v>
      </c>
      <c r="O657" s="34">
        <f t="shared" si="129"/>
        <v>13.209709625977279</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0">B654/B465</f>
        <v>0.28703374819772487</v>
      </c>
      <c r="C658" s="32">
        <f t="shared" si="130"/>
        <v>0.22901343451445738</v>
      </c>
      <c r="D658" s="33">
        <f t="shared" si="130"/>
        <v>0.32365309775551487</v>
      </c>
      <c r="E658" s="32">
        <f t="shared" si="130"/>
        <v>0.47233623032636457</v>
      </c>
      <c r="F658" s="33">
        <f t="shared" si="130"/>
        <v>0.80433164200043927</v>
      </c>
      <c r="G658" s="32">
        <f t="shared" si="130"/>
        <v>1.2962343756503325</v>
      </c>
      <c r="H658" s="33">
        <f t="shared" si="130"/>
        <v>1.2429470950897648</v>
      </c>
      <c r="I658" s="32">
        <f t="shared" si="130"/>
        <v>1.1870264704006741</v>
      </c>
      <c r="J658" s="33">
        <f t="shared" si="130"/>
        <v>0.9419446231665809</v>
      </c>
      <c r="K658" s="32">
        <f t="shared" si="130"/>
        <v>0.91735141184302249</v>
      </c>
      <c r="L658" s="33">
        <f t="shared" si="130"/>
        <v>1.0765240409984904</v>
      </c>
      <c r="M658" s="32">
        <f t="shared" si="130"/>
        <v>0.81263669550769979</v>
      </c>
      <c r="N658" s="34">
        <f t="shared" si="130"/>
        <v>0.86010746311047848</v>
      </c>
      <c r="O658" s="34">
        <f t="shared" si="130"/>
        <v>0.77847769384913323</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36.25</v>
      </c>
      <c r="P661" s="151" t="s">
        <v>474</v>
      </c>
      <c r="Q661" s="36" t="s">
        <v>57</v>
      </c>
    </row>
    <row r="662" spans="1:17" x14ac:dyDescent="0.3">
      <c r="B662" s="182" t="s">
        <v>64</v>
      </c>
      <c r="C662" s="183"/>
      <c r="D662" s="183"/>
      <c r="E662" s="183"/>
      <c r="F662" s="183"/>
      <c r="G662" s="183"/>
      <c r="H662" s="183"/>
      <c r="I662" s="183"/>
      <c r="J662" s="183"/>
      <c r="K662" s="183"/>
      <c r="L662" s="183"/>
      <c r="M662" s="183"/>
      <c r="N662" s="183"/>
      <c r="O662" s="128"/>
      <c r="P662" s="28"/>
      <c r="Q662" s="89"/>
    </row>
    <row r="663" spans="1:17" x14ac:dyDescent="0.3">
      <c r="B663" s="102"/>
      <c r="C663" s="103">
        <f t="shared" ref="C663:O663" si="131">+C656/C650/100</f>
        <v>-1.3315352814243522</v>
      </c>
      <c r="D663" s="102">
        <f t="shared" si="131"/>
        <v>0.65454303471934761</v>
      </c>
      <c r="E663" s="103">
        <f t="shared" si="131"/>
        <v>0.46734080849677684</v>
      </c>
      <c r="F663" s="102">
        <f t="shared" si="131"/>
        <v>0.70789550902430787</v>
      </c>
      <c r="G663" s="103">
        <f t="shared" si="131"/>
        <v>1.8638015832239723</v>
      </c>
      <c r="H663" s="102">
        <f t="shared" si="131"/>
        <v>2.6457976840149975</v>
      </c>
      <c r="I663" s="103">
        <f t="shared" si="131"/>
        <v>3.390226968111278</v>
      </c>
      <c r="J663" s="102">
        <f t="shared" si="131"/>
        <v>47.318535343757823</v>
      </c>
      <c r="K663" s="103">
        <f t="shared" si="131"/>
        <v>1.9504126589876365</v>
      </c>
      <c r="L663" s="102">
        <f t="shared" si="131"/>
        <v>-9.1006811438725848</v>
      </c>
      <c r="M663" s="103">
        <f t="shared" si="131"/>
        <v>5.3604778084256903</v>
      </c>
      <c r="N663" s="104">
        <f t="shared" si="131"/>
        <v>5.6065792560494074</v>
      </c>
      <c r="O663" s="104">
        <f t="shared" si="131"/>
        <v>4.4226404819268632</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45.90</v>
      </c>
      <c r="P664" s="30"/>
      <c r="Q664" s="90" t="s">
        <v>66</v>
      </c>
    </row>
    <row r="665" spans="1:17" x14ac:dyDescent="0.3">
      <c r="B665" s="48">
        <f t="shared" ref="B665:O668" si="132">($P655-B655)/$P655</f>
        <v>0.76769015314632394</v>
      </c>
      <c r="C665" s="49">
        <f t="shared" si="132"/>
        <v>0.80825055548164948</v>
      </c>
      <c r="D665" s="48">
        <f t="shared" si="132"/>
        <v>0.7083683683417934</v>
      </c>
      <c r="E665" s="49">
        <f t="shared" si="132"/>
        <v>0.54664562208831757</v>
      </c>
      <c r="F665" s="48">
        <f t="shared" si="132"/>
        <v>0.19091725213921326</v>
      </c>
      <c r="G665" s="49">
        <f t="shared" si="132"/>
        <v>-0.4234207934374602</v>
      </c>
      <c r="H665" s="48">
        <f t="shared" si="132"/>
        <v>-0.29259361227253455</v>
      </c>
      <c r="I665" s="49">
        <f t="shared" si="132"/>
        <v>-0.21591952868948702</v>
      </c>
      <c r="J665" s="48">
        <f t="shared" si="132"/>
        <v>3.3281793644832386E-2</v>
      </c>
      <c r="K665" s="49">
        <f t="shared" si="132"/>
        <v>8.9569776959731368E-2</v>
      </c>
      <c r="L665" s="48">
        <f t="shared" si="132"/>
        <v>-3.4683435637404496E-2</v>
      </c>
      <c r="M665" s="49">
        <f t="shared" si="132"/>
        <v>0.21046199851102185</v>
      </c>
      <c r="N665" s="50">
        <f t="shared" si="132"/>
        <v>0.20988300748383962</v>
      </c>
      <c r="O665" s="50">
        <f t="shared" si="132"/>
        <v>0.32113631840569729</v>
      </c>
      <c r="P665" s="31"/>
      <c r="Q665" s="51" t="s">
        <v>67</v>
      </c>
    </row>
    <row r="666" spans="1:17" x14ac:dyDescent="0.3">
      <c r="B666" s="48">
        <f t="shared" si="132"/>
        <v>0.59568132579342936</v>
      </c>
      <c r="C666" s="49">
        <f t="shared" si="132"/>
        <v>0.62524590448368689</v>
      </c>
      <c r="D666" s="48">
        <f t="shared" si="132"/>
        <v>0.51393844066702221</v>
      </c>
      <c r="E666" s="49">
        <f t="shared" si="132"/>
        <v>0.42427056718887135</v>
      </c>
      <c r="F666" s="48">
        <f t="shared" si="132"/>
        <v>0.17157168141165932</v>
      </c>
      <c r="G666" s="49">
        <f t="shared" si="132"/>
        <v>-0.24692537962371702</v>
      </c>
      <c r="H666" s="48">
        <f t="shared" si="132"/>
        <v>-0.15600951779240332</v>
      </c>
      <c r="I666" s="49">
        <f t="shared" si="132"/>
        <v>-9.7340658604651201E-2</v>
      </c>
      <c r="J666" s="48">
        <f t="shared" si="132"/>
        <v>4.0625361226550742E-2</v>
      </c>
      <c r="K666" s="49">
        <f t="shared" si="132"/>
        <v>0.1162406234176751</v>
      </c>
      <c r="L666" s="48">
        <f t="shared" si="132"/>
        <v>-0.11425923934228692</v>
      </c>
      <c r="M666" s="49">
        <f t="shared" si="132"/>
        <v>0.12553972165019303</v>
      </c>
      <c r="N666" s="50">
        <f t="shared" si="132"/>
        <v>8.520370944492428E-2</v>
      </c>
      <c r="O666" s="50">
        <f t="shared" si="132"/>
        <v>0.19627989597534801</v>
      </c>
      <c r="P666" s="31"/>
      <c r="Q666" s="51" t="s">
        <v>68</v>
      </c>
    </row>
    <row r="667" spans="1:17" x14ac:dyDescent="0.3">
      <c r="B667" s="48">
        <f t="shared" si="132"/>
        <v>0.65892730567965474</v>
      </c>
      <c r="C667" s="49">
        <f t="shared" si="132"/>
        <v>0.74303654911185613</v>
      </c>
      <c r="D667" s="48">
        <f t="shared" si="132"/>
        <v>0.66225859095967998</v>
      </c>
      <c r="E667" s="49">
        <f t="shared" si="132"/>
        <v>0.56108586572622976</v>
      </c>
      <c r="F667" s="48">
        <f t="shared" si="132"/>
        <v>0.20982748490142186</v>
      </c>
      <c r="G667" s="49">
        <f t="shared" si="132"/>
        <v>-0.29523782240937257</v>
      </c>
      <c r="H667" s="48">
        <f t="shared" si="132"/>
        <v>-0.21945701292883041</v>
      </c>
      <c r="I667" s="49">
        <f t="shared" si="132"/>
        <v>-0.13221652552592569</v>
      </c>
      <c r="J667" s="48">
        <f t="shared" si="132"/>
        <v>2.0237223912720828E-2</v>
      </c>
      <c r="K667" s="49">
        <f t="shared" si="132"/>
        <v>0.10260000774346204</v>
      </c>
      <c r="L667" s="48">
        <f t="shared" si="132"/>
        <v>-9.6443914701784969E-2</v>
      </c>
      <c r="M667" s="49">
        <f t="shared" si="132"/>
        <v>0.15005352174332409</v>
      </c>
      <c r="N667" s="50">
        <f t="shared" si="132"/>
        <v>0.175226699757035</v>
      </c>
      <c r="O667" s="50">
        <f t="shared" si="132"/>
        <v>0.29273245694313194</v>
      </c>
      <c r="P667" s="31"/>
      <c r="Q667" s="51" t="s">
        <v>69</v>
      </c>
    </row>
    <row r="668" spans="1:17" x14ac:dyDescent="0.3">
      <c r="B668" s="48">
        <f t="shared" si="132"/>
        <v>0.71453783520907455</v>
      </c>
      <c r="C668" s="49">
        <f t="shared" si="132"/>
        <v>0.7722404727904395</v>
      </c>
      <c r="D668" s="48">
        <f t="shared" si="132"/>
        <v>0.67811898598441323</v>
      </c>
      <c r="E668" s="49">
        <f t="shared" si="132"/>
        <v>0.5302499317074455</v>
      </c>
      <c r="F668" s="48">
        <f t="shared" si="132"/>
        <v>0.20007228008213374</v>
      </c>
      <c r="G668" s="49">
        <f t="shared" si="132"/>
        <v>-0.2891371599086775</v>
      </c>
      <c r="H668" s="48">
        <f t="shared" si="132"/>
        <v>-0.23614164087945683</v>
      </c>
      <c r="I668" s="49">
        <f t="shared" si="132"/>
        <v>-0.18052719595637298</v>
      </c>
      <c r="J668" s="48">
        <f t="shared" si="132"/>
        <v>6.3212765291005044E-2</v>
      </c>
      <c r="K668" s="49">
        <f t="shared" si="132"/>
        <v>8.7671322473443461E-2</v>
      </c>
      <c r="L668" s="48">
        <f t="shared" si="132"/>
        <v>-7.0629795703374465E-2</v>
      </c>
      <c r="M668" s="49">
        <f t="shared" si="132"/>
        <v>0.1918126988733975</v>
      </c>
      <c r="N668" s="50">
        <f t="shared" si="132"/>
        <v>0.14460184590135824</v>
      </c>
      <c r="O668" s="50">
        <f t="shared" si="132"/>
        <v>0.2257846712347594</v>
      </c>
      <c r="P668" s="31"/>
      <c r="Q668" s="51" t="s">
        <v>70</v>
      </c>
    </row>
    <row r="669" spans="1:17" x14ac:dyDescent="0.3">
      <c r="B669" s="105"/>
      <c r="D669" s="105"/>
      <c r="F669" s="105"/>
      <c r="H669" s="105"/>
      <c r="I669" s="96"/>
      <c r="J669" s="95"/>
      <c r="K669" s="96"/>
      <c r="L669" s="95"/>
      <c r="M669" s="96"/>
      <c r="N669" s="97">
        <f>N664/N661-1</f>
        <v>-1</v>
      </c>
      <c r="O669" s="97">
        <f>O664/O661-1</f>
        <v>0.26620689655172414</v>
      </c>
      <c r="P669" s="28"/>
      <c r="Q669" s="98" t="s">
        <v>71</v>
      </c>
    </row>
    <row r="670" spans="1:17" x14ac:dyDescent="0.3">
      <c r="B670" s="109">
        <f t="shared" ref="B670:M670" si="133">AVERAGE(B665:B669)</f>
        <v>0.68420915495712054</v>
      </c>
      <c r="C670" s="110">
        <f t="shared" si="133"/>
        <v>0.73719337046690803</v>
      </c>
      <c r="D670" s="109">
        <f t="shared" si="133"/>
        <v>0.64067109648822718</v>
      </c>
      <c r="E670" s="110">
        <f t="shared" si="133"/>
        <v>0.51556299667771599</v>
      </c>
      <c r="F670" s="109">
        <f t="shared" si="133"/>
        <v>0.19309717463360704</v>
      </c>
      <c r="G670" s="110">
        <f t="shared" si="133"/>
        <v>-0.31368028884480681</v>
      </c>
      <c r="H670" s="109">
        <f t="shared" si="133"/>
        <v>-0.22605044596830626</v>
      </c>
      <c r="I670" s="110">
        <f t="shared" si="133"/>
        <v>-0.15650097719410924</v>
      </c>
      <c r="J670" s="52">
        <f t="shared" si="133"/>
        <v>3.9339286018777252E-2</v>
      </c>
      <c r="K670" s="53">
        <f t="shared" si="133"/>
        <v>9.9020432648577988E-2</v>
      </c>
      <c r="L670" s="52">
        <f t="shared" si="133"/>
        <v>-7.9004096346212707E-2</v>
      </c>
      <c r="M670" s="53">
        <f t="shared" si="133"/>
        <v>0.16946698519448411</v>
      </c>
      <c r="N670" s="54">
        <f>AVERAGE(N665:N669)</f>
        <v>-7.7016947482568571E-2</v>
      </c>
      <c r="O670" s="54">
        <f>AVERAGE(O665:O669)</f>
        <v>0.26042804782213214</v>
      </c>
      <c r="P670" s="31"/>
      <c r="Q670" s="51" t="s">
        <v>72</v>
      </c>
    </row>
    <row r="671" spans="1:17" x14ac:dyDescent="0.3">
      <c r="B671" s="184" t="s">
        <v>73</v>
      </c>
      <c r="C671" s="185"/>
      <c r="D671" s="185"/>
      <c r="E671" s="185"/>
      <c r="F671" s="185"/>
      <c r="G671" s="185"/>
      <c r="H671" s="185"/>
      <c r="I671" s="185"/>
      <c r="J671" s="185"/>
      <c r="K671" s="185"/>
      <c r="L671" s="185"/>
      <c r="M671" s="185"/>
      <c r="N671" s="185"/>
      <c r="O671" s="129"/>
      <c r="P671" s="28"/>
      <c r="Q671" s="89"/>
    </row>
    <row r="672" spans="1:17" s="3" customFormat="1" ht="14.25" x14ac:dyDescent="0.2">
      <c r="B672" s="55"/>
      <c r="C672" s="56">
        <f>+B$651+B672</f>
        <v>0.32500000000000001</v>
      </c>
      <c r="D672" s="56">
        <f t="shared" ref="D672:N672" si="134">+C$651+C672</f>
        <v>0.61250000000000004</v>
      </c>
      <c r="E672" s="56">
        <f t="shared" si="134"/>
        <v>0.96250000000000002</v>
      </c>
      <c r="F672" s="56">
        <f t="shared" si="134"/>
        <v>1.4875</v>
      </c>
      <c r="G672" s="56">
        <f t="shared" si="134"/>
        <v>2.1125000000000003</v>
      </c>
      <c r="H672" s="56">
        <f t="shared" si="134"/>
        <v>2.9125000000000005</v>
      </c>
      <c r="I672" s="56">
        <f t="shared" si="134"/>
        <v>3.6825000000000006</v>
      </c>
      <c r="J672" s="56">
        <f t="shared" si="134"/>
        <v>4.5325000000000006</v>
      </c>
      <c r="K672" s="56">
        <f t="shared" si="134"/>
        <v>5.3825000000000003</v>
      </c>
      <c r="L672" s="56">
        <f t="shared" si="134"/>
        <v>6.3425000000000002</v>
      </c>
      <c r="M672" s="56">
        <f t="shared" si="134"/>
        <v>7.3025000000000002</v>
      </c>
      <c r="N672" s="57">
        <f t="shared" si="134"/>
        <v>8.2625000000000011</v>
      </c>
      <c r="O672" s="57">
        <f>+N$651+N672</f>
        <v>9.2625000000000011</v>
      </c>
      <c r="P672" s="31"/>
      <c r="Q672" s="36" t="s">
        <v>74</v>
      </c>
    </row>
    <row r="673" spans="1:17" s="3" customFormat="1" ht="14.25" x14ac:dyDescent="0.2">
      <c r="B673" s="58">
        <f>+B$661+B672</f>
        <v>4.402198683734265</v>
      </c>
      <c r="C673" s="59">
        <f t="shared" ref="C673:O673" si="135">+C$661+C672</f>
        <v>4.0468043475206201</v>
      </c>
      <c r="D673" s="59">
        <f t="shared" si="135"/>
        <v>6.5587885964624242</v>
      </c>
      <c r="E673" s="59">
        <f t="shared" si="135"/>
        <v>10.714428210178603</v>
      </c>
      <c r="F673" s="59">
        <f t="shared" si="135"/>
        <v>20.646136810376095</v>
      </c>
      <c r="G673" s="59">
        <f t="shared" si="135"/>
        <v>36.972191822650259</v>
      </c>
      <c r="H673" s="59">
        <f t="shared" si="135"/>
        <v>39.638573310754673</v>
      </c>
      <c r="I673" s="59">
        <f t="shared" si="135"/>
        <v>42.067308769418176</v>
      </c>
      <c r="J673" s="59">
        <f t="shared" si="135"/>
        <v>38.303682376399856</v>
      </c>
      <c r="K673" s="59">
        <f t="shared" si="135"/>
        <v>40.892400794155648</v>
      </c>
      <c r="L673" s="59">
        <f t="shared" si="135"/>
        <v>49.402752372075206</v>
      </c>
      <c r="M673" s="59">
        <f t="shared" si="135"/>
        <v>42.816728077219487</v>
      </c>
      <c r="N673" s="60">
        <f t="shared" si="135"/>
        <v>47.307282454117335</v>
      </c>
      <c r="O673" s="60">
        <f t="shared" si="135"/>
        <v>45.512500000000003</v>
      </c>
      <c r="P673" s="31"/>
      <c r="Q673" s="36" t="s">
        <v>75</v>
      </c>
    </row>
    <row r="674" spans="1:17" s="3" customFormat="1" ht="14.25" x14ac:dyDescent="0.2">
      <c r="B674" s="72"/>
      <c r="I674" s="61"/>
      <c r="J674" s="61"/>
      <c r="K674" s="61"/>
      <c r="L674" s="61"/>
      <c r="M674" s="61"/>
      <c r="N674" s="62"/>
      <c r="O674" s="62">
        <f>+O673/B673-1</f>
        <v>9.3385838009003699</v>
      </c>
      <c r="P674" s="31"/>
      <c r="Q674" s="63" t="s">
        <v>76</v>
      </c>
    </row>
    <row r="675" spans="1:17" s="70" customFormat="1" ht="14.25" x14ac:dyDescent="0.2">
      <c r="A675" s="64"/>
      <c r="B675" s="65"/>
      <c r="C675" s="66">
        <f>RATE(C$348-$B$348,,-$B673,C673)</f>
        <v>-8.0731098650044034E-2</v>
      </c>
      <c r="D675" s="66">
        <f t="shared" ref="D675:O675" si="136">RATE(D$348-$B$348,,-$B673,D673)</f>
        <v>0.22061020517981159</v>
      </c>
      <c r="E675" s="66">
        <f t="shared" si="136"/>
        <v>0.34513679699075406</v>
      </c>
      <c r="F675" s="66">
        <f t="shared" si="136"/>
        <v>0.47160850902110657</v>
      </c>
      <c r="G675" s="66">
        <f t="shared" si="136"/>
        <v>0.53052740958135503</v>
      </c>
      <c r="H675" s="66">
        <f t="shared" si="136"/>
        <v>0.44236351813955094</v>
      </c>
      <c r="I675" s="66">
        <f t="shared" si="136"/>
        <v>0.38050917869141604</v>
      </c>
      <c r="J675" s="66">
        <f t="shared" si="136"/>
        <v>0.31052817112992542</v>
      </c>
      <c r="K675" s="66">
        <f t="shared" si="136"/>
        <v>0.28101009473774652</v>
      </c>
      <c r="L675" s="66">
        <f t="shared" si="136"/>
        <v>0.27352698159083511</v>
      </c>
      <c r="M675" s="66">
        <f t="shared" si="136"/>
        <v>0.22973936701798756</v>
      </c>
      <c r="N675" s="67">
        <f t="shared" si="136"/>
        <v>0.21881614028765736</v>
      </c>
      <c r="O675" s="67">
        <f t="shared" si="136"/>
        <v>0.19683826409757998</v>
      </c>
      <c r="P675" s="68"/>
      <c r="Q675" s="69" t="s">
        <v>77</v>
      </c>
    </row>
    <row r="676" spans="1:17" s="3" customFormat="1" ht="14.25" x14ac:dyDescent="0.2">
      <c r="B676" s="55"/>
      <c r="C676" s="56"/>
      <c r="D676" s="56">
        <f t="shared" ref="D676:N676" si="137">+C$651+C676</f>
        <v>0.28749999999999998</v>
      </c>
      <c r="E676" s="56">
        <f t="shared" si="137"/>
        <v>0.63749999999999996</v>
      </c>
      <c r="F676" s="56">
        <f t="shared" si="137"/>
        <v>1.1625000000000001</v>
      </c>
      <c r="G676" s="56">
        <f t="shared" si="137"/>
        <v>1.7875000000000001</v>
      </c>
      <c r="H676" s="56">
        <f t="shared" si="137"/>
        <v>2.5875000000000004</v>
      </c>
      <c r="I676" s="56">
        <f t="shared" si="137"/>
        <v>3.3575000000000004</v>
      </c>
      <c r="J676" s="56">
        <f t="shared" si="137"/>
        <v>4.2075000000000005</v>
      </c>
      <c r="K676" s="56">
        <f t="shared" si="137"/>
        <v>5.0575000000000001</v>
      </c>
      <c r="L676" s="56">
        <f t="shared" si="137"/>
        <v>6.0175000000000001</v>
      </c>
      <c r="M676" s="56">
        <f t="shared" si="137"/>
        <v>6.9775</v>
      </c>
      <c r="N676" s="57">
        <f t="shared" si="137"/>
        <v>7.9375</v>
      </c>
      <c r="O676" s="57">
        <f>+N$651+N676</f>
        <v>8.9375</v>
      </c>
      <c r="P676" s="31"/>
      <c r="Q676" s="36" t="s">
        <v>74</v>
      </c>
    </row>
    <row r="677" spans="1:17" s="3" customFormat="1" ht="14.25" x14ac:dyDescent="0.2">
      <c r="B677" s="58"/>
      <c r="C677" s="59">
        <f t="shared" ref="C677:O677" si="138">+C$661+C676</f>
        <v>3.7218043475206204</v>
      </c>
      <c r="D677" s="59">
        <f t="shared" si="138"/>
        <v>6.233788596462424</v>
      </c>
      <c r="E677" s="59">
        <f t="shared" si="138"/>
        <v>10.389428210178602</v>
      </c>
      <c r="F677" s="59">
        <f t="shared" si="138"/>
        <v>20.321136810376096</v>
      </c>
      <c r="G677" s="59">
        <f t="shared" si="138"/>
        <v>36.647191822650264</v>
      </c>
      <c r="H677" s="59">
        <f t="shared" si="138"/>
        <v>39.31357331075467</v>
      </c>
      <c r="I677" s="59">
        <f t="shared" si="138"/>
        <v>41.74230876941818</v>
      </c>
      <c r="J677" s="59">
        <f t="shared" si="138"/>
        <v>37.97868237639986</v>
      </c>
      <c r="K677" s="59">
        <f t="shared" si="138"/>
        <v>40.567400794155645</v>
      </c>
      <c r="L677" s="59">
        <f t="shared" si="138"/>
        <v>49.077752372075203</v>
      </c>
      <c r="M677" s="59">
        <f t="shared" si="138"/>
        <v>42.491728077219484</v>
      </c>
      <c r="N677" s="60">
        <f t="shared" si="138"/>
        <v>46.982282454117332</v>
      </c>
      <c r="O677" s="60">
        <f t="shared" si="138"/>
        <v>45.1875</v>
      </c>
      <c r="P677" s="31"/>
      <c r="Q677" s="36" t="s">
        <v>75</v>
      </c>
    </row>
    <row r="678" spans="1:17" s="3" customFormat="1" ht="14.25" x14ac:dyDescent="0.2">
      <c r="B678" s="72"/>
      <c r="I678" s="61"/>
      <c r="J678" s="61"/>
      <c r="K678" s="61"/>
      <c r="L678" s="61"/>
      <c r="M678" s="61"/>
      <c r="N678" s="62"/>
      <c r="O678" s="62">
        <f>+O677/C677-1</f>
        <v>11.141288412998621</v>
      </c>
      <c r="P678" s="31"/>
      <c r="Q678" s="63" t="s">
        <v>76</v>
      </c>
    </row>
    <row r="679" spans="1:17" s="70" customFormat="1" ht="14.25" x14ac:dyDescent="0.2">
      <c r="A679" s="64"/>
      <c r="B679" s="65"/>
      <c r="C679" s="66"/>
      <c r="D679" s="66">
        <f>RATE(D$348-$C$348,,-$C677,D677)</f>
        <v>0.67493721173581567</v>
      </c>
      <c r="E679" s="66">
        <f t="shared" ref="E679:O679" si="139">RATE(E$348-$C$348,,-$C677,E677)</f>
        <v>0.67077917633199791</v>
      </c>
      <c r="F679" s="66">
        <f t="shared" si="139"/>
        <v>0.76088699887526901</v>
      </c>
      <c r="G679" s="66">
        <f t="shared" si="139"/>
        <v>0.77142100715152306</v>
      </c>
      <c r="H679" s="66">
        <f t="shared" si="139"/>
        <v>0.60235151817150301</v>
      </c>
      <c r="I679" s="66">
        <f t="shared" si="139"/>
        <v>0.49613398416271826</v>
      </c>
      <c r="J679" s="66">
        <f t="shared" si="139"/>
        <v>0.39351720909297339</v>
      </c>
      <c r="K679" s="66">
        <f t="shared" si="139"/>
        <v>0.34796295034312047</v>
      </c>
      <c r="L679" s="66">
        <f t="shared" si="139"/>
        <v>0.33186134368075609</v>
      </c>
      <c r="M679" s="66">
        <f t="shared" si="139"/>
        <v>0.27571918125444922</v>
      </c>
      <c r="N679" s="67">
        <f t="shared" si="139"/>
        <v>0.25923656148251006</v>
      </c>
      <c r="O679" s="67">
        <f t="shared" si="139"/>
        <v>0.23127595374320054</v>
      </c>
      <c r="P679" s="68"/>
      <c r="Q679" s="69" t="s">
        <v>77</v>
      </c>
    </row>
    <row r="680" spans="1:17" s="3" customFormat="1" ht="14.25" x14ac:dyDescent="0.2">
      <c r="B680" s="55"/>
      <c r="C680" s="56"/>
      <c r="D680" s="56"/>
      <c r="E680" s="56">
        <f t="shared" ref="E680:N680" si="140">+D$651+D680</f>
        <v>0.35</v>
      </c>
      <c r="F680" s="56">
        <f t="shared" si="140"/>
        <v>0.875</v>
      </c>
      <c r="G680" s="56">
        <f t="shared" si="140"/>
        <v>1.5</v>
      </c>
      <c r="H680" s="56">
        <f t="shared" si="140"/>
        <v>2.2999999999999998</v>
      </c>
      <c r="I680" s="56">
        <f t="shared" si="140"/>
        <v>3.07</v>
      </c>
      <c r="J680" s="56">
        <f t="shared" si="140"/>
        <v>3.92</v>
      </c>
      <c r="K680" s="56">
        <f t="shared" si="140"/>
        <v>4.7699999999999996</v>
      </c>
      <c r="L680" s="56">
        <f t="shared" si="140"/>
        <v>5.7299999999999995</v>
      </c>
      <c r="M680" s="56">
        <f t="shared" si="140"/>
        <v>6.6899999999999995</v>
      </c>
      <c r="N680" s="57">
        <f t="shared" si="140"/>
        <v>7.6499999999999995</v>
      </c>
      <c r="O680" s="57">
        <f>+N$651+N680</f>
        <v>8.6499999999999986</v>
      </c>
      <c r="P680" s="31"/>
      <c r="Q680" s="36" t="s">
        <v>74</v>
      </c>
    </row>
    <row r="681" spans="1:17" s="3" customFormat="1" ht="14.25" x14ac:dyDescent="0.2">
      <c r="B681" s="58"/>
      <c r="C681" s="59"/>
      <c r="D681" s="59">
        <f t="shared" ref="D681:O681" si="141">+D$661+D680</f>
        <v>5.9462885964624244</v>
      </c>
      <c r="E681" s="59">
        <f t="shared" si="141"/>
        <v>10.101928210178603</v>
      </c>
      <c r="F681" s="59">
        <f t="shared" si="141"/>
        <v>20.033636810376095</v>
      </c>
      <c r="G681" s="59">
        <f t="shared" si="141"/>
        <v>36.359691822650262</v>
      </c>
      <c r="H681" s="59">
        <f t="shared" si="141"/>
        <v>39.026073310754668</v>
      </c>
      <c r="I681" s="59">
        <f t="shared" si="141"/>
        <v>41.454808769418179</v>
      </c>
      <c r="J681" s="59">
        <f t="shared" si="141"/>
        <v>37.691182376399858</v>
      </c>
      <c r="K681" s="59">
        <f t="shared" si="141"/>
        <v>40.279900794155651</v>
      </c>
      <c r="L681" s="59">
        <f t="shared" si="141"/>
        <v>48.790252372075201</v>
      </c>
      <c r="M681" s="59">
        <f t="shared" si="141"/>
        <v>42.204228077219483</v>
      </c>
      <c r="N681" s="60">
        <f t="shared" si="141"/>
        <v>46.69478245411733</v>
      </c>
      <c r="O681" s="60">
        <f t="shared" si="141"/>
        <v>44.9</v>
      </c>
      <c r="P681" s="31"/>
      <c r="Q681" s="36" t="s">
        <v>75</v>
      </c>
    </row>
    <row r="682" spans="1:17" s="3" customFormat="1" ht="14.25" x14ac:dyDescent="0.2">
      <c r="B682" s="72"/>
      <c r="I682" s="61"/>
      <c r="J682" s="61"/>
      <c r="K682" s="61"/>
      <c r="L682" s="61"/>
      <c r="M682" s="61"/>
      <c r="N682" s="62"/>
      <c r="O682" s="62">
        <f>+O681/D681-1</f>
        <v>6.5509284945759241</v>
      </c>
      <c r="P682" s="31"/>
      <c r="Q682" s="63" t="s">
        <v>76</v>
      </c>
    </row>
    <row r="683" spans="1:17" s="70" customFormat="1" ht="14.25" x14ac:dyDescent="0.2">
      <c r="A683" s="64"/>
      <c r="B683" s="65"/>
      <c r="C683" s="66"/>
      <c r="D683" s="66"/>
      <c r="E683" s="66">
        <f>RATE(E$348-$D$348,,-$D681,E681)</f>
        <v>0.69886275216922</v>
      </c>
      <c r="F683" s="66">
        <f t="shared" ref="F683:O683" si="142">RATE(F$348-$D$348,,-$D681,F681)</f>
        <v>0.83551064025703936</v>
      </c>
      <c r="G683" s="66">
        <f t="shared" si="142"/>
        <v>0.82862535290377315</v>
      </c>
      <c r="H683" s="66">
        <f t="shared" si="142"/>
        <v>0.60057938190098403</v>
      </c>
      <c r="I683" s="66">
        <f t="shared" si="142"/>
        <v>0.47457133290094167</v>
      </c>
      <c r="J683" s="66">
        <f t="shared" si="142"/>
        <v>0.36039688771154516</v>
      </c>
      <c r="K683" s="66">
        <f t="shared" si="142"/>
        <v>0.31429172252066795</v>
      </c>
      <c r="L683" s="66">
        <f t="shared" si="142"/>
        <v>0.30095083785551424</v>
      </c>
      <c r="M683" s="66">
        <f t="shared" si="142"/>
        <v>0.24327664455272607</v>
      </c>
      <c r="N683" s="67">
        <f t="shared" si="142"/>
        <v>0.2288595171324804</v>
      </c>
      <c r="O683" s="67">
        <f t="shared" si="142"/>
        <v>0.20176129972393503</v>
      </c>
      <c r="P683" s="68"/>
      <c r="Q683" s="69" t="s">
        <v>77</v>
      </c>
    </row>
    <row r="684" spans="1:17" s="3" customFormat="1" ht="14.25" x14ac:dyDescent="0.2">
      <c r="B684" s="55"/>
      <c r="C684" s="56"/>
      <c r="D684" s="56"/>
      <c r="E684" s="56"/>
      <c r="F684" s="56">
        <f t="shared" ref="F684:N684" si="143">+E$651+E684</f>
        <v>0.52500000000000002</v>
      </c>
      <c r="G684" s="56">
        <f t="shared" si="143"/>
        <v>1.1500000000000001</v>
      </c>
      <c r="H684" s="56">
        <f t="shared" si="143"/>
        <v>1.9500000000000002</v>
      </c>
      <c r="I684" s="56">
        <f t="shared" si="143"/>
        <v>2.72</v>
      </c>
      <c r="J684" s="56">
        <f t="shared" si="143"/>
        <v>3.5700000000000003</v>
      </c>
      <c r="K684" s="56">
        <f t="shared" si="143"/>
        <v>4.42</v>
      </c>
      <c r="L684" s="56">
        <f t="shared" si="143"/>
        <v>5.38</v>
      </c>
      <c r="M684" s="56">
        <f t="shared" si="143"/>
        <v>6.34</v>
      </c>
      <c r="N684" s="57">
        <f t="shared" si="143"/>
        <v>7.3</v>
      </c>
      <c r="O684" s="57">
        <f>+N$651+N684</f>
        <v>8.3000000000000007</v>
      </c>
      <c r="P684" s="31"/>
      <c r="Q684" s="36" t="s">
        <v>74</v>
      </c>
    </row>
    <row r="685" spans="1:17" s="3" customFormat="1" ht="14.25" x14ac:dyDescent="0.2">
      <c r="B685" s="58"/>
      <c r="C685" s="59"/>
      <c r="D685" s="59"/>
      <c r="E685" s="59">
        <f t="shared" ref="E685:O685" si="144">+E$661+E684</f>
        <v>9.7519282101786029</v>
      </c>
      <c r="F685" s="59">
        <f t="shared" si="144"/>
        <v>19.683636810376093</v>
      </c>
      <c r="G685" s="59">
        <f t="shared" si="144"/>
        <v>36.009691822650261</v>
      </c>
      <c r="H685" s="59">
        <f t="shared" si="144"/>
        <v>38.676073310754674</v>
      </c>
      <c r="I685" s="59">
        <f t="shared" si="144"/>
        <v>41.104808769418177</v>
      </c>
      <c r="J685" s="59">
        <f t="shared" si="144"/>
        <v>37.341182376399857</v>
      </c>
      <c r="K685" s="59">
        <f t="shared" si="144"/>
        <v>39.92990079415565</v>
      </c>
      <c r="L685" s="59">
        <f t="shared" si="144"/>
        <v>48.440252372075207</v>
      </c>
      <c r="M685" s="59">
        <f t="shared" si="144"/>
        <v>41.854228077219489</v>
      </c>
      <c r="N685" s="60">
        <f t="shared" si="144"/>
        <v>46.344782454117329</v>
      </c>
      <c r="O685" s="60">
        <f t="shared" si="144"/>
        <v>44.55</v>
      </c>
      <c r="P685" s="31"/>
      <c r="Q685" s="36" t="s">
        <v>75</v>
      </c>
    </row>
    <row r="686" spans="1:17" s="3" customFormat="1" ht="14.25" x14ac:dyDescent="0.2">
      <c r="B686" s="72"/>
      <c r="I686" s="61"/>
      <c r="J686" s="61"/>
      <c r="K686" s="61"/>
      <c r="L686" s="61"/>
      <c r="M686" s="61"/>
      <c r="N686" s="62"/>
      <c r="O686" s="62">
        <f>+O685/E685-1</f>
        <v>3.5683273133102853</v>
      </c>
      <c r="P686" s="31"/>
      <c r="Q686" s="63" t="s">
        <v>76</v>
      </c>
    </row>
    <row r="687" spans="1:17" s="70" customFormat="1" ht="14.25" x14ac:dyDescent="0.2">
      <c r="A687" s="64"/>
      <c r="B687" s="65"/>
      <c r="C687" s="66"/>
      <c r="D687" s="66"/>
      <c r="E687" s="66"/>
      <c r="F687" s="66">
        <f>RATE(F$348-$E$348,,-$E685,F685)</f>
        <v>1.0184353684875613</v>
      </c>
      <c r="G687" s="66">
        <f t="shared" ref="G687:O687" si="145">RATE(G$348-$E$348,,-$E685,G685)</f>
        <v>0.92160647986613209</v>
      </c>
      <c r="H687" s="66">
        <f t="shared" si="145"/>
        <v>0.58288960270155932</v>
      </c>
      <c r="I687" s="66">
        <f t="shared" si="145"/>
        <v>0.43284936033977722</v>
      </c>
      <c r="J687" s="66">
        <f t="shared" si="145"/>
        <v>0.30803544910523289</v>
      </c>
      <c r="K687" s="66">
        <f t="shared" si="145"/>
        <v>0.2648371781821629</v>
      </c>
      <c r="L687" s="66">
        <f t="shared" si="145"/>
        <v>0.25731798773491016</v>
      </c>
      <c r="M687" s="66">
        <f t="shared" si="145"/>
        <v>0.19972333232889894</v>
      </c>
      <c r="N687" s="67">
        <f t="shared" si="145"/>
        <v>0.18908324972975712</v>
      </c>
      <c r="O687" s="67">
        <f t="shared" si="145"/>
        <v>0.16406095215309827</v>
      </c>
      <c r="P687" s="68"/>
      <c r="Q687" s="69" t="s">
        <v>77</v>
      </c>
    </row>
    <row r="688" spans="1:17" s="3" customFormat="1" ht="14.25" x14ac:dyDescent="0.2">
      <c r="B688" s="55"/>
      <c r="C688" s="56"/>
      <c r="D688" s="56"/>
      <c r="E688" s="56"/>
      <c r="F688" s="56"/>
      <c r="G688" s="56">
        <f t="shared" ref="G688:N688" si="146">+F$651+F688</f>
        <v>0.62500000000000011</v>
      </c>
      <c r="H688" s="56">
        <f t="shared" si="146"/>
        <v>1.4250000000000003</v>
      </c>
      <c r="I688" s="56">
        <f t="shared" si="146"/>
        <v>2.1950000000000003</v>
      </c>
      <c r="J688" s="56">
        <f t="shared" si="146"/>
        <v>3.0450000000000004</v>
      </c>
      <c r="K688" s="56">
        <f t="shared" si="146"/>
        <v>3.8950000000000005</v>
      </c>
      <c r="L688" s="56">
        <f t="shared" si="146"/>
        <v>4.8550000000000004</v>
      </c>
      <c r="M688" s="56">
        <f t="shared" si="146"/>
        <v>5.8150000000000004</v>
      </c>
      <c r="N688" s="57">
        <f t="shared" si="146"/>
        <v>6.7750000000000004</v>
      </c>
      <c r="O688" s="57">
        <f>+N$651+N688</f>
        <v>7.7750000000000004</v>
      </c>
      <c r="P688" s="31"/>
      <c r="Q688" s="36" t="s">
        <v>74</v>
      </c>
    </row>
    <row r="689" spans="1:17" s="3" customFormat="1" ht="14.25" x14ac:dyDescent="0.2">
      <c r="B689" s="58"/>
      <c r="C689" s="59"/>
      <c r="D689" s="59"/>
      <c r="E689" s="59"/>
      <c r="F689" s="59">
        <f t="shared" ref="F689:O689" si="147">+F$661+F688</f>
        <v>19.158636810376095</v>
      </c>
      <c r="G689" s="59">
        <f t="shared" si="147"/>
        <v>35.484691822650262</v>
      </c>
      <c r="H689" s="59">
        <f t="shared" si="147"/>
        <v>38.151073310754668</v>
      </c>
      <c r="I689" s="59">
        <f t="shared" si="147"/>
        <v>40.579808769418179</v>
      </c>
      <c r="J689" s="59">
        <f t="shared" si="147"/>
        <v>36.816182376399858</v>
      </c>
      <c r="K689" s="59">
        <f t="shared" si="147"/>
        <v>39.404900794155651</v>
      </c>
      <c r="L689" s="59">
        <f t="shared" si="147"/>
        <v>47.915252372075201</v>
      </c>
      <c r="M689" s="59">
        <f t="shared" si="147"/>
        <v>41.329228077219483</v>
      </c>
      <c r="N689" s="60">
        <f t="shared" si="147"/>
        <v>45.81978245411733</v>
      </c>
      <c r="O689" s="60">
        <f t="shared" si="147"/>
        <v>44.024999999999999</v>
      </c>
      <c r="P689" s="31"/>
      <c r="Q689" s="36" t="s">
        <v>75</v>
      </c>
    </row>
    <row r="690" spans="1:17" s="3" customFormat="1" ht="14.25" x14ac:dyDescent="0.2">
      <c r="B690" s="72"/>
      <c r="I690" s="61"/>
      <c r="J690" s="61"/>
      <c r="K690" s="61"/>
      <c r="L690" s="61"/>
      <c r="M690" s="61"/>
      <c r="N690" s="62"/>
      <c r="O690" s="62">
        <f>+O689/F689-1</f>
        <v>1.2979192327585944</v>
      </c>
      <c r="P690" s="31"/>
      <c r="Q690" s="63" t="s">
        <v>76</v>
      </c>
    </row>
    <row r="691" spans="1:17" s="70" customFormat="1" ht="14.25" x14ac:dyDescent="0.2">
      <c r="A691" s="64"/>
      <c r="B691" s="65"/>
      <c r="C691" s="66"/>
      <c r="D691" s="66"/>
      <c r="E691" s="66"/>
      <c r="F691" s="66"/>
      <c r="G691" s="66">
        <f>RATE(G$348-$F$348,,-$F689,G689)</f>
        <v>0.85215118245950394</v>
      </c>
      <c r="H691" s="66">
        <f t="shared" ref="H691:O691" si="148">RATE(H$348-$F$348,,-$F689,H689)</f>
        <v>0.41114316960204611</v>
      </c>
      <c r="I691" s="66">
        <f t="shared" si="148"/>
        <v>0.2842467159752865</v>
      </c>
      <c r="J691" s="66">
        <f t="shared" si="148"/>
        <v>0.1773851042861512</v>
      </c>
      <c r="K691" s="66">
        <f t="shared" si="148"/>
        <v>0.15514666012494097</v>
      </c>
      <c r="L691" s="66">
        <f t="shared" si="148"/>
        <v>0.16506868468252067</v>
      </c>
      <c r="M691" s="66">
        <f t="shared" si="148"/>
        <v>0.11608932842143757</v>
      </c>
      <c r="N691" s="67">
        <f t="shared" si="148"/>
        <v>0.11515709610605038</v>
      </c>
      <c r="O691" s="67">
        <f t="shared" si="148"/>
        <v>9.6852695030614985E-2</v>
      </c>
      <c r="P691" s="68"/>
      <c r="Q691" s="69" t="s">
        <v>77</v>
      </c>
    </row>
    <row r="692" spans="1:17" s="3" customFormat="1" ht="14.25" x14ac:dyDescent="0.2">
      <c r="B692" s="55"/>
      <c r="C692" s="56"/>
      <c r="D692" s="56"/>
      <c r="E692" s="56"/>
      <c r="F692" s="56"/>
      <c r="G692" s="56"/>
      <c r="H692" s="56">
        <f t="shared" ref="H692:N692" si="149">+G$651+G692</f>
        <v>0.8</v>
      </c>
      <c r="I692" s="56">
        <f t="shared" si="149"/>
        <v>1.57</v>
      </c>
      <c r="J692" s="56">
        <f t="shared" si="149"/>
        <v>2.42</v>
      </c>
      <c r="K692" s="56">
        <f t="shared" si="149"/>
        <v>3.27</v>
      </c>
      <c r="L692" s="56">
        <f t="shared" si="149"/>
        <v>4.2300000000000004</v>
      </c>
      <c r="M692" s="56">
        <f t="shared" si="149"/>
        <v>5.19</v>
      </c>
      <c r="N692" s="57">
        <f t="shared" si="149"/>
        <v>6.15</v>
      </c>
      <c r="O692" s="57">
        <f>+N$651+N692</f>
        <v>7.15</v>
      </c>
      <c r="P692" s="31"/>
      <c r="Q692" s="36" t="s">
        <v>74</v>
      </c>
    </row>
    <row r="693" spans="1:17" s="3" customFormat="1" ht="14.25" x14ac:dyDescent="0.2">
      <c r="B693" s="58"/>
      <c r="C693" s="59"/>
      <c r="D693" s="59"/>
      <c r="E693" s="59"/>
      <c r="F693" s="59"/>
      <c r="G693" s="59">
        <f t="shared" ref="G693:O693" si="150">+G$661+G692</f>
        <v>34.859691822650262</v>
      </c>
      <c r="H693" s="59">
        <f t="shared" si="150"/>
        <v>37.526073310754668</v>
      </c>
      <c r="I693" s="59">
        <f t="shared" si="150"/>
        <v>39.954808769418179</v>
      </c>
      <c r="J693" s="59">
        <f t="shared" si="150"/>
        <v>36.191182376399858</v>
      </c>
      <c r="K693" s="59">
        <f t="shared" si="150"/>
        <v>38.779900794155651</v>
      </c>
      <c r="L693" s="59">
        <f t="shared" si="150"/>
        <v>47.290252372075201</v>
      </c>
      <c r="M693" s="59">
        <f t="shared" si="150"/>
        <v>40.704228077219483</v>
      </c>
      <c r="N693" s="60">
        <f t="shared" si="150"/>
        <v>45.19478245411733</v>
      </c>
      <c r="O693" s="60">
        <f t="shared" si="150"/>
        <v>43.4</v>
      </c>
      <c r="P693" s="31"/>
      <c r="Q693" s="36" t="s">
        <v>75</v>
      </c>
    </row>
    <row r="694" spans="1:17" s="3" customFormat="1" ht="14.25" x14ac:dyDescent="0.2">
      <c r="B694" s="72"/>
      <c r="I694" s="61"/>
      <c r="J694" s="61"/>
      <c r="K694" s="61"/>
      <c r="L694" s="61"/>
      <c r="M694" s="61"/>
      <c r="N694" s="62"/>
      <c r="O694" s="62">
        <f>+O693/G693-1</f>
        <v>0.24499092593241545</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1">RATE(I$348-$G$348,,-$G693,I693)</f>
        <v>7.0588949906115125E-2</v>
      </c>
      <c r="J695" s="66">
        <f t="shared" si="151"/>
        <v>1.2573155355630959E-2</v>
      </c>
      <c r="K695" s="66">
        <f t="shared" si="151"/>
        <v>2.7000813443788709E-2</v>
      </c>
      <c r="L695" s="66">
        <f t="shared" si="151"/>
        <v>6.2893173210948533E-2</v>
      </c>
      <c r="M695" s="66">
        <f t="shared" si="151"/>
        <v>2.6170037832217351E-2</v>
      </c>
      <c r="N695" s="67">
        <f t="shared" si="151"/>
        <v>3.7789448957469059E-2</v>
      </c>
      <c r="O695" s="67">
        <f t="shared" si="151"/>
        <v>2.7769613140655628E-2</v>
      </c>
      <c r="P695" s="68"/>
      <c r="Q695" s="69" t="s">
        <v>77</v>
      </c>
    </row>
    <row r="696" spans="1:17" s="3" customFormat="1" ht="14.25" x14ac:dyDescent="0.2">
      <c r="B696" s="55"/>
      <c r="C696" s="56"/>
      <c r="D696" s="56"/>
      <c r="E696" s="56"/>
      <c r="F696" s="56"/>
      <c r="G696" s="56"/>
      <c r="H696" s="56"/>
      <c r="I696" s="56">
        <f t="shared" ref="I696:N696" si="152">+H$651+H696</f>
        <v>0.77</v>
      </c>
      <c r="J696" s="56">
        <f t="shared" si="152"/>
        <v>1.62</v>
      </c>
      <c r="K696" s="56">
        <f t="shared" si="152"/>
        <v>2.4700000000000002</v>
      </c>
      <c r="L696" s="56">
        <f t="shared" si="152"/>
        <v>3.43</v>
      </c>
      <c r="M696" s="56">
        <f t="shared" si="152"/>
        <v>4.3900000000000006</v>
      </c>
      <c r="N696" s="57">
        <f t="shared" si="152"/>
        <v>5.3500000000000005</v>
      </c>
      <c r="O696" s="57">
        <f>+N$651+N696</f>
        <v>6.3500000000000005</v>
      </c>
      <c r="P696" s="31"/>
      <c r="Q696" s="36" t="s">
        <v>74</v>
      </c>
    </row>
    <row r="697" spans="1:17" s="3" customFormat="1" ht="14.25" x14ac:dyDescent="0.2">
      <c r="B697" s="58"/>
      <c r="C697" s="59"/>
      <c r="D697" s="59"/>
      <c r="E697" s="59"/>
      <c r="F697" s="59"/>
      <c r="G697" s="59"/>
      <c r="H697" s="59">
        <f t="shared" ref="H697:O697" si="153">+H$661+H696</f>
        <v>36.726073310754671</v>
      </c>
      <c r="I697" s="59">
        <f t="shared" si="153"/>
        <v>39.154808769418182</v>
      </c>
      <c r="J697" s="59">
        <f t="shared" si="153"/>
        <v>35.391182376399854</v>
      </c>
      <c r="K697" s="59">
        <f t="shared" si="153"/>
        <v>37.979900794155647</v>
      </c>
      <c r="L697" s="59">
        <f t="shared" si="153"/>
        <v>46.490252372075204</v>
      </c>
      <c r="M697" s="59">
        <f t="shared" si="153"/>
        <v>39.904228077219486</v>
      </c>
      <c r="N697" s="60">
        <f t="shared" si="153"/>
        <v>44.394782454117333</v>
      </c>
      <c r="O697" s="60">
        <f t="shared" si="153"/>
        <v>42.6</v>
      </c>
      <c r="P697" s="31"/>
      <c r="Q697" s="36" t="s">
        <v>75</v>
      </c>
    </row>
    <row r="698" spans="1:17" s="3" customFormat="1" ht="14.25" x14ac:dyDescent="0.2">
      <c r="B698" s="72"/>
      <c r="I698" s="61"/>
      <c r="J698" s="61"/>
      <c r="K698" s="61"/>
      <c r="L698" s="61"/>
      <c r="M698" s="61"/>
      <c r="N698" s="62"/>
      <c r="O698" s="62">
        <f>+O697/H697-1</f>
        <v>0.15993887066399881</v>
      </c>
      <c r="P698" s="31"/>
      <c r="Q698" s="63" t="s">
        <v>76</v>
      </c>
    </row>
    <row r="699" spans="1:17" s="70" customFormat="1" ht="14.25" x14ac:dyDescent="0.2">
      <c r="A699" s="64"/>
      <c r="B699" s="65"/>
      <c r="C699" s="66"/>
      <c r="D699" s="66"/>
      <c r="E699" s="66"/>
      <c r="F699" s="66"/>
      <c r="G699" s="66"/>
      <c r="H699" s="66"/>
      <c r="I699" s="66">
        <f t="shared" ref="I699:O699" si="154">RATE(I$348-$H$348,,-$H697,I697)</f>
        <v>6.6131095424031935E-2</v>
      </c>
      <c r="J699" s="66">
        <f t="shared" si="154"/>
        <v>-1.8341824919217851E-2</v>
      </c>
      <c r="K699" s="66">
        <f t="shared" si="154"/>
        <v>1.1252891472981065E-2</v>
      </c>
      <c r="L699" s="66">
        <f t="shared" si="154"/>
        <v>6.0710460368811718E-2</v>
      </c>
      <c r="M699" s="66">
        <f t="shared" si="154"/>
        <v>1.673759752616142E-2</v>
      </c>
      <c r="N699" s="67">
        <f t="shared" si="154"/>
        <v>3.2110602035221404E-2</v>
      </c>
      <c r="O699" s="67">
        <f t="shared" si="154"/>
        <v>2.1421545844061956E-2</v>
      </c>
      <c r="P699" s="68"/>
      <c r="Q699" s="69" t="s">
        <v>77</v>
      </c>
    </row>
    <row r="700" spans="1:17" s="3" customFormat="1" ht="14.25" x14ac:dyDescent="0.2">
      <c r="B700" s="55"/>
      <c r="C700" s="56"/>
      <c r="D700" s="56"/>
      <c r="E700" s="56"/>
      <c r="F700" s="56"/>
      <c r="G700" s="56"/>
      <c r="H700" s="56"/>
      <c r="I700" s="56"/>
      <c r="J700" s="56">
        <f t="shared" ref="J700:N700" si="155">+I$651+I700</f>
        <v>0.85000000000000009</v>
      </c>
      <c r="K700" s="56">
        <f t="shared" si="155"/>
        <v>1.7000000000000002</v>
      </c>
      <c r="L700" s="56">
        <f t="shared" si="155"/>
        <v>2.66</v>
      </c>
      <c r="M700" s="56">
        <f t="shared" si="155"/>
        <v>3.62</v>
      </c>
      <c r="N700" s="57">
        <f t="shared" si="155"/>
        <v>4.58</v>
      </c>
      <c r="O700" s="57">
        <f>+N$651+N700</f>
        <v>5.58</v>
      </c>
      <c r="P700" s="31"/>
      <c r="Q700" s="36" t="s">
        <v>74</v>
      </c>
    </row>
    <row r="701" spans="1:17" s="3" customFormat="1" ht="14.25" x14ac:dyDescent="0.2">
      <c r="B701" s="58"/>
      <c r="C701" s="59"/>
      <c r="D701" s="59"/>
      <c r="E701" s="59"/>
      <c r="F701" s="59"/>
      <c r="G701" s="59"/>
      <c r="H701" s="59"/>
      <c r="I701" s="59">
        <f t="shared" ref="I701:O701" si="156">+I$661+I700</f>
        <v>38.384808769418179</v>
      </c>
      <c r="J701" s="59">
        <f t="shared" si="156"/>
        <v>34.621182376399858</v>
      </c>
      <c r="K701" s="59">
        <f t="shared" si="156"/>
        <v>37.209900794155651</v>
      </c>
      <c r="L701" s="59">
        <f t="shared" si="156"/>
        <v>45.720252372075208</v>
      </c>
      <c r="M701" s="59">
        <f t="shared" si="156"/>
        <v>39.134228077219483</v>
      </c>
      <c r="N701" s="60">
        <f t="shared" si="156"/>
        <v>43.62478245411733</v>
      </c>
      <c r="O701" s="60">
        <f t="shared" si="156"/>
        <v>41.83</v>
      </c>
      <c r="P701" s="31"/>
      <c r="Q701" s="36" t="s">
        <v>75</v>
      </c>
    </row>
    <row r="702" spans="1:17" s="3" customFormat="1" ht="14.25" x14ac:dyDescent="0.2">
      <c r="B702" s="72"/>
      <c r="I702" s="61"/>
      <c r="J702" s="61"/>
      <c r="K702" s="61"/>
      <c r="L702" s="61"/>
      <c r="M702" s="61"/>
      <c r="N702" s="62"/>
      <c r="O702" s="62">
        <f>+O701/I701-1</f>
        <v>8.9754028768971317E-2</v>
      </c>
      <c r="P702" s="31"/>
      <c r="Q702" s="63" t="s">
        <v>76</v>
      </c>
    </row>
    <row r="703" spans="1:17" s="70" customFormat="1" ht="14.25" x14ac:dyDescent="0.2">
      <c r="A703" s="64"/>
      <c r="B703" s="65"/>
      <c r="C703" s="66"/>
      <c r="D703" s="66"/>
      <c r="E703" s="66"/>
      <c r="F703" s="66"/>
      <c r="G703" s="66"/>
      <c r="H703" s="66"/>
      <c r="I703" s="66"/>
      <c r="J703" s="66">
        <f t="shared" ref="J703:O703" si="157">RATE(J$348-$I$348,,-$I701,J701)</f>
        <v>-9.804989300915469E-2</v>
      </c>
      <c r="K703" s="66">
        <f t="shared" si="157"/>
        <v>-1.5423274090777225E-2</v>
      </c>
      <c r="L703" s="66">
        <f t="shared" si="157"/>
        <v>6.0025743522635545E-2</v>
      </c>
      <c r="M703" s="66">
        <f t="shared" si="157"/>
        <v>4.8456287960824112E-3</v>
      </c>
      <c r="N703" s="67">
        <f t="shared" si="157"/>
        <v>2.5923029021875377E-2</v>
      </c>
      <c r="O703" s="67">
        <f t="shared" si="157"/>
        <v>1.4428434181116032E-2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8">+J$661+J704</f>
        <v>33.771182376399857</v>
      </c>
      <c r="K705" s="59">
        <f t="shared" si="158"/>
        <v>36.359900794155649</v>
      </c>
      <c r="L705" s="59">
        <f t="shared" si="158"/>
        <v>44.870252372075207</v>
      </c>
      <c r="M705" s="59">
        <f t="shared" si="158"/>
        <v>38.284228077219488</v>
      </c>
      <c r="N705" s="60">
        <f t="shared" si="158"/>
        <v>42.774782454117329</v>
      </c>
      <c r="O705" s="60">
        <f t="shared" si="158"/>
        <v>40.980000000000004</v>
      </c>
      <c r="P705" s="31"/>
      <c r="Q705" s="36" t="s">
        <v>75</v>
      </c>
    </row>
    <row r="706" spans="1:17" s="3" customFormat="1" ht="14.25" x14ac:dyDescent="0.2">
      <c r="B706" s="72"/>
      <c r="I706" s="61"/>
      <c r="J706" s="61"/>
      <c r="K706" s="61"/>
      <c r="L706" s="61"/>
      <c r="M706" s="61"/>
      <c r="N706" s="62"/>
      <c r="O706" s="62">
        <f>+O705/J705-1</f>
        <v>0.21346062282491629</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3.9453671519685575E-2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40.130000000000003</v>
      </c>
      <c r="P709" s="31"/>
      <c r="Q709" s="36" t="s">
        <v>75</v>
      </c>
    </row>
    <row r="710" spans="1:17" s="3" customFormat="1" ht="14.25" x14ac:dyDescent="0.2">
      <c r="B710" s="72"/>
      <c r="I710" s="61"/>
      <c r="J710" s="61"/>
      <c r="K710" s="61"/>
      <c r="L710" s="61"/>
      <c r="M710" s="61"/>
      <c r="N710" s="62"/>
      <c r="O710" s="62">
        <f>+O709/K709-1</f>
        <v>0.13010735323160194</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3.1050471503187082E-2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39.17</v>
      </c>
      <c r="P713" s="31"/>
      <c r="Q713" s="36" t="s">
        <v>75</v>
      </c>
    </row>
    <row r="714" spans="1:17" s="3" customFormat="1" ht="14.25" x14ac:dyDescent="0.2">
      <c r="B714" s="72"/>
      <c r="I714" s="61"/>
      <c r="J714" s="61"/>
      <c r="K714" s="61"/>
      <c r="L714" s="61"/>
      <c r="M714" s="61"/>
      <c r="N714" s="62"/>
      <c r="O714" s="62">
        <f>+O713/L713-1</f>
        <v>-9.0344393211175267E-2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-3.1070154320708955E-2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38.21</v>
      </c>
      <c r="P717" s="31"/>
      <c r="Q717" s="36" t="s">
        <v>75</v>
      </c>
    </row>
    <row r="718" spans="1:17" s="3" customFormat="1" ht="14.25" x14ac:dyDescent="0.2">
      <c r="B718" s="72"/>
      <c r="I718" s="61"/>
      <c r="J718" s="61"/>
      <c r="K718" s="61"/>
      <c r="L718" s="61"/>
      <c r="M718" s="61"/>
      <c r="N718" s="62"/>
      <c r="O718" s="62">
        <f>+O717/M717-1</f>
        <v>7.5906814500346975E-2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3.7259280268395319E-2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37.25</v>
      </c>
      <c r="P721" s="31"/>
      <c r="Q721" s="36" t="s">
        <v>75</v>
      </c>
    </row>
    <row r="722" spans="1:17" s="3" customFormat="1" ht="14.25" x14ac:dyDescent="0.2">
      <c r="B722" s="72"/>
      <c r="I722" s="61"/>
      <c r="J722" s="61"/>
      <c r="K722" s="61"/>
      <c r="L722" s="61"/>
      <c r="M722" s="61"/>
      <c r="N722" s="62"/>
      <c r="O722" s="62">
        <f>+O721/N721-1</f>
        <v>-4.5967280166727353E-2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-4.5967280166727298E-2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0934" priority="1211" operator="lessThan">
      <formula>0</formula>
    </cfRule>
  </conditionalFormatting>
  <conditionalFormatting sqref="P583">
    <cfRule type="cellIs" dxfId="10933" priority="1206" operator="lessThan">
      <formula>0</formula>
    </cfRule>
  </conditionalFormatting>
  <conditionalFormatting sqref="B348:N348">
    <cfRule type="cellIs" dxfId="10932" priority="1205" operator="lessThan">
      <formula>0</formula>
    </cfRule>
  </conditionalFormatting>
  <conditionalFormatting sqref="P514:P515">
    <cfRule type="cellIs" dxfId="10931" priority="1207" operator="lessThan">
      <formula>0</formula>
    </cfRule>
  </conditionalFormatting>
  <conditionalFormatting sqref="P523 Q529 Q539:Q545">
    <cfRule type="cellIs" dxfId="10930" priority="1208" operator="lessThan">
      <formula>0</formula>
    </cfRule>
  </conditionalFormatting>
  <conditionalFormatting sqref="P531">
    <cfRule type="cellIs" dxfId="10929" priority="1209" operator="lessThan">
      <formula>0</formula>
    </cfRule>
  </conditionalFormatting>
  <conditionalFormatting sqref="P562">
    <cfRule type="cellIs" dxfId="10928" priority="1210" operator="lessThan">
      <formula>0</formula>
    </cfRule>
  </conditionalFormatting>
  <conditionalFormatting sqref="B348:N348">
    <cfRule type="cellIs" dxfId="10927" priority="1204" operator="lessThan">
      <formula>0</formula>
    </cfRule>
  </conditionalFormatting>
  <conditionalFormatting sqref="Q588">
    <cfRule type="cellIs" dxfId="10926" priority="1189" operator="lessThan">
      <formula>0</formula>
    </cfRule>
  </conditionalFormatting>
  <conditionalFormatting sqref="Q499:Q502">
    <cfRule type="cellIs" dxfId="10925" priority="1203" operator="lessThan">
      <formula>0</formula>
    </cfRule>
  </conditionalFormatting>
  <conditionalFormatting sqref="Q503">
    <cfRule type="cellIs" dxfId="10924" priority="1202" operator="lessThan">
      <formula>0</formula>
    </cfRule>
  </conditionalFormatting>
  <conditionalFormatting sqref="Q503">
    <cfRule type="cellIs" dxfId="10923" priority="1201" operator="lessThan">
      <formula>0</formula>
    </cfRule>
  </conditionalFormatting>
  <conditionalFormatting sqref="B514">
    <cfRule type="cellIs" dxfId="10922" priority="1199" operator="lessThan">
      <formula>0</formula>
    </cfRule>
  </conditionalFormatting>
  <conditionalFormatting sqref="B531">
    <cfRule type="cellIs" dxfId="10921" priority="1198" operator="lessThan">
      <formula>0</formula>
    </cfRule>
  </conditionalFormatting>
  <conditionalFormatting sqref="Q520">
    <cfRule type="cellIs" dxfId="10920" priority="1197" operator="lessThan">
      <formula>0</formula>
    </cfRule>
  </conditionalFormatting>
  <conditionalFormatting sqref="Q520">
    <cfRule type="cellIs" dxfId="10919" priority="1196" operator="lessThan">
      <formula>0</formula>
    </cfRule>
  </conditionalFormatting>
  <conditionalFormatting sqref="Q567">
    <cfRule type="cellIs" dxfId="10918" priority="1191" operator="lessThan">
      <formula>0</formula>
    </cfRule>
  </conditionalFormatting>
  <conditionalFormatting sqref="B523 B515">
    <cfRule type="cellIs" dxfId="10917" priority="1200" operator="lessThan">
      <formula>0</formula>
    </cfRule>
  </conditionalFormatting>
  <conditionalFormatting sqref="Q528">
    <cfRule type="cellIs" dxfId="10916" priority="1194" operator="lessThan">
      <formula>0</formula>
    </cfRule>
  </conditionalFormatting>
  <conditionalFormatting sqref="Q536">
    <cfRule type="cellIs" dxfId="10915" priority="1193" operator="lessThan">
      <formula>0</formula>
    </cfRule>
  </conditionalFormatting>
  <conditionalFormatting sqref="Q536">
    <cfRule type="cellIs" dxfId="10914" priority="1192" operator="lessThan">
      <formula>0</formula>
    </cfRule>
  </conditionalFormatting>
  <conditionalFormatting sqref="P539">
    <cfRule type="cellIs" dxfId="10913" priority="1180" operator="lessThan">
      <formula>0</formula>
    </cfRule>
  </conditionalFormatting>
  <conditionalFormatting sqref="Q528">
    <cfRule type="cellIs" dxfId="10912" priority="1195" operator="lessThan">
      <formula>0</formula>
    </cfRule>
  </conditionalFormatting>
  <conditionalFormatting sqref="Q567">
    <cfRule type="cellIs" dxfId="10911" priority="1190" operator="lessThan">
      <formula>0</formula>
    </cfRule>
  </conditionalFormatting>
  <conditionalFormatting sqref="P584:P587">
    <cfRule type="cellIs" dxfId="10910" priority="1182" operator="lessThan">
      <formula>0</formula>
    </cfRule>
  </conditionalFormatting>
  <conditionalFormatting sqref="P563:P566">
    <cfRule type="cellIs" dxfId="10909" priority="1183" operator="lessThan">
      <formula>0</formula>
    </cfRule>
  </conditionalFormatting>
  <conditionalFormatting sqref="Q366">
    <cfRule type="cellIs" dxfId="10908" priority="1141" operator="lessThan">
      <formula>0</formula>
    </cfRule>
  </conditionalFormatting>
  <conditionalFormatting sqref="Q588">
    <cfRule type="cellIs" dxfId="10907" priority="1188" operator="lessThan">
      <formula>0</formula>
    </cfRule>
  </conditionalFormatting>
  <conditionalFormatting sqref="Q544">
    <cfRule type="cellIs" dxfId="10906" priority="1179" operator="lessThan">
      <formula>0</formula>
    </cfRule>
  </conditionalFormatting>
  <conditionalFormatting sqref="J353:N354 K351:N352">
    <cfRule type="cellIs" dxfId="10905" priority="1168" operator="lessThan">
      <formula>0</formula>
    </cfRule>
  </conditionalFormatting>
  <conditionalFormatting sqref="P516:P519">
    <cfRule type="cellIs" dxfId="10904" priority="1187" operator="lessThan">
      <formula>0</formula>
    </cfRule>
  </conditionalFormatting>
  <conditionalFormatting sqref="P524:P527">
    <cfRule type="cellIs" dxfId="10903" priority="1186" operator="lessThan">
      <formula>0</formula>
    </cfRule>
  </conditionalFormatting>
  <conditionalFormatting sqref="P539:P543">
    <cfRule type="cellIs" dxfId="10902" priority="1185" operator="lessThan">
      <formula>0</formula>
    </cfRule>
  </conditionalFormatting>
  <conditionalFormatting sqref="P532:P535">
    <cfRule type="cellIs" dxfId="10901" priority="1184" operator="lessThan">
      <formula>0</formula>
    </cfRule>
  </conditionalFormatting>
  <conditionalFormatting sqref="Q544">
    <cfRule type="cellIs" dxfId="10900" priority="1178" operator="lessThan">
      <formula>0</formula>
    </cfRule>
  </conditionalFormatting>
  <conditionalFormatting sqref="Q354">
    <cfRule type="cellIs" dxfId="10899" priority="1161" operator="lessThan">
      <formula>0</formula>
    </cfRule>
  </conditionalFormatting>
  <conditionalFormatting sqref="Q540:Q543 B539">
    <cfRule type="cellIs" dxfId="10898" priority="1181" operator="lessThan">
      <formula>0</formula>
    </cfRule>
  </conditionalFormatting>
  <conditionalFormatting sqref="P555:P558">
    <cfRule type="cellIs" dxfId="10897" priority="1173" operator="lessThan">
      <formula>0</formula>
    </cfRule>
  </conditionalFormatting>
  <conditionalFormatting sqref="Q555:Q558 Q560">
    <cfRule type="cellIs" dxfId="10896" priority="1176" operator="lessThan">
      <formula>0</formula>
    </cfRule>
  </conditionalFormatting>
  <conditionalFormatting sqref="Q559">
    <cfRule type="cellIs" dxfId="10895" priority="1175" operator="lessThan">
      <formula>0</formula>
    </cfRule>
  </conditionalFormatting>
  <conditionalFormatting sqref="Q468:Q472">
    <cfRule type="cellIs" dxfId="10894" priority="1172" operator="lessThan">
      <formula>0</formula>
    </cfRule>
  </conditionalFormatting>
  <conditionalFormatting sqref="Q559">
    <cfRule type="cellIs" dxfId="10893" priority="1174" operator="lessThan">
      <formula>0</formula>
    </cfRule>
  </conditionalFormatting>
  <conditionalFormatting sqref="J351">
    <cfRule type="cellIs" dxfId="10892" priority="1167" operator="lessThan">
      <formula>0</formula>
    </cfRule>
  </conditionalFormatting>
  <conditionalFormatting sqref="P540:P543">
    <cfRule type="cellIs" dxfId="10891" priority="1177" operator="lessThan">
      <formula>0</formula>
    </cfRule>
  </conditionalFormatting>
  <conditionalFormatting sqref="P349:Q350 Q351:Q353">
    <cfRule type="cellIs" dxfId="10890" priority="1171" operator="lessThan">
      <formula>0</formula>
    </cfRule>
  </conditionalFormatting>
  <conditionalFormatting sqref="Q396">
    <cfRule type="cellIs" dxfId="10889" priority="1094" operator="lessThan">
      <formula>0</formula>
    </cfRule>
  </conditionalFormatting>
  <conditionalFormatting sqref="B349">
    <cfRule type="cellIs" dxfId="10888" priority="1166" operator="lessThan">
      <formula>0</formula>
    </cfRule>
  </conditionalFormatting>
  <conditionalFormatting sqref="P393:P395">
    <cfRule type="cellIs" dxfId="10887" priority="1098" operator="lessThan">
      <formula>0</formula>
    </cfRule>
  </conditionalFormatting>
  <conditionalFormatting sqref="Q397">
    <cfRule type="cellIs" dxfId="10886" priority="1096" operator="lessThan">
      <formula>0</formula>
    </cfRule>
  </conditionalFormatting>
  <conditionalFormatting sqref="P349:P350">
    <cfRule type="cellIs" dxfId="10885" priority="1170" operator="lessThan">
      <formula>0</formula>
    </cfRule>
  </conditionalFormatting>
  <conditionalFormatting sqref="P351:P354">
    <cfRule type="cellIs" dxfId="10884" priority="1169" operator="lessThan">
      <formula>0</formula>
    </cfRule>
  </conditionalFormatting>
  <conditionalFormatting sqref="C397:M397">
    <cfRule type="cellIs" dxfId="10883" priority="1093" operator="lessThan">
      <formula>0</formula>
    </cfRule>
  </conditionalFormatting>
  <conditionalFormatting sqref="Q355">
    <cfRule type="cellIs" dxfId="10882" priority="1164" operator="lessThan">
      <formula>0</formula>
    </cfRule>
  </conditionalFormatting>
  <conditionalFormatting sqref="P398:Q398 Q399:Q401">
    <cfRule type="cellIs" dxfId="10881" priority="1092" operator="lessThan">
      <formula>0</formula>
    </cfRule>
  </conditionalFormatting>
  <conditionalFormatting sqref="P399:P401">
    <cfRule type="cellIs" dxfId="10880" priority="1090" operator="lessThan">
      <formula>0</formula>
    </cfRule>
  </conditionalFormatting>
  <conditionalFormatting sqref="C357:J357">
    <cfRule type="cellIs" dxfId="10879" priority="1155" operator="lessThan">
      <formula>0</formula>
    </cfRule>
  </conditionalFormatting>
  <conditionalFormatting sqref="H385">
    <cfRule type="cellIs" dxfId="10878" priority="1055" operator="lessThan">
      <formula>0</formula>
    </cfRule>
  </conditionalFormatting>
  <conditionalFormatting sqref="Q402">
    <cfRule type="cellIs" dxfId="10877" priority="1088" operator="lessThan">
      <formula>0</formula>
    </cfRule>
  </conditionalFormatting>
  <conditionalFormatting sqref="B350">
    <cfRule type="cellIs" dxfId="10876" priority="1165" operator="lessThan">
      <formula>0</formula>
    </cfRule>
  </conditionalFormatting>
  <conditionalFormatting sqref="J352">
    <cfRule type="cellIs" dxfId="10875" priority="1162" operator="lessThan">
      <formula>0</formula>
    </cfRule>
  </conditionalFormatting>
  <conditionalFormatting sqref="P355">
    <cfRule type="cellIs" dxfId="10874" priority="1163" operator="lessThan">
      <formula>0</formula>
    </cfRule>
  </conditionalFormatting>
  <conditionalFormatting sqref="P440">
    <cfRule type="cellIs" dxfId="10873" priority="1041" operator="lessThan">
      <formula>0</formula>
    </cfRule>
  </conditionalFormatting>
  <conditionalFormatting sqref="Q354">
    <cfRule type="cellIs" dxfId="10872" priority="1160" operator="lessThan">
      <formula>0</formula>
    </cfRule>
  </conditionalFormatting>
  <conditionalFormatting sqref="P356:Q356 Q357:Q359">
    <cfRule type="cellIs" dxfId="10871" priority="1159" operator="lessThan">
      <formula>0</formula>
    </cfRule>
  </conditionalFormatting>
  <conditionalFormatting sqref="P356">
    <cfRule type="cellIs" dxfId="10870" priority="1158" operator="lessThan">
      <formula>0</formula>
    </cfRule>
  </conditionalFormatting>
  <conditionalFormatting sqref="P357:P360">
    <cfRule type="cellIs" dxfId="10869" priority="1157" operator="lessThan">
      <formula>0</formula>
    </cfRule>
  </conditionalFormatting>
  <conditionalFormatting sqref="I358 K358:N358 C359:M360 K357:M357">
    <cfRule type="cellIs" dxfId="10868" priority="1156" operator="lessThan">
      <formula>0</formula>
    </cfRule>
  </conditionalFormatting>
  <conditionalFormatting sqref="B356">
    <cfRule type="cellIs" dxfId="10867" priority="1153" operator="lessThan">
      <formula>0</formula>
    </cfRule>
  </conditionalFormatting>
  <conditionalFormatting sqref="I357">
    <cfRule type="cellIs" dxfId="10866" priority="1154" operator="lessThan">
      <formula>0</formula>
    </cfRule>
  </conditionalFormatting>
  <conditionalFormatting sqref="Q361">
    <cfRule type="cellIs" dxfId="10865" priority="1152" operator="lessThan">
      <formula>0</formula>
    </cfRule>
  </conditionalFormatting>
  <conditionalFormatting sqref="C358:J358">
    <cfRule type="cellIs" dxfId="10864" priority="1151" operator="lessThan">
      <formula>0</formula>
    </cfRule>
  </conditionalFormatting>
  <conditionalFormatting sqref="Q360">
    <cfRule type="cellIs" dxfId="10863" priority="1150" operator="lessThan">
      <formula>0</formula>
    </cfRule>
  </conditionalFormatting>
  <conditionalFormatting sqref="Q360">
    <cfRule type="cellIs" dxfId="10862" priority="1149" operator="lessThan">
      <formula>0</formula>
    </cfRule>
  </conditionalFormatting>
  <conditionalFormatting sqref="P362:Q362 Q363:Q365">
    <cfRule type="cellIs" dxfId="10861" priority="1148" operator="lessThan">
      <formula>0</formula>
    </cfRule>
  </conditionalFormatting>
  <conditionalFormatting sqref="P362">
    <cfRule type="cellIs" dxfId="10860" priority="1147" operator="lessThan">
      <formula>0</formula>
    </cfRule>
  </conditionalFormatting>
  <conditionalFormatting sqref="J363">
    <cfRule type="cellIs" dxfId="10859" priority="1145" operator="lessThan">
      <formula>0</formula>
    </cfRule>
  </conditionalFormatting>
  <conditionalFormatting sqref="K363:N364 J365:M366">
    <cfRule type="cellIs" dxfId="10858" priority="1146" operator="lessThan">
      <formula>0</formula>
    </cfRule>
  </conditionalFormatting>
  <conditionalFormatting sqref="P368">
    <cfRule type="cellIs" dxfId="10857" priority="1138" operator="lessThan">
      <formula>0</formula>
    </cfRule>
  </conditionalFormatting>
  <conditionalFormatting sqref="Q367">
    <cfRule type="cellIs" dxfId="10856" priority="1143" operator="lessThan">
      <formula>0</formula>
    </cfRule>
  </conditionalFormatting>
  <conditionalFormatting sqref="B362">
    <cfRule type="cellIs" dxfId="10855" priority="1144" operator="lessThan">
      <formula>0</formula>
    </cfRule>
  </conditionalFormatting>
  <conditionalFormatting sqref="P405:P407">
    <cfRule type="cellIs" dxfId="10854" priority="1076" operator="lessThan">
      <formula>0</formula>
    </cfRule>
  </conditionalFormatting>
  <conditionalFormatting sqref="J364">
    <cfRule type="cellIs" dxfId="10853" priority="1142" operator="lessThan">
      <formula>0</formula>
    </cfRule>
  </conditionalFormatting>
  <conditionalFormatting sqref="Q366">
    <cfRule type="cellIs" dxfId="10852" priority="1140" operator="lessThan">
      <formula>0</formula>
    </cfRule>
  </conditionalFormatting>
  <conditionalFormatting sqref="P368:Q368 Q369:Q371">
    <cfRule type="cellIs" dxfId="10851" priority="1139" operator="lessThan">
      <formula>0</formula>
    </cfRule>
  </conditionalFormatting>
  <conditionalFormatting sqref="Q372">
    <cfRule type="cellIs" dxfId="10850" priority="1130" operator="lessThan">
      <formula>0</formula>
    </cfRule>
  </conditionalFormatting>
  <conditionalFormatting sqref="I370 K369:N370 C371:M372">
    <cfRule type="cellIs" dxfId="10849" priority="1137" operator="lessThan">
      <formula>0</formula>
    </cfRule>
  </conditionalFormatting>
  <conditionalFormatting sqref="I369">
    <cfRule type="cellIs" dxfId="10848" priority="1135" operator="lessThan">
      <formula>0</formula>
    </cfRule>
  </conditionalFormatting>
  <conditionalFormatting sqref="C369:J369">
    <cfRule type="cellIs" dxfId="10847" priority="1136" operator="lessThan">
      <formula>0</formula>
    </cfRule>
  </conditionalFormatting>
  <conditionalFormatting sqref="B368">
    <cfRule type="cellIs" dxfId="10846" priority="1134" operator="lessThan">
      <formula>0</formula>
    </cfRule>
  </conditionalFormatting>
  <conditionalFormatting sqref="Q373">
    <cfRule type="cellIs" dxfId="10845" priority="1133" operator="lessThan">
      <formula>0</formula>
    </cfRule>
  </conditionalFormatting>
  <conditionalFormatting sqref="P411:P413">
    <cfRule type="cellIs" dxfId="10844" priority="1069" operator="lessThan">
      <formula>0</formula>
    </cfRule>
  </conditionalFormatting>
  <conditionalFormatting sqref="C370:J370">
    <cfRule type="cellIs" dxfId="10843" priority="1132" operator="lessThan">
      <formula>0</formula>
    </cfRule>
  </conditionalFormatting>
  <conditionalFormatting sqref="Q372">
    <cfRule type="cellIs" dxfId="10842" priority="1131" operator="lessThan">
      <formula>0</formula>
    </cfRule>
  </conditionalFormatting>
  <conditionalFormatting sqref="P374:Q374 Q375:Q377">
    <cfRule type="cellIs" dxfId="10841" priority="1129" operator="lessThan">
      <formula>0</formula>
    </cfRule>
  </conditionalFormatting>
  <conditionalFormatting sqref="P374">
    <cfRule type="cellIs" dxfId="10840" priority="1128" operator="lessThan">
      <formula>0</formula>
    </cfRule>
  </conditionalFormatting>
  <conditionalFormatting sqref="P375:P377">
    <cfRule type="cellIs" dxfId="10839" priority="1127" operator="lessThan">
      <formula>0</formula>
    </cfRule>
  </conditionalFormatting>
  <conditionalFormatting sqref="I376 K375:N376 C377:M378">
    <cfRule type="cellIs" dxfId="10838" priority="1126" operator="lessThan">
      <formula>0</formula>
    </cfRule>
  </conditionalFormatting>
  <conditionalFormatting sqref="I375">
    <cfRule type="cellIs" dxfId="10837" priority="1124" operator="lessThan">
      <formula>0</formula>
    </cfRule>
  </conditionalFormatting>
  <conditionalFormatting sqref="C375:J375">
    <cfRule type="cellIs" dxfId="10836" priority="1125" operator="lessThan">
      <formula>0</formula>
    </cfRule>
  </conditionalFormatting>
  <conditionalFormatting sqref="B374">
    <cfRule type="cellIs" dxfId="10835" priority="1123" operator="lessThan">
      <formula>0</formula>
    </cfRule>
  </conditionalFormatting>
  <conditionalFormatting sqref="Q379">
    <cfRule type="cellIs" dxfId="10834" priority="1122" operator="lessThan">
      <formula>0</formula>
    </cfRule>
  </conditionalFormatting>
  <conditionalFormatting sqref="C376:J376">
    <cfRule type="cellIs" dxfId="10833" priority="1121" operator="lessThan">
      <formula>0</formula>
    </cfRule>
  </conditionalFormatting>
  <conditionalFormatting sqref="Q378">
    <cfRule type="cellIs" dxfId="10832" priority="1120" operator="lessThan">
      <formula>0</formula>
    </cfRule>
  </conditionalFormatting>
  <conditionalFormatting sqref="Q378">
    <cfRule type="cellIs" dxfId="10831" priority="1119" operator="lessThan">
      <formula>0</formula>
    </cfRule>
  </conditionalFormatting>
  <conditionalFormatting sqref="P380:Q380 Q381:Q383">
    <cfRule type="cellIs" dxfId="10830" priority="1118" operator="lessThan">
      <formula>0</formula>
    </cfRule>
  </conditionalFormatting>
  <conditionalFormatting sqref="P380">
    <cfRule type="cellIs" dxfId="10829" priority="1117" operator="lessThan">
      <formula>0</formula>
    </cfRule>
  </conditionalFormatting>
  <conditionalFormatting sqref="P381:P383">
    <cfRule type="cellIs" dxfId="10828" priority="1116" operator="lessThan">
      <formula>0</formula>
    </cfRule>
  </conditionalFormatting>
  <conditionalFormatting sqref="I382 K381:N382 C383:N383 C384:M384">
    <cfRule type="cellIs" dxfId="10827" priority="1115" operator="lessThan">
      <formula>0</formula>
    </cfRule>
  </conditionalFormatting>
  <conditionalFormatting sqref="I381">
    <cfRule type="cellIs" dxfId="10826" priority="1113" operator="lessThan">
      <formula>0</formula>
    </cfRule>
  </conditionalFormatting>
  <conditionalFormatting sqref="C381:J381">
    <cfRule type="cellIs" dxfId="10825" priority="1114" operator="lessThan">
      <formula>0</formula>
    </cfRule>
  </conditionalFormatting>
  <conditionalFormatting sqref="B380">
    <cfRule type="cellIs" dxfId="10824" priority="1112" operator="lessThan">
      <formula>0</formula>
    </cfRule>
  </conditionalFormatting>
  <conditionalFormatting sqref="Q385">
    <cfRule type="cellIs" dxfId="10823" priority="1111" operator="lessThan">
      <formula>0</formula>
    </cfRule>
  </conditionalFormatting>
  <conditionalFormatting sqref="C382:J382">
    <cfRule type="cellIs" dxfId="10822" priority="1110" operator="lessThan">
      <formula>0</formula>
    </cfRule>
  </conditionalFormatting>
  <conditionalFormatting sqref="Q384">
    <cfRule type="cellIs" dxfId="10821" priority="1109" operator="lessThan">
      <formula>0</formula>
    </cfRule>
  </conditionalFormatting>
  <conditionalFormatting sqref="Q384">
    <cfRule type="cellIs" dxfId="10820" priority="1108" operator="lessThan">
      <formula>0</formula>
    </cfRule>
  </conditionalFormatting>
  <conditionalFormatting sqref="P386:Q386 Q387:Q389">
    <cfRule type="cellIs" dxfId="10819" priority="1107" operator="lessThan">
      <formula>0</formula>
    </cfRule>
  </conditionalFormatting>
  <conditionalFormatting sqref="P386">
    <cfRule type="cellIs" dxfId="10818" priority="1106" operator="lessThan">
      <formula>0</formula>
    </cfRule>
  </conditionalFormatting>
  <conditionalFormatting sqref="P387:P389">
    <cfRule type="cellIs" dxfId="10817" priority="1105" operator="lessThan">
      <formula>0</formula>
    </cfRule>
  </conditionalFormatting>
  <conditionalFormatting sqref="B386">
    <cfRule type="cellIs" dxfId="10816" priority="1104" operator="lessThan">
      <formula>0</formula>
    </cfRule>
  </conditionalFormatting>
  <conditionalFormatting sqref="Q391">
    <cfRule type="cellIs" dxfId="10815" priority="1103" operator="lessThan">
      <formula>0</formula>
    </cfRule>
  </conditionalFormatting>
  <conditionalFormatting sqref="Q390">
    <cfRule type="cellIs" dxfId="10814" priority="1102" operator="lessThan">
      <formula>0</formula>
    </cfRule>
  </conditionalFormatting>
  <conditionalFormatting sqref="Q390">
    <cfRule type="cellIs" dxfId="10813" priority="1101" operator="lessThan">
      <formula>0</formula>
    </cfRule>
  </conditionalFormatting>
  <conditionalFormatting sqref="P392:Q392 Q393:Q395">
    <cfRule type="cellIs" dxfId="10812" priority="1100" operator="lessThan">
      <formula>0</formula>
    </cfRule>
  </conditionalFormatting>
  <conditionalFormatting sqref="P392">
    <cfRule type="cellIs" dxfId="10811" priority="1099" operator="lessThan">
      <formula>0</formula>
    </cfRule>
  </conditionalFormatting>
  <conditionalFormatting sqref="H397">
    <cfRule type="cellIs" dxfId="10810" priority="1058" operator="lessThan">
      <formula>0</formula>
    </cfRule>
  </conditionalFormatting>
  <conditionalFormatting sqref="B392">
    <cfRule type="cellIs" dxfId="10809" priority="1097" operator="lessThan">
      <formula>0</formula>
    </cfRule>
  </conditionalFormatting>
  <conditionalFormatting sqref="H378">
    <cfRule type="cellIs" dxfId="10808" priority="1054" operator="lessThan">
      <formula>0</formula>
    </cfRule>
  </conditionalFormatting>
  <conditionalFormatting sqref="Q396">
    <cfRule type="cellIs" dxfId="10807" priority="1095" operator="lessThan">
      <formula>0</formula>
    </cfRule>
  </conditionalFormatting>
  <conditionalFormatting sqref="H360">
    <cfRule type="cellIs" dxfId="10806" priority="1052" operator="lessThan">
      <formula>0</formula>
    </cfRule>
  </conditionalFormatting>
  <conditionalFormatting sqref="H361">
    <cfRule type="cellIs" dxfId="10805" priority="1051" operator="lessThan">
      <formula>0</formula>
    </cfRule>
  </conditionalFormatting>
  <conditionalFormatting sqref="P398">
    <cfRule type="cellIs" dxfId="10804" priority="1091" operator="lessThan">
      <formula>0</formula>
    </cfRule>
  </conditionalFormatting>
  <conditionalFormatting sqref="Q438">
    <cfRule type="cellIs" dxfId="10803" priority="1044" operator="lessThan">
      <formula>0</formula>
    </cfRule>
  </conditionalFormatting>
  <conditionalFormatting sqref="H372">
    <cfRule type="cellIs" dxfId="10802" priority="1050" operator="lessThan">
      <formula>0</formula>
    </cfRule>
  </conditionalFormatting>
  <conditionalFormatting sqref="Q402">
    <cfRule type="cellIs" dxfId="10801" priority="1089" operator="lessThan">
      <formula>0</formula>
    </cfRule>
  </conditionalFormatting>
  <conditionalFormatting sqref="P440:Q440 Q441:Q443">
    <cfRule type="cellIs" dxfId="10800" priority="1042" operator="lessThan">
      <formula>0</formula>
    </cfRule>
  </conditionalFormatting>
  <conditionalFormatting sqref="C391:M391">
    <cfRule type="cellIs" dxfId="10799" priority="1087" operator="lessThan">
      <formula>0</formula>
    </cfRule>
  </conditionalFormatting>
  <conditionalFormatting sqref="C385:M385">
    <cfRule type="cellIs" dxfId="10798" priority="1086" operator="lessThan">
      <formula>0</formula>
    </cfRule>
  </conditionalFormatting>
  <conditionalFormatting sqref="C379:M379">
    <cfRule type="cellIs" dxfId="10797" priority="1085" operator="lessThan">
      <formula>0</formula>
    </cfRule>
  </conditionalFormatting>
  <conditionalFormatting sqref="C373:M373">
    <cfRule type="cellIs" dxfId="10796" priority="1084" operator="lessThan">
      <formula>0</formula>
    </cfRule>
  </conditionalFormatting>
  <conditionalFormatting sqref="J367:M367">
    <cfRule type="cellIs" dxfId="10795" priority="1083" operator="lessThan">
      <formula>0</formula>
    </cfRule>
  </conditionalFormatting>
  <conditionalFormatting sqref="C361:M361">
    <cfRule type="cellIs" dxfId="10794" priority="1082" operator="lessThan">
      <formula>0</formula>
    </cfRule>
  </conditionalFormatting>
  <conditionalFormatting sqref="J355:N355">
    <cfRule type="cellIs" dxfId="10793" priority="1081" operator="lessThan">
      <formula>0</formula>
    </cfRule>
  </conditionalFormatting>
  <conditionalFormatting sqref="B398">
    <cfRule type="cellIs" dxfId="10792" priority="1080" operator="lessThan">
      <formula>0</formula>
    </cfRule>
  </conditionalFormatting>
  <conditionalFormatting sqref="B403">
    <cfRule type="cellIs" dxfId="10791" priority="1079" operator="lessThan">
      <formula>0</formula>
    </cfRule>
  </conditionalFormatting>
  <conditionalFormatting sqref="Q408">
    <cfRule type="cellIs" dxfId="10790" priority="1073" operator="lessThan">
      <formula>0</formula>
    </cfRule>
  </conditionalFormatting>
  <conditionalFormatting sqref="Q409">
    <cfRule type="cellIs" dxfId="10789" priority="1075" operator="lessThan">
      <formula>0</formula>
    </cfRule>
  </conditionalFormatting>
  <conditionalFormatting sqref="P404:Q404 Q405:Q407">
    <cfRule type="cellIs" dxfId="10788" priority="1078" operator="lessThan">
      <formula>0</formula>
    </cfRule>
  </conditionalFormatting>
  <conditionalFormatting sqref="P404">
    <cfRule type="cellIs" dxfId="10787" priority="1077" operator="lessThan">
      <formula>0</formula>
    </cfRule>
  </conditionalFormatting>
  <conditionalFormatting sqref="Q408">
    <cfRule type="cellIs" dxfId="10786" priority="1074" operator="lessThan">
      <formula>0</formula>
    </cfRule>
  </conditionalFormatting>
  <conditionalFormatting sqref="B404">
    <cfRule type="cellIs" dxfId="10785" priority="1072" operator="lessThan">
      <formula>0</formula>
    </cfRule>
  </conditionalFormatting>
  <conditionalFormatting sqref="Q414">
    <cfRule type="cellIs" dxfId="10784" priority="1066" operator="lessThan">
      <formula>0</formula>
    </cfRule>
  </conditionalFormatting>
  <conditionalFormatting sqref="Q415">
    <cfRule type="cellIs" dxfId="10783" priority="1068" operator="lessThan">
      <formula>0</formula>
    </cfRule>
  </conditionalFormatting>
  <conditionalFormatting sqref="P410:Q410 Q411:Q413">
    <cfRule type="cellIs" dxfId="10782" priority="1071" operator="lessThan">
      <formula>0</formula>
    </cfRule>
  </conditionalFormatting>
  <conditionalFormatting sqref="P410">
    <cfRule type="cellIs" dxfId="10781" priority="1070" operator="lessThan">
      <formula>0</formula>
    </cfRule>
  </conditionalFormatting>
  <conditionalFormatting sqref="Q414">
    <cfRule type="cellIs" dxfId="10780" priority="1067" operator="lessThan">
      <formula>0</formula>
    </cfRule>
  </conditionalFormatting>
  <conditionalFormatting sqref="B410">
    <cfRule type="cellIs" dxfId="10779" priority="1065" operator="lessThan">
      <formula>0</formula>
    </cfRule>
  </conditionalFormatting>
  <conditionalFormatting sqref="Q432">
    <cfRule type="cellIs" dxfId="10778" priority="1059" operator="lessThan">
      <formula>0</formula>
    </cfRule>
  </conditionalFormatting>
  <conditionalFormatting sqref="P429:P431">
    <cfRule type="cellIs" dxfId="10777" priority="1062" operator="lessThan">
      <formula>0</formula>
    </cfRule>
  </conditionalFormatting>
  <conditionalFormatting sqref="Q433">
    <cfRule type="cellIs" dxfId="10776" priority="1061" operator="lessThan">
      <formula>0</formula>
    </cfRule>
  </conditionalFormatting>
  <conditionalFormatting sqref="P428:Q428 Q429:Q431">
    <cfRule type="cellIs" dxfId="10775" priority="1064" operator="lessThan">
      <formula>0</formula>
    </cfRule>
  </conditionalFormatting>
  <conditionalFormatting sqref="P428">
    <cfRule type="cellIs" dxfId="10774" priority="1063" operator="lessThan">
      <formula>0</formula>
    </cfRule>
  </conditionalFormatting>
  <conditionalFormatting sqref="Q432">
    <cfRule type="cellIs" dxfId="10773" priority="1060" operator="lessThan">
      <formula>0</formula>
    </cfRule>
  </conditionalFormatting>
  <conditionalFormatting sqref="H391">
    <cfRule type="cellIs" dxfId="10772" priority="1057" operator="lessThan">
      <formula>0</formula>
    </cfRule>
  </conditionalFormatting>
  <conditionalFormatting sqref="P435:P437">
    <cfRule type="cellIs" dxfId="10771" priority="1046" operator="lessThan">
      <formula>0</formula>
    </cfRule>
  </conditionalFormatting>
  <conditionalFormatting sqref="Q444">
    <cfRule type="cellIs" dxfId="10770" priority="1038" operator="lessThan">
      <formula>0</formula>
    </cfRule>
  </conditionalFormatting>
  <conditionalFormatting sqref="H384">
    <cfRule type="cellIs" dxfId="10769" priority="1056" operator="lessThan">
      <formula>0</formula>
    </cfRule>
  </conditionalFormatting>
  <conditionalFormatting sqref="H379">
    <cfRule type="cellIs" dxfId="10768" priority="1053" operator="lessThan">
      <formula>0</formula>
    </cfRule>
  </conditionalFormatting>
  <conditionalFormatting sqref="Q438">
    <cfRule type="cellIs" dxfId="10767" priority="1045" operator="lessThan">
      <formula>0</formula>
    </cfRule>
  </conditionalFormatting>
  <conditionalFormatting sqref="H373">
    <cfRule type="cellIs" dxfId="10766" priority="1049" operator="lessThan">
      <formula>0</formula>
    </cfRule>
  </conditionalFormatting>
  <conditionalFormatting sqref="P441:P443">
    <cfRule type="cellIs" dxfId="10765" priority="1040" operator="lessThan">
      <formula>0</formula>
    </cfRule>
  </conditionalFormatting>
  <conditionalFormatting sqref="P434:Q434 Q435:Q437">
    <cfRule type="cellIs" dxfId="10764" priority="1048" operator="lessThan">
      <formula>0</formula>
    </cfRule>
  </conditionalFormatting>
  <conditionalFormatting sqref="P434">
    <cfRule type="cellIs" dxfId="10763" priority="1047" operator="lessThan">
      <formula>0</formula>
    </cfRule>
  </conditionalFormatting>
  <conditionalFormatting sqref="B434">
    <cfRule type="cellIs" dxfId="10762" priority="1043" operator="lessThan">
      <formula>0</formula>
    </cfRule>
  </conditionalFormatting>
  <conditionalFormatting sqref="Q445:Q446">
    <cfRule type="cellIs" dxfId="10761" priority="1034" operator="lessThan">
      <formula>0</formula>
    </cfRule>
  </conditionalFormatting>
  <conditionalFormatting sqref="Q444">
    <cfRule type="cellIs" dxfId="10760" priority="1037" operator="lessThan">
      <formula>0</formula>
    </cfRule>
  </conditionalFormatting>
  <conditionalFormatting sqref="B446">
    <cfRule type="cellIs" dxfId="10759" priority="1033" operator="lessThan">
      <formula>0</formula>
    </cfRule>
  </conditionalFormatting>
  <conditionalFormatting sqref="B440">
    <cfRule type="cellIs" dxfId="10758" priority="1036" operator="lessThan">
      <formula>0</formula>
    </cfRule>
  </conditionalFormatting>
  <conditionalFormatting sqref="P446">
    <cfRule type="cellIs" dxfId="10757" priority="1039" operator="lessThan">
      <formula>0</formula>
    </cfRule>
  </conditionalFormatting>
  <conditionalFormatting sqref="B447">
    <cfRule type="cellIs" dxfId="10756" priority="1032" operator="lessThan">
      <formula>0</formula>
    </cfRule>
  </conditionalFormatting>
  <conditionalFormatting sqref="Q439">
    <cfRule type="cellIs" dxfId="10755" priority="1035" operator="lessThan">
      <formula>0</formula>
    </cfRule>
  </conditionalFormatting>
  <conditionalFormatting sqref="Q448:Q450">
    <cfRule type="cellIs" dxfId="10754" priority="1031" operator="lessThan">
      <formula>0</formula>
    </cfRule>
  </conditionalFormatting>
  <conditionalFormatting sqref="P448:P450">
    <cfRule type="cellIs" dxfId="10753" priority="1030" operator="lessThan">
      <formula>0</formula>
    </cfRule>
  </conditionalFormatting>
  <conditionalFormatting sqref="Q603">
    <cfRule type="cellIs" dxfId="10752" priority="1005" operator="lessThan">
      <formula>0</formula>
    </cfRule>
  </conditionalFormatting>
  <conditionalFormatting sqref="B625">
    <cfRule type="cellIs" dxfId="10751" priority="969" operator="lessThan">
      <formula>0</formula>
    </cfRule>
  </conditionalFormatting>
  <conditionalFormatting sqref="P454:P456">
    <cfRule type="cellIs" dxfId="10750" priority="1026" operator="lessThan">
      <formula>0</formula>
    </cfRule>
  </conditionalFormatting>
  <conditionalFormatting sqref="Q457">
    <cfRule type="cellIs" dxfId="10749" priority="1025" operator="lessThan">
      <formula>0</formula>
    </cfRule>
  </conditionalFormatting>
  <conditionalFormatting sqref="Q597">
    <cfRule type="cellIs" dxfId="10748" priority="1014" operator="lessThan">
      <formula>0</formula>
    </cfRule>
  </conditionalFormatting>
  <conditionalFormatting sqref="Q451">
    <cfRule type="cellIs" dxfId="10747" priority="1029" operator="lessThan">
      <formula>0</formula>
    </cfRule>
  </conditionalFormatting>
  <conditionalFormatting sqref="Q451">
    <cfRule type="cellIs" dxfId="10746" priority="1028" operator="lessThan">
      <formula>0</formula>
    </cfRule>
  </conditionalFormatting>
  <conditionalFormatting sqref="Q457">
    <cfRule type="cellIs" dxfId="10745" priority="1024" operator="lessThan">
      <formula>0</formula>
    </cfRule>
  </conditionalFormatting>
  <conditionalFormatting sqref="J593:N595 J596:M596">
    <cfRule type="cellIs" dxfId="10744" priority="1018" operator="lessThan">
      <formula>0</formula>
    </cfRule>
  </conditionalFormatting>
  <conditionalFormatting sqref="B453">
    <cfRule type="cellIs" dxfId="10743" priority="1022" operator="lessThan">
      <formula>0</formula>
    </cfRule>
  </conditionalFormatting>
  <conditionalFormatting sqref="P599:P602">
    <cfRule type="cellIs" dxfId="10742" priority="1011" operator="lessThan">
      <formula>0</formula>
    </cfRule>
  </conditionalFormatting>
  <conditionalFormatting sqref="Q454:Q456">
    <cfRule type="cellIs" dxfId="10741" priority="1027" operator="lessThan">
      <formula>0</formula>
    </cfRule>
  </conditionalFormatting>
  <conditionalFormatting sqref="Q593:Q595">
    <cfRule type="cellIs" dxfId="10740" priority="1021" operator="lessThan">
      <formula>0</formula>
    </cfRule>
  </conditionalFormatting>
  <conditionalFormatting sqref="Q596">
    <cfRule type="cellIs" dxfId="10739" priority="1016" operator="lessThan">
      <formula>0</formula>
    </cfRule>
  </conditionalFormatting>
  <conditionalFormatting sqref="Q452">
    <cfRule type="cellIs" dxfId="10738" priority="1023" operator="lessThan">
      <formula>0</formula>
    </cfRule>
  </conditionalFormatting>
  <conditionalFormatting sqref="B592">
    <cfRule type="cellIs" dxfId="10737" priority="1013" operator="lessThan">
      <formula>0</formula>
    </cfRule>
  </conditionalFormatting>
  <conditionalFormatting sqref="P593:P595">
    <cfRule type="cellIs" dxfId="10736" priority="1020" operator="lessThan">
      <formula>0</formula>
    </cfRule>
  </conditionalFormatting>
  <conditionalFormatting sqref="J594">
    <cfRule type="cellIs" dxfId="10735" priority="1017" operator="lessThan">
      <formula>0</formula>
    </cfRule>
  </conditionalFormatting>
  <conditionalFormatting sqref="Q602">
    <cfRule type="cellIs" dxfId="10734" priority="1006" operator="lessThan">
      <formula>0</formula>
    </cfRule>
  </conditionalFormatting>
  <conditionalFormatting sqref="J595:N595 K593:N594 J596:M596">
    <cfRule type="cellIs" dxfId="10733" priority="1019" operator="lessThan">
      <formula>0</formula>
    </cfRule>
  </conditionalFormatting>
  <conditionalFormatting sqref="Q596">
    <cfRule type="cellIs" dxfId="10732" priority="1015" operator="lessThan">
      <formula>0</formula>
    </cfRule>
  </conditionalFormatting>
  <conditionalFormatting sqref="J599:N599 J601:N602 J600:M600">
    <cfRule type="cellIs" dxfId="10731" priority="1009" operator="lessThan">
      <formula>0</formula>
    </cfRule>
  </conditionalFormatting>
  <conditionalFormatting sqref="P616:P619">
    <cfRule type="cellIs" dxfId="10730" priority="1003" operator="lessThan">
      <formula>0</formula>
    </cfRule>
  </conditionalFormatting>
  <conditionalFormatting sqref="Q602">
    <cfRule type="cellIs" dxfId="10729" priority="1007" operator="lessThan">
      <formula>0</formula>
    </cfRule>
  </conditionalFormatting>
  <conditionalFormatting sqref="J600">
    <cfRule type="cellIs" dxfId="10728" priority="1008" operator="lessThan">
      <formula>0</formula>
    </cfRule>
  </conditionalFormatting>
  <conditionalFormatting sqref="J601:N602 K599:N599 K600:M600">
    <cfRule type="cellIs" dxfId="10727" priority="1010" operator="lessThan">
      <formula>0</formula>
    </cfRule>
  </conditionalFormatting>
  <conditionalFormatting sqref="Q599:Q601">
    <cfRule type="cellIs" dxfId="10726" priority="1012" operator="lessThan">
      <formula>0</formula>
    </cfRule>
  </conditionalFormatting>
  <conditionalFormatting sqref="Q629">
    <cfRule type="cellIs" dxfId="10725" priority="973" operator="lessThan">
      <formula>0</formula>
    </cfRule>
  </conditionalFormatting>
  <conditionalFormatting sqref="I626">
    <cfRule type="cellIs" dxfId="10724" priority="976" operator="lessThan">
      <formula>0</formula>
    </cfRule>
  </conditionalFormatting>
  <conditionalFormatting sqref="C616:N619">
    <cfRule type="cellIs" dxfId="10723" priority="1001" operator="lessThan">
      <formula>0</formula>
    </cfRule>
  </conditionalFormatting>
  <conditionalFormatting sqref="Q619">
    <cfRule type="cellIs" dxfId="10722" priority="997" operator="lessThan">
      <formula>0</formula>
    </cfRule>
  </conditionalFormatting>
  <conditionalFormatting sqref="I616">
    <cfRule type="cellIs" dxfId="10721" priority="1000" operator="lessThan">
      <formula>0</formula>
    </cfRule>
  </conditionalFormatting>
  <conditionalFormatting sqref="H621:H624">
    <cfRule type="cellIs" dxfId="10720" priority="983" operator="lessThan">
      <formula>0</formula>
    </cfRule>
  </conditionalFormatting>
  <conditionalFormatting sqref="Q619">
    <cfRule type="cellIs" dxfId="10719" priority="998" operator="lessThan">
      <formula>0</formula>
    </cfRule>
  </conditionalFormatting>
  <conditionalFormatting sqref="H616">
    <cfRule type="cellIs" dxfId="10718" priority="994" operator="lessThan">
      <formula>0</formula>
    </cfRule>
  </conditionalFormatting>
  <conditionalFormatting sqref="H616:H619">
    <cfRule type="cellIs" dxfId="10717" priority="995" operator="lessThan">
      <formula>0</formula>
    </cfRule>
  </conditionalFormatting>
  <conditionalFormatting sqref="C617:J617">
    <cfRule type="cellIs" dxfId="10716" priority="999" operator="lessThan">
      <formula>0</formula>
    </cfRule>
  </conditionalFormatting>
  <conditionalFormatting sqref="H617:H619">
    <cfRule type="cellIs" dxfId="10715" priority="996" operator="lessThan">
      <formula>0</formula>
    </cfRule>
  </conditionalFormatting>
  <conditionalFormatting sqref="I617 K616:N617 C618:N619">
    <cfRule type="cellIs" dxfId="10714" priority="1002" operator="lessThan">
      <formula>0</formula>
    </cfRule>
  </conditionalFormatting>
  <conditionalFormatting sqref="Q616:Q618">
    <cfRule type="cellIs" dxfId="10713" priority="1004" operator="lessThan">
      <formula>0</formula>
    </cfRule>
  </conditionalFormatting>
  <conditionalFormatting sqref="B615">
    <cfRule type="cellIs" dxfId="10712" priority="993" operator="lessThan">
      <formula>0</formula>
    </cfRule>
  </conditionalFormatting>
  <conditionalFormatting sqref="Q624">
    <cfRule type="cellIs" dxfId="10711" priority="985" operator="lessThan">
      <formula>0</formula>
    </cfRule>
  </conditionalFormatting>
  <conditionalFormatting sqref="I621">
    <cfRule type="cellIs" dxfId="10710" priority="988" operator="lessThan">
      <formula>0</formula>
    </cfRule>
  </conditionalFormatting>
  <conditionalFormatting sqref="C621:N624">
    <cfRule type="cellIs" dxfId="10709" priority="989" operator="lessThan">
      <formula>0</formula>
    </cfRule>
  </conditionalFormatting>
  <conditionalFormatting sqref="Q624">
    <cfRule type="cellIs" dxfId="10708" priority="986" operator="lessThan">
      <formula>0</formula>
    </cfRule>
  </conditionalFormatting>
  <conditionalFormatting sqref="H621">
    <cfRule type="cellIs" dxfId="10707" priority="982" operator="lessThan">
      <formula>0</formula>
    </cfRule>
  </conditionalFormatting>
  <conditionalFormatting sqref="P621:P624">
    <cfRule type="cellIs" dxfId="10706" priority="991" operator="lessThan">
      <formula>0</formula>
    </cfRule>
  </conditionalFormatting>
  <conditionalFormatting sqref="C622:J622">
    <cfRule type="cellIs" dxfId="10705" priority="987" operator="lessThan">
      <formula>0</formula>
    </cfRule>
  </conditionalFormatting>
  <conditionalFormatting sqref="H622:H624">
    <cfRule type="cellIs" dxfId="10704" priority="984" operator="lessThan">
      <formula>0</formula>
    </cfRule>
  </conditionalFormatting>
  <conditionalFormatting sqref="I622 K621:N622 C623:N624">
    <cfRule type="cellIs" dxfId="10703" priority="990" operator="lessThan">
      <formula>0</formula>
    </cfRule>
  </conditionalFormatting>
  <conditionalFormatting sqref="Q621:Q623">
    <cfRule type="cellIs" dxfId="10702" priority="992" operator="lessThan">
      <formula>0</formula>
    </cfRule>
  </conditionalFormatting>
  <conditionalFormatting sqref="B620">
    <cfRule type="cellIs" dxfId="10701" priority="981" operator="lessThan">
      <formula>0</formula>
    </cfRule>
  </conditionalFormatting>
  <conditionalFormatting sqref="C626:N629">
    <cfRule type="cellIs" dxfId="10700" priority="977" operator="lessThan">
      <formula>0</formula>
    </cfRule>
  </conditionalFormatting>
  <conditionalFormatting sqref="Q629">
    <cfRule type="cellIs" dxfId="10699" priority="974" operator="lessThan">
      <formula>0</formula>
    </cfRule>
  </conditionalFormatting>
  <conditionalFormatting sqref="H626">
    <cfRule type="cellIs" dxfId="10698" priority="970" operator="lessThan">
      <formula>0</formula>
    </cfRule>
  </conditionalFormatting>
  <conditionalFormatting sqref="H626:H629">
    <cfRule type="cellIs" dxfId="10697" priority="971" operator="lessThan">
      <formula>0</formula>
    </cfRule>
  </conditionalFormatting>
  <conditionalFormatting sqref="P626:P629">
    <cfRule type="cellIs" dxfId="10696" priority="979" operator="lessThan">
      <formula>0</formula>
    </cfRule>
  </conditionalFormatting>
  <conditionalFormatting sqref="C627:J627">
    <cfRule type="cellIs" dxfId="10695" priority="975" operator="lessThan">
      <formula>0</formula>
    </cfRule>
  </conditionalFormatting>
  <conditionalFormatting sqref="H627:H629">
    <cfRule type="cellIs" dxfId="10694" priority="972" operator="lessThan">
      <formula>0</formula>
    </cfRule>
  </conditionalFormatting>
  <conditionalFormatting sqref="I627 K626:N627 C628:N629">
    <cfRule type="cellIs" dxfId="10693" priority="978" operator="lessThan">
      <formula>0</formula>
    </cfRule>
  </conditionalFormatting>
  <conditionalFormatting sqref="Q626:Q628">
    <cfRule type="cellIs" dxfId="10692" priority="980" operator="lessThan">
      <formula>0</formula>
    </cfRule>
  </conditionalFormatting>
  <conditionalFormatting sqref="C351:I351">
    <cfRule type="cellIs" dxfId="10691" priority="966" operator="lessThan">
      <formula>0</formula>
    </cfRule>
  </conditionalFormatting>
  <conditionalFormatting sqref="C353:I354">
    <cfRule type="cellIs" dxfId="10690" priority="967" operator="lessThan">
      <formula>0</formula>
    </cfRule>
  </conditionalFormatting>
  <conditionalFormatting sqref="P506:Q506">
    <cfRule type="cellIs" dxfId="10689" priority="950" operator="lessThan">
      <formula>0</formula>
    </cfRule>
  </conditionalFormatting>
  <conditionalFormatting sqref="P499:P502">
    <cfRule type="cellIs" dxfId="10688" priority="951" operator="lessThan">
      <formula>0</formula>
    </cfRule>
  </conditionalFormatting>
  <conditionalFormatting sqref="Q611:Q613">
    <cfRule type="cellIs" dxfId="10687" priority="913" operator="lessThan">
      <formula>0</formula>
    </cfRule>
  </conditionalFormatting>
  <conditionalFormatting sqref="B498">
    <cfRule type="cellIs" dxfId="10686" priority="968" operator="lessThan">
      <formula>0</formula>
    </cfRule>
  </conditionalFormatting>
  <conditionalFormatting sqref="N427">
    <cfRule type="cellIs" dxfId="10685" priority="687" operator="lessThan">
      <formula>0</formula>
    </cfRule>
  </conditionalFormatting>
  <conditionalFormatting sqref="C352:I352">
    <cfRule type="cellIs" dxfId="10684" priority="965" operator="lessThan">
      <formula>0</formula>
    </cfRule>
  </conditionalFormatting>
  <conditionalFormatting sqref="C355:I355">
    <cfRule type="cellIs" dxfId="10683" priority="964" operator="lessThan">
      <formula>0</formula>
    </cfRule>
  </conditionalFormatting>
  <conditionalFormatting sqref="C365:I366">
    <cfRule type="cellIs" dxfId="10682" priority="963" operator="lessThan">
      <formula>0</formula>
    </cfRule>
  </conditionalFormatting>
  <conditionalFormatting sqref="C363:I363">
    <cfRule type="cellIs" dxfId="10681" priority="962" operator="lessThan">
      <formula>0</formula>
    </cfRule>
  </conditionalFormatting>
  <conditionalFormatting sqref="C364:I364">
    <cfRule type="cellIs" dxfId="10680" priority="961" operator="lessThan">
      <formula>0</formula>
    </cfRule>
  </conditionalFormatting>
  <conditionalFormatting sqref="C367:I367">
    <cfRule type="cellIs" dxfId="10679" priority="960" operator="lessThan">
      <formula>0</formula>
    </cfRule>
  </conditionalFormatting>
  <conditionalFormatting sqref="C593:I596">
    <cfRule type="cellIs" dxfId="10678" priority="958" operator="lessThan">
      <formula>0</formula>
    </cfRule>
  </conditionalFormatting>
  <conditionalFormatting sqref="C594:I594">
    <cfRule type="cellIs" dxfId="10677" priority="957" operator="lessThan">
      <formula>0</formula>
    </cfRule>
  </conditionalFormatting>
  <conditionalFormatting sqref="C595:I596">
    <cfRule type="cellIs" dxfId="10676" priority="959" operator="lessThan">
      <formula>0</formula>
    </cfRule>
  </conditionalFormatting>
  <conditionalFormatting sqref="Q551">
    <cfRule type="cellIs" dxfId="10675" priority="939" operator="lessThan">
      <formula>0</formula>
    </cfRule>
  </conditionalFormatting>
  <conditionalFormatting sqref="Q551">
    <cfRule type="cellIs" dxfId="10674" priority="940" operator="lessThan">
      <formula>0</formula>
    </cfRule>
  </conditionalFormatting>
  <conditionalFormatting sqref="C599:I602">
    <cfRule type="cellIs" dxfId="10673" priority="955" operator="lessThan">
      <formula>0</formula>
    </cfRule>
  </conditionalFormatting>
  <conditionalFormatting sqref="C600:I600">
    <cfRule type="cellIs" dxfId="10672" priority="954" operator="lessThan">
      <formula>0</formula>
    </cfRule>
  </conditionalFormatting>
  <conditionalFormatting sqref="C601:I602">
    <cfRule type="cellIs" dxfId="10671" priority="956" operator="lessThan">
      <formula>0</formula>
    </cfRule>
  </conditionalFormatting>
  <conditionalFormatting sqref="C461:C464">
    <cfRule type="cellIs" dxfId="10670" priority="953" operator="lessThan">
      <formula>0</formula>
    </cfRule>
  </conditionalFormatting>
  <conditionalFormatting sqref="P468:P471">
    <cfRule type="cellIs" dxfId="10669" priority="952" operator="lessThan">
      <formula>0</formula>
    </cfRule>
  </conditionalFormatting>
  <conditionalFormatting sqref="Q507:Q510">
    <cfRule type="cellIs" dxfId="10668" priority="949" operator="lessThan">
      <formula>0</formula>
    </cfRule>
  </conditionalFormatting>
  <conditionalFormatting sqref="Q511:Q512">
    <cfRule type="cellIs" dxfId="10667" priority="948" operator="lessThan">
      <formula>0</formula>
    </cfRule>
  </conditionalFormatting>
  <conditionalFormatting sqref="Q512">
    <cfRule type="cellIs" dxfId="10666" priority="947" operator="lessThan">
      <formula>0</formula>
    </cfRule>
  </conditionalFormatting>
  <conditionalFormatting sqref="Q511">
    <cfRule type="cellIs" dxfId="10665" priority="946" operator="lessThan">
      <formula>0</formula>
    </cfRule>
  </conditionalFormatting>
  <conditionalFormatting sqref="P507:P510">
    <cfRule type="cellIs" dxfId="10664" priority="945" operator="lessThan">
      <formula>0</formula>
    </cfRule>
  </conditionalFormatting>
  <conditionalFormatting sqref="B506">
    <cfRule type="cellIs" dxfId="10663" priority="944" operator="lessThan">
      <formula>0</formula>
    </cfRule>
  </conditionalFormatting>
  <conditionalFormatting sqref="C611:N614">
    <cfRule type="cellIs" dxfId="10662" priority="910" operator="lessThan">
      <formula>0</formula>
    </cfRule>
  </conditionalFormatting>
  <conditionalFormatting sqref="Q614">
    <cfRule type="cellIs" dxfId="10661" priority="907" operator="lessThan">
      <formula>0</formula>
    </cfRule>
  </conditionalFormatting>
  <conditionalFormatting sqref="P547:P550">
    <cfRule type="cellIs" dxfId="10660" priority="938" operator="lessThan">
      <formula>0</formula>
    </cfRule>
  </conditionalFormatting>
  <conditionalFormatting sqref="H611:H614">
    <cfRule type="cellIs" dxfId="10659" priority="904" operator="lessThan">
      <formula>0</formula>
    </cfRule>
  </conditionalFormatting>
  <conditionalFormatting sqref="Q504">
    <cfRule type="cellIs" dxfId="10658" priority="943" operator="lessThan">
      <formula>0</formula>
    </cfRule>
  </conditionalFormatting>
  <conditionalFormatting sqref="Q547:Q550 Q552 Q554:Q560">
    <cfRule type="cellIs" dxfId="10657" priority="942" operator="lessThan">
      <formula>0</formula>
    </cfRule>
  </conditionalFormatting>
  <conditionalFormatting sqref="P546">
    <cfRule type="cellIs" dxfId="10656" priority="941" operator="lessThan">
      <formula>0</formula>
    </cfRule>
  </conditionalFormatting>
  <conditionalFormatting sqref="P554:P558">
    <cfRule type="cellIs" dxfId="10655" priority="937" operator="lessThan">
      <formula>0</formula>
    </cfRule>
  </conditionalFormatting>
  <conditionalFormatting sqref="Q570:Q573 Q575">
    <cfRule type="cellIs" dxfId="10654" priority="935" operator="lessThan">
      <formula>0</formula>
    </cfRule>
  </conditionalFormatting>
  <conditionalFormatting sqref="B546">
    <cfRule type="cellIs" dxfId="10653" priority="936" operator="lessThan">
      <formula>0</formula>
    </cfRule>
  </conditionalFormatting>
  <conditionalFormatting sqref="P569">
    <cfRule type="cellIs" dxfId="10652" priority="934" operator="lessThan">
      <formula>0</formula>
    </cfRule>
  </conditionalFormatting>
  <conditionalFormatting sqref="Q574">
    <cfRule type="cellIs" dxfId="10651" priority="933" operator="lessThan">
      <formula>0</formula>
    </cfRule>
  </conditionalFormatting>
  <conditionalFormatting sqref="Q574">
    <cfRule type="cellIs" dxfId="10650" priority="932" operator="lessThan">
      <formula>0</formula>
    </cfRule>
  </conditionalFormatting>
  <conditionalFormatting sqref="P570:P573">
    <cfRule type="cellIs" dxfId="10649" priority="931" operator="lessThan">
      <formula>0</formula>
    </cfRule>
  </conditionalFormatting>
  <conditionalFormatting sqref="Q582 Q577:Q580">
    <cfRule type="cellIs" dxfId="10648" priority="929" operator="lessThan">
      <formula>0</formula>
    </cfRule>
  </conditionalFormatting>
  <conditionalFormatting sqref="Q581">
    <cfRule type="cellIs" dxfId="10647" priority="927" operator="lessThan">
      <formula>0</formula>
    </cfRule>
  </conditionalFormatting>
  <conditionalFormatting sqref="B569">
    <cfRule type="cellIs" dxfId="10646" priority="930" operator="lessThan">
      <formula>0</formula>
    </cfRule>
  </conditionalFormatting>
  <conditionalFormatting sqref="P576">
    <cfRule type="cellIs" dxfId="10645" priority="928" operator="lessThan">
      <formula>0</formula>
    </cfRule>
  </conditionalFormatting>
  <conditionalFormatting sqref="P577:P580">
    <cfRule type="cellIs" dxfId="10644" priority="925" operator="lessThan">
      <formula>0</formula>
    </cfRule>
  </conditionalFormatting>
  <conditionalFormatting sqref="Q581">
    <cfRule type="cellIs" dxfId="10643" priority="926" operator="lessThan">
      <formula>0</formula>
    </cfRule>
  </conditionalFormatting>
  <conditionalFormatting sqref="P605:P607 P609">
    <cfRule type="cellIs" dxfId="10642" priority="923" operator="lessThan">
      <formula>0</formula>
    </cfRule>
  </conditionalFormatting>
  <conditionalFormatting sqref="Q605:Q607">
    <cfRule type="cellIs" dxfId="10641" priority="924" operator="lessThan">
      <formula>0</formula>
    </cfRule>
  </conditionalFormatting>
  <conditionalFormatting sqref="C607:I607">
    <cfRule type="cellIs" dxfId="10640" priority="916" operator="lessThan">
      <formula>0</formula>
    </cfRule>
  </conditionalFormatting>
  <conditionalFormatting sqref="C605:I607">
    <cfRule type="cellIs" dxfId="10639" priority="915" operator="lessThan">
      <formula>0</formula>
    </cfRule>
  </conditionalFormatting>
  <conditionalFormatting sqref="B604">
    <cfRule type="cellIs" dxfId="10638" priority="917" operator="lessThan">
      <formula>0</formula>
    </cfRule>
  </conditionalFormatting>
  <conditionalFormatting sqref="J605:N607">
    <cfRule type="cellIs" dxfId="10637" priority="921" operator="lessThan">
      <formula>0</formula>
    </cfRule>
  </conditionalFormatting>
  <conditionalFormatting sqref="P611:P614">
    <cfRule type="cellIs" dxfId="10636" priority="912" operator="lessThan">
      <formula>0</formula>
    </cfRule>
  </conditionalFormatting>
  <conditionalFormatting sqref="Q608:Q609">
    <cfRule type="cellIs" dxfId="10635" priority="918" operator="lessThan">
      <formula>0</formula>
    </cfRule>
  </conditionalFormatting>
  <conditionalFormatting sqref="C433:M433">
    <cfRule type="cellIs" dxfId="10634" priority="685" operator="lessThan">
      <formula>0</formula>
    </cfRule>
  </conditionalFormatting>
  <conditionalFormatting sqref="Q608:Q609">
    <cfRule type="cellIs" dxfId="10633" priority="919" operator="lessThan">
      <formula>0</formula>
    </cfRule>
  </conditionalFormatting>
  <conditionalFormatting sqref="J606">
    <cfRule type="cellIs" dxfId="10632" priority="920" operator="lessThan">
      <formula>0</formula>
    </cfRule>
  </conditionalFormatting>
  <conditionalFormatting sqref="J607:N607 K605:N606">
    <cfRule type="cellIs" dxfId="10631" priority="922" operator="lessThan">
      <formula>0</formula>
    </cfRule>
  </conditionalFormatting>
  <conditionalFormatting sqref="I612 K611:N612 C613:N614">
    <cfRule type="cellIs" dxfId="10630" priority="911" operator="lessThan">
      <formula>0</formula>
    </cfRule>
  </conditionalFormatting>
  <conditionalFormatting sqref="N427">
    <cfRule type="cellIs" dxfId="10629" priority="688" operator="lessThan">
      <formula>0</formula>
    </cfRule>
  </conditionalFormatting>
  <conditionalFormatting sqref="B429:N429">
    <cfRule type="cellIs" dxfId="10628" priority="680" operator="lessThan">
      <formula>0</formula>
    </cfRule>
  </conditionalFormatting>
  <conditionalFormatting sqref="C606:I606">
    <cfRule type="cellIs" dxfId="10627" priority="914" operator="lessThan">
      <formula>0</formula>
    </cfRule>
  </conditionalFormatting>
  <conditionalFormatting sqref="B429:N429">
    <cfRule type="cellIs" dxfId="10626" priority="681" operator="lessThan">
      <formula>0</formula>
    </cfRule>
  </conditionalFormatting>
  <conditionalFormatting sqref="H433">
    <cfRule type="cellIs" dxfId="10625" priority="684" operator="lessThan">
      <formula>0</formula>
    </cfRule>
  </conditionalFormatting>
  <conditionalFormatting sqref="B433">
    <cfRule type="cellIs" dxfId="10624" priority="683" operator="lessThan">
      <formula>0</formula>
    </cfRule>
  </conditionalFormatting>
  <conditionalFormatting sqref="B433">
    <cfRule type="cellIs" dxfId="10623" priority="682" operator="lessThan">
      <formula>0</formula>
    </cfRule>
  </conditionalFormatting>
  <conditionalFormatting sqref="B429:N429">
    <cfRule type="cellIs" dxfId="10622" priority="678" operator="lessThan">
      <formula>0</formula>
    </cfRule>
  </conditionalFormatting>
  <conditionalFormatting sqref="B429:N429">
    <cfRule type="cellIs" dxfId="10621" priority="679" operator="lessThan">
      <formula>0</formula>
    </cfRule>
  </conditionalFormatting>
  <conditionalFormatting sqref="B435:N435">
    <cfRule type="cellIs" dxfId="10620" priority="665" operator="lessThan">
      <formula>0</formula>
    </cfRule>
  </conditionalFormatting>
  <conditionalFormatting sqref="H611">
    <cfRule type="cellIs" dxfId="10619" priority="903" operator="lessThan">
      <formula>0</formula>
    </cfRule>
  </conditionalFormatting>
  <conditionalFormatting sqref="C433:M433">
    <cfRule type="cellIs" dxfId="10618" priority="686" operator="lessThan">
      <formula>0</formula>
    </cfRule>
  </conditionalFormatting>
  <conditionalFormatting sqref="H612:H614">
    <cfRule type="cellIs" dxfId="10617" priority="905" operator="lessThan">
      <formula>0</formula>
    </cfRule>
  </conditionalFormatting>
  <conditionalFormatting sqref="Q614">
    <cfRule type="cellIs" dxfId="10616" priority="906" operator="lessThan">
      <formula>0</formula>
    </cfRule>
  </conditionalFormatting>
  <conditionalFormatting sqref="I611">
    <cfRule type="cellIs" dxfId="10615" priority="909" operator="lessThan">
      <formula>0</formula>
    </cfRule>
  </conditionalFormatting>
  <conditionalFormatting sqref="N439">
    <cfRule type="cellIs" dxfId="10614" priority="658" operator="lessThan">
      <formula>0</formula>
    </cfRule>
  </conditionalFormatting>
  <conditionalFormatting sqref="C612:J612">
    <cfRule type="cellIs" dxfId="10613" priority="908" operator="lessThan">
      <formula>0</formula>
    </cfRule>
  </conditionalFormatting>
  <conditionalFormatting sqref="B610">
    <cfRule type="cellIs" dxfId="10612" priority="902" operator="lessThan">
      <formula>0</formula>
    </cfRule>
  </conditionalFormatting>
  <conditionalFormatting sqref="B435:N435">
    <cfRule type="cellIs" dxfId="10611" priority="664" operator="lessThan">
      <formula>0</formula>
    </cfRule>
  </conditionalFormatting>
  <conditionalFormatting sqref="C445:M445">
    <cfRule type="cellIs" dxfId="10610" priority="655" operator="lessThan">
      <formula>0</formula>
    </cfRule>
  </conditionalFormatting>
  <conditionalFormatting sqref="C445:M445">
    <cfRule type="cellIs" dxfId="10609" priority="656" operator="lessThan">
      <formula>0</formula>
    </cfRule>
  </conditionalFormatting>
  <conditionalFormatting sqref="B435:N435">
    <cfRule type="cellIs" dxfId="10608" priority="663" operator="lessThan">
      <formula>0</formula>
    </cfRule>
  </conditionalFormatting>
  <conditionalFormatting sqref="N438">
    <cfRule type="cellIs" dxfId="10607" priority="659" operator="lessThan">
      <formula>0</formula>
    </cfRule>
  </conditionalFormatting>
  <conditionalFormatting sqref="B435:N435">
    <cfRule type="cellIs" dxfId="10606" priority="662" operator="lessThan">
      <formula>0</formula>
    </cfRule>
  </conditionalFormatting>
  <conditionalFormatting sqref="B435:N435">
    <cfRule type="cellIs" dxfId="10605" priority="660" operator="lessThan">
      <formula>0</formula>
    </cfRule>
  </conditionalFormatting>
  <conditionalFormatting sqref="B598">
    <cfRule type="cellIs" dxfId="10604" priority="901" operator="lessThan">
      <formula>0</formula>
    </cfRule>
  </conditionalFormatting>
  <conditionalFormatting sqref="N439">
    <cfRule type="cellIs" dxfId="10603" priority="657" operator="lessThan">
      <formula>0</formula>
    </cfRule>
  </conditionalFormatting>
  <conditionalFormatting sqref="B435:N435">
    <cfRule type="cellIs" dxfId="10602" priority="661" operator="lessThan">
      <formula>0</formula>
    </cfRule>
  </conditionalFormatting>
  <conditionalFormatting sqref="B598">
    <cfRule type="cellIs" dxfId="10601" priority="900" operator="lessThan">
      <formula>0</formula>
    </cfRule>
  </conditionalFormatting>
  <conditionalFormatting sqref="B641">
    <cfRule type="cellIs" dxfId="10600" priority="888" operator="lessThan">
      <formula>0</formula>
    </cfRule>
  </conditionalFormatting>
  <conditionalFormatting sqref="B591">
    <cfRule type="cellIs" dxfId="10599" priority="898" operator="lessThan">
      <formula>0</formula>
    </cfRule>
  </conditionalFormatting>
  <conditionalFormatting sqref="B591">
    <cfRule type="cellIs" dxfId="10598" priority="899" operator="lessThan">
      <formula>0</formula>
    </cfRule>
  </conditionalFormatting>
  <conditionalFormatting sqref="B609">
    <cfRule type="cellIs" dxfId="10597" priority="896" operator="lessThan">
      <formula>0</formula>
    </cfRule>
  </conditionalFormatting>
  <conditionalFormatting sqref="B609">
    <cfRule type="cellIs" dxfId="10596"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0595" priority="895" operator="lessThan">
      <formula>0</formula>
    </cfRule>
  </conditionalFormatting>
  <conditionalFormatting sqref="B646">
    <cfRule type="cellIs" dxfId="10594" priority="892" operator="lessThan">
      <formula>0</formula>
    </cfRule>
  </conditionalFormatting>
  <conditionalFormatting sqref="B631">
    <cfRule type="cellIs" dxfId="10593" priority="894" operator="lessThan">
      <formula>0</formula>
    </cfRule>
  </conditionalFormatting>
  <conditionalFormatting sqref="B635">
    <cfRule type="cellIs" dxfId="10592" priority="893" operator="lessThan">
      <formula>0</formula>
    </cfRule>
  </conditionalFormatting>
  <conditionalFormatting sqref="B662">
    <cfRule type="cellIs" dxfId="10591" priority="891" operator="lessThan">
      <formula>0</formula>
    </cfRule>
  </conditionalFormatting>
  <conditionalFormatting sqref="B671">
    <cfRule type="cellIs" dxfId="10590" priority="890" operator="lessThan">
      <formula>0</formula>
    </cfRule>
  </conditionalFormatting>
  <conditionalFormatting sqref="I674:N674 P672:Q675">
    <cfRule type="cellIs" dxfId="10589" priority="889" operator="lessThan">
      <formula>0</formula>
    </cfRule>
  </conditionalFormatting>
  <conditionalFormatting sqref="P641">
    <cfRule type="cellIs" dxfId="10588" priority="886" operator="lessThan">
      <formula>0</formula>
    </cfRule>
  </conditionalFormatting>
  <conditionalFormatting sqref="P641">
    <cfRule type="cellIs" dxfId="10587" priority="887" operator="lessThan">
      <formula>0</formula>
    </cfRule>
  </conditionalFormatting>
  <conditionalFormatting sqref="P422:Q422 Q423:Q425">
    <cfRule type="cellIs" dxfId="10586" priority="873" operator="lessThan">
      <formula>0</formula>
    </cfRule>
  </conditionalFormatting>
  <conditionalFormatting sqref="B416">
    <cfRule type="cellIs" dxfId="10585" priority="874" operator="lessThan">
      <formula>0</formula>
    </cfRule>
  </conditionalFormatting>
  <conditionalFormatting sqref="P423:P425">
    <cfRule type="cellIs" dxfId="10584" priority="871" operator="lessThan">
      <formula>0</formula>
    </cfRule>
  </conditionalFormatting>
  <conditionalFormatting sqref="P422">
    <cfRule type="cellIs" dxfId="10583" priority="872" operator="lessThan">
      <formula>0</formula>
    </cfRule>
  </conditionalFormatting>
  <conditionalFormatting sqref="Q426">
    <cfRule type="cellIs" dxfId="10582" priority="869" operator="lessThan">
      <formula>0</formula>
    </cfRule>
  </conditionalFormatting>
  <conditionalFormatting sqref="Q427">
    <cfRule type="cellIs" dxfId="10581" priority="870" operator="lessThan">
      <formula>0</formula>
    </cfRule>
  </conditionalFormatting>
  <conditionalFormatting sqref="B422">
    <cfRule type="cellIs" dxfId="10580" priority="867" operator="lessThan">
      <formula>0</formula>
    </cfRule>
  </conditionalFormatting>
  <conditionalFormatting sqref="Q426">
    <cfRule type="cellIs" dxfId="10579" priority="868" operator="lessThan">
      <formula>0</formula>
    </cfRule>
  </conditionalFormatting>
  <conditionalFormatting sqref="B454:N454">
    <cfRule type="cellIs" dxfId="10578" priority="618" operator="lessThan">
      <formula>0</formula>
    </cfRule>
  </conditionalFormatting>
  <conditionalFormatting sqref="B454:N454">
    <cfRule type="cellIs" dxfId="10577" priority="619" operator="lessThan">
      <formula>0</formula>
    </cfRule>
  </conditionalFormatting>
  <conditionalFormatting sqref="C652:I652">
    <cfRule type="cellIs" dxfId="10576" priority="885" operator="lessThan">
      <formula>0</formula>
    </cfRule>
  </conditionalFormatting>
  <conditionalFormatting sqref="C653:I653">
    <cfRule type="cellIs" dxfId="10575" priority="884" operator="lessThan">
      <formula>0</formula>
    </cfRule>
  </conditionalFormatting>
  <conditionalFormatting sqref="C658:M658">
    <cfRule type="cellIs" dxfId="10574" priority="883" operator="lessThan">
      <formula>0</formula>
    </cfRule>
  </conditionalFormatting>
  <conditionalFormatting sqref="B647:N647">
    <cfRule type="cellIs" dxfId="10573" priority="882" operator="lessThan">
      <formula>0</formula>
    </cfRule>
  </conditionalFormatting>
  <conditionalFormatting sqref="P650">
    <cfRule type="cellIs" dxfId="10572" priority="881" operator="lessThan">
      <formula>0</formula>
    </cfRule>
  </conditionalFormatting>
  <conditionalFormatting sqref="P417:P419">
    <cfRule type="cellIs" dxfId="10571" priority="878" operator="lessThan">
      <formula>0</formula>
    </cfRule>
  </conditionalFormatting>
  <conditionalFormatting sqref="Q420">
    <cfRule type="cellIs" dxfId="10570" priority="875" operator="lessThan">
      <formula>0</formula>
    </cfRule>
  </conditionalFormatting>
  <conditionalFormatting sqref="Q421">
    <cfRule type="cellIs" dxfId="10569" priority="877" operator="lessThan">
      <formula>0</formula>
    </cfRule>
  </conditionalFormatting>
  <conditionalFormatting sqref="P416:Q416 Q417:Q419">
    <cfRule type="cellIs" dxfId="10568" priority="880" operator="lessThan">
      <formula>0</formula>
    </cfRule>
  </conditionalFormatting>
  <conditionalFormatting sqref="P416">
    <cfRule type="cellIs" dxfId="10567" priority="879" operator="lessThan">
      <formula>0</formula>
    </cfRule>
  </conditionalFormatting>
  <conditionalFormatting sqref="Q420">
    <cfRule type="cellIs" dxfId="10566" priority="876" operator="lessThan">
      <formula>0</formula>
    </cfRule>
  </conditionalFormatting>
  <conditionalFormatting sqref="B454:N454">
    <cfRule type="cellIs" dxfId="10565" priority="617" operator="lessThan">
      <formula>0</formula>
    </cfRule>
  </conditionalFormatting>
  <conditionalFormatting sqref="B454:N454">
    <cfRule type="cellIs" dxfId="10564" priority="616" operator="lessThan">
      <formula>0</formula>
    </cfRule>
  </conditionalFormatting>
  <conditionalFormatting sqref="B454:N454">
    <cfRule type="cellIs" dxfId="10563" priority="615" operator="lessThan">
      <formula>0</formula>
    </cfRule>
  </conditionalFormatting>
  <conditionalFormatting sqref="B454:N454">
    <cfRule type="cellIs" dxfId="10562" priority="613" operator="lessThan">
      <formula>0</formula>
    </cfRule>
  </conditionalFormatting>
  <conditionalFormatting sqref="B454:N454">
    <cfRule type="cellIs" dxfId="10561" priority="614" operator="lessThan">
      <formula>0</formula>
    </cfRule>
  </conditionalFormatting>
  <conditionalFormatting sqref="N457">
    <cfRule type="cellIs" dxfId="10560" priority="611" operator="lessThan">
      <formula>0</formula>
    </cfRule>
  </conditionalFormatting>
  <conditionalFormatting sqref="B454:N454">
    <cfRule type="cellIs" dxfId="10559" priority="612" operator="lessThan">
      <formula>0</formula>
    </cfRule>
  </conditionalFormatting>
  <conditionalFormatting sqref="N458">
    <cfRule type="cellIs" dxfId="10558" priority="610" operator="lessThan">
      <formula>0</formula>
    </cfRule>
  </conditionalFormatting>
  <conditionalFormatting sqref="P530">
    <cfRule type="cellIs" dxfId="10557" priority="332" operator="lessThan">
      <formula>0</formula>
    </cfRule>
  </conditionalFormatting>
  <conditionalFormatting sqref="N458">
    <cfRule type="cellIs" dxfId="10556" priority="609" operator="lessThan">
      <formula>0</formula>
    </cfRule>
  </conditionalFormatting>
  <conditionalFormatting sqref="D461:N464">
    <cfRule type="cellIs" dxfId="10555" priority="606" operator="lessThan">
      <formula>0</formula>
    </cfRule>
  </conditionalFormatting>
  <conditionalFormatting sqref="P538">
    <cfRule type="cellIs" dxfId="10554" priority="329" operator="lessThan">
      <formula>0</formula>
    </cfRule>
  </conditionalFormatting>
  <conditionalFormatting sqref="B461:B464">
    <cfRule type="cellIs" dxfId="10553" priority="603" operator="lessThan">
      <formula>0</formula>
    </cfRule>
  </conditionalFormatting>
  <conditionalFormatting sqref="P553">
    <cfRule type="cellIs" dxfId="10552" priority="326" operator="lessThan">
      <formula>0</formula>
    </cfRule>
  </conditionalFormatting>
  <conditionalFormatting sqref="B512">
    <cfRule type="cellIs" dxfId="10551" priority="600" operator="lessThan">
      <formula>0</formula>
    </cfRule>
  </conditionalFormatting>
  <conditionalFormatting sqref="C512">
    <cfRule type="cellIs" dxfId="10550" priority="597" operator="lessThan">
      <formula>0</formula>
    </cfRule>
  </conditionalFormatting>
  <conditionalFormatting sqref="P561">
    <cfRule type="cellIs" dxfId="10549" priority="323" operator="lessThan">
      <formula>0</formula>
    </cfRule>
  </conditionalFormatting>
  <conditionalFormatting sqref="P590">
    <cfRule type="cellIs" dxfId="10548" priority="320" operator="lessThan">
      <formula>0</formula>
    </cfRule>
  </conditionalFormatting>
  <conditionalFormatting sqref="N365">
    <cfRule type="cellIs" dxfId="10547" priority="866" operator="lessThan">
      <formula>0</formula>
    </cfRule>
  </conditionalFormatting>
  <conditionalFormatting sqref="N371">
    <cfRule type="cellIs" dxfId="10546" priority="865" operator="lessThan">
      <formula>0</formula>
    </cfRule>
  </conditionalFormatting>
  <conditionalFormatting sqref="N377">
    <cfRule type="cellIs" dxfId="10545" priority="864" operator="lessThan">
      <formula>0</formula>
    </cfRule>
  </conditionalFormatting>
  <conditionalFormatting sqref="N359">
    <cfRule type="cellIs" dxfId="10544" priority="863" operator="lessThan">
      <formula>0</formula>
    </cfRule>
  </conditionalFormatting>
  <conditionalFormatting sqref="B376">
    <cfRule type="cellIs" dxfId="10543" priority="847" operator="lessThan">
      <formula>0</formula>
    </cfRule>
  </conditionalFormatting>
  <conditionalFormatting sqref="B588">
    <cfRule type="cellIs" dxfId="10542" priority="857" operator="lessThan">
      <formula>0</formula>
    </cfRule>
  </conditionalFormatting>
  <conditionalFormatting sqref="B371:B372">
    <cfRule type="cellIs" dxfId="10541" priority="852" operator="lessThan">
      <formula>0</formula>
    </cfRule>
  </conditionalFormatting>
  <conditionalFormatting sqref="B377:B378">
    <cfRule type="cellIs" dxfId="10540" priority="849" operator="lessThan">
      <formula>0</formula>
    </cfRule>
  </conditionalFormatting>
  <conditionalFormatting sqref="C351:M354">
    <cfRule type="cellIs" dxfId="10539" priority="862" operator="lessThan">
      <formula>0</formula>
    </cfRule>
  </conditionalFormatting>
  <conditionalFormatting sqref="B428">
    <cfRule type="cellIs" dxfId="10538" priority="861" operator="lessThan">
      <formula>0</formula>
    </cfRule>
  </conditionalFormatting>
  <conditionalFormatting sqref="B428">
    <cfRule type="cellIs" dxfId="10537" priority="860" operator="lessThan">
      <formula>0</formula>
    </cfRule>
  </conditionalFormatting>
  <conditionalFormatting sqref="B391 B397 B381:B385 B375:B379 B369:B373 B363:B367 B357:B361 B351:B355">
    <cfRule type="cellIs" dxfId="10536" priority="859" operator="lessThan">
      <formula>0</formula>
    </cfRule>
  </conditionalFormatting>
  <conditionalFormatting sqref="B359:B360">
    <cfRule type="cellIs" dxfId="10535" priority="855" operator="lessThan">
      <formula>0</formula>
    </cfRule>
  </conditionalFormatting>
  <conditionalFormatting sqref="B357">
    <cfRule type="cellIs" dxfId="10534" priority="854" operator="lessThan">
      <formula>0</formula>
    </cfRule>
  </conditionalFormatting>
  <conditionalFormatting sqref="B585:B587">
    <cfRule type="cellIs" dxfId="10533" priority="858" operator="lessThan">
      <formula>0</formula>
    </cfRule>
  </conditionalFormatting>
  <conditionalFormatting sqref="B584">
    <cfRule type="cellIs" dxfId="10532" priority="856" operator="lessThan">
      <formula>0</formula>
    </cfRule>
  </conditionalFormatting>
  <conditionalFormatting sqref="B397">
    <cfRule type="cellIs" dxfId="10531" priority="843" operator="lessThan">
      <formula>0</formula>
    </cfRule>
  </conditionalFormatting>
  <conditionalFormatting sqref="B358">
    <cfRule type="cellIs" dxfId="10530" priority="853" operator="lessThan">
      <formula>0</formula>
    </cfRule>
  </conditionalFormatting>
  <conditionalFormatting sqref="B369">
    <cfRule type="cellIs" dxfId="10529" priority="851" operator="lessThan">
      <formula>0</formula>
    </cfRule>
  </conditionalFormatting>
  <conditionalFormatting sqref="B370">
    <cfRule type="cellIs" dxfId="10528" priority="850" operator="lessThan">
      <formula>0</formula>
    </cfRule>
  </conditionalFormatting>
  <conditionalFormatting sqref="B375">
    <cfRule type="cellIs" dxfId="10527" priority="848" operator="lessThan">
      <formula>0</formula>
    </cfRule>
  </conditionalFormatting>
  <conditionalFormatting sqref="B383:B384">
    <cfRule type="cellIs" dxfId="10526" priority="846" operator="lessThan">
      <formula>0</formula>
    </cfRule>
  </conditionalFormatting>
  <conditionalFormatting sqref="B381">
    <cfRule type="cellIs" dxfId="10525" priority="845" operator="lessThan">
      <formula>0</formula>
    </cfRule>
  </conditionalFormatting>
  <conditionalFormatting sqref="B382">
    <cfRule type="cellIs" dxfId="10524" priority="844" operator="lessThan">
      <formula>0</formula>
    </cfRule>
  </conditionalFormatting>
  <conditionalFormatting sqref="B391">
    <cfRule type="cellIs" dxfId="10523" priority="842" operator="lessThan">
      <formula>0</formula>
    </cfRule>
  </conditionalFormatting>
  <conditionalFormatting sqref="B385">
    <cfRule type="cellIs" dxfId="10522" priority="841" operator="lessThan">
      <formula>0</formula>
    </cfRule>
  </conditionalFormatting>
  <conditionalFormatting sqref="B379">
    <cfRule type="cellIs" dxfId="10521" priority="840" operator="lessThan">
      <formula>0</formula>
    </cfRule>
  </conditionalFormatting>
  <conditionalFormatting sqref="B373">
    <cfRule type="cellIs" dxfId="10520" priority="839" operator="lessThan">
      <formula>0</formula>
    </cfRule>
  </conditionalFormatting>
  <conditionalFormatting sqref="B361">
    <cfRule type="cellIs" dxfId="10519" priority="838" operator="lessThan">
      <formula>0</formula>
    </cfRule>
  </conditionalFormatting>
  <conditionalFormatting sqref="B621:B624">
    <cfRule type="cellIs" dxfId="10518" priority="833" operator="lessThan">
      <formula>0</formula>
    </cfRule>
  </conditionalFormatting>
  <conditionalFormatting sqref="B616:B619">
    <cfRule type="cellIs" dxfId="10517" priority="836" operator="lessThan">
      <formula>0</formula>
    </cfRule>
  </conditionalFormatting>
  <conditionalFormatting sqref="B617">
    <cfRule type="cellIs" dxfId="10516" priority="835" operator="lessThan">
      <formula>0</formula>
    </cfRule>
  </conditionalFormatting>
  <conditionalFormatting sqref="B618:B619">
    <cfRule type="cellIs" dxfId="10515" priority="837" operator="lessThan">
      <formula>0</formula>
    </cfRule>
  </conditionalFormatting>
  <conditionalFormatting sqref="B628:B629">
    <cfRule type="cellIs" dxfId="10514" priority="831" operator="lessThan">
      <formula>0</formula>
    </cfRule>
  </conditionalFormatting>
  <conditionalFormatting sqref="B622">
    <cfRule type="cellIs" dxfId="10513" priority="832" operator="lessThan">
      <formula>0</formula>
    </cfRule>
  </conditionalFormatting>
  <conditionalFormatting sqref="B623:B624">
    <cfRule type="cellIs" dxfId="10512" priority="834" operator="lessThan">
      <formula>0</formula>
    </cfRule>
  </conditionalFormatting>
  <conditionalFormatting sqref="B626:B629">
    <cfRule type="cellIs" dxfId="10511" priority="830" operator="lessThan">
      <formula>0</formula>
    </cfRule>
  </conditionalFormatting>
  <conditionalFormatting sqref="B627">
    <cfRule type="cellIs" dxfId="10510" priority="829" operator="lessThan">
      <formula>0</formula>
    </cfRule>
  </conditionalFormatting>
  <conditionalFormatting sqref="B365:B366">
    <cfRule type="cellIs" dxfId="10509" priority="824" operator="lessThan">
      <formula>0</formula>
    </cfRule>
  </conditionalFormatting>
  <conditionalFormatting sqref="B355">
    <cfRule type="cellIs" dxfId="10508" priority="825" operator="lessThan">
      <formula>0</formula>
    </cfRule>
  </conditionalFormatting>
  <conditionalFormatting sqref="B393:N393">
    <cfRule type="cellIs" dxfId="10507" priority="779" operator="lessThan">
      <formula>0</formula>
    </cfRule>
  </conditionalFormatting>
  <conditionalFormatting sqref="B387:N387">
    <cfRule type="cellIs" dxfId="10506" priority="790" operator="lessThan">
      <formula>0</formula>
    </cfRule>
  </conditionalFormatting>
  <conditionalFormatting sqref="B387:N387">
    <cfRule type="cellIs" dxfId="10505" priority="789" operator="lessThan">
      <formula>0</formula>
    </cfRule>
  </conditionalFormatting>
  <conditionalFormatting sqref="B353:B354">
    <cfRule type="cellIs" dxfId="10504" priority="828" operator="lessThan">
      <formula>0</formula>
    </cfRule>
  </conditionalFormatting>
  <conditionalFormatting sqref="B351">
    <cfRule type="cellIs" dxfId="10503" priority="827" operator="lessThan">
      <formula>0</formula>
    </cfRule>
  </conditionalFormatting>
  <conditionalFormatting sqref="B352">
    <cfRule type="cellIs" dxfId="10502" priority="826" operator="lessThan">
      <formula>0</formula>
    </cfRule>
  </conditionalFormatting>
  <conditionalFormatting sqref="B363">
    <cfRule type="cellIs" dxfId="10501" priority="823" operator="lessThan">
      <formula>0</formula>
    </cfRule>
  </conditionalFormatting>
  <conditionalFormatting sqref="B364">
    <cfRule type="cellIs" dxfId="10500" priority="822" operator="lessThan">
      <formula>0</formula>
    </cfRule>
  </conditionalFormatting>
  <conditionalFormatting sqref="B367">
    <cfRule type="cellIs" dxfId="10499" priority="821" operator="lessThan">
      <formula>0</formula>
    </cfRule>
  </conditionalFormatting>
  <conditionalFormatting sqref="B593:B596">
    <cfRule type="cellIs" dxfId="10498" priority="819" operator="lessThan">
      <formula>0</formula>
    </cfRule>
  </conditionalFormatting>
  <conditionalFormatting sqref="B594">
    <cfRule type="cellIs" dxfId="10497" priority="818" operator="lessThan">
      <formula>0</formula>
    </cfRule>
  </conditionalFormatting>
  <conditionalFormatting sqref="B595:B596">
    <cfRule type="cellIs" dxfId="10496" priority="820" operator="lessThan">
      <formula>0</formula>
    </cfRule>
  </conditionalFormatting>
  <conditionalFormatting sqref="B603">
    <cfRule type="cellIs" dxfId="10495" priority="813" operator="lessThan">
      <formula>0</formula>
    </cfRule>
  </conditionalFormatting>
  <conditionalFormatting sqref="B603">
    <cfRule type="cellIs" dxfId="10494" priority="814" operator="lessThan">
      <formula>0</formula>
    </cfRule>
  </conditionalFormatting>
  <conditionalFormatting sqref="B599:B602">
    <cfRule type="cellIs" dxfId="10493" priority="816" operator="lessThan">
      <formula>0</formula>
    </cfRule>
  </conditionalFormatting>
  <conditionalFormatting sqref="B600">
    <cfRule type="cellIs" dxfId="10492" priority="815" operator="lessThan">
      <formula>0</formula>
    </cfRule>
  </conditionalFormatting>
  <conditionalFormatting sqref="B601:B602">
    <cfRule type="cellIs" dxfId="10491" priority="817" operator="lessThan">
      <formula>0</formula>
    </cfRule>
  </conditionalFormatting>
  <conditionalFormatting sqref="N390">
    <cfRule type="cellIs" dxfId="10490" priority="784" operator="lessThan">
      <formula>0</formula>
    </cfRule>
  </conditionalFormatting>
  <conditionalFormatting sqref="B393:N393">
    <cfRule type="cellIs" dxfId="10489" priority="782" operator="lessThan">
      <formula>0</formula>
    </cfRule>
  </conditionalFormatting>
  <conditionalFormatting sqref="B571:B573">
    <cfRule type="cellIs" dxfId="10488" priority="812" operator="lessThan">
      <formula>0</formula>
    </cfRule>
  </conditionalFormatting>
  <conditionalFormatting sqref="B574">
    <cfRule type="cellIs" dxfId="10487" priority="811" operator="lessThan">
      <formula>0</formula>
    </cfRule>
  </conditionalFormatting>
  <conditionalFormatting sqref="B570">
    <cfRule type="cellIs" dxfId="10486" priority="810" operator="lessThan">
      <formula>0</formula>
    </cfRule>
  </conditionalFormatting>
  <conditionalFormatting sqref="B607:B608">
    <cfRule type="cellIs" dxfId="10485" priority="809" operator="lessThan">
      <formula>0</formula>
    </cfRule>
  </conditionalFormatting>
  <conditionalFormatting sqref="B605:B608">
    <cfRule type="cellIs" dxfId="10484" priority="808" operator="lessThan">
      <formula>0</formula>
    </cfRule>
  </conditionalFormatting>
  <conditionalFormatting sqref="B589">
    <cfRule type="cellIs" dxfId="10483" priority="534" operator="lessThan">
      <formula>0</formula>
    </cfRule>
  </conditionalFormatting>
  <conditionalFormatting sqref="B613:B614">
    <cfRule type="cellIs" dxfId="10482" priority="806" operator="lessThan">
      <formula>0</formula>
    </cfRule>
  </conditionalFormatting>
  <conditionalFormatting sqref="B606">
    <cfRule type="cellIs" dxfId="10481" priority="807" operator="lessThan">
      <formula>0</formula>
    </cfRule>
  </conditionalFormatting>
  <conditionalFormatting sqref="B611:B614">
    <cfRule type="cellIs" dxfId="10480" priority="805" operator="lessThan">
      <formula>0</formula>
    </cfRule>
  </conditionalFormatting>
  <conditionalFormatting sqref="O616:O619">
    <cfRule type="cellIs" dxfId="10479" priority="282" operator="lessThan">
      <formula>0</formula>
    </cfRule>
  </conditionalFormatting>
  <conditionalFormatting sqref="O599 O601:O602">
    <cfRule type="cellIs" dxfId="10478" priority="284" operator="lessThan">
      <formula>0</formula>
    </cfRule>
  </conditionalFormatting>
  <conditionalFormatting sqref="B612">
    <cfRule type="cellIs" dxfId="10477" priority="804" operator="lessThan">
      <formula>0</formula>
    </cfRule>
  </conditionalFormatting>
  <conditionalFormatting sqref="D589">
    <cfRule type="cellIs" dxfId="10476" priority="528" operator="lessThan">
      <formula>0</formula>
    </cfRule>
  </conditionalFormatting>
  <conditionalFormatting sqref="O605:O607">
    <cfRule type="cellIs" dxfId="10475" priority="276" operator="lessThan">
      <formula>0</formula>
    </cfRule>
  </conditionalFormatting>
  <conditionalFormatting sqref="O626:O629">
    <cfRule type="cellIs" dxfId="10474" priority="278" operator="lessThan">
      <formula>0</formula>
    </cfRule>
  </conditionalFormatting>
  <conditionalFormatting sqref="B650 B655:B657 B663 B665:B668 B642:B645 B670">
    <cfRule type="cellIs" dxfId="10473" priority="803" operator="lessThan">
      <formula>0</formula>
    </cfRule>
  </conditionalFormatting>
  <conditionalFormatting sqref="N378">
    <cfRule type="cellIs" dxfId="10472" priority="794" operator="lessThan">
      <formula>0</formula>
    </cfRule>
  </conditionalFormatting>
  <conditionalFormatting sqref="N372">
    <cfRule type="cellIs" dxfId="10471" priority="795" operator="lessThan">
      <formula>0</formula>
    </cfRule>
  </conditionalFormatting>
  <conditionalFormatting sqref="B387:N387">
    <cfRule type="cellIs" dxfId="10470" priority="792" operator="lessThan">
      <formula>0</formula>
    </cfRule>
  </conditionalFormatting>
  <conditionalFormatting sqref="N384">
    <cfRule type="cellIs" dxfId="10469" priority="793" operator="lessThan">
      <formula>0</formula>
    </cfRule>
  </conditionalFormatting>
  <conditionalFormatting sqref="B387:N387">
    <cfRule type="cellIs" dxfId="10468" priority="791" operator="lessThan">
      <formula>0</formula>
    </cfRule>
  </conditionalFormatting>
  <conditionalFormatting sqref="B387:N387">
    <cfRule type="cellIs" dxfId="10467" priority="788" operator="lessThan">
      <formula>0</formula>
    </cfRule>
  </conditionalFormatting>
  <conditionalFormatting sqref="B652">
    <cfRule type="cellIs" dxfId="10466" priority="802" operator="lessThan">
      <formula>0</formula>
    </cfRule>
  </conditionalFormatting>
  <conditionalFormatting sqref="B653">
    <cfRule type="cellIs" dxfId="10465" priority="801" operator="lessThan">
      <formula>0</formula>
    </cfRule>
  </conditionalFormatting>
  <conditionalFormatting sqref="B658">
    <cfRule type="cellIs" dxfId="10464" priority="800" operator="lessThan">
      <formula>0</formula>
    </cfRule>
  </conditionalFormatting>
  <conditionalFormatting sqref="O365">
    <cfRule type="cellIs" dxfId="10463" priority="270" operator="lessThan">
      <formula>0</formula>
    </cfRule>
  </conditionalFormatting>
  <conditionalFormatting sqref="O371">
    <cfRule type="cellIs" dxfId="10462" priority="269" operator="lessThan">
      <formula>0</formula>
    </cfRule>
  </conditionalFormatting>
  <conditionalFormatting sqref="G589">
    <cfRule type="cellIs" dxfId="10461" priority="519" operator="lessThan">
      <formula>0</formula>
    </cfRule>
  </conditionalFormatting>
  <conditionalFormatting sqref="H589">
    <cfRule type="cellIs" dxfId="10458" priority="516" operator="lessThan">
      <formula>0</formula>
    </cfRule>
  </conditionalFormatting>
  <conditionalFormatting sqref="B351:B354">
    <cfRule type="cellIs" dxfId="10457" priority="798" operator="lessThan">
      <formula>0</formula>
    </cfRule>
  </conditionalFormatting>
  <conditionalFormatting sqref="N360">
    <cfRule type="cellIs" dxfId="10456" priority="797" operator="lessThan">
      <formula>0</formula>
    </cfRule>
  </conditionalFormatting>
  <conditionalFormatting sqref="N366">
    <cfRule type="cellIs" dxfId="10455" priority="796" operator="lessThan">
      <formula>0</formula>
    </cfRule>
  </conditionalFormatting>
  <conditionalFormatting sqref="B387:N387">
    <cfRule type="cellIs" dxfId="10454" priority="787" operator="lessThan">
      <formula>0</formula>
    </cfRule>
  </conditionalFormatting>
  <conditionalFormatting sqref="B387:N387">
    <cfRule type="cellIs" dxfId="10453" priority="786" operator="lessThan">
      <formula>0</formula>
    </cfRule>
  </conditionalFormatting>
  <conditionalFormatting sqref="B387:N387">
    <cfRule type="cellIs" dxfId="10452" priority="785" operator="lessThan">
      <formula>0</formula>
    </cfRule>
  </conditionalFormatting>
  <conditionalFormatting sqref="B393:N393">
    <cfRule type="cellIs" dxfId="10451" priority="780" operator="lessThan">
      <formula>0</formula>
    </cfRule>
  </conditionalFormatting>
  <conditionalFormatting sqref="B393:N393">
    <cfRule type="cellIs" dxfId="10450" priority="783" operator="lessThan">
      <formula>0</formula>
    </cfRule>
  </conditionalFormatting>
  <conditionalFormatting sqref="B393:N393">
    <cfRule type="cellIs" dxfId="10449" priority="778" operator="lessThan">
      <formula>0</formula>
    </cfRule>
  </conditionalFormatting>
  <conditionalFormatting sqref="B393:N393">
    <cfRule type="cellIs" dxfId="10448" priority="781" operator="lessThan">
      <formula>0</formula>
    </cfRule>
  </conditionalFormatting>
  <conditionalFormatting sqref="B393:N393">
    <cfRule type="cellIs" dxfId="10447" priority="776" operator="lessThan">
      <formula>0</formula>
    </cfRule>
  </conditionalFormatting>
  <conditionalFormatting sqref="B393:N393">
    <cfRule type="cellIs" dxfId="10446" priority="777" operator="lessThan">
      <formula>0</formula>
    </cfRule>
  </conditionalFormatting>
  <conditionalFormatting sqref="B399:N399">
    <cfRule type="cellIs" dxfId="10445" priority="774" operator="lessThan">
      <formula>0</formula>
    </cfRule>
  </conditionalFormatting>
  <conditionalFormatting sqref="N396">
    <cfRule type="cellIs" dxfId="10444" priority="775" operator="lessThan">
      <formula>0</formula>
    </cfRule>
  </conditionalFormatting>
  <conditionalFormatting sqref="B399:N399">
    <cfRule type="cellIs" dxfId="10443" priority="773" operator="lessThan">
      <formula>0</formula>
    </cfRule>
  </conditionalFormatting>
  <conditionalFormatting sqref="B399:N399">
    <cfRule type="cellIs" dxfId="10442" priority="772" operator="lessThan">
      <formula>0</formula>
    </cfRule>
  </conditionalFormatting>
  <conditionalFormatting sqref="B399:N399">
    <cfRule type="cellIs" dxfId="10441" priority="771" operator="lessThan">
      <formula>0</formula>
    </cfRule>
  </conditionalFormatting>
  <conditionalFormatting sqref="B399:N399">
    <cfRule type="cellIs" dxfId="10440" priority="770" operator="lessThan">
      <formula>0</formula>
    </cfRule>
  </conditionalFormatting>
  <conditionalFormatting sqref="B399:N399">
    <cfRule type="cellIs" dxfId="10439" priority="769" operator="lessThan">
      <formula>0</formula>
    </cfRule>
  </conditionalFormatting>
  <conditionalFormatting sqref="B399:N399">
    <cfRule type="cellIs" dxfId="10438" priority="768" operator="lessThan">
      <formula>0</formula>
    </cfRule>
  </conditionalFormatting>
  <conditionalFormatting sqref="B399:N399">
    <cfRule type="cellIs" dxfId="10437" priority="767" operator="lessThan">
      <formula>0</formula>
    </cfRule>
  </conditionalFormatting>
  <conditionalFormatting sqref="N402">
    <cfRule type="cellIs" dxfId="10436" priority="766" operator="lessThan">
      <formula>0</formula>
    </cfRule>
  </conditionalFormatting>
  <conditionalFormatting sqref="N355">
    <cfRule type="cellIs" dxfId="10435" priority="765" operator="lessThan">
      <formula>0</formula>
    </cfRule>
  </conditionalFormatting>
  <conditionalFormatting sqref="N361">
    <cfRule type="cellIs" dxfId="10434" priority="764" operator="lessThan">
      <formula>0</formula>
    </cfRule>
  </conditionalFormatting>
  <conditionalFormatting sqref="N361">
    <cfRule type="cellIs" dxfId="10433" priority="763" operator="lessThan">
      <formula>0</formula>
    </cfRule>
  </conditionalFormatting>
  <conditionalFormatting sqref="N367">
    <cfRule type="cellIs" dxfId="10432" priority="762" operator="lessThan">
      <formula>0</formula>
    </cfRule>
  </conditionalFormatting>
  <conditionalFormatting sqref="N367">
    <cfRule type="cellIs" dxfId="10431" priority="761" operator="lessThan">
      <formula>0</formula>
    </cfRule>
  </conditionalFormatting>
  <conditionalFormatting sqref="N373">
    <cfRule type="cellIs" dxfId="10430" priority="760" operator="lessThan">
      <formula>0</formula>
    </cfRule>
  </conditionalFormatting>
  <conditionalFormatting sqref="N373">
    <cfRule type="cellIs" dxfId="10429" priority="759" operator="lessThan">
      <formula>0</formula>
    </cfRule>
  </conditionalFormatting>
  <conditionalFormatting sqref="N379">
    <cfRule type="cellIs" dxfId="10428" priority="758" operator="lessThan">
      <formula>0</formula>
    </cfRule>
  </conditionalFormatting>
  <conditionalFormatting sqref="N379">
    <cfRule type="cellIs" dxfId="10427" priority="757" operator="lessThan">
      <formula>0</formula>
    </cfRule>
  </conditionalFormatting>
  <conditionalFormatting sqref="N385">
    <cfRule type="cellIs" dxfId="10426" priority="756" operator="lessThan">
      <formula>0</formula>
    </cfRule>
  </conditionalFormatting>
  <conditionalFormatting sqref="N385">
    <cfRule type="cellIs" dxfId="10425" priority="755" operator="lessThan">
      <formula>0</formula>
    </cfRule>
  </conditionalFormatting>
  <conditionalFormatting sqref="N391">
    <cfRule type="cellIs" dxfId="10424" priority="754" operator="lessThan">
      <formula>0</formula>
    </cfRule>
  </conditionalFormatting>
  <conditionalFormatting sqref="N391">
    <cfRule type="cellIs" dxfId="10423" priority="753" operator="lessThan">
      <formula>0</formula>
    </cfRule>
  </conditionalFormatting>
  <conditionalFormatting sqref="N397">
    <cfRule type="cellIs" dxfId="10422" priority="752" operator="lessThan">
      <formula>0</formula>
    </cfRule>
  </conditionalFormatting>
  <conditionalFormatting sqref="N397">
    <cfRule type="cellIs" dxfId="10421" priority="751" operator="lessThan">
      <formula>0</formula>
    </cfRule>
  </conditionalFormatting>
  <conditionalFormatting sqref="C409:M409">
    <cfRule type="cellIs" dxfId="10420" priority="750" operator="lessThan">
      <formula>0</formula>
    </cfRule>
  </conditionalFormatting>
  <conditionalFormatting sqref="C409:M409">
    <cfRule type="cellIs" dxfId="10419" priority="749" operator="lessThan">
      <formula>0</formula>
    </cfRule>
  </conditionalFormatting>
  <conditionalFormatting sqref="H409">
    <cfRule type="cellIs" dxfId="10418" priority="748" operator="lessThan">
      <formula>0</formula>
    </cfRule>
  </conditionalFormatting>
  <conditionalFormatting sqref="B409">
    <cfRule type="cellIs" dxfId="10417" priority="747" operator="lessThan">
      <formula>0</formula>
    </cfRule>
  </conditionalFormatting>
  <conditionalFormatting sqref="B409">
    <cfRule type="cellIs" dxfId="10416" priority="746" operator="lessThan">
      <formula>0</formula>
    </cfRule>
  </conditionalFormatting>
  <conditionalFormatting sqref="B405:N405">
    <cfRule type="cellIs" dxfId="10415" priority="745" operator="lessThan">
      <formula>0</formula>
    </cfRule>
  </conditionalFormatting>
  <conditionalFormatting sqref="B405:N405">
    <cfRule type="cellIs" dxfId="10414" priority="744" operator="lessThan">
      <formula>0</formula>
    </cfRule>
  </conditionalFormatting>
  <conditionalFormatting sqref="B405:N405">
    <cfRule type="cellIs" dxfId="10413" priority="743" operator="lessThan">
      <formula>0</formula>
    </cfRule>
  </conditionalFormatting>
  <conditionalFormatting sqref="B405:N405">
    <cfRule type="cellIs" dxfId="10412" priority="742" operator="lessThan">
      <formula>0</formula>
    </cfRule>
  </conditionalFormatting>
  <conditionalFormatting sqref="B405:N405">
    <cfRule type="cellIs" dxfId="10411" priority="741" operator="lessThan">
      <formula>0</formula>
    </cfRule>
  </conditionalFormatting>
  <conditionalFormatting sqref="B405:N405">
    <cfRule type="cellIs" dxfId="10410" priority="740" operator="lessThan">
      <formula>0</formula>
    </cfRule>
  </conditionalFormatting>
  <conditionalFormatting sqref="B405:N405">
    <cfRule type="cellIs" dxfId="10409" priority="739" operator="lessThan">
      <formula>0</formula>
    </cfRule>
  </conditionalFormatting>
  <conditionalFormatting sqref="B405:N405">
    <cfRule type="cellIs" dxfId="10408" priority="738" operator="lessThan">
      <formula>0</formula>
    </cfRule>
  </conditionalFormatting>
  <conditionalFormatting sqref="N408">
    <cfRule type="cellIs" dxfId="10407" priority="737" operator="lessThan">
      <formula>0</formula>
    </cfRule>
  </conditionalFormatting>
  <conditionalFormatting sqref="N409">
    <cfRule type="cellIs" dxfId="10406" priority="736" operator="lessThan">
      <formula>0</formula>
    </cfRule>
  </conditionalFormatting>
  <conditionalFormatting sqref="N409">
    <cfRule type="cellIs" dxfId="10405" priority="735" operator="lessThan">
      <formula>0</formula>
    </cfRule>
  </conditionalFormatting>
  <conditionalFormatting sqref="C415:M415">
    <cfRule type="cellIs" dxfId="10404" priority="734" operator="lessThan">
      <formula>0</formula>
    </cfRule>
  </conditionalFormatting>
  <conditionalFormatting sqref="C415:M415">
    <cfRule type="cellIs" dxfId="10403" priority="733" operator="lessThan">
      <formula>0</formula>
    </cfRule>
  </conditionalFormatting>
  <conditionalFormatting sqref="H415">
    <cfRule type="cellIs" dxfId="10402" priority="732" operator="lessThan">
      <formula>0</formula>
    </cfRule>
  </conditionalFormatting>
  <conditionalFormatting sqref="B415">
    <cfRule type="cellIs" dxfId="10401" priority="731" operator="lessThan">
      <formula>0</formula>
    </cfRule>
  </conditionalFormatting>
  <conditionalFormatting sqref="B415">
    <cfRule type="cellIs" dxfId="10400" priority="730" operator="lessThan">
      <formula>0</formula>
    </cfRule>
  </conditionalFormatting>
  <conditionalFormatting sqref="B411:N411">
    <cfRule type="cellIs" dxfId="10399" priority="729" operator="lessThan">
      <formula>0</formula>
    </cfRule>
  </conditionalFormatting>
  <conditionalFormatting sqref="B411:N411">
    <cfRule type="cellIs" dxfId="10398" priority="728" operator="lessThan">
      <formula>0</formula>
    </cfRule>
  </conditionalFormatting>
  <conditionalFormatting sqref="B411:N411">
    <cfRule type="cellIs" dxfId="10397" priority="727" operator="lessThan">
      <formula>0</formula>
    </cfRule>
  </conditionalFormatting>
  <conditionalFormatting sqref="B411:N411">
    <cfRule type="cellIs" dxfId="10396" priority="726" operator="lessThan">
      <formula>0</formula>
    </cfRule>
  </conditionalFormatting>
  <conditionalFormatting sqref="B411:N411">
    <cfRule type="cellIs" dxfId="10395" priority="725" operator="lessThan">
      <formula>0</formula>
    </cfRule>
  </conditionalFormatting>
  <conditionalFormatting sqref="B411:N411">
    <cfRule type="cellIs" dxfId="10394" priority="724" operator="lessThan">
      <formula>0</formula>
    </cfRule>
  </conditionalFormatting>
  <conditionalFormatting sqref="B411:N411">
    <cfRule type="cellIs" dxfId="10393" priority="723" operator="lessThan">
      <formula>0</formula>
    </cfRule>
  </conditionalFormatting>
  <conditionalFormatting sqref="B411:N411">
    <cfRule type="cellIs" dxfId="10392" priority="722" operator="lessThan">
      <formula>0</formula>
    </cfRule>
  </conditionalFormatting>
  <conditionalFormatting sqref="N414">
    <cfRule type="cellIs" dxfId="10391" priority="721" operator="lessThan">
      <formula>0</formula>
    </cfRule>
  </conditionalFormatting>
  <conditionalFormatting sqref="N415">
    <cfRule type="cellIs" dxfId="10390" priority="720" operator="lessThan">
      <formula>0</formula>
    </cfRule>
  </conditionalFormatting>
  <conditionalFormatting sqref="N415">
    <cfRule type="cellIs" dxfId="10389" priority="719" operator="lessThan">
      <formula>0</formula>
    </cfRule>
  </conditionalFormatting>
  <conditionalFormatting sqref="C421:M421">
    <cfRule type="cellIs" dxfId="10388" priority="718" operator="lessThan">
      <formula>0</formula>
    </cfRule>
  </conditionalFormatting>
  <conditionalFormatting sqref="C421:M421">
    <cfRule type="cellIs" dxfId="10387" priority="717" operator="lessThan">
      <formula>0</formula>
    </cfRule>
  </conditionalFormatting>
  <conditionalFormatting sqref="H421">
    <cfRule type="cellIs" dxfId="10386" priority="716" operator="lessThan">
      <formula>0</formula>
    </cfRule>
  </conditionalFormatting>
  <conditionalFormatting sqref="B421">
    <cfRule type="cellIs" dxfId="10385" priority="715" operator="lessThan">
      <formula>0</formula>
    </cfRule>
  </conditionalFormatting>
  <conditionalFormatting sqref="B421">
    <cfRule type="cellIs" dxfId="10384" priority="714" operator="lessThan">
      <formula>0</formula>
    </cfRule>
  </conditionalFormatting>
  <conditionalFormatting sqref="B417:N417">
    <cfRule type="cellIs" dxfId="10383" priority="713" operator="lessThan">
      <formula>0</formula>
    </cfRule>
  </conditionalFormatting>
  <conditionalFormatting sqref="B417:N417">
    <cfRule type="cellIs" dxfId="10382" priority="712" operator="lessThan">
      <formula>0</formula>
    </cfRule>
  </conditionalFormatting>
  <conditionalFormatting sqref="B417:N417">
    <cfRule type="cellIs" dxfId="10381" priority="711" operator="lessThan">
      <formula>0</formula>
    </cfRule>
  </conditionalFormatting>
  <conditionalFormatting sqref="B417:N417">
    <cfRule type="cellIs" dxfId="10380" priority="710" operator="lessThan">
      <formula>0</formula>
    </cfRule>
  </conditionalFormatting>
  <conditionalFormatting sqref="B417:N417">
    <cfRule type="cellIs" dxfId="10379" priority="709" operator="lessThan">
      <formula>0</formula>
    </cfRule>
  </conditionalFormatting>
  <conditionalFormatting sqref="B417:N417">
    <cfRule type="cellIs" dxfId="10378" priority="708" operator="lessThan">
      <formula>0</formula>
    </cfRule>
  </conditionalFormatting>
  <conditionalFormatting sqref="B417:N417">
    <cfRule type="cellIs" dxfId="10377" priority="707" operator="lessThan">
      <formula>0</formula>
    </cfRule>
  </conditionalFormatting>
  <conditionalFormatting sqref="B417:N417">
    <cfRule type="cellIs" dxfId="10376" priority="706" operator="lessThan">
      <formula>0</formula>
    </cfRule>
  </conditionalFormatting>
  <conditionalFormatting sqref="N420">
    <cfRule type="cellIs" dxfId="10375" priority="705" operator="lessThan">
      <formula>0</formula>
    </cfRule>
  </conditionalFormatting>
  <conditionalFormatting sqref="N421">
    <cfRule type="cellIs" dxfId="10374" priority="704" operator="lessThan">
      <formula>0</formula>
    </cfRule>
  </conditionalFormatting>
  <conditionalFormatting sqref="N421">
    <cfRule type="cellIs" dxfId="10373" priority="703" operator="lessThan">
      <formula>0</formula>
    </cfRule>
  </conditionalFormatting>
  <conditionalFormatting sqref="C427:M427">
    <cfRule type="cellIs" dxfId="10372" priority="702" operator="lessThan">
      <formula>0</formula>
    </cfRule>
  </conditionalFormatting>
  <conditionalFormatting sqref="C427:M427">
    <cfRule type="cellIs" dxfId="10371" priority="701" operator="lessThan">
      <formula>0</formula>
    </cfRule>
  </conditionalFormatting>
  <conditionalFormatting sqref="H427">
    <cfRule type="cellIs" dxfId="10370" priority="700" operator="lessThan">
      <formula>0</formula>
    </cfRule>
  </conditionalFormatting>
  <conditionalFormatting sqref="B427">
    <cfRule type="cellIs" dxfId="10369" priority="699" operator="lessThan">
      <formula>0</formula>
    </cfRule>
  </conditionalFormatting>
  <conditionalFormatting sqref="B427">
    <cfRule type="cellIs" dxfId="10368" priority="698" operator="lessThan">
      <formula>0</formula>
    </cfRule>
  </conditionalFormatting>
  <conditionalFormatting sqref="B423:N423">
    <cfRule type="cellIs" dxfId="10367" priority="697" operator="lessThan">
      <formula>0</formula>
    </cfRule>
  </conditionalFormatting>
  <conditionalFormatting sqref="B423:N423">
    <cfRule type="cellIs" dxfId="10366" priority="696" operator="lessThan">
      <formula>0</formula>
    </cfRule>
  </conditionalFormatting>
  <conditionalFormatting sqref="B423:N423">
    <cfRule type="cellIs" dxfId="10365" priority="695" operator="lessThan">
      <formula>0</formula>
    </cfRule>
  </conditionalFormatting>
  <conditionalFormatting sqref="B423:N423">
    <cfRule type="cellIs" dxfId="10364" priority="694" operator="lessThan">
      <formula>0</formula>
    </cfRule>
  </conditionalFormatting>
  <conditionalFormatting sqref="B423:N423">
    <cfRule type="cellIs" dxfId="10363" priority="693" operator="lessThan">
      <formula>0</formula>
    </cfRule>
  </conditionalFormatting>
  <conditionalFormatting sqref="B423:N423">
    <cfRule type="cellIs" dxfId="10362" priority="692" operator="lessThan">
      <formula>0</formula>
    </cfRule>
  </conditionalFormatting>
  <conditionalFormatting sqref="B423:N423">
    <cfRule type="cellIs" dxfId="10361" priority="691" operator="lessThan">
      <formula>0</formula>
    </cfRule>
  </conditionalFormatting>
  <conditionalFormatting sqref="B423:N423">
    <cfRule type="cellIs" dxfId="10360" priority="690" operator="lessThan">
      <formula>0</formula>
    </cfRule>
  </conditionalFormatting>
  <conditionalFormatting sqref="N426">
    <cfRule type="cellIs" dxfId="10359" priority="689" operator="lessThan">
      <formula>0</formula>
    </cfRule>
  </conditionalFormatting>
  <conditionalFormatting sqref="C537:N537">
    <cfRule type="cellIs" dxfId="10358" priority="409" operator="lessThan">
      <formula>0</formula>
    </cfRule>
  </conditionalFormatting>
  <conditionalFormatting sqref="C568:N568">
    <cfRule type="cellIs" dxfId="10357" priority="406" operator="lessThan">
      <formula>0</formula>
    </cfRule>
  </conditionalFormatting>
  <conditionalFormatting sqref="I552:N552">
    <cfRule type="cellIs" dxfId="10356" priority="403" operator="lessThan">
      <formula>0</formula>
    </cfRule>
  </conditionalFormatting>
  <conditionalFormatting sqref="I560:N560">
    <cfRule type="cellIs" dxfId="10355" priority="400" operator="lessThan">
      <formula>0</formula>
    </cfRule>
  </conditionalFormatting>
  <conditionalFormatting sqref="B429:N429">
    <cfRule type="cellIs" dxfId="10354" priority="677" operator="lessThan">
      <formula>0</formula>
    </cfRule>
  </conditionalFormatting>
  <conditionalFormatting sqref="B429:N429">
    <cfRule type="cellIs" dxfId="10353" priority="676" operator="lessThan">
      <formula>0</formula>
    </cfRule>
  </conditionalFormatting>
  <conditionalFormatting sqref="B429:N429">
    <cfRule type="cellIs" dxfId="10352" priority="675" operator="lessThan">
      <formula>0</formula>
    </cfRule>
  </conditionalFormatting>
  <conditionalFormatting sqref="B429:N429">
    <cfRule type="cellIs" dxfId="10351" priority="674" operator="lessThan">
      <formula>0</formula>
    </cfRule>
  </conditionalFormatting>
  <conditionalFormatting sqref="N432">
    <cfRule type="cellIs" dxfId="10350" priority="673" operator="lessThan">
      <formula>0</formula>
    </cfRule>
  </conditionalFormatting>
  <conditionalFormatting sqref="C439:M439">
    <cfRule type="cellIs" dxfId="10349" priority="672" operator="lessThan">
      <formula>0</formula>
    </cfRule>
  </conditionalFormatting>
  <conditionalFormatting sqref="C439:M439">
    <cfRule type="cellIs" dxfId="10348" priority="671" operator="lessThan">
      <formula>0</formula>
    </cfRule>
  </conditionalFormatting>
  <conditionalFormatting sqref="H439">
    <cfRule type="cellIs" dxfId="10347" priority="670" operator="lessThan">
      <formula>0</formula>
    </cfRule>
  </conditionalFormatting>
  <conditionalFormatting sqref="B439">
    <cfRule type="cellIs" dxfId="10346" priority="669" operator="lessThan">
      <formula>0</formula>
    </cfRule>
  </conditionalFormatting>
  <conditionalFormatting sqref="B439">
    <cfRule type="cellIs" dxfId="10345" priority="668" operator="lessThan">
      <formula>0</formula>
    </cfRule>
  </conditionalFormatting>
  <conditionalFormatting sqref="B435:N435">
    <cfRule type="cellIs" dxfId="10344" priority="667" operator="lessThan">
      <formula>0</formula>
    </cfRule>
  </conditionalFormatting>
  <conditionalFormatting sqref="B435:N435">
    <cfRule type="cellIs" dxfId="10343" priority="666" operator="lessThan">
      <formula>0</formula>
    </cfRule>
  </conditionalFormatting>
  <conditionalFormatting sqref="C641:N645">
    <cfRule type="cellIs" dxfId="10342" priority="385" operator="lessThan">
      <formula>0</formula>
    </cfRule>
  </conditionalFormatting>
  <conditionalFormatting sqref="C597:N597">
    <cfRule type="cellIs" dxfId="10341" priority="384" operator="lessThan">
      <formula>0</formula>
    </cfRule>
  </conditionalFormatting>
  <conditionalFormatting sqref="C603:N603">
    <cfRule type="cellIs" dxfId="10340" priority="381" operator="lessThan">
      <formula>0</formula>
    </cfRule>
  </conditionalFormatting>
  <conditionalFormatting sqref="C603:N603">
    <cfRule type="cellIs" dxfId="10339" priority="380" operator="lessThan">
      <formula>0</formula>
    </cfRule>
  </conditionalFormatting>
  <conditionalFormatting sqref="C603:N603">
    <cfRule type="cellIs" dxfId="10338" priority="379" operator="lessThan">
      <formula>0</formula>
    </cfRule>
  </conditionalFormatting>
  <conditionalFormatting sqref="H445">
    <cfRule type="cellIs" dxfId="10337" priority="654" operator="lessThan">
      <formula>0</formula>
    </cfRule>
  </conditionalFormatting>
  <conditionalFormatting sqref="B445">
    <cfRule type="cellIs" dxfId="10336" priority="653" operator="lessThan">
      <formula>0</formula>
    </cfRule>
  </conditionalFormatting>
  <conditionalFormatting sqref="B445">
    <cfRule type="cellIs" dxfId="10335" priority="652" operator="lessThan">
      <formula>0</formula>
    </cfRule>
  </conditionalFormatting>
  <conditionalFormatting sqref="B441:N441">
    <cfRule type="cellIs" dxfId="10334" priority="651" operator="lessThan">
      <formula>0</formula>
    </cfRule>
  </conditionalFormatting>
  <conditionalFormatting sqref="B441:N441">
    <cfRule type="cellIs" dxfId="10333" priority="650" operator="lessThan">
      <formula>0</formula>
    </cfRule>
  </conditionalFormatting>
  <conditionalFormatting sqref="B441:N441">
    <cfRule type="cellIs" dxfId="10332" priority="649" operator="lessThan">
      <formula>0</formula>
    </cfRule>
  </conditionalFormatting>
  <conditionalFormatting sqref="B441:N441">
    <cfRule type="cellIs" dxfId="10331" priority="648" operator="lessThan">
      <formula>0</formula>
    </cfRule>
  </conditionalFormatting>
  <conditionalFormatting sqref="B441:N441">
    <cfRule type="cellIs" dxfId="10330" priority="647" operator="lessThan">
      <formula>0</formula>
    </cfRule>
  </conditionalFormatting>
  <conditionalFormatting sqref="B441:N441">
    <cfRule type="cellIs" dxfId="10329" priority="646" operator="lessThan">
      <formula>0</formula>
    </cfRule>
  </conditionalFormatting>
  <conditionalFormatting sqref="B441:N441">
    <cfRule type="cellIs" dxfId="10328" priority="645" operator="lessThan">
      <formula>0</formula>
    </cfRule>
  </conditionalFormatting>
  <conditionalFormatting sqref="B441:N441">
    <cfRule type="cellIs" dxfId="10327" priority="644" operator="lessThan">
      <formula>0</formula>
    </cfRule>
  </conditionalFormatting>
  <conditionalFormatting sqref="N444">
    <cfRule type="cellIs" dxfId="10326" priority="643" operator="lessThan">
      <formula>0</formula>
    </cfRule>
  </conditionalFormatting>
  <conditionalFormatting sqref="N445">
    <cfRule type="cellIs" dxfId="10325" priority="642" operator="lessThan">
      <formula>0</formula>
    </cfRule>
  </conditionalFormatting>
  <conditionalFormatting sqref="N445">
    <cfRule type="cellIs" dxfId="10324" priority="641" operator="lessThan">
      <formula>0</formula>
    </cfRule>
  </conditionalFormatting>
  <conditionalFormatting sqref="C452:M452">
    <cfRule type="cellIs" dxfId="10323" priority="640" operator="lessThan">
      <formula>0</formula>
    </cfRule>
  </conditionalFormatting>
  <conditionalFormatting sqref="C452:M452">
    <cfRule type="cellIs" dxfId="10322" priority="639" operator="lessThan">
      <formula>0</formula>
    </cfRule>
  </conditionalFormatting>
  <conditionalFormatting sqref="H452">
    <cfRule type="cellIs" dxfId="10321" priority="638" operator="lessThan">
      <formula>0</formula>
    </cfRule>
  </conditionalFormatting>
  <conditionalFormatting sqref="B452">
    <cfRule type="cellIs" dxfId="10320" priority="637" operator="lessThan">
      <formula>0</formula>
    </cfRule>
  </conditionalFormatting>
  <conditionalFormatting sqref="B452">
    <cfRule type="cellIs" dxfId="10319" priority="636" operator="lessThan">
      <formula>0</formula>
    </cfRule>
  </conditionalFormatting>
  <conditionalFormatting sqref="B448:N448">
    <cfRule type="cellIs" dxfId="10318" priority="635" operator="lessThan">
      <formula>0</formula>
    </cfRule>
  </conditionalFormatting>
  <conditionalFormatting sqref="B448:N448">
    <cfRule type="cellIs" dxfId="10317" priority="634" operator="lessThan">
      <formula>0</formula>
    </cfRule>
  </conditionalFormatting>
  <conditionalFormatting sqref="B448:N448">
    <cfRule type="cellIs" dxfId="10316" priority="633" operator="lessThan">
      <formula>0</formula>
    </cfRule>
  </conditionalFormatting>
  <conditionalFormatting sqref="B448:N448">
    <cfRule type="cellIs" dxfId="10315" priority="632" operator="lessThan">
      <formula>0</formula>
    </cfRule>
  </conditionalFormatting>
  <conditionalFormatting sqref="B448:N448">
    <cfRule type="cellIs" dxfId="10314" priority="631" operator="lessThan">
      <formula>0</formula>
    </cfRule>
  </conditionalFormatting>
  <conditionalFormatting sqref="B448:N448">
    <cfRule type="cellIs" dxfId="10313" priority="630" operator="lessThan">
      <formula>0</formula>
    </cfRule>
  </conditionalFormatting>
  <conditionalFormatting sqref="B448:N448">
    <cfRule type="cellIs" dxfId="10312" priority="629" operator="lessThan">
      <formula>0</formula>
    </cfRule>
  </conditionalFormatting>
  <conditionalFormatting sqref="B448:N448">
    <cfRule type="cellIs" dxfId="10311" priority="628" operator="lessThan">
      <formula>0</formula>
    </cfRule>
  </conditionalFormatting>
  <conditionalFormatting sqref="N451">
    <cfRule type="cellIs" dxfId="10310" priority="627" operator="lessThan">
      <formula>0</formula>
    </cfRule>
  </conditionalFormatting>
  <conditionalFormatting sqref="N452">
    <cfRule type="cellIs" dxfId="10309" priority="626" operator="lessThan">
      <formula>0</formula>
    </cfRule>
  </conditionalFormatting>
  <conditionalFormatting sqref="N452">
    <cfRule type="cellIs" dxfId="10308" priority="625" operator="lessThan">
      <formula>0</formula>
    </cfRule>
  </conditionalFormatting>
  <conditionalFormatting sqref="C458:M458">
    <cfRule type="cellIs" dxfId="10307" priority="624" operator="lessThan">
      <formula>0</formula>
    </cfRule>
  </conditionalFormatting>
  <conditionalFormatting sqref="C458:M458">
    <cfRule type="cellIs" dxfId="10306" priority="623" operator="lessThan">
      <formula>0</formula>
    </cfRule>
  </conditionalFormatting>
  <conditionalFormatting sqref="H458">
    <cfRule type="cellIs" dxfId="10305" priority="622" operator="lessThan">
      <formula>0</formula>
    </cfRule>
  </conditionalFormatting>
  <conditionalFormatting sqref="B458">
    <cfRule type="cellIs" dxfId="10304" priority="621" operator="lessThan">
      <formula>0</formula>
    </cfRule>
  </conditionalFormatting>
  <conditionalFormatting sqref="B458">
    <cfRule type="cellIs" dxfId="10303" priority="620" operator="lessThan">
      <formula>0</formula>
    </cfRule>
  </conditionalFormatting>
  <conditionalFormatting sqref="Q505">
    <cfRule type="cellIs" dxfId="10302" priority="342" operator="lessThan">
      <formula>0</formula>
    </cfRule>
  </conditionalFormatting>
  <conditionalFormatting sqref="P505">
    <cfRule type="cellIs" dxfId="10301" priority="341" operator="lessThan">
      <formula>0</formula>
    </cfRule>
  </conditionalFormatting>
  <conditionalFormatting sqref="Q513">
    <cfRule type="cellIs" dxfId="10300" priority="339" operator="lessThan">
      <formula>0</formula>
    </cfRule>
  </conditionalFormatting>
  <conditionalFormatting sqref="P513">
    <cfRule type="cellIs" dxfId="10299" priority="338" operator="lessThan">
      <formula>0</formula>
    </cfRule>
  </conditionalFormatting>
  <conditionalFormatting sqref="Q522">
    <cfRule type="cellIs" dxfId="10298" priority="336" operator="lessThan">
      <formula>0</formula>
    </cfRule>
  </conditionalFormatting>
  <conditionalFormatting sqref="P522">
    <cfRule type="cellIs" dxfId="10297" priority="335" operator="lessThan">
      <formula>0</formula>
    </cfRule>
  </conditionalFormatting>
  <conditionalFormatting sqref="Q530">
    <cfRule type="cellIs" dxfId="10296" priority="333" operator="lessThan">
      <formula>0</formula>
    </cfRule>
  </conditionalFormatting>
  <conditionalFormatting sqref="C461:C464">
    <cfRule type="expression" dxfId="10295" priority="607">
      <formula>C461/B461&gt;1</formula>
    </cfRule>
    <cfRule type="expression" dxfId="10294" priority="608">
      <formula>C461/B461&lt;1</formula>
    </cfRule>
  </conditionalFormatting>
  <conditionalFormatting sqref="Q538">
    <cfRule type="cellIs" dxfId="10293" priority="330" operator="lessThan">
      <formula>0</formula>
    </cfRule>
  </conditionalFormatting>
  <conditionalFormatting sqref="D461:N464">
    <cfRule type="expression" dxfId="10292" priority="604">
      <formula>D461/C461&gt;1</formula>
    </cfRule>
    <cfRule type="expression" dxfId="10291" priority="605">
      <formula>D461/C461&lt;1</formula>
    </cfRule>
  </conditionalFormatting>
  <conditionalFormatting sqref="Q553">
    <cfRule type="cellIs" dxfId="10290" priority="327" operator="lessThan">
      <formula>0</formula>
    </cfRule>
  </conditionalFormatting>
  <conditionalFormatting sqref="B461:B464 B552:N552 B560:N560 B575:N575 B589:N589">
    <cfRule type="expression" dxfId="10289" priority="601">
      <formula>B461/#REF!&gt;1</formula>
    </cfRule>
    <cfRule type="expression" dxfId="10288" priority="602">
      <formula>B461/#REF!&lt;1</formula>
    </cfRule>
  </conditionalFormatting>
  <conditionalFormatting sqref="Q561">
    <cfRule type="cellIs" dxfId="10287" priority="324" operator="lessThan">
      <formula>0</formula>
    </cfRule>
  </conditionalFormatting>
  <conditionalFormatting sqref="B512">
    <cfRule type="expression" dxfId="10286" priority="598">
      <formula>B512/#REF!&gt;1</formula>
    </cfRule>
    <cfRule type="expression" dxfId="10285" priority="599">
      <formula>B512/#REF!&lt;1</formula>
    </cfRule>
  </conditionalFormatting>
  <conditionalFormatting sqref="Q590">
    <cfRule type="cellIs" dxfId="10284" priority="321" operator="lessThan">
      <formula>0</formula>
    </cfRule>
  </conditionalFormatting>
  <conditionalFormatting sqref="C512">
    <cfRule type="expression" dxfId="10283" priority="595">
      <formula>C512/B512&gt;1</formula>
    </cfRule>
    <cfRule type="expression" dxfId="10282" priority="596">
      <formula>C512/B512&lt;1</formula>
    </cfRule>
  </conditionalFormatting>
  <conditionalFormatting sqref="D512">
    <cfRule type="cellIs" dxfId="10281" priority="594" operator="lessThan">
      <formula>0</formula>
    </cfRule>
  </conditionalFormatting>
  <conditionalFormatting sqref="D512">
    <cfRule type="expression" dxfId="10280" priority="592">
      <formula>D512/C512&gt;1</formula>
    </cfRule>
    <cfRule type="expression" dxfId="10279" priority="593">
      <formula>D512/C512&lt;1</formula>
    </cfRule>
  </conditionalFormatting>
  <conditionalFormatting sqref="E512">
    <cfRule type="cellIs" dxfId="10278" priority="591" operator="lessThan">
      <formula>0</formula>
    </cfRule>
  </conditionalFormatting>
  <conditionalFormatting sqref="E512">
    <cfRule type="expression" dxfId="10277" priority="589">
      <formula>E512/D512&gt;1</formula>
    </cfRule>
    <cfRule type="expression" dxfId="10276" priority="590">
      <formula>E512/D512&lt;1</formula>
    </cfRule>
  </conditionalFormatting>
  <conditionalFormatting sqref="F512">
    <cfRule type="cellIs" dxfId="10275" priority="588" operator="lessThan">
      <formula>0</formula>
    </cfRule>
  </conditionalFormatting>
  <conditionalFormatting sqref="F512">
    <cfRule type="expression" dxfId="10274" priority="586">
      <formula>F512/E512&gt;1</formula>
    </cfRule>
    <cfRule type="expression" dxfId="10273" priority="587">
      <formula>F512/E512&lt;1</formula>
    </cfRule>
  </conditionalFormatting>
  <conditionalFormatting sqref="G512">
    <cfRule type="cellIs" dxfId="10272" priority="585" operator="lessThan">
      <formula>0</formula>
    </cfRule>
  </conditionalFormatting>
  <conditionalFormatting sqref="G512">
    <cfRule type="expression" dxfId="10271" priority="583">
      <formula>G512/F512&gt;1</formula>
    </cfRule>
    <cfRule type="expression" dxfId="10270" priority="584">
      <formula>G512/F512&lt;1</formula>
    </cfRule>
  </conditionalFormatting>
  <conditionalFormatting sqref="H512">
    <cfRule type="cellIs" dxfId="10269" priority="582" operator="lessThan">
      <formula>0</formula>
    </cfRule>
  </conditionalFormatting>
  <conditionalFormatting sqref="H512">
    <cfRule type="expression" dxfId="10268" priority="580">
      <formula>H512/G512&gt;1</formula>
    </cfRule>
    <cfRule type="expression" dxfId="10267" priority="581">
      <formula>H512/G512&lt;1</formula>
    </cfRule>
  </conditionalFormatting>
  <conditionalFormatting sqref="I512:N512">
    <cfRule type="cellIs" dxfId="10266" priority="579" operator="lessThan">
      <formula>0</formula>
    </cfRule>
  </conditionalFormatting>
  <conditionalFormatting sqref="I512:N512">
    <cfRule type="expression" dxfId="10265" priority="577">
      <formula>I512/H512&gt;1</formula>
    </cfRule>
    <cfRule type="expression" dxfId="10264" priority="578">
      <formula>I512/H512&lt;1</formula>
    </cfRule>
  </conditionalFormatting>
  <conditionalFormatting sqref="B552">
    <cfRule type="cellIs" dxfId="10263" priority="576" operator="lessThan">
      <formula>0</formula>
    </cfRule>
  </conditionalFormatting>
  <conditionalFormatting sqref="B552">
    <cfRule type="expression" dxfId="10262" priority="574">
      <formula>B552/#REF!&gt;1</formula>
    </cfRule>
    <cfRule type="expression" dxfId="10261" priority="575">
      <formula>B552/#REF!&lt;1</formula>
    </cfRule>
  </conditionalFormatting>
  <conditionalFormatting sqref="C552">
    <cfRule type="cellIs" dxfId="10260" priority="573" operator="lessThan">
      <formula>0</formula>
    </cfRule>
  </conditionalFormatting>
  <conditionalFormatting sqref="C552">
    <cfRule type="expression" dxfId="10259" priority="571">
      <formula>C552/B552&gt;1</formula>
    </cfRule>
    <cfRule type="expression" dxfId="10258" priority="572">
      <formula>C552/B552&lt;1</formula>
    </cfRule>
  </conditionalFormatting>
  <conditionalFormatting sqref="D552">
    <cfRule type="cellIs" dxfId="10257" priority="570" operator="lessThan">
      <formula>0</formula>
    </cfRule>
  </conditionalFormatting>
  <conditionalFormatting sqref="D552">
    <cfRule type="expression" dxfId="10256" priority="568">
      <formula>D552/C552&gt;1</formula>
    </cfRule>
    <cfRule type="expression" dxfId="10255" priority="569">
      <formula>D552/C552&lt;1</formula>
    </cfRule>
  </conditionalFormatting>
  <conditionalFormatting sqref="E552">
    <cfRule type="cellIs" dxfId="10254" priority="567" operator="lessThan">
      <formula>0</formula>
    </cfRule>
  </conditionalFormatting>
  <conditionalFormatting sqref="E552">
    <cfRule type="expression" dxfId="10253" priority="565">
      <formula>E552/D552&gt;1</formula>
    </cfRule>
    <cfRule type="expression" dxfId="10252" priority="566">
      <formula>E552/D552&lt;1</formula>
    </cfRule>
  </conditionalFormatting>
  <conditionalFormatting sqref="F552">
    <cfRule type="cellIs" dxfId="10251" priority="564" operator="lessThan">
      <formula>0</formula>
    </cfRule>
  </conditionalFormatting>
  <conditionalFormatting sqref="F552">
    <cfRule type="expression" dxfId="10250" priority="562">
      <formula>F552/E552&gt;1</formula>
    </cfRule>
    <cfRule type="expression" dxfId="10249" priority="563">
      <formula>F552/E552&lt;1</formula>
    </cfRule>
  </conditionalFormatting>
  <conditionalFormatting sqref="G552">
    <cfRule type="cellIs" dxfId="10248" priority="561" operator="lessThan">
      <formula>0</formula>
    </cfRule>
  </conditionalFormatting>
  <conditionalFormatting sqref="G552">
    <cfRule type="expression" dxfId="10247" priority="559">
      <formula>G552/F552&gt;1</formula>
    </cfRule>
    <cfRule type="expression" dxfId="10246" priority="560">
      <formula>G552/F552&lt;1</formula>
    </cfRule>
  </conditionalFormatting>
  <conditionalFormatting sqref="H552">
    <cfRule type="cellIs" dxfId="10245" priority="558" operator="lessThan">
      <formula>0</formula>
    </cfRule>
  </conditionalFormatting>
  <conditionalFormatting sqref="H552">
    <cfRule type="expression" dxfId="10244" priority="556">
      <formula>H552/G552&gt;1</formula>
    </cfRule>
    <cfRule type="expression" dxfId="10243" priority="557">
      <formula>H552/G552&lt;1</formula>
    </cfRule>
  </conditionalFormatting>
  <conditionalFormatting sqref="B560">
    <cfRule type="cellIs" dxfId="10242" priority="555" operator="lessThan">
      <formula>0</formula>
    </cfRule>
  </conditionalFormatting>
  <conditionalFormatting sqref="B560">
    <cfRule type="expression" dxfId="10241" priority="553">
      <formula>B560/#REF!&gt;1</formula>
    </cfRule>
    <cfRule type="expression" dxfId="10240" priority="554">
      <formula>B560/#REF!&lt;1</formula>
    </cfRule>
  </conditionalFormatting>
  <conditionalFormatting sqref="C560">
    <cfRule type="cellIs" dxfId="10239" priority="552" operator="lessThan">
      <formula>0</formula>
    </cfRule>
  </conditionalFormatting>
  <conditionalFormatting sqref="C560">
    <cfRule type="expression" dxfId="10238" priority="550">
      <formula>C560/B560&gt;1</formula>
    </cfRule>
    <cfRule type="expression" dxfId="10237" priority="551">
      <formula>C560/B560&lt;1</formula>
    </cfRule>
  </conditionalFormatting>
  <conditionalFormatting sqref="D560">
    <cfRule type="cellIs" dxfId="10236" priority="549" operator="lessThan">
      <formula>0</formula>
    </cfRule>
  </conditionalFormatting>
  <conditionalFormatting sqref="D560">
    <cfRule type="expression" dxfId="10235" priority="547">
      <formula>D560/C560&gt;1</formula>
    </cfRule>
    <cfRule type="expression" dxfId="10234" priority="548">
      <formula>D560/C560&lt;1</formula>
    </cfRule>
  </conditionalFormatting>
  <conditionalFormatting sqref="E560">
    <cfRule type="cellIs" dxfId="10233" priority="546" operator="lessThan">
      <formula>0</formula>
    </cfRule>
  </conditionalFormatting>
  <conditionalFormatting sqref="E560">
    <cfRule type="expression" dxfId="10232" priority="544">
      <formula>E560/D560&gt;1</formula>
    </cfRule>
    <cfRule type="expression" dxfId="10231" priority="545">
      <formula>E560/D560&lt;1</formula>
    </cfRule>
  </conditionalFormatting>
  <conditionalFormatting sqref="F560">
    <cfRule type="cellIs" dxfId="10230" priority="543" operator="lessThan">
      <formula>0</formula>
    </cfRule>
  </conditionalFormatting>
  <conditionalFormatting sqref="F560">
    <cfRule type="expression" dxfId="10229" priority="541">
      <formula>F560/E560&gt;1</formula>
    </cfRule>
    <cfRule type="expression" dxfId="10228" priority="542">
      <formula>F560/E560&lt;1</formula>
    </cfRule>
  </conditionalFormatting>
  <conditionalFormatting sqref="G560">
    <cfRule type="cellIs" dxfId="10227" priority="540" operator="lessThan">
      <formula>0</formula>
    </cfRule>
  </conditionalFormatting>
  <conditionalFormatting sqref="G560">
    <cfRule type="expression" dxfId="10226" priority="538">
      <formula>G560/F560&gt;1</formula>
    </cfRule>
    <cfRule type="expression" dxfId="10225" priority="539">
      <formula>G560/F560&lt;1</formula>
    </cfRule>
  </conditionalFormatting>
  <conditionalFormatting sqref="H560">
    <cfRule type="cellIs" dxfId="10224" priority="537" operator="lessThan">
      <formula>0</formula>
    </cfRule>
  </conditionalFormatting>
  <conditionalFormatting sqref="H560">
    <cfRule type="expression" dxfId="10223" priority="535">
      <formula>H560/G560&gt;1</formula>
    </cfRule>
    <cfRule type="expression" dxfId="10222" priority="536">
      <formula>H560/G560&lt;1</formula>
    </cfRule>
  </conditionalFormatting>
  <conditionalFormatting sqref="O616:O619">
    <cfRule type="cellIs" dxfId="10221" priority="283" operator="lessThan">
      <formula>0</formula>
    </cfRule>
  </conditionalFormatting>
  <conditionalFormatting sqref="B589">
    <cfRule type="expression" dxfId="10220" priority="532">
      <formula>B589/#REF!&gt;1</formula>
    </cfRule>
    <cfRule type="expression" dxfId="10219" priority="533">
      <formula>B589/#REF!&lt;1</formula>
    </cfRule>
  </conditionalFormatting>
  <conditionalFormatting sqref="C589">
    <cfRule type="cellIs" dxfId="10218" priority="531" operator="lessThan">
      <formula>0</formula>
    </cfRule>
  </conditionalFormatting>
  <conditionalFormatting sqref="C589">
    <cfRule type="expression" dxfId="10217" priority="529">
      <formula>C589/B589&gt;1</formula>
    </cfRule>
    <cfRule type="expression" dxfId="10216" priority="530">
      <formula>C589/B589&lt;1</formula>
    </cfRule>
  </conditionalFormatting>
  <conditionalFormatting sqref="O605:O607">
    <cfRule type="cellIs" dxfId="10215" priority="277" operator="lessThan">
      <formula>0</formula>
    </cfRule>
  </conditionalFormatting>
  <conditionalFormatting sqref="D589">
    <cfRule type="expression" dxfId="10214" priority="526">
      <formula>D589/C589&gt;1</formula>
    </cfRule>
    <cfRule type="expression" dxfId="10213" priority="527">
      <formula>D589/C589&lt;1</formula>
    </cfRule>
  </conditionalFormatting>
  <conditionalFormatting sqref="E589">
    <cfRule type="cellIs" dxfId="10212" priority="525" operator="lessThan">
      <formula>0</formula>
    </cfRule>
  </conditionalFormatting>
  <conditionalFormatting sqref="E589">
    <cfRule type="expression" dxfId="10211" priority="523">
      <formula>E589/D589&gt;1</formula>
    </cfRule>
    <cfRule type="expression" dxfId="10210" priority="524">
      <formula>E589/D589&lt;1</formula>
    </cfRule>
  </conditionalFormatting>
  <conditionalFormatting sqref="F589">
    <cfRule type="cellIs" dxfId="10209" priority="522" operator="lessThan">
      <formula>0</formula>
    </cfRule>
  </conditionalFormatting>
  <conditionalFormatting sqref="F589">
    <cfRule type="expression" dxfId="10208" priority="520">
      <formula>F589/E589&gt;1</formula>
    </cfRule>
    <cfRule type="expression" dxfId="10207" priority="521">
      <formula>F589/E589&lt;1</formula>
    </cfRule>
  </conditionalFormatting>
  <conditionalFormatting sqref="O377">
    <cfRule type="cellIs" dxfId="10206" priority="268" operator="lessThan">
      <formula>0</formula>
    </cfRule>
  </conditionalFormatting>
  <conditionalFormatting sqref="G589">
    <cfRule type="expression" dxfId="10205" priority="517">
      <formula>G589/F589&gt;1</formula>
    </cfRule>
    <cfRule type="expression" dxfId="10204" priority="518">
      <formula>G589/F589&lt;1</formula>
    </cfRule>
  </conditionalFormatting>
  <conditionalFormatting sqref="O366">
    <cfRule type="cellIs" dxfId="10203" priority="265" operator="lessThan">
      <formula>0</formula>
    </cfRule>
  </conditionalFormatting>
  <conditionalFormatting sqref="H589">
    <cfRule type="expression" dxfId="10202" priority="514">
      <formula>H589/G589&gt;1</formula>
    </cfRule>
    <cfRule type="expression" dxfId="10201" priority="515">
      <formula>H589/G589&lt;1</formula>
    </cfRule>
  </conditionalFormatting>
  <conditionalFormatting sqref="N596">
    <cfRule type="cellIs" dxfId="10200" priority="513" operator="lessThan">
      <formula>0</formula>
    </cfRule>
  </conditionalFormatting>
  <conditionalFormatting sqref="O387">
    <cfRule type="cellIs" dxfId="10199" priority="260" operator="lessThan">
      <formula>0</formula>
    </cfRule>
  </conditionalFormatting>
  <conditionalFormatting sqref="O387">
    <cfRule type="cellIs" dxfId="10198" priority="261" operator="lessThan">
      <formula>0</formula>
    </cfRule>
  </conditionalFormatting>
  <conditionalFormatting sqref="O387">
    <cfRule type="cellIs" dxfId="10197" priority="258" operator="lessThan">
      <formula>0</formula>
    </cfRule>
  </conditionalFormatting>
  <conditionalFormatting sqref="O387">
    <cfRule type="cellIs" dxfId="10196" priority="259" operator="lessThan">
      <formula>0</formula>
    </cfRule>
  </conditionalFormatting>
  <conditionalFormatting sqref="N600">
    <cfRule type="cellIs" dxfId="10195" priority="512" operator="lessThan">
      <formula>0</formula>
    </cfRule>
  </conditionalFormatting>
  <conditionalFormatting sqref="N600">
    <cfRule type="cellIs" dxfId="10194" priority="511" operator="lessThan">
      <formula>0</formula>
    </cfRule>
  </conditionalFormatting>
  <conditionalFormatting sqref="P363">
    <cfRule type="cellIs" dxfId="10193" priority="510" operator="lessThan">
      <formula>0</formula>
    </cfRule>
  </conditionalFormatting>
  <conditionalFormatting sqref="P364:P365">
    <cfRule type="cellIs" dxfId="10192" priority="509" operator="lessThan">
      <formula>0</formula>
    </cfRule>
  </conditionalFormatting>
  <conditionalFormatting sqref="P461:P464">
    <cfRule type="cellIs" dxfId="10191" priority="508" operator="lessThan">
      <formula>0</formula>
    </cfRule>
  </conditionalFormatting>
  <conditionalFormatting sqref="P361">
    <cfRule type="cellIs" dxfId="10190" priority="507" operator="lessThan">
      <formula>0</formula>
    </cfRule>
  </conditionalFormatting>
  <conditionalFormatting sqref="P366:P367">
    <cfRule type="cellIs" dxfId="10189" priority="506" operator="lessThan">
      <formula>0</formula>
    </cfRule>
  </conditionalFormatting>
  <conditionalFormatting sqref="P369:P373">
    <cfRule type="cellIs" dxfId="10188" priority="505" operator="lessThan">
      <formula>0</formula>
    </cfRule>
  </conditionalFormatting>
  <conditionalFormatting sqref="P378:P379">
    <cfRule type="cellIs" dxfId="10187" priority="504" operator="lessThan">
      <formula>0</formula>
    </cfRule>
  </conditionalFormatting>
  <conditionalFormatting sqref="P384:P385">
    <cfRule type="cellIs" dxfId="10186" priority="503" operator="lessThan">
      <formula>0</formula>
    </cfRule>
  </conditionalFormatting>
  <conditionalFormatting sqref="P390:P391">
    <cfRule type="cellIs" dxfId="10185" priority="502" operator="lessThan">
      <formula>0</formula>
    </cfRule>
  </conditionalFormatting>
  <conditionalFormatting sqref="P396:P397">
    <cfRule type="cellIs" dxfId="10184" priority="501" operator="lessThan">
      <formula>0</formula>
    </cfRule>
  </conditionalFormatting>
  <conditionalFormatting sqref="P402">
    <cfRule type="cellIs" dxfId="10183" priority="500" operator="lessThan">
      <formula>0</formula>
    </cfRule>
  </conditionalFormatting>
  <conditionalFormatting sqref="P408:P409">
    <cfRule type="cellIs" dxfId="10182" priority="499" operator="lessThan">
      <formula>0</formula>
    </cfRule>
  </conditionalFormatting>
  <conditionalFormatting sqref="P414:P415">
    <cfRule type="cellIs" dxfId="10181" priority="498" operator="lessThan">
      <formula>0</formula>
    </cfRule>
  </conditionalFormatting>
  <conditionalFormatting sqref="P420:P421">
    <cfRule type="cellIs" dxfId="10180" priority="497" operator="lessThan">
      <formula>0</formula>
    </cfRule>
  </conditionalFormatting>
  <conditionalFormatting sqref="P426:P427">
    <cfRule type="cellIs" dxfId="10179" priority="496" operator="lessThan">
      <formula>0</formula>
    </cfRule>
  </conditionalFormatting>
  <conditionalFormatting sqref="P432:P433">
    <cfRule type="cellIs" dxfId="10178" priority="495" operator="lessThan">
      <formula>0</formula>
    </cfRule>
  </conditionalFormatting>
  <conditionalFormatting sqref="P438:P439">
    <cfRule type="cellIs" dxfId="10177" priority="494" operator="lessThan">
      <formula>0</formula>
    </cfRule>
  </conditionalFormatting>
  <conditionalFormatting sqref="P444:P445">
    <cfRule type="cellIs" dxfId="10176" priority="493" operator="lessThan">
      <formula>0</formula>
    </cfRule>
  </conditionalFormatting>
  <conditionalFormatting sqref="P451:P452">
    <cfRule type="cellIs" dxfId="10175" priority="492" operator="lessThan">
      <formula>0</formula>
    </cfRule>
  </conditionalFormatting>
  <conditionalFormatting sqref="P457:P458">
    <cfRule type="cellIs" dxfId="10174" priority="491" operator="lessThan">
      <formula>0</formula>
    </cfRule>
  </conditionalFormatting>
  <conditionalFormatting sqref="P465">
    <cfRule type="cellIs" dxfId="10173" priority="490" operator="lessThan">
      <formula>0</formula>
    </cfRule>
  </conditionalFormatting>
  <conditionalFormatting sqref="P472">
    <cfRule type="cellIs" dxfId="10172" priority="489" operator="lessThan">
      <formula>0</formula>
    </cfRule>
  </conditionalFormatting>
  <conditionalFormatting sqref="P503:P504">
    <cfRule type="cellIs" dxfId="10171" priority="488" operator="lessThan">
      <formula>0</formula>
    </cfRule>
  </conditionalFormatting>
  <conditionalFormatting sqref="P511:P512">
    <cfRule type="cellIs" dxfId="10170" priority="487" operator="lessThan">
      <formula>0</formula>
    </cfRule>
  </conditionalFormatting>
  <conditionalFormatting sqref="P520:P521">
    <cfRule type="cellIs" dxfId="10169" priority="486" operator="lessThan">
      <formula>0</formula>
    </cfRule>
  </conditionalFormatting>
  <conditionalFormatting sqref="P528:P529">
    <cfRule type="cellIs" dxfId="10168" priority="485" operator="lessThan">
      <formula>0</formula>
    </cfRule>
  </conditionalFormatting>
  <conditionalFormatting sqref="P544:P545">
    <cfRule type="cellIs" dxfId="10167" priority="484" operator="lessThan">
      <formula>0</formula>
    </cfRule>
  </conditionalFormatting>
  <conditionalFormatting sqref="P536:P537">
    <cfRule type="cellIs" dxfId="10166" priority="483" operator="lessThan">
      <formula>0</formula>
    </cfRule>
  </conditionalFormatting>
  <conditionalFormatting sqref="P551:P552">
    <cfRule type="cellIs" dxfId="10165" priority="482" operator="lessThan">
      <formula>0</formula>
    </cfRule>
  </conditionalFormatting>
  <conditionalFormatting sqref="P559:P560">
    <cfRule type="cellIs" dxfId="10164" priority="481" operator="lessThan">
      <formula>0</formula>
    </cfRule>
  </conditionalFormatting>
  <conditionalFormatting sqref="P567:P568">
    <cfRule type="cellIs" dxfId="10163" priority="480" operator="lessThan">
      <formula>0</formula>
    </cfRule>
  </conditionalFormatting>
  <conditionalFormatting sqref="P574:P575">
    <cfRule type="cellIs" dxfId="10162" priority="479" operator="lessThan">
      <formula>0</formula>
    </cfRule>
  </conditionalFormatting>
  <conditionalFormatting sqref="P581:P582">
    <cfRule type="cellIs" dxfId="10161" priority="478" operator="lessThan">
      <formula>0</formula>
    </cfRule>
  </conditionalFormatting>
  <conditionalFormatting sqref="P588:P589">
    <cfRule type="cellIs" dxfId="10160" priority="477" operator="lessThan">
      <formula>0</formula>
    </cfRule>
  </conditionalFormatting>
  <conditionalFormatting sqref="P596:P597">
    <cfRule type="cellIs" dxfId="10159" priority="476" operator="lessThan">
      <formula>0</formula>
    </cfRule>
  </conditionalFormatting>
  <conditionalFormatting sqref="P603">
    <cfRule type="cellIs" dxfId="10158" priority="475" operator="lessThan">
      <formula>0</formula>
    </cfRule>
  </conditionalFormatting>
  <conditionalFormatting sqref="P608">
    <cfRule type="cellIs" dxfId="10157" priority="474" operator="lessThan">
      <formula>0</formula>
    </cfRule>
  </conditionalFormatting>
  <conditionalFormatting sqref="O405">
    <cfRule type="cellIs" dxfId="10156" priority="218" operator="lessThan">
      <formula>0</formula>
    </cfRule>
  </conditionalFormatting>
  <conditionalFormatting sqref="P632:P634">
    <cfRule type="cellIs" dxfId="10155" priority="473" operator="lessThan">
      <formula>0</formula>
    </cfRule>
  </conditionalFormatting>
  <conditionalFormatting sqref="I710:N710 P708:Q711">
    <cfRule type="cellIs" dxfId="10154" priority="467" operator="lessThan">
      <formula>0</formula>
    </cfRule>
  </conditionalFormatting>
  <conditionalFormatting sqref="P636:P637 P641:P645">
    <cfRule type="cellIs" dxfId="10153" priority="472" operator="lessThan">
      <formula>0</formula>
    </cfRule>
  </conditionalFormatting>
  <conditionalFormatting sqref="P648">
    <cfRule type="cellIs" dxfId="10152" priority="471" operator="lessThan">
      <formula>0</formula>
    </cfRule>
  </conditionalFormatting>
  <conditionalFormatting sqref="P649">
    <cfRule type="cellIs" dxfId="10151" priority="470" operator="lessThan">
      <formula>0</formula>
    </cfRule>
  </conditionalFormatting>
  <conditionalFormatting sqref="P651">
    <cfRule type="cellIs" dxfId="10150" priority="469" operator="lessThan">
      <formula>0</formula>
    </cfRule>
  </conditionalFormatting>
  <conditionalFormatting sqref="P652">
    <cfRule type="cellIs" dxfId="10149" priority="468" operator="lessThan">
      <formula>0</formula>
    </cfRule>
  </conditionalFormatting>
  <conditionalFormatting sqref="D654:N654 D651:N651 D648:N649 D632:N634">
    <cfRule type="expression" dxfId="10148" priority="440">
      <formula>D632/C632&gt;1</formula>
    </cfRule>
    <cfRule type="expression" dxfId="10147" priority="441">
      <formula>D632/C632&lt;1</formula>
    </cfRule>
  </conditionalFormatting>
  <conditionalFormatting sqref="C507:C510">
    <cfRule type="cellIs" dxfId="10146" priority="466" operator="lessThan">
      <formula>0</formula>
    </cfRule>
  </conditionalFormatting>
  <conditionalFormatting sqref="C507:C510">
    <cfRule type="expression" dxfId="10145" priority="464">
      <formula>C507/B507&gt;1</formula>
    </cfRule>
    <cfRule type="expression" dxfId="10144" priority="465">
      <formula>C507/B507&lt;1</formula>
    </cfRule>
  </conditionalFormatting>
  <conditionalFormatting sqref="D507:N510">
    <cfRule type="cellIs" dxfId="10143" priority="463" operator="lessThan">
      <formula>0</formula>
    </cfRule>
  </conditionalFormatting>
  <conditionalFormatting sqref="D507:N510">
    <cfRule type="expression" dxfId="10142" priority="461">
      <formula>D507/C507&gt;1</formula>
    </cfRule>
    <cfRule type="expression" dxfId="10141" priority="462">
      <formula>D507/C507&lt;1</formula>
    </cfRule>
  </conditionalFormatting>
  <conditionalFormatting sqref="B507:B510">
    <cfRule type="cellIs" dxfId="10140" priority="460" operator="lessThan">
      <formula>0</formula>
    </cfRule>
  </conditionalFormatting>
  <conditionalFormatting sqref="B507:B510">
    <cfRule type="expression" dxfId="10139" priority="458">
      <formula>B507/#REF!&gt;1</formula>
    </cfRule>
    <cfRule type="expression" dxfId="10138" priority="459">
      <formula>B507/#REF!&lt;1</formula>
    </cfRule>
  </conditionalFormatting>
  <conditionalFormatting sqref="J588:N588 J574:N574 J559:N559 J551:N551">
    <cfRule type="cellIs" dxfId="10137" priority="457" operator="lessThan">
      <formula>0</formula>
    </cfRule>
  </conditionalFormatting>
  <conditionalFormatting sqref="C588:I588 C584:C587 C574:I574 C570:C573 C559:I559 C555:C558 C551:I551 C547:C550">
    <cfRule type="cellIs" dxfId="10136" priority="456" operator="lessThan">
      <formula>0</formula>
    </cfRule>
  </conditionalFormatting>
  <conditionalFormatting sqref="C588:M588 C574:M574 C559:M559 C551:M551">
    <cfRule type="cellIs" dxfId="10135" priority="455" operator="lessThan">
      <formula>0</formula>
    </cfRule>
  </conditionalFormatting>
  <conditionalFormatting sqref="C584:C587 C570:C573 C555:C558 C547:C550">
    <cfRule type="expression" dxfId="10134" priority="453">
      <formula>C547/B547&gt;1</formula>
    </cfRule>
    <cfRule type="expression" dxfId="10133" priority="454">
      <formula>C547/B547&lt;1</formula>
    </cfRule>
  </conditionalFormatting>
  <conditionalFormatting sqref="D584:N587 D570:N573 D555:N558 D547:N550">
    <cfRule type="cellIs" dxfId="10132" priority="452" operator="lessThan">
      <formula>0</formula>
    </cfRule>
  </conditionalFormatting>
  <conditionalFormatting sqref="D584:N587 D570:N573 D555:N558 D547:N550">
    <cfRule type="expression" dxfId="10131" priority="450">
      <formula>D547/C547&gt;1</formula>
    </cfRule>
    <cfRule type="expression" dxfId="10130" priority="451">
      <formula>D547/C547&lt;1</formula>
    </cfRule>
  </conditionalFormatting>
  <conditionalFormatting sqref="C588:N588 C574:N574 C559:N559 C551:N551">
    <cfRule type="cellIs" dxfId="10129" priority="449" operator="lessThan">
      <formula>0</formula>
    </cfRule>
  </conditionalFormatting>
  <conditionalFormatting sqref="C588:N588 C574:N574 C559:N559 C551:N551">
    <cfRule type="expression" dxfId="10128" priority="447">
      <formula>C551/B551&gt;1</formula>
    </cfRule>
    <cfRule type="expression" dxfId="10127" priority="448">
      <formula>C551/B551&lt;1</formula>
    </cfRule>
  </conditionalFormatting>
  <conditionalFormatting sqref="B654 B651 B648:B649 B632:B634 B641:B645">
    <cfRule type="cellIs" dxfId="10126" priority="446" operator="lessThan">
      <formula>0</formula>
    </cfRule>
  </conditionalFormatting>
  <conditionalFormatting sqref="C654 C651 C648:C649 C632:C634">
    <cfRule type="cellIs" dxfId="10125" priority="445" operator="lessThan">
      <formula>0</formula>
    </cfRule>
  </conditionalFormatting>
  <conditionalFormatting sqref="C654 C651 C648:C649 C632:C634">
    <cfRule type="expression" dxfId="10124" priority="443">
      <formula>C632/B632&gt;1</formula>
    </cfRule>
    <cfRule type="expression" dxfId="10123" priority="444">
      <formula>C632/B632&lt;1</formula>
    </cfRule>
  </conditionalFormatting>
  <conditionalFormatting sqref="D654:N654 D651:N651 D648:N649 D632:N634">
    <cfRule type="cellIs" dxfId="10122" priority="442" operator="lessThan">
      <formula>0</formula>
    </cfRule>
  </conditionalFormatting>
  <conditionalFormatting sqref="B504:N504 B537 B568 B597">
    <cfRule type="expression" dxfId="10121" priority="1212">
      <formula>B504/#REF!&gt;1</formula>
    </cfRule>
    <cfRule type="expression" dxfId="10120" priority="1213">
      <formula>B504/#REF!&lt;1</formula>
    </cfRule>
  </conditionalFormatting>
  <conditionalFormatting sqref="C465">
    <cfRule type="cellIs" dxfId="10119" priority="439" operator="lessThan">
      <formula>0</formula>
    </cfRule>
  </conditionalFormatting>
  <conditionalFormatting sqref="C465">
    <cfRule type="expression" dxfId="10118" priority="437">
      <formula>C465/B465&gt;1</formula>
    </cfRule>
    <cfRule type="expression" dxfId="10117" priority="438">
      <formula>C465/B465&lt;1</formula>
    </cfRule>
  </conditionalFormatting>
  <conditionalFormatting sqref="D465:N465">
    <cfRule type="cellIs" dxfId="10116" priority="436" operator="lessThan">
      <formula>0</formula>
    </cfRule>
  </conditionalFormatting>
  <conditionalFormatting sqref="D465:N465">
    <cfRule type="expression" dxfId="10115" priority="434">
      <formula>D465/C465&gt;1</formula>
    </cfRule>
    <cfRule type="expression" dxfId="10114" priority="435">
      <formula>D465/C465&lt;1</formula>
    </cfRule>
  </conditionalFormatting>
  <conditionalFormatting sqref="B465">
    <cfRule type="cellIs" dxfId="10113" priority="433" operator="lessThan">
      <formula>0</formula>
    </cfRule>
  </conditionalFormatting>
  <conditionalFormatting sqref="B465">
    <cfRule type="expression" dxfId="10112" priority="431">
      <formula>B465/#REF!&gt;1</formula>
    </cfRule>
    <cfRule type="expression" dxfId="10111" priority="432">
      <formula>B465/#REF!&lt;1</formula>
    </cfRule>
  </conditionalFormatting>
  <conditionalFormatting sqref="C511">
    <cfRule type="cellIs" dxfId="10110" priority="430" operator="lessThan">
      <formula>0</formula>
    </cfRule>
  </conditionalFormatting>
  <conditionalFormatting sqref="D511:N511">
    <cfRule type="cellIs" dxfId="10109" priority="427" operator="lessThan">
      <formula>0</formula>
    </cfRule>
  </conditionalFormatting>
  <conditionalFormatting sqref="C511">
    <cfRule type="expression" dxfId="10108" priority="428">
      <formula>C511/B511&gt;1</formula>
    </cfRule>
    <cfRule type="expression" dxfId="10107" priority="429">
      <formula>C511/B511&lt;1</formula>
    </cfRule>
  </conditionalFormatting>
  <conditionalFormatting sqref="D511:N511">
    <cfRule type="expression" dxfId="10106" priority="425">
      <formula>D511/C511&gt;1</formula>
    </cfRule>
    <cfRule type="expression" dxfId="10105" priority="426">
      <formula>D511/C511&lt;1</formula>
    </cfRule>
  </conditionalFormatting>
  <conditionalFormatting sqref="B511">
    <cfRule type="cellIs" dxfId="10104" priority="424" operator="lessThan">
      <formula>0</formula>
    </cfRule>
  </conditionalFormatting>
  <conditionalFormatting sqref="B511">
    <cfRule type="expression" dxfId="10103" priority="422">
      <formula>B511/#REF!&gt;1</formula>
    </cfRule>
    <cfRule type="expression" dxfId="10102" priority="423">
      <formula>B511/#REF!&lt;1</formula>
    </cfRule>
  </conditionalFormatting>
  <conditionalFormatting sqref="B529 B521">
    <cfRule type="cellIs" dxfId="10101" priority="421" operator="lessThan">
      <formula>0</formula>
    </cfRule>
  </conditionalFormatting>
  <conditionalFormatting sqref="B529 B521">
    <cfRule type="expression" dxfId="10100" priority="419">
      <formula>B521/#REF!&gt;1</formula>
    </cfRule>
    <cfRule type="expression" dxfId="10099" priority="420">
      <formula>B521/#REF!&lt;1</formula>
    </cfRule>
  </conditionalFormatting>
  <conditionalFormatting sqref="C521">
    <cfRule type="cellIs" dxfId="10098" priority="418" operator="lessThan">
      <formula>0</formula>
    </cfRule>
  </conditionalFormatting>
  <conditionalFormatting sqref="C521 B636:O637">
    <cfRule type="expression" dxfId="10097" priority="416">
      <formula>B521/A521&gt;1</formula>
    </cfRule>
    <cfRule type="expression" dxfId="10096" priority="417">
      <formula>B521/A521&lt;1</formula>
    </cfRule>
  </conditionalFormatting>
  <conditionalFormatting sqref="C603:N603">
    <cfRule type="expression" dxfId="10095" priority="377">
      <formula>C603/B603&gt;1</formula>
    </cfRule>
    <cfRule type="expression" dxfId="10094" priority="378">
      <formula>C603/B603&lt;1</formula>
    </cfRule>
  </conditionalFormatting>
  <conditionalFormatting sqref="I552:N552">
    <cfRule type="expression" dxfId="10093" priority="401">
      <formula>I552/H552&gt;1</formula>
    </cfRule>
    <cfRule type="expression" dxfId="10092" priority="402">
      <formula>I552/H552&lt;1</formula>
    </cfRule>
  </conditionalFormatting>
  <conditionalFormatting sqref="I560:N560">
    <cfRule type="expression" dxfId="10091" priority="398">
      <formula>I560/H560&gt;1</formula>
    </cfRule>
    <cfRule type="expression" dxfId="10090" priority="399">
      <formula>I560/H560&lt;1</formula>
    </cfRule>
  </conditionalFormatting>
  <conditionalFormatting sqref="B575:N575">
    <cfRule type="cellIs" dxfId="10089" priority="397" operator="lessThan">
      <formula>0</formula>
    </cfRule>
  </conditionalFormatting>
  <conditionalFormatting sqref="B575:N575">
    <cfRule type="expression" dxfId="10088" priority="395">
      <formula>B575/A575&gt;1</formula>
    </cfRule>
    <cfRule type="expression" dxfId="10087" priority="396">
      <formula>B575/A575&lt;1</formula>
    </cfRule>
  </conditionalFormatting>
  <conditionalFormatting sqref="B589:N589">
    <cfRule type="cellIs" dxfId="10086" priority="394" operator="lessThan">
      <formula>0</formula>
    </cfRule>
  </conditionalFormatting>
  <conditionalFormatting sqref="B589:N589">
    <cfRule type="expression" dxfId="10085" priority="392">
      <formula>B589/A589&gt;1</formula>
    </cfRule>
    <cfRule type="expression" dxfId="10084" priority="393">
      <formula>B589/A589&lt;1</formula>
    </cfRule>
  </conditionalFormatting>
  <conditionalFormatting sqref="N608">
    <cfRule type="cellIs" dxfId="10083" priority="370" operator="lessThan">
      <formula>0</formula>
    </cfRule>
  </conditionalFormatting>
  <conditionalFormatting sqref="D521:N521">
    <cfRule type="cellIs" dxfId="10082" priority="415" operator="lessThan">
      <formula>0</formula>
    </cfRule>
  </conditionalFormatting>
  <conditionalFormatting sqref="D521:N521">
    <cfRule type="expression" dxfId="10081" priority="413">
      <formula>D521/C521&gt;1</formula>
    </cfRule>
    <cfRule type="expression" dxfId="10080" priority="414">
      <formula>D521/C521&lt;1</formula>
    </cfRule>
  </conditionalFormatting>
  <conditionalFormatting sqref="C529:N529">
    <cfRule type="cellIs" dxfId="10079" priority="412" operator="lessThan">
      <formula>0</formula>
    </cfRule>
  </conditionalFormatting>
  <conditionalFormatting sqref="C529:N529">
    <cfRule type="expression" dxfId="10078" priority="410">
      <formula>C529/B529&gt;1</formula>
    </cfRule>
    <cfRule type="expression" dxfId="10077" priority="411">
      <formula>C529/B529&lt;1</formula>
    </cfRule>
  </conditionalFormatting>
  <conditionalFormatting sqref="C582:N582">
    <cfRule type="expression" dxfId="10076" priority="386">
      <formula>C582/B582&gt;1</formula>
    </cfRule>
    <cfRule type="expression" dxfId="10075" priority="387">
      <formula>C582/B582&lt;1</formula>
    </cfRule>
  </conditionalFormatting>
  <conditionalFormatting sqref="C537:N537">
    <cfRule type="expression" dxfId="10074" priority="407">
      <formula>C537/B537&gt;1</formula>
    </cfRule>
    <cfRule type="expression" dxfId="10073" priority="408">
      <formula>C537/B537&lt;1</formula>
    </cfRule>
  </conditionalFormatting>
  <conditionalFormatting sqref="C568:N568">
    <cfRule type="expression" dxfId="10072" priority="404">
      <formula>C568/B568&gt;1</formula>
    </cfRule>
    <cfRule type="expression" dxfId="10071" priority="405">
      <formula>C568/B568&lt;1</formula>
    </cfRule>
  </conditionalFormatting>
  <conditionalFormatting sqref="C608:M608">
    <cfRule type="expression" dxfId="10070" priority="372">
      <formula>C608/B608&gt;1</formula>
    </cfRule>
    <cfRule type="expression" dxfId="10069" priority="373">
      <formula>C608/B608&lt;1</formula>
    </cfRule>
  </conditionalFormatting>
  <conditionalFormatting sqref="N608">
    <cfRule type="expression" dxfId="10068" priority="367">
      <formula>N608/M608&gt;1</formula>
    </cfRule>
    <cfRule type="expression" dxfId="10067" priority="368">
      <formula>N608/M608&lt;1</formula>
    </cfRule>
  </conditionalFormatting>
  <conditionalFormatting sqref="C608:M608">
    <cfRule type="cellIs" dxfId="10066" priority="376" operator="lessThan">
      <formula>0</formula>
    </cfRule>
  </conditionalFormatting>
  <conditionalFormatting sqref="C608:M608">
    <cfRule type="cellIs" dxfId="10065" priority="375" operator="lessThan">
      <formula>0</formula>
    </cfRule>
  </conditionalFormatting>
  <conditionalFormatting sqref="B582">
    <cfRule type="cellIs" dxfId="10064" priority="389" operator="lessThan">
      <formula>0</formula>
    </cfRule>
  </conditionalFormatting>
  <conditionalFormatting sqref="B582">
    <cfRule type="expression" dxfId="10063" priority="390">
      <formula>B582/#REF!&gt;1</formula>
    </cfRule>
    <cfRule type="expression" dxfId="10062" priority="391">
      <formula>B582/#REF!&lt;1</formula>
    </cfRule>
  </conditionalFormatting>
  <conditionalFormatting sqref="C582:N582">
    <cfRule type="cellIs" dxfId="10061" priority="388" operator="lessThan">
      <formula>0</formula>
    </cfRule>
  </conditionalFormatting>
  <conditionalFormatting sqref="C597:N597">
    <cfRule type="expression" dxfId="10060" priority="382">
      <formula>C597/B597&gt;1</formula>
    </cfRule>
    <cfRule type="expression" dxfId="10059" priority="383">
      <formula>C597/B597&lt;1</formula>
    </cfRule>
  </conditionalFormatting>
  <conditionalFormatting sqref="N608">
    <cfRule type="cellIs" dxfId="10058" priority="371" operator="lessThan">
      <formula>0</formula>
    </cfRule>
  </conditionalFormatting>
  <conditionalFormatting sqref="C608:M608">
    <cfRule type="cellIs" dxfId="10057" priority="374" operator="lessThan">
      <formula>0</formula>
    </cfRule>
  </conditionalFormatting>
  <conditionalFormatting sqref="N608">
    <cfRule type="cellIs" dxfId="10056" priority="369" operator="lessThan">
      <formula>0</formula>
    </cfRule>
  </conditionalFormatting>
  <conditionalFormatting sqref="B676:N679">
    <cfRule type="cellIs" dxfId="10055" priority="366" operator="lessThan">
      <formula>0</formula>
    </cfRule>
  </conditionalFormatting>
  <conditionalFormatting sqref="I678:N678 P676:Q679">
    <cfRule type="cellIs" dxfId="10054" priority="365" operator="lessThan">
      <formula>0</formula>
    </cfRule>
  </conditionalFormatting>
  <conditionalFormatting sqref="B680:N683">
    <cfRule type="cellIs" dxfId="10053" priority="364" operator="lessThan">
      <formula>0</formula>
    </cfRule>
  </conditionalFormatting>
  <conditionalFormatting sqref="I682:N682 P680:Q683">
    <cfRule type="cellIs" dxfId="10052" priority="363" operator="lessThan">
      <formula>0</formula>
    </cfRule>
  </conditionalFormatting>
  <conditionalFormatting sqref="B684:N687">
    <cfRule type="cellIs" dxfId="10051" priority="362" operator="lessThan">
      <formula>0</formula>
    </cfRule>
  </conditionalFormatting>
  <conditionalFormatting sqref="I686:N686 P684:Q687">
    <cfRule type="cellIs" dxfId="10050" priority="361" operator="lessThan">
      <formula>0</formula>
    </cfRule>
  </conditionalFormatting>
  <conditionalFormatting sqref="B688:N691">
    <cfRule type="cellIs" dxfId="10049" priority="360" operator="lessThan">
      <formula>0</formula>
    </cfRule>
  </conditionalFormatting>
  <conditionalFormatting sqref="I690:N690 P688:Q691">
    <cfRule type="cellIs" dxfId="10048" priority="359" operator="lessThan">
      <formula>0</formula>
    </cfRule>
  </conditionalFormatting>
  <conditionalFormatting sqref="B692:N695 O694">
    <cfRule type="cellIs" dxfId="10047" priority="358" operator="lessThan">
      <formula>0</formula>
    </cfRule>
  </conditionalFormatting>
  <conditionalFormatting sqref="P692:Q695 I694:O694">
    <cfRule type="cellIs" dxfId="10046" priority="357" operator="lessThan">
      <formula>0</formula>
    </cfRule>
  </conditionalFormatting>
  <conditionalFormatting sqref="B696:N699">
    <cfRule type="cellIs" dxfId="10045" priority="356" operator="lessThan">
      <formula>0</formula>
    </cfRule>
  </conditionalFormatting>
  <conditionalFormatting sqref="I698:N698 P696:Q699">
    <cfRule type="cellIs" dxfId="10044" priority="355" operator="lessThan">
      <formula>0</formula>
    </cfRule>
  </conditionalFormatting>
  <conditionalFormatting sqref="B700:N703">
    <cfRule type="cellIs" dxfId="10043" priority="354" operator="lessThan">
      <formula>0</formula>
    </cfRule>
  </conditionalFormatting>
  <conditionalFormatting sqref="I702:N702 P700:Q703">
    <cfRule type="cellIs" dxfId="10042" priority="353" operator="lessThan">
      <formula>0</formula>
    </cfRule>
  </conditionalFormatting>
  <conditionalFormatting sqref="B704:N707">
    <cfRule type="cellIs" dxfId="10041" priority="352" operator="lessThan">
      <formula>0</formula>
    </cfRule>
  </conditionalFormatting>
  <conditionalFormatting sqref="I706:N706 P704:Q707">
    <cfRule type="cellIs" dxfId="10040" priority="351" operator="lessThan">
      <formula>0</formula>
    </cfRule>
  </conditionalFormatting>
  <conditionalFormatting sqref="B712:N715">
    <cfRule type="cellIs" dxfId="10039" priority="350" operator="lessThan">
      <formula>0</formula>
    </cfRule>
  </conditionalFormatting>
  <conditionalFormatting sqref="I714:N714 P712:Q715">
    <cfRule type="cellIs" dxfId="10038" priority="349" operator="lessThan">
      <formula>0</formula>
    </cfRule>
  </conditionalFormatting>
  <conditionalFormatting sqref="B716:N719">
    <cfRule type="cellIs" dxfId="10037" priority="348" operator="lessThan">
      <formula>0</formula>
    </cfRule>
  </conditionalFormatting>
  <conditionalFormatting sqref="I718:N718 P716:Q719">
    <cfRule type="cellIs" dxfId="10036" priority="347" operator="lessThan">
      <formula>0</formula>
    </cfRule>
  </conditionalFormatting>
  <conditionalFormatting sqref="P654">
    <cfRule type="cellIs" dxfId="10035" priority="346" operator="lessThan">
      <formula>0</formula>
    </cfRule>
  </conditionalFormatting>
  <conditionalFormatting sqref="Q466">
    <cfRule type="cellIs" dxfId="10034" priority="345" operator="lessThan">
      <formula>0</formula>
    </cfRule>
  </conditionalFormatting>
  <conditionalFormatting sqref="P466">
    <cfRule type="cellIs" dxfId="10033" priority="344" operator="lessThan">
      <formula>0</formula>
    </cfRule>
  </conditionalFormatting>
  <conditionalFormatting sqref="B466:N466">
    <cfRule type="cellIs" dxfId="10032" priority="343" operator="lessThan">
      <formula>0</formula>
    </cfRule>
  </conditionalFormatting>
  <conditionalFormatting sqref="B505:N505">
    <cfRule type="cellIs" dxfId="10031" priority="340" operator="lessThan">
      <formula>0</formula>
    </cfRule>
  </conditionalFormatting>
  <conditionalFormatting sqref="B513:N513">
    <cfRule type="cellIs" dxfId="10030" priority="337" operator="lessThan">
      <formula>0</formula>
    </cfRule>
  </conditionalFormatting>
  <conditionalFormatting sqref="B522:N522">
    <cfRule type="cellIs" dxfId="10029" priority="334" operator="lessThan">
      <formula>0</formula>
    </cfRule>
  </conditionalFormatting>
  <conditionalFormatting sqref="B530:N530">
    <cfRule type="cellIs" dxfId="10028" priority="331" operator="lessThan">
      <formula>0</formula>
    </cfRule>
  </conditionalFormatting>
  <conditionalFormatting sqref="B538:N538">
    <cfRule type="cellIs" dxfId="10027" priority="328" operator="lessThan">
      <formula>0</formula>
    </cfRule>
  </conditionalFormatting>
  <conditionalFormatting sqref="B553:N553">
    <cfRule type="cellIs" dxfId="10026" priority="325" operator="lessThan">
      <formula>0</formula>
    </cfRule>
  </conditionalFormatting>
  <conditionalFormatting sqref="B561:N561">
    <cfRule type="cellIs" dxfId="10025" priority="322" operator="lessThan">
      <formula>0</formula>
    </cfRule>
  </conditionalFormatting>
  <conditionalFormatting sqref="B590:N590">
    <cfRule type="cellIs" dxfId="10024" priority="319" operator="lessThan">
      <formula>0</formula>
    </cfRule>
  </conditionalFormatting>
  <conditionalFormatting sqref="O608">
    <cfRule type="cellIs" dxfId="10023" priority="54" operator="lessThan">
      <formula>0</formula>
    </cfRule>
  </conditionalFormatting>
  <conditionalFormatting sqref="O608">
    <cfRule type="cellIs" dxfId="10022" priority="55" operator="lessThan">
      <formula>0</formula>
    </cfRule>
  </conditionalFormatting>
  <conditionalFormatting sqref="O603">
    <cfRule type="cellIs" dxfId="10021" priority="58" operator="lessThan">
      <formula>0</formula>
    </cfRule>
  </conditionalFormatting>
  <conditionalFormatting sqref="O603">
    <cfRule type="cellIs" dxfId="10020" priority="59" operator="lessThan">
      <formula>0</formula>
    </cfRule>
  </conditionalFormatting>
  <conditionalFormatting sqref="O603">
    <cfRule type="cellIs" dxfId="10019" priority="60" operator="lessThan">
      <formula>0</formula>
    </cfRule>
  </conditionalFormatting>
  <conditionalFormatting sqref="O608">
    <cfRule type="cellIs" dxfId="10018" priority="53" operator="lessThan">
      <formula>0</formula>
    </cfRule>
  </conditionalFormatting>
  <conditionalFormatting sqref="P491:Q491">
    <cfRule type="cellIs" dxfId="10017" priority="318" operator="lessThan">
      <formula>0</formula>
    </cfRule>
  </conditionalFormatting>
  <conditionalFormatting sqref="Q492:Q496">
    <cfRule type="cellIs" dxfId="10016" priority="317" operator="lessThan">
      <formula>0</formula>
    </cfRule>
  </conditionalFormatting>
  <conditionalFormatting sqref="P492:P495">
    <cfRule type="cellIs" dxfId="10015" priority="316" operator="lessThan">
      <formula>0</formula>
    </cfRule>
  </conditionalFormatting>
  <conditionalFormatting sqref="P496">
    <cfRule type="cellIs" dxfId="10014" priority="315" operator="lessThan">
      <formula>0</formula>
    </cfRule>
  </conditionalFormatting>
  <conditionalFormatting sqref="P473:Q473 B473">
    <cfRule type="cellIs" dxfId="10013" priority="314" operator="lessThan">
      <formula>0</formula>
    </cfRule>
  </conditionalFormatting>
  <conditionalFormatting sqref="Q474:Q478">
    <cfRule type="cellIs" dxfId="10012" priority="313" operator="lessThan">
      <formula>0</formula>
    </cfRule>
  </conditionalFormatting>
  <conditionalFormatting sqref="P474:P477">
    <cfRule type="cellIs" dxfId="10011" priority="312" operator="lessThan">
      <formula>0</formula>
    </cfRule>
  </conditionalFormatting>
  <conditionalFormatting sqref="P478">
    <cfRule type="cellIs" dxfId="10010" priority="311" operator="lessThan">
      <formula>0</formula>
    </cfRule>
  </conditionalFormatting>
  <conditionalFormatting sqref="P479:Q479 B479">
    <cfRule type="cellIs" dxfId="10009" priority="310" operator="lessThan">
      <formula>0</formula>
    </cfRule>
  </conditionalFormatting>
  <conditionalFormatting sqref="Q480:Q484">
    <cfRule type="cellIs" dxfId="10008" priority="309" operator="lessThan">
      <formula>0</formula>
    </cfRule>
  </conditionalFormatting>
  <conditionalFormatting sqref="P480:P483">
    <cfRule type="cellIs" dxfId="10007" priority="308" operator="lessThan">
      <formula>0</formula>
    </cfRule>
  </conditionalFormatting>
  <conditionalFormatting sqref="P484">
    <cfRule type="cellIs" dxfId="10006" priority="307" operator="lessThan">
      <formula>0</formula>
    </cfRule>
  </conditionalFormatting>
  <conditionalFormatting sqref="P485:Q485 B485">
    <cfRule type="cellIs" dxfId="10005" priority="306" operator="lessThan">
      <formula>0</formula>
    </cfRule>
  </conditionalFormatting>
  <conditionalFormatting sqref="Q486:Q490">
    <cfRule type="cellIs" dxfId="10004" priority="305" operator="lessThan">
      <formula>0</formula>
    </cfRule>
  </conditionalFormatting>
  <conditionalFormatting sqref="P486:P489">
    <cfRule type="cellIs" dxfId="10003" priority="304" operator="lessThan">
      <formula>0</formula>
    </cfRule>
  </conditionalFormatting>
  <conditionalFormatting sqref="P490">
    <cfRule type="cellIs" dxfId="1000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001" priority="297" operator="lessThan">
      <formula>0</formula>
    </cfRule>
  </conditionalFormatting>
  <conditionalFormatting sqref="O348">
    <cfRule type="cellIs" dxfId="10000" priority="296" operator="lessThan">
      <formula>0</formula>
    </cfRule>
  </conditionalFormatting>
  <conditionalFormatting sqref="O348">
    <cfRule type="cellIs" dxfId="9999" priority="295" operator="lessThan">
      <formula>0</formula>
    </cfRule>
  </conditionalFormatting>
  <conditionalFormatting sqref="O351:O354">
    <cfRule type="cellIs" dxfId="9998" priority="294" operator="lessThan">
      <formula>0</formula>
    </cfRule>
  </conditionalFormatting>
  <conditionalFormatting sqref="O363:O364">
    <cfRule type="cellIs" dxfId="9996" priority="292" operator="lessThan">
      <formula>0</formula>
    </cfRule>
  </conditionalFormatting>
  <conditionalFormatting sqref="O369:O370">
    <cfRule type="cellIs" dxfId="9995" priority="291" operator="lessThan">
      <formula>0</formula>
    </cfRule>
  </conditionalFormatting>
  <conditionalFormatting sqref="O375:O376">
    <cfRule type="cellIs" dxfId="9994" priority="290" operator="lessThan">
      <formula>0</formula>
    </cfRule>
  </conditionalFormatting>
  <conditionalFormatting sqref="O381:O383">
    <cfRule type="cellIs" dxfId="9993" priority="289" operator="lessThan">
      <formula>0</formula>
    </cfRule>
  </conditionalFormatting>
  <conditionalFormatting sqref="O355">
    <cfRule type="cellIs" dxfId="9992" priority="288" operator="lessThan">
      <formula>0</formula>
    </cfRule>
  </conditionalFormatting>
  <conditionalFormatting sqref="O593:O595">
    <cfRule type="cellIs" dxfId="9991" priority="286" operator="lessThan">
      <formula>0</formula>
    </cfRule>
  </conditionalFormatting>
  <conditionalFormatting sqref="O593:O595">
    <cfRule type="cellIs" dxfId="9990" priority="287" operator="lessThan">
      <formula>0</formula>
    </cfRule>
  </conditionalFormatting>
  <conditionalFormatting sqref="O601:O602 O599">
    <cfRule type="cellIs" dxfId="9989" priority="285" operator="lessThan">
      <formula>0</formula>
    </cfRule>
  </conditionalFormatting>
  <conditionalFormatting sqref="O621:O624">
    <cfRule type="cellIs" dxfId="9988" priority="280" operator="lessThan">
      <formula>0</formula>
    </cfRule>
  </conditionalFormatting>
  <conditionalFormatting sqref="O621:O624">
    <cfRule type="cellIs" dxfId="9987" priority="281" operator="lessThan">
      <formula>0</formula>
    </cfRule>
  </conditionalFormatting>
  <conditionalFormatting sqref="O626:O629">
    <cfRule type="cellIs" dxfId="9986" priority="279" operator="lessThan">
      <formula>0</formula>
    </cfRule>
  </conditionalFormatting>
  <conditionalFormatting sqref="O611:O614">
    <cfRule type="cellIs" dxfId="9985" priority="274" operator="lessThan">
      <formula>0</formula>
    </cfRule>
  </conditionalFormatting>
  <conditionalFormatting sqref="O611:O614">
    <cfRule type="cellIs" dxfId="9984" priority="275" operator="lessThan">
      <formula>0</formula>
    </cfRule>
  </conditionalFormatting>
  <conditionalFormatting sqref="O650 O663 O655:O661 O642:O645 O652:O653 O672:O675 O708:O711 O665:O670">
    <cfRule type="cellIs" dxfId="9983" priority="273" operator="lessThan">
      <formula>0</formula>
    </cfRule>
  </conditionalFormatting>
  <conditionalFormatting sqref="O674">
    <cfRule type="cellIs" dxfId="9982" priority="272" operator="lessThan">
      <formula>0</formula>
    </cfRule>
  </conditionalFormatting>
  <conditionalFormatting sqref="O647">
    <cfRule type="cellIs" dxfId="9981" priority="271" operator="lessThan">
      <formula>0</formula>
    </cfRule>
  </conditionalFormatting>
  <conditionalFormatting sqref="O393">
    <cfRule type="cellIs" dxfId="9980" priority="248" operator="lessThan">
      <formula>0</formula>
    </cfRule>
  </conditionalFormatting>
  <conditionalFormatting sqref="O390">
    <cfRule type="cellIs" dxfId="9979" priority="253" operator="lessThan">
      <formula>0</formula>
    </cfRule>
  </conditionalFormatting>
  <conditionalFormatting sqref="O393">
    <cfRule type="cellIs" dxfId="9978" priority="251" operator="lessThan">
      <formula>0</formula>
    </cfRule>
  </conditionalFormatting>
  <conditionalFormatting sqref="O378">
    <cfRule type="cellIs" dxfId="9977" priority="263" operator="lessThan">
      <formula>0</formula>
    </cfRule>
  </conditionalFormatting>
  <conditionalFormatting sqref="O372">
    <cfRule type="cellIs" dxfId="9976" priority="264" operator="lessThan">
      <formula>0</formula>
    </cfRule>
  </conditionalFormatting>
  <conditionalFormatting sqref="O384">
    <cfRule type="cellIs" dxfId="9975" priority="262" operator="lessThan">
      <formula>0</formula>
    </cfRule>
  </conditionalFormatting>
  <conditionalFormatting sqref="O387">
    <cfRule type="cellIs" dxfId="9974" priority="257" operator="lessThan">
      <formula>0</formula>
    </cfRule>
  </conditionalFormatting>
  <conditionalFormatting sqref="O387">
    <cfRule type="cellIs" dxfId="9973" priority="256" operator="lessThan">
      <formula>0</formula>
    </cfRule>
  </conditionalFormatting>
  <conditionalFormatting sqref="O387">
    <cfRule type="cellIs" dxfId="9972" priority="255" operator="lessThan">
      <formula>0</formula>
    </cfRule>
  </conditionalFormatting>
  <conditionalFormatting sqref="O387">
    <cfRule type="cellIs" dxfId="9971" priority="254" operator="lessThan">
      <formula>0</formula>
    </cfRule>
  </conditionalFormatting>
  <conditionalFormatting sqref="O393">
    <cfRule type="cellIs" dxfId="9970" priority="249" operator="lessThan">
      <formula>0</formula>
    </cfRule>
  </conditionalFormatting>
  <conditionalFormatting sqref="O393">
    <cfRule type="cellIs" dxfId="9969" priority="252" operator="lessThan">
      <formula>0</formula>
    </cfRule>
  </conditionalFormatting>
  <conditionalFormatting sqref="O393">
    <cfRule type="cellIs" dxfId="9968" priority="247" operator="lessThan">
      <formula>0</formula>
    </cfRule>
  </conditionalFormatting>
  <conditionalFormatting sqref="O393">
    <cfRule type="cellIs" dxfId="9967" priority="250" operator="lessThan">
      <formula>0</formula>
    </cfRule>
  </conditionalFormatting>
  <conditionalFormatting sqref="O393">
    <cfRule type="cellIs" dxfId="9966" priority="245" operator="lessThan">
      <formula>0</formula>
    </cfRule>
  </conditionalFormatting>
  <conditionalFormatting sqref="O393">
    <cfRule type="cellIs" dxfId="9965" priority="246" operator="lessThan">
      <formula>0</formula>
    </cfRule>
  </conditionalFormatting>
  <conditionalFormatting sqref="O399">
    <cfRule type="cellIs" dxfId="9964" priority="243" operator="lessThan">
      <formula>0</formula>
    </cfRule>
  </conditionalFormatting>
  <conditionalFormatting sqref="O396">
    <cfRule type="cellIs" dxfId="9963" priority="244" operator="lessThan">
      <formula>0</formula>
    </cfRule>
  </conditionalFormatting>
  <conditionalFormatting sqref="O399">
    <cfRule type="cellIs" dxfId="9962" priority="242" operator="lessThan">
      <formula>0</formula>
    </cfRule>
  </conditionalFormatting>
  <conditionalFormatting sqref="O399">
    <cfRule type="cellIs" dxfId="9961" priority="241" operator="lessThan">
      <formula>0</formula>
    </cfRule>
  </conditionalFormatting>
  <conditionalFormatting sqref="O399">
    <cfRule type="cellIs" dxfId="9960" priority="240" operator="lessThan">
      <formula>0</formula>
    </cfRule>
  </conditionalFormatting>
  <conditionalFormatting sqref="O399">
    <cfRule type="cellIs" dxfId="9959" priority="239" operator="lessThan">
      <formula>0</formula>
    </cfRule>
  </conditionalFormatting>
  <conditionalFormatting sqref="O399">
    <cfRule type="cellIs" dxfId="9958" priority="238" operator="lessThan">
      <formula>0</formula>
    </cfRule>
  </conditionalFormatting>
  <conditionalFormatting sqref="O399">
    <cfRule type="cellIs" dxfId="9957" priority="237" operator="lessThan">
      <formula>0</formula>
    </cfRule>
  </conditionalFormatting>
  <conditionalFormatting sqref="O399">
    <cfRule type="cellIs" dxfId="9956" priority="236" operator="lessThan">
      <formula>0</formula>
    </cfRule>
  </conditionalFormatting>
  <conditionalFormatting sqref="O402">
    <cfRule type="cellIs" dxfId="9955" priority="235" operator="lessThan">
      <formula>0</formula>
    </cfRule>
  </conditionalFormatting>
  <conditionalFormatting sqref="O355">
    <cfRule type="cellIs" dxfId="9954" priority="234" operator="lessThan">
      <formula>0</formula>
    </cfRule>
  </conditionalFormatting>
  <conditionalFormatting sqref="O361">
    <cfRule type="cellIs" dxfId="9953" priority="233" operator="lessThan">
      <formula>0</formula>
    </cfRule>
  </conditionalFormatting>
  <conditionalFormatting sqref="O361">
    <cfRule type="cellIs" dxfId="9952" priority="232" operator="lessThan">
      <formula>0</formula>
    </cfRule>
  </conditionalFormatting>
  <conditionalFormatting sqref="O367">
    <cfRule type="cellIs" dxfId="9951" priority="231" operator="lessThan">
      <formula>0</formula>
    </cfRule>
  </conditionalFormatting>
  <conditionalFormatting sqref="O367">
    <cfRule type="cellIs" dxfId="9950" priority="230" operator="lessThan">
      <formula>0</formula>
    </cfRule>
  </conditionalFormatting>
  <conditionalFormatting sqref="O373">
    <cfRule type="cellIs" dxfId="9949" priority="229" operator="lessThan">
      <formula>0</formula>
    </cfRule>
  </conditionalFormatting>
  <conditionalFormatting sqref="O373">
    <cfRule type="cellIs" dxfId="9948" priority="228" operator="lessThan">
      <formula>0</formula>
    </cfRule>
  </conditionalFormatting>
  <conditionalFormatting sqref="O379">
    <cfRule type="cellIs" dxfId="9947" priority="227" operator="lessThan">
      <formula>0</formula>
    </cfRule>
  </conditionalFormatting>
  <conditionalFormatting sqref="O379">
    <cfRule type="cellIs" dxfId="9946" priority="226" operator="lessThan">
      <formula>0</formula>
    </cfRule>
  </conditionalFormatting>
  <conditionalFormatting sqref="O385">
    <cfRule type="cellIs" dxfId="9945" priority="225" operator="lessThan">
      <formula>0</formula>
    </cfRule>
  </conditionalFormatting>
  <conditionalFormatting sqref="O385">
    <cfRule type="cellIs" dxfId="9944" priority="224" operator="lessThan">
      <formula>0</formula>
    </cfRule>
  </conditionalFormatting>
  <conditionalFormatting sqref="O391">
    <cfRule type="cellIs" dxfId="9943" priority="223" operator="lessThan">
      <formula>0</formula>
    </cfRule>
  </conditionalFormatting>
  <conditionalFormatting sqref="O391">
    <cfRule type="cellIs" dxfId="9942" priority="222" operator="lessThan">
      <formula>0</formula>
    </cfRule>
  </conditionalFormatting>
  <conditionalFormatting sqref="O397">
    <cfRule type="cellIs" dxfId="9941" priority="221" operator="lessThan">
      <formula>0</formula>
    </cfRule>
  </conditionalFormatting>
  <conditionalFormatting sqref="O397">
    <cfRule type="cellIs" dxfId="9940" priority="220" operator="lessThan">
      <formula>0</formula>
    </cfRule>
  </conditionalFormatting>
  <conditionalFormatting sqref="O405">
    <cfRule type="cellIs" dxfId="9939" priority="219" operator="lessThan">
      <formula>0</formula>
    </cfRule>
  </conditionalFormatting>
  <conditionalFormatting sqref="O405">
    <cfRule type="cellIs" dxfId="9938" priority="217" operator="lessThan">
      <formula>0</formula>
    </cfRule>
  </conditionalFormatting>
  <conditionalFormatting sqref="O405">
    <cfRule type="cellIs" dxfId="9937" priority="216" operator="lessThan">
      <formula>0</formula>
    </cfRule>
  </conditionalFormatting>
  <conditionalFormatting sqref="O405">
    <cfRule type="cellIs" dxfId="9936" priority="215" operator="lessThan">
      <formula>0</formula>
    </cfRule>
  </conditionalFormatting>
  <conditionalFormatting sqref="O405">
    <cfRule type="cellIs" dxfId="9935" priority="214" operator="lessThan">
      <formula>0</formula>
    </cfRule>
  </conditionalFormatting>
  <conditionalFormatting sqref="O405">
    <cfRule type="cellIs" dxfId="9934" priority="213" operator="lessThan">
      <formula>0</formula>
    </cfRule>
  </conditionalFormatting>
  <conditionalFormatting sqref="O405">
    <cfRule type="cellIs" dxfId="9933" priority="212" operator="lessThan">
      <formula>0</formula>
    </cfRule>
  </conditionalFormatting>
  <conditionalFormatting sqref="O408">
    <cfRule type="cellIs" dxfId="9932" priority="211" operator="lessThan">
      <formula>0</formula>
    </cfRule>
  </conditionalFormatting>
  <conditionalFormatting sqref="O409">
    <cfRule type="cellIs" dxfId="9931" priority="210" operator="lessThan">
      <formula>0</formula>
    </cfRule>
  </conditionalFormatting>
  <conditionalFormatting sqref="O409">
    <cfRule type="cellIs" dxfId="9930" priority="209" operator="lessThan">
      <formula>0</formula>
    </cfRule>
  </conditionalFormatting>
  <conditionalFormatting sqref="O411">
    <cfRule type="cellIs" dxfId="9929" priority="208" operator="lessThan">
      <formula>0</formula>
    </cfRule>
  </conditionalFormatting>
  <conditionalFormatting sqref="O411">
    <cfRule type="cellIs" dxfId="9928" priority="207" operator="lessThan">
      <formula>0</formula>
    </cfRule>
  </conditionalFormatting>
  <conditionalFormatting sqref="O411">
    <cfRule type="cellIs" dxfId="9927" priority="206" operator="lessThan">
      <formula>0</formula>
    </cfRule>
  </conditionalFormatting>
  <conditionalFormatting sqref="O411">
    <cfRule type="cellIs" dxfId="9926" priority="205" operator="lessThan">
      <formula>0</formula>
    </cfRule>
  </conditionalFormatting>
  <conditionalFormatting sqref="O411">
    <cfRule type="cellIs" dxfId="9925" priority="204" operator="lessThan">
      <formula>0</formula>
    </cfRule>
  </conditionalFormatting>
  <conditionalFormatting sqref="O411">
    <cfRule type="cellIs" dxfId="9924" priority="203" operator="lessThan">
      <formula>0</formula>
    </cfRule>
  </conditionalFormatting>
  <conditionalFormatting sqref="O411">
    <cfRule type="cellIs" dxfId="9923" priority="202" operator="lessThan">
      <formula>0</formula>
    </cfRule>
  </conditionalFormatting>
  <conditionalFormatting sqref="O411">
    <cfRule type="cellIs" dxfId="9922" priority="201" operator="lessThan">
      <formula>0</formula>
    </cfRule>
  </conditionalFormatting>
  <conditionalFormatting sqref="O414">
    <cfRule type="cellIs" dxfId="9921" priority="200" operator="lessThan">
      <formula>0</formula>
    </cfRule>
  </conditionalFormatting>
  <conditionalFormatting sqref="O415">
    <cfRule type="cellIs" dxfId="9920" priority="199" operator="lessThan">
      <formula>0</formula>
    </cfRule>
  </conditionalFormatting>
  <conditionalFormatting sqref="O415">
    <cfRule type="cellIs" dxfId="9919" priority="198" operator="lessThan">
      <formula>0</formula>
    </cfRule>
  </conditionalFormatting>
  <conditionalFormatting sqref="O417">
    <cfRule type="cellIs" dxfId="9918" priority="197" operator="lessThan">
      <formula>0</formula>
    </cfRule>
  </conditionalFormatting>
  <conditionalFormatting sqref="O417">
    <cfRule type="cellIs" dxfId="9917" priority="196" operator="lessThan">
      <formula>0</formula>
    </cfRule>
  </conditionalFormatting>
  <conditionalFormatting sqref="O417">
    <cfRule type="cellIs" dxfId="9916" priority="195" operator="lessThan">
      <formula>0</formula>
    </cfRule>
  </conditionalFormatting>
  <conditionalFormatting sqref="O417">
    <cfRule type="cellIs" dxfId="9915" priority="194" operator="lessThan">
      <formula>0</formula>
    </cfRule>
  </conditionalFormatting>
  <conditionalFormatting sqref="O417">
    <cfRule type="cellIs" dxfId="9914" priority="193" operator="lessThan">
      <formula>0</formula>
    </cfRule>
  </conditionalFormatting>
  <conditionalFormatting sqref="O417">
    <cfRule type="cellIs" dxfId="9913" priority="192" operator="lessThan">
      <formula>0</formula>
    </cfRule>
  </conditionalFormatting>
  <conditionalFormatting sqref="O417">
    <cfRule type="cellIs" dxfId="9912" priority="191" operator="lessThan">
      <formula>0</formula>
    </cfRule>
  </conditionalFormatting>
  <conditionalFormatting sqref="O417">
    <cfRule type="cellIs" dxfId="9911" priority="190" operator="lessThan">
      <formula>0</formula>
    </cfRule>
  </conditionalFormatting>
  <conditionalFormatting sqref="O420">
    <cfRule type="cellIs" dxfId="9910" priority="189" operator="lessThan">
      <formula>0</formula>
    </cfRule>
  </conditionalFormatting>
  <conditionalFormatting sqref="O421">
    <cfRule type="cellIs" dxfId="9909" priority="188" operator="lessThan">
      <formula>0</formula>
    </cfRule>
  </conditionalFormatting>
  <conditionalFormatting sqref="O421">
    <cfRule type="cellIs" dxfId="9908" priority="187" operator="lessThan">
      <formula>0</formula>
    </cfRule>
  </conditionalFormatting>
  <conditionalFormatting sqref="O423">
    <cfRule type="cellIs" dxfId="9907" priority="186" operator="lessThan">
      <formula>0</formula>
    </cfRule>
  </conditionalFormatting>
  <conditionalFormatting sqref="O423">
    <cfRule type="cellIs" dxfId="9906" priority="185" operator="lessThan">
      <formula>0</formula>
    </cfRule>
  </conditionalFormatting>
  <conditionalFormatting sqref="O423">
    <cfRule type="cellIs" dxfId="9905" priority="184" operator="lessThan">
      <formula>0</formula>
    </cfRule>
  </conditionalFormatting>
  <conditionalFormatting sqref="O423">
    <cfRule type="cellIs" dxfId="9904" priority="183" operator="lessThan">
      <formula>0</formula>
    </cfRule>
  </conditionalFormatting>
  <conditionalFormatting sqref="O423">
    <cfRule type="cellIs" dxfId="9903" priority="182" operator="lessThan">
      <formula>0</formula>
    </cfRule>
  </conditionalFormatting>
  <conditionalFormatting sqref="O423">
    <cfRule type="cellIs" dxfId="9902" priority="181" operator="lessThan">
      <formula>0</formula>
    </cfRule>
  </conditionalFormatting>
  <conditionalFormatting sqref="O423">
    <cfRule type="cellIs" dxfId="9901" priority="180" operator="lessThan">
      <formula>0</formula>
    </cfRule>
  </conditionalFormatting>
  <conditionalFormatting sqref="O423">
    <cfRule type="cellIs" dxfId="9900" priority="179" operator="lessThan">
      <formula>0</formula>
    </cfRule>
  </conditionalFormatting>
  <conditionalFormatting sqref="O426">
    <cfRule type="cellIs" dxfId="9899" priority="178" operator="lessThan">
      <formula>0</formula>
    </cfRule>
  </conditionalFormatting>
  <conditionalFormatting sqref="O427">
    <cfRule type="cellIs" dxfId="9898" priority="177" operator="lessThan">
      <formula>0</formula>
    </cfRule>
  </conditionalFormatting>
  <conditionalFormatting sqref="O427">
    <cfRule type="cellIs" dxfId="9897" priority="176" operator="lessThan">
      <formula>0</formula>
    </cfRule>
  </conditionalFormatting>
  <conditionalFormatting sqref="O429">
    <cfRule type="cellIs" dxfId="9896" priority="175" operator="lessThan">
      <formula>0</formula>
    </cfRule>
  </conditionalFormatting>
  <conditionalFormatting sqref="O429">
    <cfRule type="cellIs" dxfId="9895" priority="174" operator="lessThan">
      <formula>0</formula>
    </cfRule>
  </conditionalFormatting>
  <conditionalFormatting sqref="O429">
    <cfRule type="cellIs" dxfId="9894" priority="173" operator="lessThan">
      <formula>0</formula>
    </cfRule>
  </conditionalFormatting>
  <conditionalFormatting sqref="O429">
    <cfRule type="cellIs" dxfId="9893" priority="172" operator="lessThan">
      <formula>0</formula>
    </cfRule>
  </conditionalFormatting>
  <conditionalFormatting sqref="O429">
    <cfRule type="cellIs" dxfId="9892" priority="171" operator="lessThan">
      <formula>0</formula>
    </cfRule>
  </conditionalFormatting>
  <conditionalFormatting sqref="O429">
    <cfRule type="cellIs" dxfId="9891" priority="170" operator="lessThan">
      <formula>0</formula>
    </cfRule>
  </conditionalFormatting>
  <conditionalFormatting sqref="O429">
    <cfRule type="cellIs" dxfId="9890" priority="169" operator="lessThan">
      <formula>0</formula>
    </cfRule>
  </conditionalFormatting>
  <conditionalFormatting sqref="O429">
    <cfRule type="cellIs" dxfId="9889" priority="168" operator="lessThan">
      <formula>0</formula>
    </cfRule>
  </conditionalFormatting>
  <conditionalFormatting sqref="O432">
    <cfRule type="cellIs" dxfId="9888" priority="167" operator="lessThan">
      <formula>0</formula>
    </cfRule>
  </conditionalFormatting>
  <conditionalFormatting sqref="O435">
    <cfRule type="cellIs" dxfId="9887" priority="166" operator="lessThan">
      <formula>0</formula>
    </cfRule>
  </conditionalFormatting>
  <conditionalFormatting sqref="O435">
    <cfRule type="cellIs" dxfId="9886" priority="165" operator="lessThan">
      <formula>0</formula>
    </cfRule>
  </conditionalFormatting>
  <conditionalFormatting sqref="O435">
    <cfRule type="cellIs" dxfId="9885" priority="164" operator="lessThan">
      <formula>0</formula>
    </cfRule>
  </conditionalFormatting>
  <conditionalFormatting sqref="O435">
    <cfRule type="cellIs" dxfId="9884" priority="163" operator="lessThan">
      <formula>0</formula>
    </cfRule>
  </conditionalFormatting>
  <conditionalFormatting sqref="O435">
    <cfRule type="cellIs" dxfId="9883" priority="162" operator="lessThan">
      <formula>0</formula>
    </cfRule>
  </conditionalFormatting>
  <conditionalFormatting sqref="O435">
    <cfRule type="cellIs" dxfId="9882" priority="161" operator="lessThan">
      <formula>0</formula>
    </cfRule>
  </conditionalFormatting>
  <conditionalFormatting sqref="O435">
    <cfRule type="cellIs" dxfId="9881" priority="160" operator="lessThan">
      <formula>0</formula>
    </cfRule>
  </conditionalFormatting>
  <conditionalFormatting sqref="O435">
    <cfRule type="cellIs" dxfId="9880" priority="159" operator="lessThan">
      <formula>0</formula>
    </cfRule>
  </conditionalFormatting>
  <conditionalFormatting sqref="O438">
    <cfRule type="cellIs" dxfId="9879" priority="158" operator="lessThan">
      <formula>0</formula>
    </cfRule>
  </conditionalFormatting>
  <conditionalFormatting sqref="O439">
    <cfRule type="cellIs" dxfId="9878" priority="157" operator="lessThan">
      <formula>0</formula>
    </cfRule>
  </conditionalFormatting>
  <conditionalFormatting sqref="O439">
    <cfRule type="cellIs" dxfId="9877" priority="156" operator="lessThan">
      <formula>0</formula>
    </cfRule>
  </conditionalFormatting>
  <conditionalFormatting sqref="O441">
    <cfRule type="cellIs" dxfId="9876" priority="155" operator="lessThan">
      <formula>0</formula>
    </cfRule>
  </conditionalFormatting>
  <conditionalFormatting sqref="O441">
    <cfRule type="cellIs" dxfId="9875" priority="154" operator="lessThan">
      <formula>0</formula>
    </cfRule>
  </conditionalFormatting>
  <conditionalFormatting sqref="O441">
    <cfRule type="cellIs" dxfId="9874" priority="153" operator="lessThan">
      <formula>0</formula>
    </cfRule>
  </conditionalFormatting>
  <conditionalFormatting sqref="O441">
    <cfRule type="cellIs" dxfId="9873" priority="152" operator="lessThan">
      <formula>0</formula>
    </cfRule>
  </conditionalFormatting>
  <conditionalFormatting sqref="O441">
    <cfRule type="cellIs" dxfId="9872" priority="151" operator="lessThan">
      <formula>0</formula>
    </cfRule>
  </conditionalFormatting>
  <conditionalFormatting sqref="O441">
    <cfRule type="cellIs" dxfId="9871" priority="150" operator="lessThan">
      <formula>0</formula>
    </cfRule>
  </conditionalFormatting>
  <conditionalFormatting sqref="O441">
    <cfRule type="cellIs" dxfId="9870" priority="149" operator="lessThan">
      <formula>0</formula>
    </cfRule>
  </conditionalFormatting>
  <conditionalFormatting sqref="O441">
    <cfRule type="cellIs" dxfId="9869" priority="148" operator="lessThan">
      <formula>0</formula>
    </cfRule>
  </conditionalFormatting>
  <conditionalFormatting sqref="O444">
    <cfRule type="cellIs" dxfId="9868" priority="147" operator="lessThan">
      <formula>0</formula>
    </cfRule>
  </conditionalFormatting>
  <conditionalFormatting sqref="O445">
    <cfRule type="cellIs" dxfId="9867" priority="146" operator="lessThan">
      <formula>0</formula>
    </cfRule>
  </conditionalFormatting>
  <conditionalFormatting sqref="O445">
    <cfRule type="cellIs" dxfId="9866" priority="145" operator="lessThan">
      <formula>0</formula>
    </cfRule>
  </conditionalFormatting>
  <conditionalFormatting sqref="O448">
    <cfRule type="cellIs" dxfId="9865" priority="144" operator="lessThan">
      <formula>0</formula>
    </cfRule>
  </conditionalFormatting>
  <conditionalFormatting sqref="O448">
    <cfRule type="cellIs" dxfId="9864" priority="143" operator="lessThan">
      <formula>0</formula>
    </cfRule>
  </conditionalFormatting>
  <conditionalFormatting sqref="O448">
    <cfRule type="cellIs" dxfId="9863" priority="142" operator="lessThan">
      <formula>0</formula>
    </cfRule>
  </conditionalFormatting>
  <conditionalFormatting sqref="O448">
    <cfRule type="cellIs" dxfId="9862" priority="141" operator="lessThan">
      <formula>0</formula>
    </cfRule>
  </conditionalFormatting>
  <conditionalFormatting sqref="O448">
    <cfRule type="cellIs" dxfId="9861" priority="140" operator="lessThan">
      <formula>0</formula>
    </cfRule>
  </conditionalFormatting>
  <conditionalFormatting sqref="O448">
    <cfRule type="cellIs" dxfId="9860" priority="139" operator="lessThan">
      <formula>0</formula>
    </cfRule>
  </conditionalFormatting>
  <conditionalFormatting sqref="O448">
    <cfRule type="cellIs" dxfId="9859" priority="138" operator="lessThan">
      <formula>0</formula>
    </cfRule>
  </conditionalFormatting>
  <conditionalFormatting sqref="O448">
    <cfRule type="cellIs" dxfId="9858" priority="137" operator="lessThan">
      <formula>0</formula>
    </cfRule>
  </conditionalFormatting>
  <conditionalFormatting sqref="O451">
    <cfRule type="cellIs" dxfId="9857" priority="136" operator="lessThan">
      <formula>0</formula>
    </cfRule>
  </conditionalFormatting>
  <conditionalFormatting sqref="O452">
    <cfRule type="cellIs" dxfId="9856" priority="135" operator="lessThan">
      <formula>0</formula>
    </cfRule>
  </conditionalFormatting>
  <conditionalFormatting sqref="O452">
    <cfRule type="cellIs" dxfId="9855" priority="134" operator="lessThan">
      <formula>0</formula>
    </cfRule>
  </conditionalFormatting>
  <conditionalFormatting sqref="O454">
    <cfRule type="cellIs" dxfId="9854" priority="133" operator="lessThan">
      <formula>0</formula>
    </cfRule>
  </conditionalFormatting>
  <conditionalFormatting sqref="O454">
    <cfRule type="cellIs" dxfId="9853" priority="132" operator="lessThan">
      <formula>0</formula>
    </cfRule>
  </conditionalFormatting>
  <conditionalFormatting sqref="O454">
    <cfRule type="cellIs" dxfId="9852" priority="131" operator="lessThan">
      <formula>0</formula>
    </cfRule>
  </conditionalFormatting>
  <conditionalFormatting sqref="O454">
    <cfRule type="cellIs" dxfId="9851" priority="130" operator="lessThan">
      <formula>0</formula>
    </cfRule>
  </conditionalFormatting>
  <conditionalFormatting sqref="O454">
    <cfRule type="cellIs" dxfId="9850" priority="129" operator="lessThan">
      <formula>0</formula>
    </cfRule>
  </conditionalFormatting>
  <conditionalFormatting sqref="O454">
    <cfRule type="cellIs" dxfId="9849" priority="128" operator="lessThan">
      <formula>0</formula>
    </cfRule>
  </conditionalFormatting>
  <conditionalFormatting sqref="O454">
    <cfRule type="cellIs" dxfId="9848" priority="127" operator="lessThan">
      <formula>0</formula>
    </cfRule>
  </conditionalFormatting>
  <conditionalFormatting sqref="O454">
    <cfRule type="cellIs" dxfId="9847" priority="126" operator="lessThan">
      <formula>0</formula>
    </cfRule>
  </conditionalFormatting>
  <conditionalFormatting sqref="O457">
    <cfRule type="cellIs" dxfId="9846" priority="125" operator="lessThan">
      <formula>0</formula>
    </cfRule>
  </conditionalFormatting>
  <conditionalFormatting sqref="O458">
    <cfRule type="cellIs" dxfId="9845" priority="124" operator="lessThan">
      <formula>0</formula>
    </cfRule>
  </conditionalFormatting>
  <conditionalFormatting sqref="O458">
    <cfRule type="cellIs" dxfId="9844" priority="123" operator="lessThan">
      <formula>0</formula>
    </cfRule>
  </conditionalFormatting>
  <conditionalFormatting sqref="O461:O464">
    <cfRule type="cellIs" dxfId="9843" priority="122" operator="lessThan">
      <formula>0</formula>
    </cfRule>
  </conditionalFormatting>
  <conditionalFormatting sqref="O461:O464">
    <cfRule type="expression" dxfId="9842" priority="120">
      <formula>O461/N461&gt;1</formula>
    </cfRule>
    <cfRule type="expression" dxfId="9841" priority="121">
      <formula>O461/N461&lt;1</formula>
    </cfRule>
  </conditionalFormatting>
  <conditionalFormatting sqref="O552 O560 O575 O589">
    <cfRule type="expression" dxfId="9840" priority="118">
      <formula>O552/#REF!&gt;1</formula>
    </cfRule>
    <cfRule type="expression" dxfId="9839" priority="119">
      <formula>O552/#REF!&lt;1</formula>
    </cfRule>
  </conditionalFormatting>
  <conditionalFormatting sqref="O512">
    <cfRule type="cellIs" dxfId="9838" priority="117" operator="lessThan">
      <formula>0</formula>
    </cfRule>
  </conditionalFormatting>
  <conditionalFormatting sqref="O512">
    <cfRule type="expression" dxfId="9837" priority="115">
      <formula>O512/N512&gt;1</formula>
    </cfRule>
    <cfRule type="expression" dxfId="9836" priority="116">
      <formula>O512/N512&lt;1</formula>
    </cfRule>
  </conditionalFormatting>
  <conditionalFormatting sqref="O596">
    <cfRule type="cellIs" dxfId="9835" priority="114" operator="lessThan">
      <formula>0</formula>
    </cfRule>
  </conditionalFormatting>
  <conditionalFormatting sqref="O600">
    <cfRule type="cellIs" dxfId="9834" priority="113" operator="lessThan">
      <formula>0</formula>
    </cfRule>
  </conditionalFormatting>
  <conditionalFormatting sqref="O600">
    <cfRule type="cellIs" dxfId="9833" priority="112" operator="lessThan">
      <formula>0</formula>
    </cfRule>
  </conditionalFormatting>
  <conditionalFormatting sqref="O710">
    <cfRule type="cellIs" dxfId="9832" priority="111" operator="lessThan">
      <formula>0</formula>
    </cfRule>
  </conditionalFormatting>
  <conditionalFormatting sqref="O654 O651 O648:O649 O632:O634">
    <cfRule type="expression" dxfId="9831" priority="98">
      <formula>O632/N632&gt;1</formula>
    </cfRule>
    <cfRule type="expression" dxfId="9830" priority="99">
      <formula>O632/N632&lt;1</formula>
    </cfRule>
  </conditionalFormatting>
  <conditionalFormatting sqref="O507:O510">
    <cfRule type="cellIs" dxfId="9829" priority="110" operator="lessThan">
      <formula>0</formula>
    </cfRule>
  </conditionalFormatting>
  <conditionalFormatting sqref="O507:O510">
    <cfRule type="expression" dxfId="9828" priority="108">
      <formula>O507/N507&gt;1</formula>
    </cfRule>
    <cfRule type="expression" dxfId="9827" priority="109">
      <formula>O507/N507&lt;1</formula>
    </cfRule>
  </conditionalFormatting>
  <conditionalFormatting sqref="O588 O574 O559 O551">
    <cfRule type="cellIs" dxfId="9826" priority="107" operator="lessThan">
      <formula>0</formula>
    </cfRule>
  </conditionalFormatting>
  <conditionalFormatting sqref="O584:O587 O570:O573 O555:O558 O547:O550">
    <cfRule type="cellIs" dxfId="9825" priority="106" operator="lessThan">
      <formula>0</formula>
    </cfRule>
  </conditionalFormatting>
  <conditionalFormatting sqref="O584:O587 O570:O573 O555:O558 O547:O550">
    <cfRule type="expression" dxfId="9824" priority="104">
      <formula>O547/N547&gt;1</formula>
    </cfRule>
    <cfRule type="expression" dxfId="9823" priority="105">
      <formula>O547/N547&lt;1</formula>
    </cfRule>
  </conditionalFormatting>
  <conditionalFormatting sqref="O588 O574 O559 O551">
    <cfRule type="cellIs" dxfId="9822" priority="103" operator="lessThan">
      <formula>0</formula>
    </cfRule>
  </conditionalFormatting>
  <conditionalFormatting sqref="O588 O574 O559 O551">
    <cfRule type="expression" dxfId="9821" priority="101">
      <formula>O551/N551&gt;1</formula>
    </cfRule>
    <cfRule type="expression" dxfId="9820" priority="102">
      <formula>O551/N551&lt;1</formula>
    </cfRule>
  </conditionalFormatting>
  <conditionalFormatting sqref="O654 O651 O648:O649 O632:O634">
    <cfRule type="cellIs" dxfId="9819" priority="100" operator="lessThan">
      <formula>0</formula>
    </cfRule>
  </conditionalFormatting>
  <conditionalFormatting sqref="O504">
    <cfRule type="expression" dxfId="9818" priority="298">
      <formula>O504/#REF!&gt;1</formula>
    </cfRule>
    <cfRule type="expression" dxfId="9817" priority="299">
      <formula>O504/#REF!&lt;1</formula>
    </cfRule>
  </conditionalFormatting>
  <conditionalFormatting sqref="O465">
    <cfRule type="cellIs" dxfId="9816" priority="97" operator="lessThan">
      <formula>0</formula>
    </cfRule>
  </conditionalFormatting>
  <conditionalFormatting sqref="O465">
    <cfRule type="expression" dxfId="9815" priority="95">
      <formula>O465/N465&gt;1</formula>
    </cfRule>
    <cfRule type="expression" dxfId="9814" priority="96">
      <formula>O465/N465&lt;1</formula>
    </cfRule>
  </conditionalFormatting>
  <conditionalFormatting sqref="O511">
    <cfRule type="cellIs" dxfId="9813" priority="94" operator="lessThan">
      <formula>0</formula>
    </cfRule>
  </conditionalFormatting>
  <conditionalFormatting sqref="O511">
    <cfRule type="expression" dxfId="9812" priority="92">
      <formula>O511/N511&gt;1</formula>
    </cfRule>
    <cfRule type="expression" dxfId="9811" priority="93">
      <formula>O511/N511&lt;1</formula>
    </cfRule>
  </conditionalFormatting>
  <conditionalFormatting sqref="O568">
    <cfRule type="cellIs" dxfId="9810" priority="82" operator="lessThan">
      <formula>0</formula>
    </cfRule>
  </conditionalFormatting>
  <conditionalFormatting sqref="O603">
    <cfRule type="expression" dxfId="9809" priority="56">
      <formula>O603/N603&gt;1</formula>
    </cfRule>
    <cfRule type="expression" dxfId="9808" priority="57">
      <formula>O603/N603&lt;1</formula>
    </cfRule>
  </conditionalFormatting>
  <conditionalFormatting sqref="O552">
    <cfRule type="cellIs" dxfId="9807" priority="79" operator="lessThan">
      <formula>0</formula>
    </cfRule>
  </conditionalFormatting>
  <conditionalFormatting sqref="O552">
    <cfRule type="expression" dxfId="9806" priority="77">
      <formula>O552/N552&gt;1</formula>
    </cfRule>
    <cfRule type="expression" dxfId="9805" priority="78">
      <formula>O552/N552&lt;1</formula>
    </cfRule>
  </conditionalFormatting>
  <conditionalFormatting sqref="O560">
    <cfRule type="cellIs" dxfId="9804" priority="76" operator="lessThan">
      <formula>0</formula>
    </cfRule>
  </conditionalFormatting>
  <conditionalFormatting sqref="O560">
    <cfRule type="expression" dxfId="9803" priority="74">
      <formula>O560/N560&gt;1</formula>
    </cfRule>
    <cfRule type="expression" dxfId="9802" priority="75">
      <formula>O560/N560&lt;1</formula>
    </cfRule>
  </conditionalFormatting>
  <conditionalFormatting sqref="O575">
    <cfRule type="cellIs" dxfId="9801" priority="73" operator="lessThan">
      <formula>0</formula>
    </cfRule>
  </conditionalFormatting>
  <conditionalFormatting sqref="O575">
    <cfRule type="expression" dxfId="9800" priority="71">
      <formula>O575/N575&gt;1</formula>
    </cfRule>
    <cfRule type="expression" dxfId="9799" priority="72">
      <formula>O575/N575&lt;1</formula>
    </cfRule>
  </conditionalFormatting>
  <conditionalFormatting sqref="O589">
    <cfRule type="cellIs" dxfId="9798" priority="70" operator="lessThan">
      <formula>0</formula>
    </cfRule>
  </conditionalFormatting>
  <conditionalFormatting sqref="O589">
    <cfRule type="expression" dxfId="9797" priority="68">
      <formula>O589/N589&gt;1</formula>
    </cfRule>
    <cfRule type="expression" dxfId="9796" priority="69">
      <formula>O589/N589&lt;1</formula>
    </cfRule>
  </conditionalFormatting>
  <conditionalFormatting sqref="O521">
    <cfRule type="cellIs" dxfId="9795" priority="91" operator="lessThan">
      <formula>0</formula>
    </cfRule>
  </conditionalFormatting>
  <conditionalFormatting sqref="O521">
    <cfRule type="expression" dxfId="9794" priority="89">
      <formula>O521/N521&gt;1</formula>
    </cfRule>
    <cfRule type="expression" dxfId="9793" priority="90">
      <formula>O521/N521&lt;1</formula>
    </cfRule>
  </conditionalFormatting>
  <conditionalFormatting sqref="O529">
    <cfRule type="cellIs" dxfId="9792" priority="88" operator="lessThan">
      <formula>0</formula>
    </cfRule>
  </conditionalFormatting>
  <conditionalFormatting sqref="O529">
    <cfRule type="expression" dxfId="9791" priority="86">
      <formula>O529/N529&gt;1</formula>
    </cfRule>
    <cfRule type="expression" dxfId="9790" priority="87">
      <formula>O529/N529&lt;1</formula>
    </cfRule>
  </conditionalFormatting>
  <conditionalFormatting sqref="O582">
    <cfRule type="expression" dxfId="9789" priority="65">
      <formula>O582/N582&gt;1</formula>
    </cfRule>
    <cfRule type="expression" dxfId="9788" priority="66">
      <formula>O582/N582&lt;1</formula>
    </cfRule>
  </conditionalFormatting>
  <conditionalFormatting sqref="O537">
    <cfRule type="cellIs" dxfId="9787" priority="85" operator="lessThan">
      <formula>0</formula>
    </cfRule>
  </conditionalFormatting>
  <conditionalFormatting sqref="O537">
    <cfRule type="expression" dxfId="9786" priority="83">
      <formula>O537/N537&gt;1</formula>
    </cfRule>
    <cfRule type="expression" dxfId="9785" priority="84">
      <formula>O537/N537&lt;1</formula>
    </cfRule>
  </conditionalFormatting>
  <conditionalFormatting sqref="O641:O645 B636:O637">
    <cfRule type="cellIs" dxfId="9784" priority="64" operator="lessThan">
      <formula>0</formula>
    </cfRule>
  </conditionalFormatting>
  <conditionalFormatting sqref="O568">
    <cfRule type="expression" dxfId="9783" priority="80">
      <formula>O568/N568&gt;1</formula>
    </cfRule>
    <cfRule type="expression" dxfId="9782" priority="81">
      <formula>O568/N568&lt;1</formula>
    </cfRule>
  </conditionalFormatting>
  <conditionalFormatting sqref="O597">
    <cfRule type="cellIs" dxfId="9781" priority="63" operator="lessThan">
      <formula>0</formula>
    </cfRule>
  </conditionalFormatting>
  <conditionalFormatting sqref="O608">
    <cfRule type="expression" dxfId="9780" priority="51">
      <formula>O608/N608&gt;1</formula>
    </cfRule>
    <cfRule type="expression" dxfId="9779" priority="52">
      <formula>O608/N608&lt;1</formula>
    </cfRule>
  </conditionalFormatting>
  <conditionalFormatting sqref="O582">
    <cfRule type="cellIs" dxfId="9778" priority="67" operator="lessThan">
      <formula>0</formula>
    </cfRule>
  </conditionalFormatting>
  <conditionalFormatting sqref="O597">
    <cfRule type="expression" dxfId="9777" priority="61">
      <formula>O597/N597&gt;1</formula>
    </cfRule>
    <cfRule type="expression" dxfId="9776" priority="62">
      <formula>O597/N597&lt;1</formula>
    </cfRule>
  </conditionalFormatting>
  <conditionalFormatting sqref="O676:O679">
    <cfRule type="cellIs" dxfId="9775" priority="50" operator="lessThan">
      <formula>0</formula>
    </cfRule>
  </conditionalFormatting>
  <conditionalFormatting sqref="O678">
    <cfRule type="cellIs" dxfId="9774" priority="49" operator="lessThan">
      <formula>0</formula>
    </cfRule>
  </conditionalFormatting>
  <conditionalFormatting sqref="O680:O683">
    <cfRule type="cellIs" dxfId="9773" priority="48" operator="lessThan">
      <formula>0</formula>
    </cfRule>
  </conditionalFormatting>
  <conditionalFormatting sqref="O682">
    <cfRule type="cellIs" dxfId="9772" priority="47" operator="lessThan">
      <formula>0</formula>
    </cfRule>
  </conditionalFormatting>
  <conditionalFormatting sqref="O684:O687">
    <cfRule type="cellIs" dxfId="9771" priority="46" operator="lessThan">
      <formula>0</formula>
    </cfRule>
  </conditionalFormatting>
  <conditionalFormatting sqref="O686">
    <cfRule type="cellIs" dxfId="9770" priority="45" operator="lessThan">
      <formula>0</formula>
    </cfRule>
  </conditionalFormatting>
  <conditionalFormatting sqref="O688:O691">
    <cfRule type="cellIs" dxfId="9769" priority="44" operator="lessThan">
      <formula>0</formula>
    </cfRule>
  </conditionalFormatting>
  <conditionalFormatting sqref="O690">
    <cfRule type="cellIs" dxfId="9768" priority="43" operator="lessThan">
      <formula>0</formula>
    </cfRule>
  </conditionalFormatting>
  <conditionalFormatting sqref="O692:O693 O695">
    <cfRule type="cellIs" dxfId="9767" priority="42" operator="lessThan">
      <formula>0</formula>
    </cfRule>
  </conditionalFormatting>
  <conditionalFormatting sqref="O696:O699">
    <cfRule type="cellIs" dxfId="9766" priority="41" operator="lessThan">
      <formula>0</formula>
    </cfRule>
  </conditionalFormatting>
  <conditionalFormatting sqref="O698">
    <cfRule type="cellIs" dxfId="9765" priority="40" operator="lessThan">
      <formula>0</formula>
    </cfRule>
  </conditionalFormatting>
  <conditionalFormatting sqref="O700:O703">
    <cfRule type="cellIs" dxfId="9764" priority="39" operator="lessThan">
      <formula>0</formula>
    </cfRule>
  </conditionalFormatting>
  <conditionalFormatting sqref="O702">
    <cfRule type="cellIs" dxfId="9763" priority="38" operator="lessThan">
      <formula>0</formula>
    </cfRule>
  </conditionalFormatting>
  <conditionalFormatting sqref="O704:O707">
    <cfRule type="cellIs" dxfId="9762" priority="37" operator="lessThan">
      <formula>0</formula>
    </cfRule>
  </conditionalFormatting>
  <conditionalFormatting sqref="O706">
    <cfRule type="cellIs" dxfId="9761" priority="36" operator="lessThan">
      <formula>0</formula>
    </cfRule>
  </conditionalFormatting>
  <conditionalFormatting sqref="O712:O715">
    <cfRule type="cellIs" dxfId="9760" priority="35" operator="lessThan">
      <formula>0</formula>
    </cfRule>
  </conditionalFormatting>
  <conditionalFormatting sqref="O714">
    <cfRule type="cellIs" dxfId="9759" priority="34" operator="lessThan">
      <formula>0</formula>
    </cfRule>
  </conditionalFormatting>
  <conditionalFormatting sqref="O716:O719">
    <cfRule type="cellIs" dxfId="9758" priority="33" operator="lessThan">
      <formula>0</formula>
    </cfRule>
  </conditionalFormatting>
  <conditionalFormatting sqref="O718">
    <cfRule type="cellIs" dxfId="9757" priority="32" operator="lessThan">
      <formula>0</formula>
    </cfRule>
  </conditionalFormatting>
  <conditionalFormatting sqref="O466">
    <cfRule type="cellIs" dxfId="9756" priority="31" operator="lessThan">
      <formula>0</formula>
    </cfRule>
  </conditionalFormatting>
  <conditionalFormatting sqref="O505">
    <cfRule type="cellIs" dxfId="9755" priority="30" operator="lessThan">
      <formula>0</formula>
    </cfRule>
  </conditionalFormatting>
  <conditionalFormatting sqref="O513">
    <cfRule type="cellIs" dxfId="9754" priority="29" operator="lessThan">
      <formula>0</formula>
    </cfRule>
  </conditionalFormatting>
  <conditionalFormatting sqref="O522">
    <cfRule type="cellIs" dxfId="9753" priority="28" operator="lessThan">
      <formula>0</formula>
    </cfRule>
  </conditionalFormatting>
  <conditionalFormatting sqref="O530">
    <cfRule type="cellIs" dxfId="9752" priority="27" operator="lessThan">
      <formula>0</formula>
    </cfRule>
  </conditionalFormatting>
  <conditionalFormatting sqref="O538">
    <cfRule type="cellIs" dxfId="9751" priority="26" operator="lessThan">
      <formula>0</formula>
    </cfRule>
  </conditionalFormatting>
  <conditionalFormatting sqref="O553">
    <cfRule type="cellIs" dxfId="9750" priority="25" operator="lessThan">
      <formula>0</formula>
    </cfRule>
  </conditionalFormatting>
  <conditionalFormatting sqref="O561">
    <cfRule type="cellIs" dxfId="9749" priority="24" operator="lessThan">
      <formula>0</formula>
    </cfRule>
  </conditionalFormatting>
  <conditionalFormatting sqref="O590">
    <cfRule type="cellIs" dxfId="9748" priority="23" operator="lessThan">
      <formula>0</formula>
    </cfRule>
  </conditionalFormatting>
  <conditionalFormatting sqref="B720:N723">
    <cfRule type="cellIs" dxfId="9747" priority="19" operator="lessThan">
      <formula>0</formula>
    </cfRule>
  </conditionalFormatting>
  <conditionalFormatting sqref="I722:N722 P720:Q723">
    <cfRule type="cellIs" dxfId="9746" priority="18" operator="lessThan">
      <formula>0</formula>
    </cfRule>
  </conditionalFormatting>
  <conditionalFormatting sqref="O720:O723">
    <cfRule type="cellIs" dxfId="9745" priority="17" operator="lessThan">
      <formula>0</formula>
    </cfRule>
  </conditionalFormatting>
  <conditionalFormatting sqref="O722">
    <cfRule type="cellIs" dxfId="9744" priority="16" operator="lessThan">
      <formula>0</formula>
    </cfRule>
  </conditionalFormatting>
  <conditionalFormatting sqref="P655:P658">
    <cfRule type="cellIs" dxfId="9743" priority="15" operator="lessThan">
      <formula>0</formula>
    </cfRule>
  </conditionalFormatting>
  <conditionalFormatting sqref="P638:Q638 Q639:Q640">
    <cfRule type="cellIs" dxfId="9742" priority="14" operator="lessThan">
      <formula>0</formula>
    </cfRule>
  </conditionalFormatting>
  <conditionalFormatting sqref="B638">
    <cfRule type="cellIs" dxfId="9741" priority="13" operator="lessThan">
      <formula>0</formula>
    </cfRule>
  </conditionalFormatting>
  <conditionalFormatting sqref="P639:P640">
    <cfRule type="cellIs" dxfId="9740" priority="12" operator="lessThan">
      <formula>0</formula>
    </cfRule>
  </conditionalFormatting>
  <conditionalFormatting sqref="B639:O640">
    <cfRule type="expression" dxfId="9739" priority="10">
      <formula>B639/A639&gt;1</formula>
    </cfRule>
    <cfRule type="expression" dxfId="9738" priority="11">
      <formula>B639/A639&lt;1</formula>
    </cfRule>
  </conditionalFormatting>
  <conditionalFormatting sqref="B639:O640">
    <cfRule type="cellIs" dxfId="9737" priority="9" operator="lessThan">
      <formula>0</formula>
    </cfRule>
  </conditionalFormatting>
  <conditionalFormatting sqref="B491">
    <cfRule type="cellIs" dxfId="9736" priority="8" operator="lessThan">
      <formula>0</formula>
    </cfRule>
  </conditionalFormatting>
  <conditionalFormatting sqref="B492:N496">
    <cfRule type="cellIs" dxfId="9735" priority="7" operator="lessThan">
      <formula>0</formula>
    </cfRule>
  </conditionalFormatting>
  <conditionalFormatting sqref="B492:N496">
    <cfRule type="expression" dxfId="9734" priority="5">
      <formula>B492/A492&gt;1</formula>
    </cfRule>
    <cfRule type="expression" dxfId="9733" priority="6">
      <formula>B492/A492&lt;1</formula>
    </cfRule>
  </conditionalFormatting>
  <conditionalFormatting sqref="O492:O496">
    <cfRule type="cellIs" dxfId="9732" priority="4" operator="lessThan">
      <formula>0</formula>
    </cfRule>
  </conditionalFormatting>
  <conditionalFormatting sqref="O492:O496">
    <cfRule type="expression" dxfId="9731" priority="2">
      <formula>O492/N492&gt;1</formula>
    </cfRule>
    <cfRule type="expression" dxfId="9730" priority="3">
      <formula>O492/N492&lt;1</formula>
    </cfRule>
  </conditionalFormatting>
  <conditionalFormatting sqref="O357:O360">
    <cfRule type="cellIs" dxfId="273"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340" zoomScaleNormal="100" workbookViewId="0">
      <selection activeCell="B348" sqref="B348:O366"/>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2557</v>
      </c>
      <c r="C2" t="s">
        <v>2558</v>
      </c>
      <c r="D2" t="s">
        <v>2559</v>
      </c>
      <c r="E2" t="s">
        <v>2560</v>
      </c>
      <c r="F2" t="s">
        <v>2561</v>
      </c>
      <c r="G2" t="s">
        <v>2562</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2611</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796</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2547</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2876</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2877</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2854</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2640</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2616</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2617</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800</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2618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2878</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2548</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2876</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2879</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801</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2631</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802</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2632</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2634</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2635</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2636</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803</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2880</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804</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2637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2638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805</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806</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2639</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808</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2641</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2642</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2643</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2644</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2647</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2648</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2649</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809</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2650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810</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2641</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2642</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2651</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2652</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2655</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811</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2881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812</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2658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2659</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2660</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2661</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2662</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2663</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2664</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2666</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2667</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2668</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813</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2669</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2675</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814</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2677</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2678</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2797</v>
      </c>
      <c r="B69" t="s">
        <v>2798</v>
      </c>
      <c r="C69" t="s">
        <v>2799</v>
      </c>
      <c r="D69" t="s">
        <v>2800</v>
      </c>
      <c r="E69" t="s">
        <v>2801</v>
      </c>
      <c r="F69" t="s">
        <v>2802</v>
      </c>
      <c r="G69" t="s">
        <v>2803</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2851</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2852</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2853</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805</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808</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810</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2547</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2548</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2551</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899</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2557</v>
      </c>
      <c r="C125" t="s">
        <v>2679</v>
      </c>
      <c r="D125" t="s">
        <v>2559</v>
      </c>
      <c r="E125" t="s">
        <v>2560</v>
      </c>
      <c r="F125" t="s">
        <v>2561</v>
      </c>
      <c r="G125" t="s">
        <v>2680</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2692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2693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877</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879</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2549</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795</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880</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2696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882</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892</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2550</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2697</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887</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2871</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2700</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888</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889</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2701</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2702</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2703</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2704</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2705</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2706</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2882</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2709</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2710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2712</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2883</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2713</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2714</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2715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890</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2717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2718</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2720</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2797</v>
      </c>
      <c r="B161" t="s">
        <v>2798</v>
      </c>
      <c r="C161" t="s">
        <v>2799</v>
      </c>
      <c r="D161" t="s">
        <v>2800</v>
      </c>
      <c r="E161" t="s">
        <v>2801</v>
      </c>
      <c r="F161" t="s">
        <v>2802</v>
      </c>
      <c r="G161" t="s">
        <v>2803</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2851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2852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2853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2557</v>
      </c>
      <c r="C216" t="s">
        <v>2558</v>
      </c>
      <c r="D216" t="s">
        <v>2559</v>
      </c>
      <c r="E216" t="s">
        <v>2560</v>
      </c>
      <c r="F216" t="s">
        <v>2561</v>
      </c>
      <c r="G216" t="s">
        <v>2562</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2722</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2872</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891</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892</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2728</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2884</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2730</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2731</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2732</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2734</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2735</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2885</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2738</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2739</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879</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888</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2740</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2741</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2742</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2743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2886</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2887</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2746</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2747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2748</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2749</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2750</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2751</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2766</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2752</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893</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2753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2760</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2761</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894</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2761</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2762</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2888</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895</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2768</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2769</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2772</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2773</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2774</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2775</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2776</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2779</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2780</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2781</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2782</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2783</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2785</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2786</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2787</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2789</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2790</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2791</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896</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897</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2795</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2796</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2797</v>
      </c>
      <c r="B278" t="s">
        <v>2798</v>
      </c>
      <c r="C278" t="s">
        <v>2799</v>
      </c>
      <c r="D278" t="s">
        <v>2800</v>
      </c>
      <c r="E278" t="s">
        <v>2801</v>
      </c>
      <c r="F278" t="s">
        <v>2802</v>
      </c>
      <c r="G278" t="s">
        <v>2803</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2851</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2852</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2853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2291</v>
      </c>
      <c r="Q346" s="136" t="s">
        <v>2292</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6" t="s">
        <v>11</v>
      </c>
      <c r="C348" s="186"/>
      <c r="D348" s="186"/>
      <c r="E348" s="186"/>
      <c r="F348" s="186"/>
      <c r="G348" s="186"/>
      <c r="H348" s="186"/>
      <c r="I348" s="186"/>
      <c r="J348" s="186"/>
      <c r="K348" s="186"/>
      <c r="L348" s="186"/>
      <c r="M348" s="186"/>
      <c r="N348" s="186"/>
      <c r="O348" s="186"/>
      <c r="P348" s="6"/>
      <c r="Q348" s="3"/>
    </row>
    <row r="349" spans="1:53" x14ac:dyDescent="0.3">
      <c r="B349" s="207" t="s">
        <v>796</v>
      </c>
      <c r="C349" s="207"/>
      <c r="D349" s="207"/>
      <c r="E349" s="207"/>
      <c r="F349" s="207"/>
      <c r="G349" s="207"/>
      <c r="H349" s="207"/>
      <c r="I349" s="207"/>
      <c r="J349" s="207"/>
      <c r="K349" s="207"/>
      <c r="L349" s="207"/>
      <c r="M349" s="207"/>
      <c r="N349" s="207"/>
      <c r="O349" s="207"/>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2552</v>
      </c>
    </row>
    <row r="355" spans="2:17" x14ac:dyDescent="0.3">
      <c r="B355" s="207" t="s">
        <v>2547</v>
      </c>
      <c r="C355" s="207"/>
      <c r="D355" s="207"/>
      <c r="E355" s="207"/>
      <c r="F355" s="207"/>
      <c r="G355" s="207"/>
      <c r="H355" s="207"/>
      <c r="I355" s="207"/>
      <c r="J355" s="207"/>
      <c r="K355" s="207"/>
      <c r="L355" s="207"/>
      <c r="M355" s="207"/>
      <c r="N355" s="207"/>
      <c r="O355" s="207"/>
      <c r="P355" s="6"/>
      <c r="Q355" s="3"/>
    </row>
    <row r="356" spans="2:17" x14ac:dyDescent="0.3">
      <c r="B356" s="7" t="str">
        <f t="shared" ref="B356:L359" si="12">IFERROR(VLOOKUP($B$355,$4:$123,MATCH($Q356&amp;"/"&amp;B$347,$2:$2,0),FALSE),"")</f>
        <v/>
      </c>
      <c r="C356" s="7" t="str">
        <f t="shared" si="12"/>
        <v/>
      </c>
      <c r="D356" s="7" t="str">
        <f t="shared" si="12"/>
        <v/>
      </c>
      <c r="E356" s="7" t="str">
        <f t="shared" si="12"/>
        <v/>
      </c>
      <c r="F356" s="7" t="str">
        <f t="shared" si="12"/>
        <v/>
      </c>
      <c r="G356" s="7" t="str">
        <f t="shared" si="12"/>
        <v/>
      </c>
      <c r="H356" s="7" t="str">
        <f t="shared" si="12"/>
        <v/>
      </c>
      <c r="I356" s="7" t="str">
        <f t="shared" si="12"/>
        <v/>
      </c>
      <c r="J356" s="7" t="str">
        <f t="shared" si="12"/>
        <v/>
      </c>
      <c r="K356" s="7" t="str">
        <f t="shared" si="12"/>
        <v/>
      </c>
      <c r="L356" s="7" t="str">
        <f t="shared" si="12"/>
        <v/>
      </c>
      <c r="M356" s="7" t="str">
        <f>IFERROR(VLOOKUP($B$355,$4:$123,MATCH($Q356&amp;"/"&amp;M$347,$2:$2,0),FALSE),"")</f>
        <v/>
      </c>
      <c r="N356" s="8">
        <f>IFERROR(VLOOKUP($B$355,$4:$123,MATCH($Q356&amp;"/"&amp;N$347,$2:$2,0),FALSE),"")</f>
        <v>36995214</v>
      </c>
      <c r="O356" s="8">
        <f>IFERROR(VLOOKUP($B$355,$4:$123,MATCH($Q356&amp;"/"&amp;O$347,$2:$2,0),FALSE),"")</f>
        <v>39681741</v>
      </c>
      <c r="P356" s="6"/>
      <c r="Q356" s="9" t="s">
        <v>12</v>
      </c>
    </row>
    <row r="357" spans="2:17" x14ac:dyDescent="0.3">
      <c r="B357" s="7" t="str">
        <f t="shared" si="12"/>
        <v/>
      </c>
      <c r="C357" s="7" t="str">
        <f t="shared" si="12"/>
        <v/>
      </c>
      <c r="D357" s="7" t="str">
        <f t="shared" si="12"/>
        <v/>
      </c>
      <c r="E357" s="7" t="str">
        <f t="shared" si="12"/>
        <v/>
      </c>
      <c r="F357" s="7" t="str">
        <f t="shared" si="12"/>
        <v/>
      </c>
      <c r="G357" s="7" t="str">
        <f t="shared" si="12"/>
        <v/>
      </c>
      <c r="H357" s="7" t="str">
        <f t="shared" si="12"/>
        <v/>
      </c>
      <c r="I357" s="7" t="str">
        <f t="shared" si="12"/>
        <v/>
      </c>
      <c r="J357" s="7" t="str">
        <f t="shared" si="12"/>
        <v/>
      </c>
      <c r="K357" s="7" t="str">
        <f t="shared" si="12"/>
        <v/>
      </c>
      <c r="L357" s="7" t="str">
        <f t="shared" si="12"/>
        <v/>
      </c>
      <c r="M357" s="7" t="str">
        <f>IFERROR(VLOOKUP($B$355,$4:$123,MATCH($Q357&amp;"/"&amp;M$347,$2:$2,0),FALSE),"")</f>
        <v/>
      </c>
      <c r="N357" s="8">
        <f>IFERROR(VLOOKUP($B$355,$4:$123,MATCH($Q357&amp;"/"&amp;N$347,$2:$2,0),FALSE),"")</f>
        <v>36669916</v>
      </c>
      <c r="O357" s="8" t="str">
        <f>IFERROR(VLOOKUP($B$355,$4:$123,MATCH($Q357&amp;"/"&amp;O$347,$2:$2,0),FALSE),"")</f>
        <v/>
      </c>
      <c r="P357" s="6"/>
      <c r="Q357" s="9" t="s">
        <v>13</v>
      </c>
    </row>
    <row r="358" spans="2:17" x14ac:dyDescent="0.3">
      <c r="B358" s="7" t="str">
        <f t="shared" si="12"/>
        <v/>
      </c>
      <c r="C358" s="7" t="str">
        <f t="shared" si="12"/>
        <v/>
      </c>
      <c r="D358" s="7" t="str">
        <f t="shared" si="12"/>
        <v/>
      </c>
      <c r="E358" s="7" t="str">
        <f t="shared" si="12"/>
        <v/>
      </c>
      <c r="F358" s="7" t="str">
        <f t="shared" si="12"/>
        <v/>
      </c>
      <c r="G358" s="7" t="str">
        <f t="shared" si="12"/>
        <v/>
      </c>
      <c r="H358" s="7" t="str">
        <f t="shared" si="12"/>
        <v/>
      </c>
      <c r="I358" s="7" t="str">
        <f t="shared" si="12"/>
        <v/>
      </c>
      <c r="J358" s="7" t="str">
        <f t="shared" si="12"/>
        <v/>
      </c>
      <c r="K358" s="7" t="str">
        <f t="shared" si="12"/>
        <v/>
      </c>
      <c r="L358" s="7" t="str">
        <f t="shared" si="12"/>
        <v/>
      </c>
      <c r="M358" s="7" t="str">
        <f>IFERROR(VLOOKUP($B$355,$4:$123,MATCH($Q358&amp;"/"&amp;M$347,$2:$2,0),FALSE),"")</f>
        <v/>
      </c>
      <c r="N358" s="8">
        <f>IFERROR(VLOOKUP($B$355,$4:$123,MATCH($Q358&amp;"/"&amp;N$347,$2:$2,0),FALSE),"")</f>
        <v>38012771</v>
      </c>
      <c r="O358" s="8" t="str">
        <f>IFERROR(VLOOKUP($B$355,$4:$123,MATCH($Q358&amp;"/"&amp;O$347,$2:$2,0),FALSE),"")</f>
        <v/>
      </c>
      <c r="P358" s="6"/>
      <c r="Q358" s="9" t="s">
        <v>14</v>
      </c>
    </row>
    <row r="359" spans="2:17" x14ac:dyDescent="0.3">
      <c r="B359" s="7" t="str">
        <f t="shared" si="12"/>
        <v/>
      </c>
      <c r="C359" s="7" t="str">
        <f t="shared" si="12"/>
        <v/>
      </c>
      <c r="D359" s="7" t="str">
        <f t="shared" si="12"/>
        <v/>
      </c>
      <c r="E359" s="7" t="str">
        <f t="shared" si="12"/>
        <v/>
      </c>
      <c r="F359" s="7" t="str">
        <f t="shared" si="12"/>
        <v/>
      </c>
      <c r="G359" s="7" t="str">
        <f t="shared" si="12"/>
        <v/>
      </c>
      <c r="H359" s="7" t="str">
        <f t="shared" si="12"/>
        <v/>
      </c>
      <c r="I359" s="7" t="str">
        <f t="shared" si="12"/>
        <v/>
      </c>
      <c r="J359" s="7" t="str">
        <f t="shared" si="12"/>
        <v/>
      </c>
      <c r="K359" s="7" t="str">
        <f t="shared" si="12"/>
        <v/>
      </c>
      <c r="L359" s="7" t="str">
        <f t="shared" si="12"/>
        <v/>
      </c>
      <c r="M359" s="7">
        <f>IFERROR(VLOOKUP($B$355,$4:$123,MATCH($Q359&amp;"/"&amp;M$347,$2:$2,0),FALSE),"")</f>
        <v>34902345.200000003</v>
      </c>
      <c r="N359" s="8">
        <f>IFERROR(VLOOKUP($B$355,$4:$123,MATCH($Q359&amp;"/"&amp;N$347,$2:$2,0),FALSE),IFERROR(VLOOKUP($B$355,$4:$123,MATCH($Q358&amp;"/"&amp;N$347,$2:$2,0),FALSE),IFERROR(VLOOKUP($B$355,$4:$123,MATCH($Q357&amp;"/"&amp;N$347,$2:$2,0),FALSE),IFERROR(VLOOKUP($B$355,$4:$123,MATCH($Q356&amp;"/"&amp;N$347,$2:$2,0),FALSE),""))))</f>
        <v>39345736.619999997</v>
      </c>
      <c r="O359" s="8">
        <f>IFERROR(VLOOKUP($B$355,$4:$123,MATCH($Q359&amp;"/"&amp;O$347,$2:$2,0),FALSE),IFERROR(VLOOKUP($B$355,$4:$123,MATCH($Q358&amp;"/"&amp;O$347,$2:$2,0),FALSE),IFERROR(VLOOKUP($B$355,$4:$123,MATCH($Q357&amp;"/"&amp;O$347,$2:$2,0),FALSE),IFERROR(VLOOKUP($B$355,$4:$123,MATCH($Q356&amp;"/"&amp;O$347,$2:$2,0),FALSE),""))))</f>
        <v>39681741</v>
      </c>
      <c r="P359" s="6"/>
      <c r="Q359" s="9" t="s">
        <v>15</v>
      </c>
    </row>
    <row r="360" spans="2:17" x14ac:dyDescent="0.3">
      <c r="B360" s="12" t="e">
        <f t="shared" ref="B360:O360" si="13">+B359/B$401</f>
        <v>#VALUE!</v>
      </c>
      <c r="C360" s="12" t="e">
        <f t="shared" si="13"/>
        <v>#VALUE!</v>
      </c>
      <c r="D360" s="12" t="e">
        <f t="shared" si="13"/>
        <v>#VALUE!</v>
      </c>
      <c r="E360" s="12" t="e">
        <f t="shared" si="13"/>
        <v>#VALUE!</v>
      </c>
      <c r="F360" s="12" t="e">
        <f t="shared" si="13"/>
        <v>#VALUE!</v>
      </c>
      <c r="G360" s="12" t="e">
        <f t="shared" si="13"/>
        <v>#VALUE!</v>
      </c>
      <c r="H360" s="12" t="e">
        <f t="shared" si="13"/>
        <v>#VALUE!</v>
      </c>
      <c r="I360" s="12" t="e">
        <f t="shared" si="13"/>
        <v>#VALUE!</v>
      </c>
      <c r="J360" s="12" t="e">
        <f t="shared" si="13"/>
        <v>#VALUE!</v>
      </c>
      <c r="K360" s="12" t="e">
        <f t="shared" si="13"/>
        <v>#VALUE!</v>
      </c>
      <c r="L360" s="12" t="e">
        <f t="shared" si="13"/>
        <v>#VALUE!</v>
      </c>
      <c r="M360" s="12">
        <f t="shared" si="13"/>
        <v>0.56410928354329604</v>
      </c>
      <c r="N360" s="12">
        <f>+N359/N$401</f>
        <v>0.50951540813649987</v>
      </c>
      <c r="O360" s="12">
        <f>+O359/O$401</f>
        <v>0.49762379388112865</v>
      </c>
      <c r="P360" s="6"/>
      <c r="Q360" s="11" t="s">
        <v>2552</v>
      </c>
    </row>
    <row r="361" spans="2:17" x14ac:dyDescent="0.3">
      <c r="B361" s="216" t="s">
        <v>800</v>
      </c>
      <c r="C361" s="217"/>
      <c r="D361" s="217"/>
      <c r="E361" s="217"/>
      <c r="F361" s="217"/>
      <c r="G361" s="217"/>
      <c r="H361" s="217"/>
      <c r="I361" s="217"/>
      <c r="J361" s="217"/>
      <c r="K361" s="217"/>
      <c r="L361" s="217"/>
      <c r="M361" s="217"/>
      <c r="N361" s="217"/>
      <c r="O361" s="218"/>
      <c r="P361" s="6"/>
      <c r="Q361" s="3"/>
    </row>
    <row r="362" spans="2:17" x14ac:dyDescent="0.3">
      <c r="B362" s="8" t="str">
        <f t="shared" ref="B362:L364" si="14">IFERROR(VLOOKUP($B$361,$4:$123,MATCH($Q362&amp;"/"&amp;B$347,$2:$2,0),FALSE),"")</f>
        <v/>
      </c>
      <c r="C362" s="8" t="str">
        <f t="shared" si="14"/>
        <v/>
      </c>
      <c r="D362" s="8" t="str">
        <f t="shared" si="14"/>
        <v/>
      </c>
      <c r="E362" s="8" t="str">
        <f t="shared" si="14"/>
        <v/>
      </c>
      <c r="F362" s="8" t="str">
        <f t="shared" si="14"/>
        <v/>
      </c>
      <c r="G362" s="8" t="str">
        <f t="shared" si="14"/>
        <v/>
      </c>
      <c r="H362" s="8" t="str">
        <f t="shared" si="14"/>
        <v/>
      </c>
      <c r="I362" s="8" t="str">
        <f t="shared" si="14"/>
        <v/>
      </c>
      <c r="J362" s="8" t="str">
        <f t="shared" si="14"/>
        <v/>
      </c>
      <c r="K362" s="8" t="str">
        <f t="shared" si="14"/>
        <v/>
      </c>
      <c r="L362" s="8" t="str">
        <f t="shared" si="14"/>
        <v/>
      </c>
      <c r="M362" s="8" t="str">
        <f>IFERROR(VLOOKUP($B$361,$4:$123,MATCH($Q362&amp;"/"&amp;M$347,$2:$2,0),FALSE),"")</f>
        <v/>
      </c>
      <c r="N362" s="8">
        <f>IFERROR(VLOOKUP($B$361,$4:$123,MATCH($Q362&amp;"/"&amp;N$347,$2:$2,0),FALSE),"")</f>
        <v>38127783</v>
      </c>
      <c r="O362" s="8">
        <f>IFERROR(VLOOKUP($B$361,$4:$123,MATCH($Q362&amp;"/"&amp;O$347,$2:$2,0),FALSE),"")</f>
        <v>41431850</v>
      </c>
      <c r="P362" s="6"/>
      <c r="Q362" s="9" t="s">
        <v>12</v>
      </c>
    </row>
    <row r="363" spans="2:17" x14ac:dyDescent="0.3">
      <c r="B363" s="8" t="str">
        <f t="shared" si="14"/>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IFERROR(VLOOKUP($B$361,$4:$123,MATCH($Q363&amp;"/"&amp;M$347,$2:$2,0),FALSE),"")</f>
        <v/>
      </c>
      <c r="N363" s="8">
        <f>IFERROR(VLOOKUP($B$361,$4:$123,MATCH($Q363&amp;"/"&amp;N$347,$2:$2,0),FALSE),"")</f>
        <v>38939523</v>
      </c>
      <c r="O363" s="8" t="str">
        <f>IFERROR(VLOOKUP($B$361,$4:$123,MATCH($Q363&amp;"/"&amp;O$347,$2:$2,0),FALSE),"")</f>
        <v/>
      </c>
      <c r="P363" s="6"/>
      <c r="Q363" s="9" t="s">
        <v>13</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IFERROR(VLOOKUP($B$361,$4:$123,MATCH($Q364&amp;"/"&amp;M$347,$2:$2,0),FALSE),"")</f>
        <v/>
      </c>
      <c r="N364" s="8">
        <f>IFERROR(VLOOKUP($B$361,$4:$123,MATCH($Q364&amp;"/"&amp;N$347,$2:$2,0),FALSE),"")</f>
        <v>39133706</v>
      </c>
      <c r="O364" s="8" t="str">
        <f>IFERROR(VLOOKUP($B$361,$4:$123,MATCH($Q364&amp;"/"&amp;O$347,$2:$2,0),FALSE),"")</f>
        <v/>
      </c>
      <c r="P364" s="6"/>
      <c r="Q364" s="9" t="s">
        <v>14</v>
      </c>
    </row>
    <row r="365" spans="2:17" x14ac:dyDescent="0.3">
      <c r="B365" s="8" t="str">
        <f t="shared" ref="B365:L365" si="15">IFERROR(VLOOKUP($B$361,$4:$123,MATCH($Q365&amp;"/"&amp;B$347,$2:$2,0),FALSE),IFERROR(VLOOKUP($B$361,$4:$123,MATCH($Q364&amp;"/"&amp;B$347,$2:$2,0),FALSE),IFERROR(VLOOKUP($B$361,$4:$123,MATCH($Q363&amp;"/"&amp;B$347,$2:$2,0),FALSE),IFERROR(VLOOKUP($B$361,$4:$123,MATCH($Q362&amp;"/"&amp;B$347,$2:$2,0),FALSE),""))))</f>
        <v/>
      </c>
      <c r="C365" s="8" t="str">
        <f t="shared" si="15"/>
        <v/>
      </c>
      <c r="D365" s="8" t="str">
        <f t="shared" si="15"/>
        <v/>
      </c>
      <c r="E365" s="8" t="str">
        <f t="shared" si="15"/>
        <v/>
      </c>
      <c r="F365" s="8" t="str">
        <f t="shared" si="15"/>
        <v/>
      </c>
      <c r="G365" s="8" t="str">
        <f t="shared" si="15"/>
        <v/>
      </c>
      <c r="H365" s="8" t="str">
        <f t="shared" si="15"/>
        <v/>
      </c>
      <c r="I365" s="8" t="str">
        <f t="shared" si="15"/>
        <v/>
      </c>
      <c r="J365" s="8" t="str">
        <f t="shared" si="15"/>
        <v/>
      </c>
      <c r="K365" s="8" t="str">
        <f t="shared" si="15"/>
        <v/>
      </c>
      <c r="L365" s="8" t="str">
        <f t="shared" si="15"/>
        <v/>
      </c>
      <c r="M365" s="8">
        <f>IFERROR(VLOOKUP($B$361,$4:$123,MATCH($Q365&amp;"/"&amp;M$347,$2:$2,0),FALSE),IFERROR(VLOOKUP($B$361,$4:$123,MATCH($Q364&amp;"/"&amp;M$347,$2:$2,0),FALSE),IFERROR(VLOOKUP($B$361,$4:$123,MATCH($Q363&amp;"/"&amp;M$347,$2:$2,0),FALSE),IFERROR(VLOOKUP($B$361,$4:$123,MATCH($Q362&amp;"/"&amp;M$347,$2:$2,0),FALSE),""))))</f>
        <v>35922213.939999998</v>
      </c>
      <c r="N365" s="8">
        <f>IFERROR(VLOOKUP($B$361,$4:$123,MATCH($Q365&amp;"/"&amp;N$347,$2:$2,0),FALSE),IFERROR(VLOOKUP($B$361,$4:$123,MATCH($Q364&amp;"/"&amp;N$347,$2:$2,0),FALSE),IFERROR(VLOOKUP($B$361,$4:$123,MATCH($Q363&amp;"/"&amp;N$347,$2:$2,0),FALSE),IFERROR(VLOOKUP($B$361,$4:$123,MATCH($Q362&amp;"/"&amp;N$347,$2:$2,0),FALSE),""))))</f>
        <v>41075011.390000001</v>
      </c>
      <c r="O365" s="8">
        <f>IFERROR(VLOOKUP($B$361,$4:$123,MATCH($Q365&amp;"/"&amp;O$347,$2:$2,0),FALSE),IFERROR(VLOOKUP($B$361,$4:$123,MATCH($Q364&amp;"/"&amp;O$347,$2:$2,0),FALSE),IFERROR(VLOOKUP($B$361,$4:$123,MATCH($Q363&amp;"/"&amp;O$347,$2:$2,0),FALSE),IFERROR(VLOOKUP($B$361,$4:$123,MATCH($Q362&amp;"/"&amp;O$347,$2:$2,0),FALSE),""))))</f>
        <v>41431850</v>
      </c>
      <c r="P365" s="6"/>
      <c r="Q365" s="9" t="s">
        <v>15</v>
      </c>
    </row>
    <row r="366" spans="2:17" x14ac:dyDescent="0.3">
      <c r="B366" s="12" t="e">
        <f t="shared" ref="B366:O366" si="16">+B365/B$401</f>
        <v>#VALUE!</v>
      </c>
      <c r="C366" s="12" t="e">
        <f t="shared" si="16"/>
        <v>#VALUE!</v>
      </c>
      <c r="D366" s="12" t="e">
        <f t="shared" si="16"/>
        <v>#VALUE!</v>
      </c>
      <c r="E366" s="12" t="e">
        <f t="shared" si="16"/>
        <v>#VALUE!</v>
      </c>
      <c r="F366" s="12" t="e">
        <f t="shared" si="16"/>
        <v>#VALUE!</v>
      </c>
      <c r="G366" s="12" t="e">
        <f t="shared" si="16"/>
        <v>#VALUE!</v>
      </c>
      <c r="H366" s="12" t="e">
        <f t="shared" si="16"/>
        <v>#VALUE!</v>
      </c>
      <c r="I366" s="12" t="e">
        <f t="shared" si="16"/>
        <v>#VALUE!</v>
      </c>
      <c r="J366" s="12" t="e">
        <f t="shared" si="16"/>
        <v>#VALUE!</v>
      </c>
      <c r="K366" s="12" t="e">
        <f t="shared" si="16"/>
        <v>#VALUE!</v>
      </c>
      <c r="L366" s="12" t="e">
        <f t="shared" si="16"/>
        <v>#VALUE!</v>
      </c>
      <c r="M366" s="12">
        <f t="shared" si="16"/>
        <v>0.5805929158302634</v>
      </c>
      <c r="N366" s="12">
        <f t="shared" si="16"/>
        <v>0.53190899422503257</v>
      </c>
      <c r="O366" s="12">
        <f>+O365/O$401</f>
        <v>0.51957081178756348</v>
      </c>
      <c r="P366" s="6"/>
      <c r="Q366" s="11" t="s">
        <v>2552</v>
      </c>
    </row>
    <row r="367" spans="2:17" x14ac:dyDescent="0.3">
      <c r="B367" s="207" t="s">
        <v>2548</v>
      </c>
      <c r="C367" s="207"/>
      <c r="D367" s="207"/>
      <c r="E367" s="207"/>
      <c r="F367" s="207"/>
      <c r="G367" s="207"/>
      <c r="H367" s="207"/>
      <c r="I367" s="207"/>
      <c r="J367" s="207"/>
      <c r="K367" s="207"/>
      <c r="L367" s="207"/>
      <c r="M367" s="207"/>
      <c r="N367" s="207"/>
      <c r="O367" s="207"/>
      <c r="P367" s="6"/>
      <c r="Q367" s="3"/>
    </row>
    <row r="368" spans="2:17" x14ac:dyDescent="0.3">
      <c r="B368" s="8" t="str">
        <f t="shared" ref="B368:O371" si="17">IFERROR(VLOOKUP($B$367,$4:$123,MATCH($Q368&amp;"/"&amp;B$347,$2:$2,0),FALSE),"")</f>
        <v/>
      </c>
      <c r="C368" s="8" t="str">
        <f t="shared" si="17"/>
        <v/>
      </c>
      <c r="D368" s="8" t="str">
        <f t="shared" si="17"/>
        <v/>
      </c>
      <c r="E368" s="8" t="str">
        <f t="shared" si="17"/>
        <v/>
      </c>
      <c r="F368" s="8" t="str">
        <f t="shared" si="17"/>
        <v/>
      </c>
      <c r="G368" s="8" t="str">
        <f t="shared" si="17"/>
        <v/>
      </c>
      <c r="H368" s="8" t="str">
        <f t="shared" si="17"/>
        <v/>
      </c>
      <c r="I368" s="8" t="str">
        <f t="shared" si="17"/>
        <v/>
      </c>
      <c r="J368" s="8" t="str">
        <f t="shared" si="17"/>
        <v/>
      </c>
      <c r="K368" s="8" t="str">
        <f t="shared" si="17"/>
        <v/>
      </c>
      <c r="L368" s="8" t="str">
        <f t="shared" si="17"/>
        <v/>
      </c>
      <c r="M368" s="8" t="str">
        <f t="shared" si="17"/>
        <v/>
      </c>
      <c r="N368" s="8">
        <f t="shared" si="17"/>
        <v>24060209</v>
      </c>
      <c r="O368" s="8">
        <f t="shared" si="17"/>
        <v>31314860</v>
      </c>
      <c r="P368" s="6"/>
      <c r="Q368" s="9" t="s">
        <v>12</v>
      </c>
    </row>
    <row r="369" spans="2:17" x14ac:dyDescent="0.3">
      <c r="B369" s="8" t="str">
        <f t="shared" si="17"/>
        <v/>
      </c>
      <c r="C369" s="8" t="str">
        <f t="shared" si="17"/>
        <v/>
      </c>
      <c r="D369" s="8" t="str">
        <f t="shared" si="17"/>
        <v/>
      </c>
      <c r="E369" s="8" t="str">
        <f t="shared" si="17"/>
        <v/>
      </c>
      <c r="F369" s="8" t="str">
        <f t="shared" si="17"/>
        <v/>
      </c>
      <c r="G369" s="8" t="str">
        <f t="shared" si="17"/>
        <v/>
      </c>
      <c r="H369" s="8" t="str">
        <f t="shared" si="17"/>
        <v/>
      </c>
      <c r="I369" s="8" t="str">
        <f t="shared" si="17"/>
        <v/>
      </c>
      <c r="J369" s="8" t="str">
        <f t="shared" si="17"/>
        <v/>
      </c>
      <c r="K369" s="8" t="str">
        <f t="shared" si="17"/>
        <v/>
      </c>
      <c r="L369" s="8" t="str">
        <f t="shared" si="17"/>
        <v/>
      </c>
      <c r="M369" s="8" t="str">
        <f t="shared" si="17"/>
        <v/>
      </c>
      <c r="N369" s="8">
        <f t="shared" si="17"/>
        <v>25106703</v>
      </c>
      <c r="O369" s="8" t="str">
        <f t="shared" si="17"/>
        <v/>
      </c>
      <c r="P369" s="6"/>
      <c r="Q369" s="9" t="s">
        <v>13</v>
      </c>
    </row>
    <row r="370" spans="2:17" x14ac:dyDescent="0.3">
      <c r="B370" s="8" t="str">
        <f t="shared" si="17"/>
        <v/>
      </c>
      <c r="C370" s="8" t="str">
        <f t="shared" si="17"/>
        <v/>
      </c>
      <c r="D370" s="8" t="str">
        <f t="shared" si="17"/>
        <v/>
      </c>
      <c r="E370" s="8" t="str">
        <f t="shared" si="17"/>
        <v/>
      </c>
      <c r="F370" s="8" t="str">
        <f t="shared" si="17"/>
        <v/>
      </c>
      <c r="G370" s="8" t="str">
        <f t="shared" si="17"/>
        <v/>
      </c>
      <c r="H370" s="8" t="str">
        <f t="shared" si="17"/>
        <v/>
      </c>
      <c r="I370" s="8" t="str">
        <f t="shared" si="17"/>
        <v/>
      </c>
      <c r="J370" s="8" t="str">
        <f t="shared" si="17"/>
        <v/>
      </c>
      <c r="K370" s="8" t="str">
        <f t="shared" si="17"/>
        <v/>
      </c>
      <c r="L370" s="8" t="str">
        <f t="shared" si="17"/>
        <v/>
      </c>
      <c r="M370" s="8" t="str">
        <f t="shared" si="17"/>
        <v/>
      </c>
      <c r="N370" s="8">
        <f t="shared" si="17"/>
        <v>27638003</v>
      </c>
      <c r="O370" s="8" t="str">
        <f t="shared" si="17"/>
        <v/>
      </c>
      <c r="P370" s="6"/>
      <c r="Q370" s="9" t="s">
        <v>14</v>
      </c>
    </row>
    <row r="371" spans="2:17" x14ac:dyDescent="0.3">
      <c r="B371" s="8" t="str">
        <f t="shared" si="17"/>
        <v/>
      </c>
      <c r="C371" s="8" t="str">
        <f t="shared" si="17"/>
        <v/>
      </c>
      <c r="D371" s="8" t="str">
        <f t="shared" si="17"/>
        <v/>
      </c>
      <c r="E371" s="8" t="str">
        <f t="shared" si="17"/>
        <v/>
      </c>
      <c r="F371" s="8" t="str">
        <f t="shared" si="17"/>
        <v/>
      </c>
      <c r="G371" s="8" t="str">
        <f t="shared" si="17"/>
        <v/>
      </c>
      <c r="H371" s="8" t="str">
        <f t="shared" si="17"/>
        <v/>
      </c>
      <c r="I371" s="8" t="str">
        <f t="shared" si="17"/>
        <v/>
      </c>
      <c r="J371" s="8" t="str">
        <f t="shared" si="17"/>
        <v/>
      </c>
      <c r="K371" s="8" t="str">
        <f t="shared" si="17"/>
        <v/>
      </c>
      <c r="L371" s="8" t="str">
        <f t="shared" si="17"/>
        <v/>
      </c>
      <c r="M371" s="8">
        <f t="shared" si="17"/>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x14ac:dyDescent="0.3">
      <c r="B372" s="12" t="e">
        <f t="shared" ref="B372:O372" si="18">+B371/B$401</f>
        <v>#VALUE!</v>
      </c>
      <c r="C372" s="12" t="e">
        <f t="shared" si="18"/>
        <v>#VALUE!</v>
      </c>
      <c r="D372" s="12" t="e">
        <f t="shared" si="18"/>
        <v>#VALUE!</v>
      </c>
      <c r="E372" s="12" t="e">
        <f t="shared" si="18"/>
        <v>#VALUE!</v>
      </c>
      <c r="F372" s="12" t="e">
        <f t="shared" si="18"/>
        <v>#VALUE!</v>
      </c>
      <c r="G372" s="12" t="e">
        <f t="shared" si="18"/>
        <v>#VALUE!</v>
      </c>
      <c r="H372" s="12" t="e">
        <f t="shared" si="18"/>
        <v>#VALUE!</v>
      </c>
      <c r="I372" s="12" t="e">
        <f t="shared" si="18"/>
        <v>#VALUE!</v>
      </c>
      <c r="J372" s="12" t="e">
        <f t="shared" si="18"/>
        <v>#VALUE!</v>
      </c>
      <c r="K372" s="12" t="e">
        <f t="shared" si="18"/>
        <v>#VALUE!</v>
      </c>
      <c r="L372" s="12" t="e">
        <f t="shared" si="18"/>
        <v>#VALUE!</v>
      </c>
      <c r="M372" s="12">
        <f t="shared" si="18"/>
        <v>0.38202404304893722</v>
      </c>
      <c r="N372" s="12">
        <f t="shared" si="18"/>
        <v>0.38765762120412933</v>
      </c>
      <c r="O372" s="12">
        <f t="shared" si="18"/>
        <v>0.39269999363325314</v>
      </c>
      <c r="P372" s="6"/>
      <c r="Q372" s="11" t="s">
        <v>2552</v>
      </c>
    </row>
    <row r="373" spans="2:17" x14ac:dyDescent="0.3">
      <c r="B373" s="208" t="s">
        <v>2551</v>
      </c>
      <c r="C373" s="208"/>
      <c r="D373" s="208"/>
      <c r="E373" s="208"/>
      <c r="F373" s="208"/>
      <c r="G373" s="208"/>
      <c r="H373" s="208"/>
      <c r="I373" s="208"/>
      <c r="J373" s="208"/>
      <c r="K373" s="208"/>
      <c r="L373" s="208"/>
      <c r="M373" s="208"/>
      <c r="N373" s="208"/>
      <c r="O373" s="208"/>
      <c r="P373" s="6"/>
      <c r="Q373" s="3"/>
    </row>
    <row r="374" spans="2:17" x14ac:dyDescent="0.3">
      <c r="B374" s="8" t="str">
        <f t="shared" ref="B374:O377" si="19">IFERROR(VLOOKUP($B$373,$4:$123,MATCH($Q374&amp;"/"&amp;B$347,$2:$2,0),FALSE),"")</f>
        <v/>
      </c>
      <c r="C374" s="8" t="str">
        <f t="shared" si="19"/>
        <v/>
      </c>
      <c r="D374" s="8" t="str">
        <f t="shared" si="19"/>
        <v/>
      </c>
      <c r="E374" s="8" t="str">
        <f t="shared" si="19"/>
        <v/>
      </c>
      <c r="F374" s="8" t="str">
        <f t="shared" si="19"/>
        <v/>
      </c>
      <c r="G374" s="8" t="str">
        <f t="shared" si="19"/>
        <v/>
      </c>
      <c r="H374" s="8" t="str">
        <f t="shared" si="19"/>
        <v/>
      </c>
      <c r="I374" s="8" t="str">
        <f t="shared" si="19"/>
        <v/>
      </c>
      <c r="J374" s="8" t="str">
        <f t="shared" si="19"/>
        <v/>
      </c>
      <c r="K374" s="8" t="str">
        <f t="shared" si="19"/>
        <v/>
      </c>
      <c r="L374" s="8" t="str">
        <f t="shared" si="19"/>
        <v/>
      </c>
      <c r="M374" s="8" t="str">
        <f t="shared" si="19"/>
        <v/>
      </c>
      <c r="N374" s="8">
        <f t="shared" si="19"/>
        <v>61055423</v>
      </c>
      <c r="O374" s="8">
        <f t="shared" si="19"/>
        <v>70996601</v>
      </c>
      <c r="P374" s="6"/>
      <c r="Q374" s="9" t="s">
        <v>12</v>
      </c>
    </row>
    <row r="375" spans="2:17" x14ac:dyDescent="0.3">
      <c r="B375" s="8" t="str">
        <f t="shared" si="19"/>
        <v/>
      </c>
      <c r="C375" s="8" t="str">
        <f t="shared" si="19"/>
        <v/>
      </c>
      <c r="D375" s="8" t="str">
        <f t="shared" si="19"/>
        <v/>
      </c>
      <c r="E375" s="8" t="str">
        <f t="shared" si="19"/>
        <v/>
      </c>
      <c r="F375" s="8" t="str">
        <f t="shared" si="19"/>
        <v/>
      </c>
      <c r="G375" s="8" t="str">
        <f t="shared" si="19"/>
        <v/>
      </c>
      <c r="H375" s="8" t="str">
        <f t="shared" si="19"/>
        <v/>
      </c>
      <c r="I375" s="8" t="str">
        <f t="shared" si="19"/>
        <v/>
      </c>
      <c r="J375" s="8" t="str">
        <f t="shared" si="19"/>
        <v/>
      </c>
      <c r="K375" s="8" t="str">
        <f t="shared" si="19"/>
        <v/>
      </c>
      <c r="L375" s="8" t="str">
        <f t="shared" si="19"/>
        <v/>
      </c>
      <c r="M375" s="8" t="str">
        <f t="shared" si="19"/>
        <v/>
      </c>
      <c r="N375" s="8">
        <f t="shared" si="19"/>
        <v>61776619</v>
      </c>
      <c r="O375" s="8" t="str">
        <f t="shared" si="19"/>
        <v/>
      </c>
      <c r="P375" s="6"/>
      <c r="Q375" s="9" t="s">
        <v>13</v>
      </c>
    </row>
    <row r="376" spans="2:17" x14ac:dyDescent="0.3">
      <c r="B376" s="8" t="str">
        <f t="shared" si="19"/>
        <v/>
      </c>
      <c r="C376" s="8" t="str">
        <f t="shared" si="19"/>
        <v/>
      </c>
      <c r="D376" s="8" t="str">
        <f t="shared" si="19"/>
        <v/>
      </c>
      <c r="E376" s="8" t="str">
        <f t="shared" si="19"/>
        <v/>
      </c>
      <c r="F376" s="8" t="str">
        <f t="shared" si="19"/>
        <v/>
      </c>
      <c r="G376" s="8" t="str">
        <f t="shared" si="19"/>
        <v/>
      </c>
      <c r="H376" s="8" t="str">
        <f t="shared" si="19"/>
        <v/>
      </c>
      <c r="I376" s="8" t="str">
        <f t="shared" si="19"/>
        <v/>
      </c>
      <c r="J376" s="8" t="str">
        <f t="shared" si="19"/>
        <v/>
      </c>
      <c r="K376" s="8" t="str">
        <f t="shared" si="19"/>
        <v/>
      </c>
      <c r="L376" s="8" t="str">
        <f t="shared" si="19"/>
        <v/>
      </c>
      <c r="M376" s="8" t="str">
        <f t="shared" si="19"/>
        <v/>
      </c>
      <c r="N376" s="8">
        <f t="shared" si="19"/>
        <v>65650774</v>
      </c>
      <c r="O376" s="8" t="str">
        <f t="shared" si="19"/>
        <v/>
      </c>
      <c r="P376" s="6"/>
      <c r="Q376" s="9" t="s">
        <v>14</v>
      </c>
    </row>
    <row r="377" spans="2:17" x14ac:dyDescent="0.3">
      <c r="B377" s="8" t="str">
        <f t="shared" si="19"/>
        <v/>
      </c>
      <c r="C377" s="8" t="str">
        <f t="shared" si="19"/>
        <v/>
      </c>
      <c r="D377" s="8" t="str">
        <f t="shared" si="19"/>
        <v/>
      </c>
      <c r="E377" s="8" t="str">
        <f t="shared" si="19"/>
        <v/>
      </c>
      <c r="F377" s="8" t="str">
        <f t="shared" si="19"/>
        <v/>
      </c>
      <c r="G377" s="8" t="str">
        <f t="shared" si="19"/>
        <v/>
      </c>
      <c r="H377" s="8" t="str">
        <f t="shared" si="19"/>
        <v/>
      </c>
      <c r="I377" s="8" t="str">
        <f t="shared" si="19"/>
        <v/>
      </c>
      <c r="J377" s="8" t="str">
        <f t="shared" si="19"/>
        <v/>
      </c>
      <c r="K377" s="8" t="str">
        <f t="shared" si="19"/>
        <v/>
      </c>
      <c r="L377" s="8" t="str">
        <f t="shared" si="19"/>
        <v/>
      </c>
      <c r="M377" s="8">
        <f t="shared" si="19"/>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x14ac:dyDescent="0.3">
      <c r="B378" s="12" t="e">
        <f t="shared" ref="B378:O378" si="20">+B377/B$401</f>
        <v>#VALUE!</v>
      </c>
      <c r="C378" s="12" t="e">
        <f t="shared" si="20"/>
        <v>#VALUE!</v>
      </c>
      <c r="D378" s="12" t="e">
        <f t="shared" si="20"/>
        <v>#VALUE!</v>
      </c>
      <c r="E378" s="12" t="e">
        <f t="shared" si="20"/>
        <v>#VALUE!</v>
      </c>
      <c r="F378" s="12" t="e">
        <f t="shared" si="20"/>
        <v>#VALUE!</v>
      </c>
      <c r="G378" s="12" t="e">
        <f t="shared" si="20"/>
        <v>#VALUE!</v>
      </c>
      <c r="H378" s="12" t="e">
        <f t="shared" si="20"/>
        <v>#VALUE!</v>
      </c>
      <c r="I378" s="12" t="e">
        <f t="shared" si="20"/>
        <v>#VALUE!</v>
      </c>
      <c r="J378" s="12" t="e">
        <f t="shared" si="20"/>
        <v>#VALUE!</v>
      </c>
      <c r="K378" s="12" t="e">
        <f t="shared" si="20"/>
        <v>#VALUE!</v>
      </c>
      <c r="L378" s="12" t="e">
        <f t="shared" si="20"/>
        <v>#VALUE!</v>
      </c>
      <c r="M378" s="12">
        <f t="shared" si="20"/>
        <v>0.94613332659223315</v>
      </c>
      <c r="N378" s="12">
        <f t="shared" si="20"/>
        <v>0.89717302934062915</v>
      </c>
      <c r="O378" s="12">
        <f t="shared" si="20"/>
        <v>0.89032378751438179</v>
      </c>
      <c r="P378" s="6"/>
      <c r="Q378" s="11" t="s">
        <v>2552</v>
      </c>
    </row>
    <row r="379" spans="2:17" x14ac:dyDescent="0.3">
      <c r="B379" s="207" t="s">
        <v>801</v>
      </c>
      <c r="C379" s="207"/>
      <c r="D379" s="207"/>
      <c r="E379" s="207"/>
      <c r="F379" s="207"/>
      <c r="G379" s="207"/>
      <c r="H379" s="207"/>
      <c r="I379" s="207"/>
      <c r="J379" s="207"/>
      <c r="K379" s="207"/>
      <c r="L379" s="207"/>
      <c r="M379" s="207"/>
      <c r="N379" s="207"/>
      <c r="O379" s="207"/>
      <c r="P379" s="6"/>
      <c r="Q379" s="3"/>
    </row>
    <row r="380" spans="2:17" x14ac:dyDescent="0.3">
      <c r="B380" s="8" t="str">
        <f t="shared" ref="B380:O383" si="21">IFERROR(VLOOKUP($B$379,$4:$123,MATCH($Q380&amp;"/"&amp;B$347,$2:$2,0),FALSE),"")</f>
        <v/>
      </c>
      <c r="C380" s="8" t="str">
        <f t="shared" si="21"/>
        <v/>
      </c>
      <c r="D380" s="8" t="str">
        <f t="shared" si="21"/>
        <v/>
      </c>
      <c r="E380" s="8" t="str">
        <f t="shared" si="21"/>
        <v/>
      </c>
      <c r="F380" s="8" t="str">
        <f t="shared" si="21"/>
        <v/>
      </c>
      <c r="G380" s="8" t="str">
        <f t="shared" si="21"/>
        <v/>
      </c>
      <c r="H380" s="8" t="str">
        <f t="shared" si="21"/>
        <v/>
      </c>
      <c r="I380" s="8" t="str">
        <f t="shared" si="21"/>
        <v/>
      </c>
      <c r="J380" s="8" t="str">
        <f t="shared" si="21"/>
        <v/>
      </c>
      <c r="K380" s="8" t="str">
        <f t="shared" si="21"/>
        <v/>
      </c>
      <c r="L380" s="8" t="str">
        <f t="shared" si="21"/>
        <v/>
      </c>
      <c r="M380" s="8" t="str">
        <f t="shared" si="21"/>
        <v/>
      </c>
      <c r="N380" s="8">
        <f t="shared" si="21"/>
        <v>1862044</v>
      </c>
      <c r="O380" s="8">
        <f t="shared" si="21"/>
        <v>1950829</v>
      </c>
      <c r="P380" s="6"/>
      <c r="Q380" s="9" t="s">
        <v>12</v>
      </c>
    </row>
    <row r="381" spans="2:17" x14ac:dyDescent="0.3">
      <c r="B381" s="8" t="str">
        <f t="shared" si="21"/>
        <v/>
      </c>
      <c r="C381" s="8" t="str">
        <f t="shared" si="21"/>
        <v/>
      </c>
      <c r="D381" s="8" t="str">
        <f t="shared" si="21"/>
        <v/>
      </c>
      <c r="E381" s="8" t="str">
        <f t="shared" si="21"/>
        <v/>
      </c>
      <c r="F381" s="8" t="str">
        <f t="shared" si="21"/>
        <v/>
      </c>
      <c r="G381" s="8" t="str">
        <f t="shared" si="21"/>
        <v/>
      </c>
      <c r="H381" s="8" t="str">
        <f t="shared" si="21"/>
        <v/>
      </c>
      <c r="I381" s="8" t="str">
        <f t="shared" si="21"/>
        <v/>
      </c>
      <c r="J381" s="8" t="str">
        <f t="shared" si="21"/>
        <v/>
      </c>
      <c r="K381" s="8" t="str">
        <f t="shared" si="21"/>
        <v/>
      </c>
      <c r="L381" s="8" t="str">
        <f t="shared" si="21"/>
        <v/>
      </c>
      <c r="M381" s="8" t="str">
        <f t="shared" si="21"/>
        <v/>
      </c>
      <c r="N381" s="8">
        <f t="shared" si="21"/>
        <v>1941002</v>
      </c>
      <c r="O381" s="8" t="str">
        <f t="shared" si="21"/>
        <v/>
      </c>
      <c r="P381" s="6"/>
      <c r="Q381" s="9" t="s">
        <v>13</v>
      </c>
    </row>
    <row r="382" spans="2:17" x14ac:dyDescent="0.3">
      <c r="B382" s="8" t="str">
        <f t="shared" si="21"/>
        <v/>
      </c>
      <c r="C382" s="8" t="str">
        <f t="shared" si="21"/>
        <v/>
      </c>
      <c r="D382" s="8" t="str">
        <f t="shared" si="21"/>
        <v/>
      </c>
      <c r="E382" s="8" t="str">
        <f t="shared" si="21"/>
        <v/>
      </c>
      <c r="F382" s="8" t="str">
        <f t="shared" si="21"/>
        <v/>
      </c>
      <c r="G382" s="8" t="str">
        <f t="shared" si="21"/>
        <v/>
      </c>
      <c r="H382" s="8" t="str">
        <f t="shared" si="21"/>
        <v/>
      </c>
      <c r="I382" s="8" t="str">
        <f t="shared" si="21"/>
        <v/>
      </c>
      <c r="J382" s="8" t="str">
        <f t="shared" si="21"/>
        <v/>
      </c>
      <c r="K382" s="8" t="str">
        <f t="shared" si="21"/>
        <v/>
      </c>
      <c r="L382" s="8" t="str">
        <f t="shared" si="21"/>
        <v/>
      </c>
      <c r="M382" s="8" t="str">
        <f t="shared" si="21"/>
        <v/>
      </c>
      <c r="N382" s="8">
        <f t="shared" si="21"/>
        <v>2009122</v>
      </c>
      <c r="O382" s="8" t="str">
        <f t="shared" si="21"/>
        <v/>
      </c>
      <c r="P382" s="6"/>
      <c r="Q382" s="9" t="s">
        <v>14</v>
      </c>
    </row>
    <row r="383" spans="2:17" x14ac:dyDescent="0.3">
      <c r="B383" s="8" t="str">
        <f t="shared" si="21"/>
        <v/>
      </c>
      <c r="C383" s="8" t="str">
        <f t="shared" si="21"/>
        <v/>
      </c>
      <c r="D383" s="8" t="str">
        <f t="shared" si="21"/>
        <v/>
      </c>
      <c r="E383" s="8" t="str">
        <f t="shared" si="21"/>
        <v/>
      </c>
      <c r="F383" s="8" t="str">
        <f t="shared" si="21"/>
        <v/>
      </c>
      <c r="G383" s="8" t="str">
        <f t="shared" si="21"/>
        <v/>
      </c>
      <c r="H383" s="8" t="str">
        <f t="shared" si="21"/>
        <v/>
      </c>
      <c r="I383" s="8" t="str">
        <f t="shared" si="21"/>
        <v/>
      </c>
      <c r="J383" s="8" t="str">
        <f t="shared" si="21"/>
        <v/>
      </c>
      <c r="K383" s="8" t="str">
        <f t="shared" si="21"/>
        <v/>
      </c>
      <c r="L383" s="8" t="str">
        <f t="shared" si="21"/>
        <v/>
      </c>
      <c r="M383" s="8">
        <f t="shared" si="21"/>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x14ac:dyDescent="0.3">
      <c r="B384" s="12" t="e">
        <f t="shared" ref="B384:O384" si="22">+B383/B$401</f>
        <v>#VALUE!</v>
      </c>
      <c r="C384" s="12" t="e">
        <f t="shared" si="22"/>
        <v>#VALUE!</v>
      </c>
      <c r="D384" s="12" t="e">
        <f t="shared" si="22"/>
        <v>#VALUE!</v>
      </c>
      <c r="E384" s="12" t="e">
        <f t="shared" si="22"/>
        <v>#VALUE!</v>
      </c>
      <c r="F384" s="12" t="e">
        <f t="shared" si="22"/>
        <v>#VALUE!</v>
      </c>
      <c r="G384" s="12" t="e">
        <f t="shared" si="22"/>
        <v>#VALUE!</v>
      </c>
      <c r="H384" s="12" t="e">
        <f t="shared" si="22"/>
        <v>#VALUE!</v>
      </c>
      <c r="I384" s="12" t="e">
        <f t="shared" si="22"/>
        <v>#VALUE!</v>
      </c>
      <c r="J384" s="12" t="e">
        <f t="shared" si="22"/>
        <v>#VALUE!</v>
      </c>
      <c r="K384" s="12" t="e">
        <f t="shared" si="22"/>
        <v>#VALUE!</v>
      </c>
      <c r="L384" s="12" t="e">
        <f t="shared" si="22"/>
        <v>#VALUE!</v>
      </c>
      <c r="M384" s="12">
        <f t="shared" si="22"/>
        <v>2.8741968466838259E-2</v>
      </c>
      <c r="N384" s="12">
        <f t="shared" si="22"/>
        <v>2.4973426743733755E-2</v>
      </c>
      <c r="O384" s="12">
        <f t="shared" si="22"/>
        <v>2.4464121374949962E-2</v>
      </c>
      <c r="P384" s="6"/>
      <c r="Q384" s="11" t="s">
        <v>2552</v>
      </c>
    </row>
    <row r="385" spans="1:17" x14ac:dyDescent="0.3">
      <c r="B385" s="207" t="s">
        <v>802</v>
      </c>
      <c r="C385" s="207"/>
      <c r="D385" s="207"/>
      <c r="E385" s="207"/>
      <c r="F385" s="207"/>
      <c r="G385" s="207"/>
      <c r="H385" s="207"/>
      <c r="I385" s="207"/>
      <c r="J385" s="207"/>
      <c r="K385" s="207"/>
      <c r="L385" s="207"/>
      <c r="M385" s="207"/>
      <c r="N385" s="207"/>
      <c r="O385" s="207"/>
      <c r="P385" s="6"/>
      <c r="Q385" s="3"/>
    </row>
    <row r="386" spans="1:17" x14ac:dyDescent="0.3">
      <c r="B386" s="8" t="str">
        <f t="shared" ref="B386:O389" si="23">IFERROR(VLOOKUP($B$385,$4:$123,MATCH($Q386&amp;"/"&amp;B$347,$2:$2,0),FALSE),"")</f>
        <v/>
      </c>
      <c r="C386" s="8" t="str">
        <f t="shared" si="23"/>
        <v/>
      </c>
      <c r="D386" s="8" t="str">
        <f t="shared" si="23"/>
        <v/>
      </c>
      <c r="E386" s="8" t="str">
        <f t="shared" si="23"/>
        <v/>
      </c>
      <c r="F386" s="8" t="str">
        <f t="shared" si="23"/>
        <v/>
      </c>
      <c r="G386" s="8" t="str">
        <f t="shared" si="23"/>
        <v/>
      </c>
      <c r="H386" s="8" t="str">
        <f t="shared" si="23"/>
        <v/>
      </c>
      <c r="I386" s="8" t="str">
        <f t="shared" si="23"/>
        <v/>
      </c>
      <c r="J386" s="8" t="str">
        <f t="shared" si="23"/>
        <v/>
      </c>
      <c r="K386" s="8" t="str">
        <f t="shared" si="23"/>
        <v/>
      </c>
      <c r="L386" s="8" t="str">
        <f t="shared" si="23"/>
        <v/>
      </c>
      <c r="M386" s="8" t="str">
        <f t="shared" si="23"/>
        <v/>
      </c>
      <c r="N386" s="8">
        <f t="shared" si="23"/>
        <v>27203</v>
      </c>
      <c r="O386" s="8">
        <f t="shared" si="23"/>
        <v>42948</v>
      </c>
      <c r="P386" s="6"/>
      <c r="Q386" s="9" t="s">
        <v>12</v>
      </c>
    </row>
    <row r="387" spans="1:17" x14ac:dyDescent="0.3">
      <c r="B387" s="8" t="str">
        <f t="shared" si="23"/>
        <v/>
      </c>
      <c r="C387" s="8" t="str">
        <f t="shared" si="23"/>
        <v/>
      </c>
      <c r="D387" s="8" t="str">
        <f t="shared" si="23"/>
        <v/>
      </c>
      <c r="E387" s="8" t="str">
        <f t="shared" si="23"/>
        <v/>
      </c>
      <c r="F387" s="8" t="str">
        <f t="shared" si="23"/>
        <v/>
      </c>
      <c r="G387" s="8" t="str">
        <f t="shared" si="23"/>
        <v/>
      </c>
      <c r="H387" s="8" t="str">
        <f t="shared" si="23"/>
        <v/>
      </c>
      <c r="I387" s="8" t="str">
        <f t="shared" si="23"/>
        <v/>
      </c>
      <c r="J387" s="8" t="str">
        <f t="shared" si="23"/>
        <v/>
      </c>
      <c r="K387" s="8" t="str">
        <f t="shared" si="23"/>
        <v/>
      </c>
      <c r="L387" s="8" t="str">
        <f t="shared" si="23"/>
        <v/>
      </c>
      <c r="M387" s="8" t="str">
        <f t="shared" si="23"/>
        <v/>
      </c>
      <c r="N387" s="8">
        <f t="shared" si="23"/>
        <v>27193</v>
      </c>
      <c r="O387" s="8" t="str">
        <f t="shared" si="23"/>
        <v/>
      </c>
      <c r="P387" s="6"/>
      <c r="Q387" s="9" t="s">
        <v>13</v>
      </c>
    </row>
    <row r="388" spans="1:17" x14ac:dyDescent="0.3">
      <c r="B388" s="8" t="str">
        <f t="shared" si="23"/>
        <v/>
      </c>
      <c r="C388" s="8" t="str">
        <f t="shared" si="23"/>
        <v/>
      </c>
      <c r="D388" s="8" t="str">
        <f t="shared" si="23"/>
        <v/>
      </c>
      <c r="E388" s="8" t="str">
        <f t="shared" si="23"/>
        <v/>
      </c>
      <c r="F388" s="8" t="str">
        <f t="shared" si="23"/>
        <v/>
      </c>
      <c r="G388" s="8" t="str">
        <f t="shared" si="23"/>
        <v/>
      </c>
      <c r="H388" s="8" t="str">
        <f t="shared" si="23"/>
        <v/>
      </c>
      <c r="I388" s="8" t="str">
        <f t="shared" si="23"/>
        <v/>
      </c>
      <c r="J388" s="8" t="str">
        <f t="shared" si="23"/>
        <v/>
      </c>
      <c r="K388" s="8" t="str">
        <f t="shared" si="23"/>
        <v/>
      </c>
      <c r="L388" s="8" t="str">
        <f t="shared" si="23"/>
        <v/>
      </c>
      <c r="M388" s="8" t="str">
        <f t="shared" si="23"/>
        <v/>
      </c>
      <c r="N388" s="8">
        <f t="shared" si="23"/>
        <v>26558</v>
      </c>
      <c r="O388" s="8" t="str">
        <f t="shared" si="23"/>
        <v/>
      </c>
      <c r="P388" s="6"/>
      <c r="Q388" s="9" t="s">
        <v>14</v>
      </c>
    </row>
    <row r="389" spans="1:17" x14ac:dyDescent="0.3">
      <c r="B389" s="8" t="str">
        <f t="shared" si="23"/>
        <v/>
      </c>
      <c r="C389" s="8" t="str">
        <f t="shared" si="23"/>
        <v/>
      </c>
      <c r="D389" s="8" t="str">
        <f t="shared" si="23"/>
        <v/>
      </c>
      <c r="E389" s="8" t="str">
        <f t="shared" si="23"/>
        <v/>
      </c>
      <c r="F389" s="8" t="str">
        <f t="shared" si="23"/>
        <v/>
      </c>
      <c r="G389" s="8" t="str">
        <f t="shared" si="23"/>
        <v/>
      </c>
      <c r="H389" s="8" t="str">
        <f t="shared" si="23"/>
        <v/>
      </c>
      <c r="I389" s="8" t="str">
        <f t="shared" si="23"/>
        <v/>
      </c>
      <c r="J389" s="8" t="str">
        <f t="shared" si="23"/>
        <v/>
      </c>
      <c r="K389" s="8" t="str">
        <f t="shared" si="23"/>
        <v/>
      </c>
      <c r="L389" s="8" t="str">
        <f t="shared" si="23"/>
        <v/>
      </c>
      <c r="M389" s="8">
        <f t="shared" si="23"/>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x14ac:dyDescent="0.3">
      <c r="A390" s="84"/>
      <c r="B390" s="12" t="e">
        <f t="shared" ref="B390:O390" si="24">+B389/B$401</f>
        <v>#VALUE!</v>
      </c>
      <c r="C390" s="12" t="e">
        <f t="shared" si="24"/>
        <v>#VALUE!</v>
      </c>
      <c r="D390" s="12" t="e">
        <f t="shared" si="24"/>
        <v>#VALUE!</v>
      </c>
      <c r="E390" s="12" t="e">
        <f t="shared" si="24"/>
        <v>#VALUE!</v>
      </c>
      <c r="F390" s="12" t="e">
        <f t="shared" si="24"/>
        <v>#VALUE!</v>
      </c>
      <c r="G390" s="12" t="e">
        <f t="shared" si="24"/>
        <v>#VALUE!</v>
      </c>
      <c r="H390" s="12" t="e">
        <f t="shared" si="24"/>
        <v>#VALUE!</v>
      </c>
      <c r="I390" s="12" t="e">
        <f t="shared" si="24"/>
        <v>#VALUE!</v>
      </c>
      <c r="J390" s="12" t="e">
        <f t="shared" si="24"/>
        <v>#VALUE!</v>
      </c>
      <c r="K390" s="12" t="e">
        <f t="shared" si="24"/>
        <v>#VALUE!</v>
      </c>
      <c r="L390" s="12" t="e">
        <f t="shared" si="24"/>
        <v>#VALUE!</v>
      </c>
      <c r="M390" s="12">
        <f t="shared" si="24"/>
        <v>4.1736142387553644E-4</v>
      </c>
      <c r="N390" s="12">
        <f t="shared" si="24"/>
        <v>3.2137602302004204E-4</v>
      </c>
      <c r="O390" s="12">
        <f t="shared" si="24"/>
        <v>5.3858389680046324E-4</v>
      </c>
      <c r="P390" s="6"/>
      <c r="Q390" s="11" t="s">
        <v>2552</v>
      </c>
    </row>
    <row r="391" spans="1:17" x14ac:dyDescent="0.3">
      <c r="B391" s="208" t="s">
        <v>803</v>
      </c>
      <c r="C391" s="208"/>
      <c r="D391" s="208"/>
      <c r="E391" s="208"/>
      <c r="F391" s="208"/>
      <c r="G391" s="208"/>
      <c r="H391" s="208"/>
      <c r="I391" s="208"/>
      <c r="J391" s="208"/>
      <c r="K391" s="208"/>
      <c r="L391" s="208"/>
      <c r="M391" s="208"/>
      <c r="N391" s="208"/>
      <c r="O391" s="208"/>
      <c r="P391" s="6"/>
      <c r="Q391" s="3"/>
    </row>
    <row r="392" spans="1:17" x14ac:dyDescent="0.3">
      <c r="B392" s="8" t="str">
        <f t="shared" ref="B392:O395" si="25">IFERROR(VLOOKUP($B$391,$4:$123,MATCH($Q392&amp;"/"&amp;B$347,$2:$2,0),FALSE),"")</f>
        <v/>
      </c>
      <c r="C392" s="8" t="str">
        <f t="shared" si="25"/>
        <v/>
      </c>
      <c r="D392" s="8" t="str">
        <f t="shared" si="25"/>
        <v/>
      </c>
      <c r="E392" s="8" t="str">
        <f t="shared" si="25"/>
        <v/>
      </c>
      <c r="F392" s="8" t="str">
        <f t="shared" si="25"/>
        <v/>
      </c>
      <c r="G392" s="8" t="str">
        <f t="shared" si="25"/>
        <v/>
      </c>
      <c r="H392" s="8" t="str">
        <f t="shared" si="25"/>
        <v/>
      </c>
      <c r="I392" s="8" t="str">
        <f t="shared" si="25"/>
        <v/>
      </c>
      <c r="J392" s="8" t="str">
        <f t="shared" si="25"/>
        <v/>
      </c>
      <c r="K392" s="8" t="str">
        <f t="shared" si="25"/>
        <v/>
      </c>
      <c r="L392" s="8" t="str">
        <f t="shared" si="25"/>
        <v/>
      </c>
      <c r="M392" s="8" t="str">
        <f t="shared" si="25"/>
        <v/>
      </c>
      <c r="N392" s="8">
        <f t="shared" si="25"/>
        <v>29885614</v>
      </c>
      <c r="O392" s="8">
        <f t="shared" si="25"/>
        <v>38310601</v>
      </c>
      <c r="P392" s="6"/>
      <c r="Q392" s="9" t="s">
        <v>12</v>
      </c>
    </row>
    <row r="393" spans="1:17" x14ac:dyDescent="0.3">
      <c r="B393" s="8" t="str">
        <f t="shared" si="25"/>
        <v/>
      </c>
      <c r="C393" s="8" t="str">
        <f t="shared" si="25"/>
        <v/>
      </c>
      <c r="D393" s="8" t="str">
        <f t="shared" si="25"/>
        <v/>
      </c>
      <c r="E393" s="8" t="str">
        <f t="shared" si="25"/>
        <v/>
      </c>
      <c r="F393" s="8" t="str">
        <f t="shared" si="25"/>
        <v/>
      </c>
      <c r="G393" s="8" t="str">
        <f t="shared" si="25"/>
        <v/>
      </c>
      <c r="H393" s="8" t="str">
        <f t="shared" si="25"/>
        <v/>
      </c>
      <c r="I393" s="8" t="str">
        <f t="shared" si="25"/>
        <v/>
      </c>
      <c r="J393" s="8" t="str">
        <f t="shared" si="25"/>
        <v/>
      </c>
      <c r="K393" s="8" t="str">
        <f t="shared" si="25"/>
        <v/>
      </c>
      <c r="L393" s="8" t="str">
        <f t="shared" si="25"/>
        <v/>
      </c>
      <c r="M393" s="8" t="str">
        <f t="shared" si="25"/>
        <v/>
      </c>
      <c r="N393" s="8">
        <f t="shared" si="25"/>
        <v>31143635</v>
      </c>
      <c r="O393" s="8" t="str">
        <f t="shared" si="25"/>
        <v/>
      </c>
      <c r="P393" s="6"/>
      <c r="Q393" s="9" t="s">
        <v>13</v>
      </c>
    </row>
    <row r="394" spans="1:17" x14ac:dyDescent="0.3">
      <c r="B394" s="8" t="str">
        <f t="shared" si="25"/>
        <v/>
      </c>
      <c r="C394" s="8" t="str">
        <f t="shared" si="25"/>
        <v/>
      </c>
      <c r="D394" s="8" t="str">
        <f t="shared" si="25"/>
        <v/>
      </c>
      <c r="E394" s="8" t="str">
        <f t="shared" si="25"/>
        <v/>
      </c>
      <c r="F394" s="8" t="str">
        <f t="shared" si="25"/>
        <v/>
      </c>
      <c r="G394" s="8" t="str">
        <f t="shared" si="25"/>
        <v/>
      </c>
      <c r="H394" s="8" t="str">
        <f t="shared" si="25"/>
        <v/>
      </c>
      <c r="I394" s="8" t="str">
        <f t="shared" si="25"/>
        <v/>
      </c>
      <c r="J394" s="8" t="str">
        <f t="shared" si="25"/>
        <v/>
      </c>
      <c r="K394" s="8" t="str">
        <f t="shared" si="25"/>
        <v/>
      </c>
      <c r="L394" s="8" t="str">
        <f t="shared" si="25"/>
        <v/>
      </c>
      <c r="M394" s="8" t="str">
        <f t="shared" si="25"/>
        <v/>
      </c>
      <c r="N394" s="8">
        <f t="shared" si="25"/>
        <v>33767939</v>
      </c>
      <c r="O394" s="8" t="str">
        <f t="shared" si="25"/>
        <v/>
      </c>
      <c r="P394" s="6"/>
      <c r="Q394" s="9" t="s">
        <v>14</v>
      </c>
    </row>
    <row r="395" spans="1:17" x14ac:dyDescent="0.3">
      <c r="B395" s="8" t="str">
        <f t="shared" si="25"/>
        <v/>
      </c>
      <c r="C395" s="8" t="str">
        <f t="shared" si="25"/>
        <v/>
      </c>
      <c r="D395" s="8" t="str">
        <f t="shared" si="25"/>
        <v/>
      </c>
      <c r="E395" s="8" t="str">
        <f t="shared" si="25"/>
        <v/>
      </c>
      <c r="F395" s="8" t="str">
        <f t="shared" si="25"/>
        <v/>
      </c>
      <c r="G395" s="8" t="str">
        <f t="shared" si="25"/>
        <v/>
      </c>
      <c r="H395" s="8" t="str">
        <f t="shared" si="25"/>
        <v/>
      </c>
      <c r="I395" s="8" t="str">
        <f t="shared" si="25"/>
        <v/>
      </c>
      <c r="J395" s="8" t="str">
        <f t="shared" si="25"/>
        <v/>
      </c>
      <c r="K395" s="8" t="str">
        <f t="shared" si="25"/>
        <v/>
      </c>
      <c r="L395" s="8" t="str">
        <f t="shared" si="25"/>
        <v/>
      </c>
      <c r="M395" s="8">
        <f t="shared" si="25"/>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x14ac:dyDescent="0.3">
      <c r="B396" s="12" t="e">
        <f t="shared" ref="B396:O396" si="26">+B395/B$401</f>
        <v>#VALUE!</v>
      </c>
      <c r="C396" s="12" t="e">
        <f t="shared" si="26"/>
        <v>#VALUE!</v>
      </c>
      <c r="D396" s="12" t="e">
        <f t="shared" si="26"/>
        <v>#VALUE!</v>
      </c>
      <c r="E396" s="12" t="e">
        <f t="shared" si="26"/>
        <v>#VALUE!</v>
      </c>
      <c r="F396" s="12" t="e">
        <f t="shared" si="26"/>
        <v>#VALUE!</v>
      </c>
      <c r="G396" s="12" t="e">
        <f t="shared" si="26"/>
        <v>#VALUE!</v>
      </c>
      <c r="H396" s="12" t="e">
        <f t="shared" si="26"/>
        <v>#VALUE!</v>
      </c>
      <c r="I396" s="12" t="e">
        <f t="shared" si="26"/>
        <v>#VALUE!</v>
      </c>
      <c r="J396" s="12" t="e">
        <f t="shared" si="26"/>
        <v>#VALUE!</v>
      </c>
      <c r="K396" s="12" t="e">
        <f t="shared" si="26"/>
        <v>#VALUE!</v>
      </c>
      <c r="L396" s="12" t="e">
        <f t="shared" si="26"/>
        <v>#VALUE!</v>
      </c>
      <c r="M396" s="12">
        <f t="shared" si="26"/>
        <v>0.4194070841697366</v>
      </c>
      <c r="N396" s="12">
        <f t="shared" si="26"/>
        <v>0.46809100577496737</v>
      </c>
      <c r="O396" s="12">
        <f t="shared" si="26"/>
        <v>0.48042918821243658</v>
      </c>
      <c r="P396" s="6"/>
      <c r="Q396" s="11" t="s">
        <v>2552</v>
      </c>
    </row>
    <row r="397" spans="1:17" x14ac:dyDescent="0.3">
      <c r="B397" s="186" t="s">
        <v>804</v>
      </c>
      <c r="C397" s="186"/>
      <c r="D397" s="186"/>
      <c r="E397" s="186"/>
      <c r="F397" s="186"/>
      <c r="G397" s="186"/>
      <c r="H397" s="186"/>
      <c r="I397" s="186"/>
      <c r="J397" s="186"/>
      <c r="K397" s="186"/>
      <c r="L397" s="186"/>
      <c r="M397" s="186"/>
      <c r="N397" s="186"/>
      <c r="O397" s="186"/>
      <c r="P397" s="6"/>
      <c r="Q397" s="3"/>
    </row>
    <row r="398" spans="1:17" x14ac:dyDescent="0.3">
      <c r="B398" s="8" t="str">
        <f t="shared" ref="B398:O401" si="27">IFERROR(VLOOKUP($B$397,$4:$123,MATCH($Q398&amp;"/"&amp;B$347,$2:$2,0),FALSE),"")</f>
        <v/>
      </c>
      <c r="C398" s="8" t="str">
        <f t="shared" si="27"/>
        <v/>
      </c>
      <c r="D398" s="8" t="str">
        <f t="shared" si="27"/>
        <v/>
      </c>
      <c r="E398" s="8" t="str">
        <f t="shared" si="27"/>
        <v/>
      </c>
      <c r="F398" s="8" t="str">
        <f t="shared" si="27"/>
        <v/>
      </c>
      <c r="G398" s="8" t="str">
        <f t="shared" si="27"/>
        <v/>
      </c>
      <c r="H398" s="8" t="str">
        <f t="shared" si="27"/>
        <v/>
      </c>
      <c r="I398" s="8" t="str">
        <f t="shared" si="27"/>
        <v/>
      </c>
      <c r="J398" s="8" t="str">
        <f t="shared" si="27"/>
        <v/>
      </c>
      <c r="K398" s="8" t="str">
        <f t="shared" si="27"/>
        <v/>
      </c>
      <c r="L398" s="8" t="str">
        <f t="shared" si="27"/>
        <v/>
      </c>
      <c r="M398" s="8" t="str">
        <f t="shared" si="27"/>
        <v/>
      </c>
      <c r="N398" s="8">
        <f t="shared" si="27"/>
        <v>68013397</v>
      </c>
      <c r="O398" s="8">
        <f t="shared" si="27"/>
        <v>79742451</v>
      </c>
      <c r="P398" s="6"/>
      <c r="Q398" s="9" t="s">
        <v>12</v>
      </c>
    </row>
    <row r="399" spans="1:17" x14ac:dyDescent="0.3">
      <c r="B399" s="8" t="str">
        <f t="shared" si="27"/>
        <v/>
      </c>
      <c r="C399" s="8" t="str">
        <f t="shared" si="27"/>
        <v/>
      </c>
      <c r="D399" s="8" t="str">
        <f t="shared" si="27"/>
        <v/>
      </c>
      <c r="E399" s="8" t="str">
        <f t="shared" si="27"/>
        <v/>
      </c>
      <c r="F399" s="8" t="str">
        <f t="shared" si="27"/>
        <v/>
      </c>
      <c r="G399" s="8" t="str">
        <f t="shared" si="27"/>
        <v/>
      </c>
      <c r="H399" s="8" t="str">
        <f t="shared" si="27"/>
        <v/>
      </c>
      <c r="I399" s="8" t="str">
        <f t="shared" si="27"/>
        <v/>
      </c>
      <c r="J399" s="8" t="str">
        <f t="shared" si="27"/>
        <v/>
      </c>
      <c r="K399" s="8" t="str">
        <f t="shared" si="27"/>
        <v/>
      </c>
      <c r="L399" s="8" t="str">
        <f t="shared" si="27"/>
        <v/>
      </c>
      <c r="M399" s="8" t="str">
        <f t="shared" si="27"/>
        <v/>
      </c>
      <c r="N399" s="8">
        <f t="shared" si="27"/>
        <v>70083158</v>
      </c>
      <c r="O399" s="8" t="str">
        <f t="shared" si="27"/>
        <v/>
      </c>
      <c r="P399" s="6"/>
      <c r="Q399" s="9" t="s">
        <v>13</v>
      </c>
    </row>
    <row r="400" spans="1:17" x14ac:dyDescent="0.3">
      <c r="B400" s="8" t="str">
        <f t="shared" si="27"/>
        <v/>
      </c>
      <c r="C400" s="8" t="str">
        <f t="shared" si="27"/>
        <v/>
      </c>
      <c r="D400" s="8" t="str">
        <f t="shared" si="27"/>
        <v/>
      </c>
      <c r="E400" s="8" t="str">
        <f t="shared" si="27"/>
        <v/>
      </c>
      <c r="F400" s="8" t="str">
        <f t="shared" si="27"/>
        <v/>
      </c>
      <c r="G400" s="8" t="str">
        <f t="shared" si="27"/>
        <v/>
      </c>
      <c r="H400" s="8" t="str">
        <f t="shared" si="27"/>
        <v/>
      </c>
      <c r="I400" s="8" t="str">
        <f t="shared" si="27"/>
        <v/>
      </c>
      <c r="J400" s="8" t="str">
        <f t="shared" si="27"/>
        <v/>
      </c>
      <c r="K400" s="8" t="str">
        <f t="shared" si="27"/>
        <v/>
      </c>
      <c r="L400" s="8" t="str">
        <f t="shared" si="27"/>
        <v/>
      </c>
      <c r="M400" s="8" t="str">
        <f t="shared" si="27"/>
        <v/>
      </c>
      <c r="N400" s="8">
        <f t="shared" si="27"/>
        <v>72901645</v>
      </c>
      <c r="O400" s="8" t="str">
        <f t="shared" si="27"/>
        <v/>
      </c>
      <c r="P400" s="6"/>
      <c r="Q400" s="9" t="s">
        <v>14</v>
      </c>
    </row>
    <row r="401" spans="1:17" x14ac:dyDescent="0.3">
      <c r="B401" s="8" t="str">
        <f t="shared" si="27"/>
        <v/>
      </c>
      <c r="C401" s="8" t="str">
        <f t="shared" si="27"/>
        <v/>
      </c>
      <c r="D401" s="8" t="str">
        <f t="shared" si="27"/>
        <v/>
      </c>
      <c r="E401" s="8" t="str">
        <f t="shared" si="27"/>
        <v/>
      </c>
      <c r="F401" s="8" t="str">
        <f t="shared" si="27"/>
        <v/>
      </c>
      <c r="G401" s="8" t="str">
        <f t="shared" si="27"/>
        <v/>
      </c>
      <c r="H401" s="8" t="str">
        <f t="shared" si="27"/>
        <v/>
      </c>
      <c r="I401" s="8" t="str">
        <f t="shared" si="27"/>
        <v/>
      </c>
      <c r="J401" s="8" t="str">
        <f t="shared" si="27"/>
        <v/>
      </c>
      <c r="K401" s="8" t="str">
        <f t="shared" si="27"/>
        <v/>
      </c>
      <c r="L401" s="8" t="str">
        <f t="shared" si="27"/>
        <v/>
      </c>
      <c r="M401" s="8">
        <f t="shared" si="27"/>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x14ac:dyDescent="0.3">
      <c r="B402" s="203" t="s">
        <v>1</v>
      </c>
      <c r="C402" s="203"/>
      <c r="D402" s="203"/>
      <c r="E402" s="203"/>
      <c r="F402" s="203"/>
      <c r="G402" s="203"/>
      <c r="H402" s="203"/>
      <c r="I402" s="203"/>
      <c r="J402" s="203"/>
      <c r="K402" s="203"/>
      <c r="L402" s="203"/>
      <c r="M402" s="203"/>
      <c r="N402" s="203"/>
      <c r="O402" s="203"/>
    </row>
    <row r="403" spans="1:17" x14ac:dyDescent="0.3">
      <c r="B403" s="204" t="s">
        <v>2</v>
      </c>
      <c r="C403" s="204"/>
      <c r="D403" s="204"/>
      <c r="E403" s="204"/>
      <c r="F403" s="204"/>
      <c r="G403" s="204"/>
      <c r="H403" s="204"/>
      <c r="I403" s="204"/>
      <c r="J403" s="204"/>
      <c r="K403" s="204"/>
      <c r="L403" s="204"/>
      <c r="M403" s="204"/>
      <c r="N403" s="204"/>
      <c r="O403" s="204"/>
      <c r="P403" s="6"/>
      <c r="Q403" s="3"/>
    </row>
    <row r="404" spans="1:17" x14ac:dyDescent="0.3">
      <c r="B404" s="8" t="str">
        <f t="shared" ref="B404:O407" si="28">IFERROR(VLOOKUP($B$403,$4:$123,MATCH($Q404&amp;"/"&amp;B$347,$2:$2,0),FALSE),"")</f>
        <v/>
      </c>
      <c r="C404" s="8" t="str">
        <f t="shared" si="28"/>
        <v/>
      </c>
      <c r="D404" s="8" t="str">
        <f t="shared" si="28"/>
        <v/>
      </c>
      <c r="E404" s="8" t="str">
        <f t="shared" si="28"/>
        <v/>
      </c>
      <c r="F404" s="8" t="str">
        <f t="shared" si="28"/>
        <v/>
      </c>
      <c r="G404" s="8" t="str">
        <f t="shared" si="28"/>
        <v/>
      </c>
      <c r="H404" s="8" t="str">
        <f t="shared" si="28"/>
        <v/>
      </c>
      <c r="I404" s="8" t="str">
        <f t="shared" si="28"/>
        <v/>
      </c>
      <c r="J404" s="8" t="str">
        <f t="shared" si="28"/>
        <v/>
      </c>
      <c r="K404" s="8" t="str">
        <f t="shared" si="28"/>
        <v/>
      </c>
      <c r="L404" s="8" t="str">
        <f t="shared" si="28"/>
        <v/>
      </c>
      <c r="M404" s="8" t="str">
        <f t="shared" si="28"/>
        <v/>
      </c>
      <c r="N404" s="8">
        <f t="shared" si="28"/>
        <v>15398268</v>
      </c>
      <c r="O404" s="8">
        <f t="shared" si="28"/>
        <v>17837008</v>
      </c>
      <c r="P404" s="6"/>
      <c r="Q404" s="9" t="s">
        <v>12</v>
      </c>
    </row>
    <row r="405" spans="1:17" x14ac:dyDescent="0.3">
      <c r="B405" s="8" t="str">
        <f t="shared" si="28"/>
        <v/>
      </c>
      <c r="C405" s="8" t="str">
        <f t="shared" si="28"/>
        <v/>
      </c>
      <c r="D405" s="8" t="str">
        <f t="shared" si="28"/>
        <v/>
      </c>
      <c r="E405" s="8" t="str">
        <f t="shared" si="28"/>
        <v/>
      </c>
      <c r="F405" s="8" t="str">
        <f t="shared" si="28"/>
        <v/>
      </c>
      <c r="G405" s="8" t="str">
        <f t="shared" si="28"/>
        <v/>
      </c>
      <c r="H405" s="8" t="str">
        <f t="shared" si="28"/>
        <v/>
      </c>
      <c r="I405" s="8" t="str">
        <f t="shared" si="28"/>
        <v/>
      </c>
      <c r="J405" s="8" t="str">
        <f t="shared" si="28"/>
        <v/>
      </c>
      <c r="K405" s="8" t="str">
        <f t="shared" si="28"/>
        <v/>
      </c>
      <c r="L405" s="8" t="str">
        <f t="shared" si="28"/>
        <v/>
      </c>
      <c r="M405" s="8" t="str">
        <f t="shared" si="28"/>
        <v/>
      </c>
      <c r="N405" s="8">
        <f t="shared" si="28"/>
        <v>14187861</v>
      </c>
      <c r="O405" s="8" t="str">
        <f t="shared" si="28"/>
        <v/>
      </c>
      <c r="P405" s="6"/>
      <c r="Q405" s="9" t="s">
        <v>13</v>
      </c>
    </row>
    <row r="406" spans="1:17" x14ac:dyDescent="0.3">
      <c r="B406" s="8" t="str">
        <f t="shared" si="28"/>
        <v/>
      </c>
      <c r="C406" s="8" t="str">
        <f t="shared" si="28"/>
        <v/>
      </c>
      <c r="D406" s="8" t="str">
        <f t="shared" si="28"/>
        <v/>
      </c>
      <c r="E406" s="8" t="str">
        <f t="shared" si="28"/>
        <v/>
      </c>
      <c r="F406" s="8" t="str">
        <f t="shared" si="28"/>
        <v/>
      </c>
      <c r="G406" s="8" t="str">
        <f t="shared" si="28"/>
        <v/>
      </c>
      <c r="H406" s="8" t="str">
        <f t="shared" si="28"/>
        <v/>
      </c>
      <c r="I406" s="8" t="str">
        <f t="shared" si="28"/>
        <v/>
      </c>
      <c r="J406" s="8" t="str">
        <f t="shared" si="28"/>
        <v/>
      </c>
      <c r="K406" s="8" t="str">
        <f t="shared" si="28"/>
        <v/>
      </c>
      <c r="L406" s="8" t="str">
        <f t="shared" si="28"/>
        <v/>
      </c>
      <c r="M406" s="8" t="str">
        <f t="shared" si="28"/>
        <v/>
      </c>
      <c r="N406" s="8">
        <f t="shared" si="28"/>
        <v>17203289</v>
      </c>
      <c r="O406" s="8" t="str">
        <f t="shared" si="28"/>
        <v/>
      </c>
      <c r="P406" s="6"/>
      <c r="Q406" s="9" t="s">
        <v>14</v>
      </c>
    </row>
    <row r="407" spans="1:17" x14ac:dyDescent="0.3">
      <c r="B407" s="8" t="str">
        <f t="shared" si="28"/>
        <v/>
      </c>
      <c r="C407" s="8" t="str">
        <f t="shared" si="28"/>
        <v/>
      </c>
      <c r="D407" s="8" t="str">
        <f t="shared" si="28"/>
        <v/>
      </c>
      <c r="E407" s="8" t="str">
        <f t="shared" si="28"/>
        <v/>
      </c>
      <c r="F407" s="8" t="str">
        <f t="shared" si="28"/>
        <v/>
      </c>
      <c r="G407" s="8" t="str">
        <f t="shared" si="28"/>
        <v/>
      </c>
      <c r="H407" s="8" t="str">
        <f t="shared" si="28"/>
        <v/>
      </c>
      <c r="I407" s="8" t="str">
        <f t="shared" si="28"/>
        <v/>
      </c>
      <c r="J407" s="8" t="str">
        <f t="shared" si="28"/>
        <v/>
      </c>
      <c r="K407" s="8" t="str">
        <f t="shared" si="28"/>
        <v/>
      </c>
      <c r="L407" s="8" t="str">
        <f t="shared" si="28"/>
        <v/>
      </c>
      <c r="M407" s="8">
        <f t="shared" si="28"/>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x14ac:dyDescent="0.3">
      <c r="A408" s="84"/>
      <c r="B408" s="12" t="e">
        <f t="shared" ref="B408:M408" si="29">+B407/B$401</f>
        <v>#VALUE!</v>
      </c>
      <c r="C408" s="12" t="e">
        <f t="shared" si="29"/>
        <v>#VALUE!</v>
      </c>
      <c r="D408" s="12" t="e">
        <f t="shared" si="29"/>
        <v>#VALUE!</v>
      </c>
      <c r="E408" s="12" t="e">
        <f t="shared" si="29"/>
        <v>#VALUE!</v>
      </c>
      <c r="F408" s="12" t="e">
        <f t="shared" si="29"/>
        <v>#VALUE!</v>
      </c>
      <c r="G408" s="12" t="e">
        <f t="shared" si="29"/>
        <v>#VALUE!</v>
      </c>
      <c r="H408" s="12" t="e">
        <f t="shared" si="29"/>
        <v>#VALUE!</v>
      </c>
      <c r="I408" s="12" t="e">
        <f t="shared" si="29"/>
        <v>#VALUE!</v>
      </c>
      <c r="J408" s="12" t="e">
        <f t="shared" si="29"/>
        <v>#VALUE!</v>
      </c>
      <c r="K408" s="12" t="e">
        <f t="shared" si="29"/>
        <v>#VALUE!</v>
      </c>
      <c r="L408" s="12" t="e">
        <f t="shared" si="29"/>
        <v>#VALUE!</v>
      </c>
      <c r="M408" s="12">
        <f t="shared" si="29"/>
        <v>0.23709218274063307</v>
      </c>
      <c r="N408" s="12">
        <f>+N407/N$401</f>
        <v>0.24918620034589425</v>
      </c>
      <c r="O408" s="12">
        <f>+O407/O$401</f>
        <v>0.22368271574697396</v>
      </c>
      <c r="P408" s="6"/>
      <c r="Q408" s="11" t="s">
        <v>2552</v>
      </c>
    </row>
    <row r="409" spans="1:17" x14ac:dyDescent="0.3">
      <c r="B409" s="209" t="s">
        <v>3</v>
      </c>
      <c r="C409" s="209"/>
      <c r="D409" s="209"/>
      <c r="E409" s="209"/>
      <c r="F409" s="209"/>
      <c r="G409" s="209"/>
      <c r="H409" s="209"/>
      <c r="I409" s="209"/>
      <c r="J409" s="209"/>
      <c r="K409" s="209"/>
      <c r="L409" s="209"/>
      <c r="M409" s="209"/>
      <c r="N409" s="209"/>
      <c r="O409" s="209"/>
      <c r="P409" s="6"/>
      <c r="Q409" s="3"/>
    </row>
    <row r="410" spans="1:17" x14ac:dyDescent="0.3">
      <c r="B410" s="8" t="str">
        <f t="shared" ref="B410:O413" si="30">IFERROR(VLOOKUP($B$409,$4:$123,MATCH($Q410&amp;"/"&amp;B$347,$2:$2,0),FALSE),"")</f>
        <v/>
      </c>
      <c r="C410" s="8" t="str">
        <f t="shared" si="30"/>
        <v/>
      </c>
      <c r="D410" s="8" t="str">
        <f t="shared" si="30"/>
        <v/>
      </c>
      <c r="E410" s="8" t="str">
        <f t="shared" si="30"/>
        <v/>
      </c>
      <c r="F410" s="8" t="str">
        <f t="shared" si="30"/>
        <v/>
      </c>
      <c r="G410" s="8" t="str">
        <f t="shared" si="30"/>
        <v/>
      </c>
      <c r="H410" s="8" t="str">
        <f t="shared" si="30"/>
        <v/>
      </c>
      <c r="I410" s="8" t="str">
        <f t="shared" si="30"/>
        <v/>
      </c>
      <c r="J410" s="8" t="str">
        <f t="shared" si="30"/>
        <v/>
      </c>
      <c r="K410" s="8" t="str">
        <f t="shared" si="30"/>
        <v/>
      </c>
      <c r="L410" s="8" t="str">
        <f t="shared" si="30"/>
        <v/>
      </c>
      <c r="M410" s="8" t="str">
        <f t="shared" si="30"/>
        <v/>
      </c>
      <c r="N410" s="8">
        <f t="shared" si="30"/>
        <v>30042548</v>
      </c>
      <c r="O410" s="8">
        <f t="shared" si="30"/>
        <v>34231357</v>
      </c>
      <c r="P410" s="6"/>
      <c r="Q410" s="9" t="s">
        <v>12</v>
      </c>
    </row>
    <row r="411" spans="1:17" x14ac:dyDescent="0.3">
      <c r="B411" s="8" t="str">
        <f t="shared" si="30"/>
        <v/>
      </c>
      <c r="C411" s="8" t="str">
        <f t="shared" si="30"/>
        <v/>
      </c>
      <c r="D411" s="8" t="str">
        <f t="shared" si="30"/>
        <v/>
      </c>
      <c r="E411" s="8" t="str">
        <f t="shared" si="30"/>
        <v/>
      </c>
      <c r="F411" s="8" t="str">
        <f t="shared" si="30"/>
        <v/>
      </c>
      <c r="G411" s="8" t="str">
        <f t="shared" si="30"/>
        <v/>
      </c>
      <c r="H411" s="8" t="str">
        <f t="shared" si="30"/>
        <v/>
      </c>
      <c r="I411" s="8" t="str">
        <f t="shared" si="30"/>
        <v/>
      </c>
      <c r="J411" s="8" t="str">
        <f t="shared" si="30"/>
        <v/>
      </c>
      <c r="K411" s="8" t="str">
        <f t="shared" si="30"/>
        <v/>
      </c>
      <c r="L411" s="8" t="str">
        <f t="shared" si="30"/>
        <v/>
      </c>
      <c r="M411" s="8" t="str">
        <f t="shared" si="30"/>
        <v/>
      </c>
      <c r="N411" s="8">
        <f t="shared" si="30"/>
        <v>32693529</v>
      </c>
      <c r="O411" s="8" t="str">
        <f t="shared" si="30"/>
        <v/>
      </c>
      <c r="P411" s="6"/>
      <c r="Q411" s="9" t="s">
        <v>13</v>
      </c>
    </row>
    <row r="412" spans="1:17" x14ac:dyDescent="0.3">
      <c r="B412" s="8" t="str">
        <f t="shared" si="30"/>
        <v/>
      </c>
      <c r="C412" s="8" t="str">
        <f t="shared" si="30"/>
        <v/>
      </c>
      <c r="D412" s="8" t="str">
        <f t="shared" si="30"/>
        <v/>
      </c>
      <c r="E412" s="8" t="str">
        <f t="shared" si="30"/>
        <v/>
      </c>
      <c r="F412" s="8" t="str">
        <f t="shared" si="30"/>
        <v/>
      </c>
      <c r="G412" s="8" t="str">
        <f t="shared" si="30"/>
        <v/>
      </c>
      <c r="H412" s="8" t="str">
        <f t="shared" si="30"/>
        <v/>
      </c>
      <c r="I412" s="8" t="str">
        <f t="shared" si="30"/>
        <v/>
      </c>
      <c r="J412" s="8" t="str">
        <f t="shared" si="30"/>
        <v/>
      </c>
      <c r="K412" s="8" t="str">
        <f t="shared" si="30"/>
        <v/>
      </c>
      <c r="L412" s="8" t="str">
        <f t="shared" si="30"/>
        <v/>
      </c>
      <c r="M412" s="8" t="str">
        <f t="shared" si="30"/>
        <v/>
      </c>
      <c r="N412" s="8">
        <f t="shared" si="30"/>
        <v>31256413</v>
      </c>
      <c r="O412" s="8" t="str">
        <f t="shared" si="30"/>
        <v/>
      </c>
      <c r="P412" s="6"/>
      <c r="Q412" s="9" t="s">
        <v>14</v>
      </c>
    </row>
    <row r="413" spans="1:17" x14ac:dyDescent="0.3">
      <c r="B413" s="8" t="str">
        <f t="shared" si="30"/>
        <v/>
      </c>
      <c r="C413" s="8" t="str">
        <f t="shared" si="30"/>
        <v/>
      </c>
      <c r="D413" s="8" t="str">
        <f t="shared" si="30"/>
        <v/>
      </c>
      <c r="E413" s="8" t="str">
        <f t="shared" si="30"/>
        <v/>
      </c>
      <c r="F413" s="8" t="str">
        <f t="shared" si="30"/>
        <v/>
      </c>
      <c r="G413" s="8" t="str">
        <f t="shared" si="30"/>
        <v/>
      </c>
      <c r="H413" s="8" t="str">
        <f t="shared" si="30"/>
        <v/>
      </c>
      <c r="I413" s="8" t="str">
        <f t="shared" si="30"/>
        <v/>
      </c>
      <c r="J413" s="8" t="str">
        <f t="shared" si="30"/>
        <v/>
      </c>
      <c r="K413" s="8" t="str">
        <f t="shared" si="30"/>
        <v/>
      </c>
      <c r="L413" s="8" t="str">
        <f t="shared" si="30"/>
        <v/>
      </c>
      <c r="M413" s="8">
        <f t="shared" si="30"/>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x14ac:dyDescent="0.3">
      <c r="B414" s="12" t="e">
        <f t="shared" ref="B414:M414" si="31">+B413/B$401</f>
        <v>#VALUE!</v>
      </c>
      <c r="C414" s="12" t="e">
        <f t="shared" si="31"/>
        <v>#VALUE!</v>
      </c>
      <c r="D414" s="12" t="e">
        <f t="shared" si="31"/>
        <v>#VALUE!</v>
      </c>
      <c r="E414" s="12" t="e">
        <f t="shared" si="31"/>
        <v>#VALUE!</v>
      </c>
      <c r="F414" s="12" t="e">
        <f t="shared" si="31"/>
        <v>#VALUE!</v>
      </c>
      <c r="G414" s="12" t="e">
        <f t="shared" si="31"/>
        <v>#VALUE!</v>
      </c>
      <c r="H414" s="12" t="e">
        <f t="shared" si="31"/>
        <v>#VALUE!</v>
      </c>
      <c r="I414" s="12" t="e">
        <f t="shared" si="31"/>
        <v>#VALUE!</v>
      </c>
      <c r="J414" s="12" t="e">
        <f t="shared" si="31"/>
        <v>#VALUE!</v>
      </c>
      <c r="K414" s="12" t="e">
        <f t="shared" si="31"/>
        <v>#VALUE!</v>
      </c>
      <c r="L414" s="12" t="e">
        <f t="shared" si="31"/>
        <v>#VALUE!</v>
      </c>
      <c r="M414" s="12">
        <f t="shared" si="31"/>
        <v>0.47625994919644737</v>
      </c>
      <c r="N414" s="12">
        <f>+N413/N$401</f>
        <v>0.41092140136011429</v>
      </c>
      <c r="O414" s="12">
        <f>+O413/O$401</f>
        <v>0.4292739509599473</v>
      </c>
      <c r="P414" s="6"/>
      <c r="Q414" s="11" t="s">
        <v>2552</v>
      </c>
    </row>
    <row r="415" spans="1:17" x14ac:dyDescent="0.3">
      <c r="B415" s="211" t="s">
        <v>4</v>
      </c>
      <c r="C415" s="211"/>
      <c r="D415" s="211"/>
      <c r="E415" s="211"/>
      <c r="F415" s="211"/>
      <c r="G415" s="211"/>
      <c r="H415" s="211"/>
      <c r="I415" s="211"/>
      <c r="J415" s="211"/>
      <c r="K415" s="211"/>
      <c r="L415" s="211"/>
      <c r="M415" s="211"/>
      <c r="N415" s="211"/>
      <c r="O415" s="211"/>
      <c r="P415" s="6"/>
      <c r="Q415" s="3"/>
    </row>
    <row r="416" spans="1:17" x14ac:dyDescent="0.3">
      <c r="B416" s="8" t="str">
        <f t="shared" ref="B416:O419" si="32">IFERROR(VLOOKUP($B$415,$4:$123,MATCH($Q416&amp;"/"&amp;B$347,$2:$2,0),FALSE),"")</f>
        <v/>
      </c>
      <c r="C416" s="8" t="str">
        <f t="shared" si="32"/>
        <v/>
      </c>
      <c r="D416" s="8" t="str">
        <f t="shared" si="32"/>
        <v/>
      </c>
      <c r="E416" s="8" t="str">
        <f t="shared" si="32"/>
        <v/>
      </c>
      <c r="F416" s="8" t="str">
        <f t="shared" si="32"/>
        <v/>
      </c>
      <c r="G416" s="8" t="str">
        <f t="shared" si="32"/>
        <v/>
      </c>
      <c r="H416" s="8" t="str">
        <f t="shared" si="32"/>
        <v/>
      </c>
      <c r="I416" s="8" t="str">
        <f t="shared" si="32"/>
        <v/>
      </c>
      <c r="J416" s="8" t="str">
        <f t="shared" si="32"/>
        <v/>
      </c>
      <c r="K416" s="8" t="str">
        <f t="shared" si="32"/>
        <v/>
      </c>
      <c r="L416" s="8" t="str">
        <f t="shared" si="32"/>
        <v/>
      </c>
      <c r="M416" s="8" t="str">
        <f t="shared" si="32"/>
        <v/>
      </c>
      <c r="N416" s="8">
        <f t="shared" si="32"/>
        <v>45440816</v>
      </c>
      <c r="O416" s="8">
        <f t="shared" si="32"/>
        <v>52068365</v>
      </c>
      <c r="P416" s="6"/>
      <c r="Q416" s="9" t="s">
        <v>12</v>
      </c>
    </row>
    <row r="417" spans="2:17" x14ac:dyDescent="0.3">
      <c r="B417" s="8" t="str">
        <f t="shared" si="32"/>
        <v/>
      </c>
      <c r="C417" s="8" t="str">
        <f t="shared" si="32"/>
        <v/>
      </c>
      <c r="D417" s="8" t="str">
        <f t="shared" si="32"/>
        <v/>
      </c>
      <c r="E417" s="8" t="str">
        <f t="shared" si="32"/>
        <v/>
      </c>
      <c r="F417" s="8" t="str">
        <f t="shared" si="32"/>
        <v/>
      </c>
      <c r="G417" s="8" t="str">
        <f t="shared" si="32"/>
        <v/>
      </c>
      <c r="H417" s="8" t="str">
        <f t="shared" si="32"/>
        <v/>
      </c>
      <c r="I417" s="8" t="str">
        <f t="shared" si="32"/>
        <v/>
      </c>
      <c r="J417" s="8" t="str">
        <f t="shared" si="32"/>
        <v/>
      </c>
      <c r="K417" s="8" t="str">
        <f t="shared" si="32"/>
        <v/>
      </c>
      <c r="L417" s="8" t="str">
        <f t="shared" si="32"/>
        <v/>
      </c>
      <c r="M417" s="8" t="str">
        <f t="shared" si="32"/>
        <v/>
      </c>
      <c r="N417" s="8">
        <f t="shared" si="32"/>
        <v>46881390</v>
      </c>
      <c r="O417" s="8" t="str">
        <f t="shared" si="32"/>
        <v/>
      </c>
      <c r="P417" s="6"/>
      <c r="Q417" s="9" t="s">
        <v>13</v>
      </c>
    </row>
    <row r="418" spans="2:17" x14ac:dyDescent="0.3">
      <c r="B418" s="8" t="str">
        <f t="shared" si="32"/>
        <v/>
      </c>
      <c r="C418" s="8" t="str">
        <f t="shared" si="32"/>
        <v/>
      </c>
      <c r="D418" s="8" t="str">
        <f t="shared" si="32"/>
        <v/>
      </c>
      <c r="E418" s="8" t="str">
        <f t="shared" si="32"/>
        <v/>
      </c>
      <c r="F418" s="8" t="str">
        <f t="shared" si="32"/>
        <v/>
      </c>
      <c r="G418" s="8" t="str">
        <f t="shared" si="32"/>
        <v/>
      </c>
      <c r="H418" s="8" t="str">
        <f t="shared" si="32"/>
        <v/>
      </c>
      <c r="I418" s="8" t="str">
        <f t="shared" si="32"/>
        <v/>
      </c>
      <c r="J418" s="8" t="str">
        <f t="shared" si="32"/>
        <v/>
      </c>
      <c r="K418" s="8" t="str">
        <f t="shared" si="32"/>
        <v/>
      </c>
      <c r="L418" s="8" t="str">
        <f t="shared" si="32"/>
        <v/>
      </c>
      <c r="M418" s="8" t="str">
        <f t="shared" si="32"/>
        <v/>
      </c>
      <c r="N418" s="8">
        <f t="shared" si="32"/>
        <v>48459702</v>
      </c>
      <c r="O418" s="8" t="str">
        <f t="shared" si="32"/>
        <v/>
      </c>
      <c r="P418" s="6"/>
      <c r="Q418" s="9" t="s">
        <v>14</v>
      </c>
    </row>
    <row r="419" spans="2:17" x14ac:dyDescent="0.3">
      <c r="B419" s="8" t="str">
        <f t="shared" si="32"/>
        <v/>
      </c>
      <c r="C419" s="8" t="str">
        <f t="shared" si="32"/>
        <v/>
      </c>
      <c r="D419" s="8" t="str">
        <f t="shared" si="32"/>
        <v/>
      </c>
      <c r="E419" s="8" t="str">
        <f t="shared" si="32"/>
        <v/>
      </c>
      <c r="F419" s="8" t="str">
        <f t="shared" si="32"/>
        <v/>
      </c>
      <c r="G419" s="8" t="str">
        <f t="shared" si="32"/>
        <v/>
      </c>
      <c r="H419" s="8" t="str">
        <f t="shared" si="32"/>
        <v/>
      </c>
      <c r="I419" s="8" t="str">
        <f t="shared" si="32"/>
        <v/>
      </c>
      <c r="J419" s="8" t="str">
        <f t="shared" si="32"/>
        <v/>
      </c>
      <c r="K419" s="8" t="str">
        <f t="shared" si="32"/>
        <v/>
      </c>
      <c r="L419" s="8" t="str">
        <f t="shared" si="32"/>
        <v/>
      </c>
      <c r="M419" s="8">
        <f t="shared" si="3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x14ac:dyDescent="0.3">
      <c r="B420" s="12" t="e">
        <f t="shared" ref="B420:M420" si="33">+B419/B$401</f>
        <v>#VALUE!</v>
      </c>
      <c r="C420" s="12" t="e">
        <f t="shared" si="33"/>
        <v>#VALUE!</v>
      </c>
      <c r="D420" s="12" t="e">
        <f t="shared" si="33"/>
        <v>#VALUE!</v>
      </c>
      <c r="E420" s="12" t="e">
        <f t="shared" si="33"/>
        <v>#VALUE!</v>
      </c>
      <c r="F420" s="12" t="e">
        <f t="shared" si="33"/>
        <v>#VALUE!</v>
      </c>
      <c r="G420" s="12" t="e">
        <f t="shared" si="33"/>
        <v>#VALUE!</v>
      </c>
      <c r="H420" s="12" t="e">
        <f t="shared" si="33"/>
        <v>#VALUE!</v>
      </c>
      <c r="I420" s="12" t="e">
        <f t="shared" si="33"/>
        <v>#VALUE!</v>
      </c>
      <c r="J420" s="12" t="e">
        <f t="shared" si="33"/>
        <v>#VALUE!</v>
      </c>
      <c r="K420" s="12" t="e">
        <f t="shared" si="33"/>
        <v>#VALUE!</v>
      </c>
      <c r="L420" s="12" t="e">
        <f t="shared" si="33"/>
        <v>#VALUE!</v>
      </c>
      <c r="M420" s="12">
        <f t="shared" si="33"/>
        <v>0.71335213193708036</v>
      </c>
      <c r="N420" s="12">
        <f>+N419/N$401</f>
        <v>0.66010760170600846</v>
      </c>
      <c r="O420" s="12">
        <f>+O419/O$401</f>
        <v>0.65295666670692121</v>
      </c>
      <c r="P420" s="6"/>
      <c r="Q420" s="11" t="s">
        <v>2552</v>
      </c>
    </row>
    <row r="421" spans="2:17" x14ac:dyDescent="0.3">
      <c r="B421" s="203" t="s">
        <v>812</v>
      </c>
      <c r="C421" s="203"/>
      <c r="D421" s="203"/>
      <c r="E421" s="203"/>
      <c r="F421" s="203"/>
      <c r="G421" s="203"/>
      <c r="H421" s="203"/>
      <c r="I421" s="203"/>
      <c r="J421" s="203"/>
      <c r="K421" s="203"/>
      <c r="L421" s="203"/>
      <c r="M421" s="203"/>
      <c r="N421" s="203"/>
      <c r="O421" s="203"/>
      <c r="P421" s="6"/>
      <c r="Q421" s="3"/>
    </row>
    <row r="422" spans="2:17" x14ac:dyDescent="0.3">
      <c r="B422" s="8" t="str">
        <f t="shared" ref="B422:O425" si="34">IFERROR(VLOOKUP($B$421,$4:$123,MATCH($Q422&amp;"/"&amp;B$347,$2:$2,0),FALSE),"")</f>
        <v/>
      </c>
      <c r="C422" s="8" t="str">
        <f t="shared" si="34"/>
        <v/>
      </c>
      <c r="D422" s="8" t="str">
        <f t="shared" si="34"/>
        <v/>
      </c>
      <c r="E422" s="8" t="str">
        <f t="shared" si="34"/>
        <v/>
      </c>
      <c r="F422" s="8" t="str">
        <f t="shared" si="34"/>
        <v/>
      </c>
      <c r="G422" s="8" t="str">
        <f t="shared" si="34"/>
        <v/>
      </c>
      <c r="H422" s="8" t="str">
        <f t="shared" si="34"/>
        <v/>
      </c>
      <c r="I422" s="8" t="str">
        <f t="shared" si="34"/>
        <v/>
      </c>
      <c r="J422" s="8" t="str">
        <f t="shared" si="34"/>
        <v/>
      </c>
      <c r="K422" s="8" t="str">
        <f t="shared" si="34"/>
        <v/>
      </c>
      <c r="L422" s="8" t="str">
        <f t="shared" si="34"/>
        <v/>
      </c>
      <c r="M422" s="8" t="str">
        <f t="shared" si="34"/>
        <v/>
      </c>
      <c r="N422" s="8">
        <f t="shared" si="34"/>
        <v>50674059</v>
      </c>
      <c r="O422" s="8">
        <f t="shared" si="34"/>
        <v>57684517</v>
      </c>
      <c r="P422" s="6"/>
      <c r="Q422" s="9" t="s">
        <v>12</v>
      </c>
    </row>
    <row r="423" spans="2:17" x14ac:dyDescent="0.3">
      <c r="B423" s="8" t="str">
        <f t="shared" si="34"/>
        <v/>
      </c>
      <c r="C423" s="8" t="str">
        <f t="shared" si="34"/>
        <v/>
      </c>
      <c r="D423" s="8" t="str">
        <f t="shared" si="34"/>
        <v/>
      </c>
      <c r="E423" s="8" t="str">
        <f t="shared" si="34"/>
        <v/>
      </c>
      <c r="F423" s="8" t="str">
        <f t="shared" si="34"/>
        <v/>
      </c>
      <c r="G423" s="8" t="str">
        <f t="shared" si="34"/>
        <v/>
      </c>
      <c r="H423" s="8" t="str">
        <f t="shared" si="34"/>
        <v/>
      </c>
      <c r="I423" s="8" t="str">
        <f t="shared" si="34"/>
        <v/>
      </c>
      <c r="J423" s="8" t="str">
        <f t="shared" si="34"/>
        <v/>
      </c>
      <c r="K423" s="8" t="str">
        <f t="shared" si="34"/>
        <v/>
      </c>
      <c r="L423" s="8" t="str">
        <f t="shared" si="34"/>
        <v/>
      </c>
      <c r="M423" s="8" t="str">
        <f t="shared" si="34"/>
        <v/>
      </c>
      <c r="N423" s="8">
        <f t="shared" si="34"/>
        <v>52111800</v>
      </c>
      <c r="O423" s="8" t="str">
        <f t="shared" si="34"/>
        <v/>
      </c>
      <c r="P423" s="6"/>
      <c r="Q423" s="9" t="s">
        <v>13</v>
      </c>
    </row>
    <row r="424" spans="2:17" x14ac:dyDescent="0.3">
      <c r="B424" s="8" t="str">
        <f t="shared" si="34"/>
        <v/>
      </c>
      <c r="C424" s="8" t="str">
        <f t="shared" si="34"/>
        <v/>
      </c>
      <c r="D424" s="8" t="str">
        <f t="shared" si="34"/>
        <v/>
      </c>
      <c r="E424" s="8" t="str">
        <f t="shared" si="34"/>
        <v/>
      </c>
      <c r="F424" s="8" t="str">
        <f t="shared" si="34"/>
        <v/>
      </c>
      <c r="G424" s="8" t="str">
        <f t="shared" si="34"/>
        <v/>
      </c>
      <c r="H424" s="8" t="str">
        <f t="shared" si="34"/>
        <v/>
      </c>
      <c r="I424" s="8" t="str">
        <f t="shared" si="34"/>
        <v/>
      </c>
      <c r="J424" s="8" t="str">
        <f t="shared" si="34"/>
        <v/>
      </c>
      <c r="K424" s="8" t="str">
        <f t="shared" si="34"/>
        <v/>
      </c>
      <c r="L424" s="8" t="str">
        <f t="shared" si="34"/>
        <v/>
      </c>
      <c r="M424" s="8" t="str">
        <f t="shared" si="34"/>
        <v/>
      </c>
      <c r="N424" s="8">
        <f t="shared" si="34"/>
        <v>53588050</v>
      </c>
      <c r="O424" s="8" t="str">
        <f t="shared" si="34"/>
        <v/>
      </c>
      <c r="P424" s="6"/>
      <c r="Q424" s="9" t="s">
        <v>14</v>
      </c>
    </row>
    <row r="425" spans="2:17" x14ac:dyDescent="0.3">
      <c r="B425" s="8" t="str">
        <f t="shared" si="34"/>
        <v/>
      </c>
      <c r="C425" s="8" t="str">
        <f t="shared" si="34"/>
        <v/>
      </c>
      <c r="D425" s="8" t="str">
        <f t="shared" si="34"/>
        <v/>
      </c>
      <c r="E425" s="8" t="str">
        <f t="shared" si="34"/>
        <v/>
      </c>
      <c r="F425" s="8" t="str">
        <f t="shared" si="34"/>
        <v/>
      </c>
      <c r="G425" s="8" t="str">
        <f t="shared" si="34"/>
        <v/>
      </c>
      <c r="H425" s="8" t="str">
        <f t="shared" si="34"/>
        <v/>
      </c>
      <c r="I425" s="8" t="str">
        <f t="shared" si="34"/>
        <v/>
      </c>
      <c r="J425" s="8" t="str">
        <f t="shared" si="34"/>
        <v/>
      </c>
      <c r="K425" s="8" t="str">
        <f t="shared" si="34"/>
        <v/>
      </c>
      <c r="L425" s="8" t="str">
        <f t="shared" si="34"/>
        <v/>
      </c>
      <c r="M425" s="8">
        <f t="shared" si="34"/>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x14ac:dyDescent="0.3">
      <c r="B426" s="12" t="e">
        <f t="shared" ref="B426:M426" si="35">+B425/B$401</f>
        <v>#VALUE!</v>
      </c>
      <c r="C426" s="12" t="e">
        <f t="shared" si="35"/>
        <v>#VALUE!</v>
      </c>
      <c r="D426" s="12" t="e">
        <f t="shared" si="35"/>
        <v>#VALUE!</v>
      </c>
      <c r="E426" s="12" t="e">
        <f t="shared" si="35"/>
        <v>#VALUE!</v>
      </c>
      <c r="F426" s="12" t="e">
        <f t="shared" si="35"/>
        <v>#VALUE!</v>
      </c>
      <c r="G426" s="12" t="e">
        <f t="shared" si="35"/>
        <v>#VALUE!</v>
      </c>
      <c r="H426" s="12" t="e">
        <f t="shared" si="35"/>
        <v>#VALUE!</v>
      </c>
      <c r="I426" s="12" t="e">
        <f t="shared" si="35"/>
        <v>#VALUE!</v>
      </c>
      <c r="J426" s="12" t="e">
        <f t="shared" si="35"/>
        <v>#VALUE!</v>
      </c>
      <c r="K426" s="12" t="e">
        <f t="shared" si="35"/>
        <v>#VALUE!</v>
      </c>
      <c r="L426" s="12" t="e">
        <f t="shared" si="35"/>
        <v>#VALUE!</v>
      </c>
      <c r="M426" s="12">
        <f t="shared" si="35"/>
        <v>0.74185711640037111</v>
      </c>
      <c r="N426" s="12">
        <f>+N425/N$401</f>
        <v>0.73217261441352721</v>
      </c>
      <c r="O426" s="12">
        <f>+O425/O$401</f>
        <v>0.72338530201435625</v>
      </c>
      <c r="P426" s="6"/>
      <c r="Q426" s="11" t="s">
        <v>2552</v>
      </c>
    </row>
    <row r="427" spans="2:17" x14ac:dyDescent="0.3">
      <c r="B427" s="202" t="s">
        <v>17</v>
      </c>
      <c r="C427" s="202"/>
      <c r="D427" s="202"/>
      <c r="E427" s="202"/>
      <c r="F427" s="202"/>
      <c r="G427" s="202"/>
      <c r="H427" s="202"/>
      <c r="I427" s="202"/>
      <c r="J427" s="202"/>
      <c r="K427" s="202"/>
      <c r="L427" s="202"/>
      <c r="M427" s="202"/>
      <c r="N427" s="202"/>
      <c r="O427" s="202"/>
      <c r="P427" s="6"/>
      <c r="Q427" s="11"/>
    </row>
    <row r="428" spans="2:17" x14ac:dyDescent="0.3">
      <c r="B428" s="215" t="s">
        <v>813</v>
      </c>
      <c r="C428" s="215"/>
      <c r="D428" s="215"/>
      <c r="E428" s="215"/>
      <c r="F428" s="215"/>
      <c r="G428" s="215"/>
      <c r="H428" s="215"/>
      <c r="I428" s="215"/>
      <c r="J428" s="215"/>
      <c r="K428" s="215"/>
      <c r="L428" s="215"/>
      <c r="M428" s="215"/>
      <c r="N428" s="215"/>
      <c r="O428" s="215"/>
    </row>
    <row r="429" spans="2:17" x14ac:dyDescent="0.3">
      <c r="B429" s="8" t="str">
        <f t="shared" ref="B429:O432" si="36">IFERROR(VLOOKUP($B$428,$4:$123,MATCH($Q429&amp;"/"&amp;B$347,$2:$2,0),FALSE),"")</f>
        <v/>
      </c>
      <c r="C429" s="8" t="str">
        <f t="shared" si="36"/>
        <v/>
      </c>
      <c r="D429" s="8" t="str">
        <f t="shared" si="36"/>
        <v/>
      </c>
      <c r="E429" s="8" t="str">
        <f t="shared" si="36"/>
        <v/>
      </c>
      <c r="F429" s="8" t="str">
        <f t="shared" si="36"/>
        <v/>
      </c>
      <c r="G429" s="8" t="str">
        <f t="shared" si="36"/>
        <v/>
      </c>
      <c r="H429" s="8" t="str">
        <f t="shared" si="36"/>
        <v/>
      </c>
      <c r="I429" s="8" t="str">
        <f t="shared" si="36"/>
        <v/>
      </c>
      <c r="J429" s="8" t="str">
        <f t="shared" si="36"/>
        <v/>
      </c>
      <c r="K429" s="8" t="str">
        <f t="shared" si="36"/>
        <v/>
      </c>
      <c r="L429" s="8" t="str">
        <f t="shared" si="36"/>
        <v/>
      </c>
      <c r="M429" s="8" t="str">
        <f t="shared" si="36"/>
        <v/>
      </c>
      <c r="N429" s="8">
        <f t="shared" si="36"/>
        <v>12638675</v>
      </c>
      <c r="O429" s="8">
        <f t="shared" si="36"/>
        <v>17349125</v>
      </c>
      <c r="P429" s="6"/>
      <c r="Q429" s="9" t="s">
        <v>12</v>
      </c>
    </row>
    <row r="430" spans="2:17" x14ac:dyDescent="0.3">
      <c r="B430" s="8" t="str">
        <f t="shared" si="36"/>
        <v/>
      </c>
      <c r="C430" s="8" t="str">
        <f t="shared" si="36"/>
        <v/>
      </c>
      <c r="D430" s="8" t="str">
        <f t="shared" si="36"/>
        <v/>
      </c>
      <c r="E430" s="8" t="str">
        <f t="shared" si="36"/>
        <v/>
      </c>
      <c r="F430" s="8" t="str">
        <f t="shared" si="36"/>
        <v/>
      </c>
      <c r="G430" s="8" t="str">
        <f t="shared" si="36"/>
        <v/>
      </c>
      <c r="H430" s="8" t="str">
        <f t="shared" si="36"/>
        <v/>
      </c>
      <c r="I430" s="8" t="str">
        <f t="shared" si="36"/>
        <v/>
      </c>
      <c r="J430" s="8" t="str">
        <f t="shared" si="36"/>
        <v/>
      </c>
      <c r="K430" s="8" t="str">
        <f t="shared" si="36"/>
        <v/>
      </c>
      <c r="L430" s="8" t="str">
        <f t="shared" si="36"/>
        <v/>
      </c>
      <c r="M430" s="8" t="str">
        <f t="shared" si="36"/>
        <v/>
      </c>
      <c r="N430" s="8">
        <f t="shared" si="36"/>
        <v>13269228</v>
      </c>
      <c r="O430" s="8" t="str">
        <f t="shared" si="36"/>
        <v/>
      </c>
      <c r="P430" s="6"/>
      <c r="Q430" s="9" t="s">
        <v>13</v>
      </c>
    </row>
    <row r="431" spans="2:17" x14ac:dyDescent="0.3">
      <c r="B431" s="8" t="str">
        <f t="shared" si="36"/>
        <v/>
      </c>
      <c r="C431" s="8" t="str">
        <f t="shared" si="36"/>
        <v/>
      </c>
      <c r="D431" s="8" t="str">
        <f t="shared" si="36"/>
        <v/>
      </c>
      <c r="E431" s="8" t="str">
        <f t="shared" si="36"/>
        <v/>
      </c>
      <c r="F431" s="8" t="str">
        <f t="shared" si="36"/>
        <v/>
      </c>
      <c r="G431" s="8" t="str">
        <f t="shared" si="36"/>
        <v/>
      </c>
      <c r="H431" s="8" t="str">
        <f t="shared" si="36"/>
        <v/>
      </c>
      <c r="I431" s="8" t="str">
        <f t="shared" si="36"/>
        <v/>
      </c>
      <c r="J431" s="8" t="str">
        <f t="shared" si="36"/>
        <v/>
      </c>
      <c r="K431" s="8" t="str">
        <f t="shared" si="36"/>
        <v/>
      </c>
      <c r="L431" s="8" t="str">
        <f t="shared" si="36"/>
        <v/>
      </c>
      <c r="M431" s="8" t="str">
        <f t="shared" si="36"/>
        <v/>
      </c>
      <c r="N431" s="8">
        <f t="shared" si="36"/>
        <v>14609201</v>
      </c>
      <c r="O431" s="8" t="str">
        <f t="shared" si="36"/>
        <v/>
      </c>
      <c r="P431" s="6"/>
      <c r="Q431" s="9" t="s">
        <v>14</v>
      </c>
    </row>
    <row r="432" spans="2:17" x14ac:dyDescent="0.3">
      <c r="B432" s="8" t="str">
        <f t="shared" si="36"/>
        <v/>
      </c>
      <c r="C432" s="8" t="str">
        <f t="shared" si="36"/>
        <v/>
      </c>
      <c r="D432" s="8" t="str">
        <f t="shared" si="36"/>
        <v/>
      </c>
      <c r="E432" s="8" t="str">
        <f t="shared" si="36"/>
        <v/>
      </c>
      <c r="F432" s="8" t="str">
        <f t="shared" si="36"/>
        <v/>
      </c>
      <c r="G432" s="8" t="str">
        <f t="shared" si="36"/>
        <v/>
      </c>
      <c r="H432" s="8" t="str">
        <f t="shared" si="36"/>
        <v/>
      </c>
      <c r="I432" s="8" t="str">
        <f t="shared" si="36"/>
        <v/>
      </c>
      <c r="J432" s="8" t="str">
        <f t="shared" si="36"/>
        <v/>
      </c>
      <c r="K432" s="8" t="str">
        <f t="shared" si="36"/>
        <v/>
      </c>
      <c r="L432" s="8" t="str">
        <f t="shared" si="36"/>
        <v/>
      </c>
      <c r="M432" s="8">
        <f t="shared" si="36"/>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x14ac:dyDescent="0.3">
      <c r="A433" s="85"/>
      <c r="B433" s="12" t="e">
        <f t="shared" ref="B433:M433" si="37">+B432/B$401</f>
        <v>#VALUE!</v>
      </c>
      <c r="C433" s="12" t="e">
        <f t="shared" si="37"/>
        <v>#VALUE!</v>
      </c>
      <c r="D433" s="12" t="e">
        <f t="shared" si="37"/>
        <v>#VALUE!</v>
      </c>
      <c r="E433" s="12" t="e">
        <f t="shared" si="37"/>
        <v>#VALUE!</v>
      </c>
      <c r="F433" s="12" t="e">
        <f t="shared" si="37"/>
        <v>#VALUE!</v>
      </c>
      <c r="G433" s="12" t="e">
        <f t="shared" si="37"/>
        <v>#VALUE!</v>
      </c>
      <c r="H433" s="12" t="e">
        <f t="shared" si="37"/>
        <v>#VALUE!</v>
      </c>
      <c r="I433" s="12" t="e">
        <f t="shared" si="37"/>
        <v>#VALUE!</v>
      </c>
      <c r="J433" s="12" t="e">
        <f t="shared" si="37"/>
        <v>#VALUE!</v>
      </c>
      <c r="K433" s="12" t="e">
        <f t="shared" si="37"/>
        <v>#VALUE!</v>
      </c>
      <c r="L433" s="12" t="e">
        <f t="shared" si="37"/>
        <v>#VALUE!</v>
      </c>
      <c r="M433" s="12">
        <f t="shared" si="37"/>
        <v>0.18217394096118172</v>
      </c>
      <c r="N433" s="12">
        <f>+N432/N$401</f>
        <v>0.20687750117776305</v>
      </c>
      <c r="O433" s="12">
        <f>+O432/O$401</f>
        <v>0.21756448143285689</v>
      </c>
      <c r="P433" s="6"/>
      <c r="Q433" s="11" t="s">
        <v>2552</v>
      </c>
    </row>
    <row r="434" spans="1:18" x14ac:dyDescent="0.3">
      <c r="B434" s="202" t="s">
        <v>814</v>
      </c>
      <c r="C434" s="202"/>
      <c r="D434" s="202"/>
      <c r="E434" s="202"/>
      <c r="F434" s="202"/>
      <c r="G434" s="202"/>
      <c r="H434" s="202"/>
      <c r="I434" s="202"/>
      <c r="J434" s="202"/>
      <c r="K434" s="202"/>
      <c r="L434" s="202"/>
      <c r="M434" s="202"/>
      <c r="N434" s="202"/>
      <c r="O434" s="202"/>
    </row>
    <row r="435" spans="1:18" x14ac:dyDescent="0.3">
      <c r="B435" s="8" t="str">
        <f t="shared" ref="B435:O438" si="38">IFERROR(VLOOKUP($B$434,$4:$123,MATCH($Q435&amp;"/"&amp;B$347,$2:$2,0),FALSE),"")</f>
        <v/>
      </c>
      <c r="C435" s="8" t="str">
        <f t="shared" si="38"/>
        <v/>
      </c>
      <c r="D435" s="8" t="str">
        <f t="shared" si="38"/>
        <v/>
      </c>
      <c r="E435" s="8" t="str">
        <f t="shared" si="38"/>
        <v/>
      </c>
      <c r="F435" s="8" t="str">
        <f t="shared" si="38"/>
        <v/>
      </c>
      <c r="G435" s="8" t="str">
        <f t="shared" si="38"/>
        <v/>
      </c>
      <c r="H435" s="8" t="str">
        <f t="shared" si="38"/>
        <v/>
      </c>
      <c r="I435" s="8" t="str">
        <f t="shared" si="38"/>
        <v/>
      </c>
      <c r="J435" s="8" t="str">
        <f t="shared" si="38"/>
        <v/>
      </c>
      <c r="K435" s="8" t="str">
        <f t="shared" si="38"/>
        <v/>
      </c>
      <c r="L435" s="8" t="str">
        <f t="shared" si="38"/>
        <v/>
      </c>
      <c r="M435" s="8" t="str">
        <f t="shared" si="38"/>
        <v/>
      </c>
      <c r="N435" s="8">
        <f t="shared" si="38"/>
        <v>17339338</v>
      </c>
      <c r="O435" s="8">
        <f t="shared" si="38"/>
        <v>22057934</v>
      </c>
      <c r="P435" s="6"/>
      <c r="Q435" s="9" t="s">
        <v>12</v>
      </c>
    </row>
    <row r="436" spans="1:18" x14ac:dyDescent="0.3">
      <c r="B436" s="8" t="str">
        <f t="shared" si="38"/>
        <v/>
      </c>
      <c r="C436" s="8" t="str">
        <f t="shared" si="38"/>
        <v/>
      </c>
      <c r="D436" s="8" t="str">
        <f t="shared" si="38"/>
        <v/>
      </c>
      <c r="E436" s="8" t="str">
        <f t="shared" si="38"/>
        <v/>
      </c>
      <c r="F436" s="8" t="str">
        <f t="shared" si="38"/>
        <v/>
      </c>
      <c r="G436" s="8" t="str">
        <f t="shared" si="38"/>
        <v/>
      </c>
      <c r="H436" s="8" t="str">
        <f t="shared" si="38"/>
        <v/>
      </c>
      <c r="I436" s="8" t="str">
        <f t="shared" si="38"/>
        <v/>
      </c>
      <c r="J436" s="8" t="str">
        <f t="shared" si="38"/>
        <v/>
      </c>
      <c r="K436" s="8" t="str">
        <f t="shared" si="38"/>
        <v/>
      </c>
      <c r="L436" s="8" t="str">
        <f t="shared" si="38"/>
        <v/>
      </c>
      <c r="M436" s="8" t="str">
        <f t="shared" si="38"/>
        <v/>
      </c>
      <c r="N436" s="8">
        <f t="shared" si="38"/>
        <v>17971358</v>
      </c>
      <c r="O436" s="8" t="str">
        <f t="shared" si="38"/>
        <v/>
      </c>
      <c r="P436" s="6"/>
      <c r="Q436" s="9" t="s">
        <v>13</v>
      </c>
    </row>
    <row r="437" spans="1:18" x14ac:dyDescent="0.3">
      <c r="B437" s="8" t="str">
        <f t="shared" si="38"/>
        <v/>
      </c>
      <c r="C437" s="8" t="str">
        <f t="shared" si="38"/>
        <v/>
      </c>
      <c r="D437" s="8" t="str">
        <f t="shared" si="38"/>
        <v/>
      </c>
      <c r="E437" s="8" t="str">
        <f t="shared" si="38"/>
        <v/>
      </c>
      <c r="F437" s="8" t="str">
        <f t="shared" si="38"/>
        <v/>
      </c>
      <c r="G437" s="8" t="str">
        <f t="shared" si="38"/>
        <v/>
      </c>
      <c r="H437" s="8" t="str">
        <f t="shared" si="38"/>
        <v/>
      </c>
      <c r="I437" s="8" t="str">
        <f t="shared" si="38"/>
        <v/>
      </c>
      <c r="J437" s="8" t="str">
        <f t="shared" si="38"/>
        <v/>
      </c>
      <c r="K437" s="8" t="str">
        <f t="shared" si="38"/>
        <v/>
      </c>
      <c r="L437" s="8" t="str">
        <f t="shared" si="38"/>
        <v/>
      </c>
      <c r="M437" s="8" t="str">
        <f t="shared" si="38"/>
        <v/>
      </c>
      <c r="N437" s="8">
        <f t="shared" si="38"/>
        <v>19313595</v>
      </c>
      <c r="O437" s="8" t="str">
        <f t="shared" si="38"/>
        <v/>
      </c>
      <c r="P437" s="6"/>
      <c r="Q437" s="9" t="s">
        <v>14</v>
      </c>
    </row>
    <row r="438" spans="1:18" x14ac:dyDescent="0.3">
      <c r="B438" s="8" t="str">
        <f t="shared" si="38"/>
        <v/>
      </c>
      <c r="C438" s="8" t="str">
        <f t="shared" si="38"/>
        <v/>
      </c>
      <c r="D438" s="8" t="str">
        <f t="shared" si="38"/>
        <v/>
      </c>
      <c r="E438" s="8" t="str">
        <f t="shared" si="38"/>
        <v/>
      </c>
      <c r="F438" s="8" t="str">
        <f t="shared" si="38"/>
        <v/>
      </c>
      <c r="G438" s="8" t="str">
        <f t="shared" si="38"/>
        <v/>
      </c>
      <c r="H438" s="8" t="str">
        <f t="shared" si="38"/>
        <v/>
      </c>
      <c r="I438" s="8" t="str">
        <f t="shared" si="38"/>
        <v/>
      </c>
      <c r="J438" s="8" t="str">
        <f t="shared" si="38"/>
        <v/>
      </c>
      <c r="K438" s="8" t="str">
        <f t="shared" si="38"/>
        <v/>
      </c>
      <c r="L438" s="8" t="str">
        <f t="shared" si="38"/>
        <v/>
      </c>
      <c r="M438" s="8">
        <f t="shared" si="38"/>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x14ac:dyDescent="0.3">
      <c r="A439" s="85"/>
      <c r="B439" s="12" t="e">
        <f t="shared" ref="B439:M439" si="39">+B438/B$401</f>
        <v>#VALUE!</v>
      </c>
      <c r="C439" s="12" t="e">
        <f t="shared" si="39"/>
        <v>#VALUE!</v>
      </c>
      <c r="D439" s="12" t="e">
        <f t="shared" si="39"/>
        <v>#VALUE!</v>
      </c>
      <c r="E439" s="12" t="e">
        <f t="shared" si="39"/>
        <v>#VALUE!</v>
      </c>
      <c r="F439" s="12" t="e">
        <f t="shared" si="39"/>
        <v>#VALUE!</v>
      </c>
      <c r="G439" s="12" t="e">
        <f t="shared" si="39"/>
        <v>#VALUE!</v>
      </c>
      <c r="H439" s="12" t="e">
        <f t="shared" si="39"/>
        <v>#VALUE!</v>
      </c>
      <c r="I439" s="12" t="e">
        <f t="shared" si="39"/>
        <v>#VALUE!</v>
      </c>
      <c r="J439" s="12" t="e">
        <f t="shared" si="39"/>
        <v>#VALUE!</v>
      </c>
      <c r="K439" s="12" t="e">
        <f t="shared" si="39"/>
        <v>#VALUE!</v>
      </c>
      <c r="L439" s="12" t="e">
        <f t="shared" si="39"/>
        <v>#VALUE!</v>
      </c>
      <c r="M439" s="12">
        <f t="shared" si="39"/>
        <v>0.25814288359962889</v>
      </c>
      <c r="N439" s="12">
        <f>+N438/N$401</f>
        <v>0.26782738571596976</v>
      </c>
      <c r="O439" s="12">
        <f>+O438/O$401</f>
        <v>0.27661469798564381</v>
      </c>
      <c r="P439" s="6"/>
      <c r="Q439" s="11" t="s">
        <v>2552</v>
      </c>
    </row>
    <row r="440" spans="1:18" x14ac:dyDescent="0.3">
      <c r="B440" s="186" t="s">
        <v>18</v>
      </c>
      <c r="C440" s="186"/>
      <c r="D440" s="186"/>
      <c r="E440" s="186"/>
      <c r="F440" s="186"/>
      <c r="G440" s="186"/>
      <c r="H440" s="186"/>
      <c r="I440" s="186"/>
      <c r="J440" s="186"/>
      <c r="K440" s="186"/>
      <c r="L440" s="186"/>
      <c r="M440" s="186"/>
      <c r="N440" s="186"/>
      <c r="O440" s="186"/>
      <c r="P440" s="6"/>
      <c r="Q440" s="15"/>
    </row>
    <row r="441" spans="1:18" x14ac:dyDescent="0.3">
      <c r="B441" s="186" t="s">
        <v>879</v>
      </c>
      <c r="C441" s="186"/>
      <c r="D441" s="186"/>
      <c r="E441" s="186"/>
      <c r="F441" s="186"/>
      <c r="G441" s="186"/>
      <c r="H441" s="186"/>
      <c r="I441" s="186"/>
      <c r="J441" s="186"/>
      <c r="K441" s="186"/>
      <c r="L441" s="186"/>
      <c r="M441" s="186"/>
      <c r="N441" s="186"/>
      <c r="O441" s="186"/>
      <c r="P441" s="6"/>
      <c r="Q441" s="9"/>
    </row>
    <row r="442" spans="1:18" x14ac:dyDescent="0.3">
      <c r="B442" s="7" t="str">
        <f t="shared" ref="B442:O445" si="40">IFERROR(VLOOKUP($B$441,$127:$213,MATCH($Q442&amp;"/"&amp;B$347,$125:$125,0),FALSE),"")</f>
        <v/>
      </c>
      <c r="C442" s="7" t="str">
        <f t="shared" si="40"/>
        <v/>
      </c>
      <c r="D442" s="7" t="str">
        <f t="shared" si="40"/>
        <v/>
      </c>
      <c r="E442" s="7" t="str">
        <f t="shared" si="40"/>
        <v/>
      </c>
      <c r="F442" s="7" t="str">
        <f t="shared" si="40"/>
        <v/>
      </c>
      <c r="G442" s="7" t="str">
        <f t="shared" si="40"/>
        <v/>
      </c>
      <c r="H442" s="7" t="str">
        <f t="shared" si="40"/>
        <v/>
      </c>
      <c r="I442" s="7" t="str">
        <f t="shared" si="40"/>
        <v/>
      </c>
      <c r="J442" s="7" t="str">
        <f t="shared" si="40"/>
        <v/>
      </c>
      <c r="K442" s="7" t="str">
        <f t="shared" si="40"/>
        <v/>
      </c>
      <c r="L442" s="7" t="str">
        <f t="shared" si="40"/>
        <v/>
      </c>
      <c r="M442" s="7" t="str">
        <f t="shared" si="40"/>
        <v/>
      </c>
      <c r="N442" s="7">
        <f t="shared" si="40"/>
        <v>3332246</v>
      </c>
      <c r="O442" s="7">
        <f t="shared" si="40"/>
        <v>3584942</v>
      </c>
      <c r="P442" s="17"/>
      <c r="Q442" s="9" t="s">
        <v>12</v>
      </c>
      <c r="R442" s="88"/>
    </row>
    <row r="443" spans="1:18" x14ac:dyDescent="0.3">
      <c r="B443" s="7" t="str">
        <f t="shared" si="40"/>
        <v/>
      </c>
      <c r="C443" s="7" t="str">
        <f t="shared" si="40"/>
        <v/>
      </c>
      <c r="D443" s="7" t="str">
        <f t="shared" si="40"/>
        <v/>
      </c>
      <c r="E443" s="7" t="str">
        <f t="shared" si="40"/>
        <v/>
      </c>
      <c r="F443" s="7" t="str">
        <f t="shared" si="40"/>
        <v/>
      </c>
      <c r="G443" s="7" t="str">
        <f t="shared" si="40"/>
        <v/>
      </c>
      <c r="H443" s="7" t="str">
        <f t="shared" si="40"/>
        <v/>
      </c>
      <c r="I443" s="7" t="str">
        <f t="shared" si="40"/>
        <v/>
      </c>
      <c r="J443" s="7" t="str">
        <f t="shared" si="40"/>
        <v/>
      </c>
      <c r="K443" s="7" t="str">
        <f t="shared" si="40"/>
        <v/>
      </c>
      <c r="L443" s="7" t="str">
        <f t="shared" si="40"/>
        <v/>
      </c>
      <c r="M443" s="7" t="str">
        <f t="shared" si="40"/>
        <v/>
      </c>
      <c r="N443" s="7">
        <f t="shared" si="40"/>
        <v>3384920</v>
      </c>
      <c r="O443" s="7" t="str">
        <f t="shared" si="40"/>
        <v/>
      </c>
      <c r="P443" s="17"/>
      <c r="Q443" s="9" t="s">
        <v>13</v>
      </c>
    </row>
    <row r="444" spans="1:18" x14ac:dyDescent="0.3">
      <c r="B444" s="7" t="str">
        <f t="shared" si="40"/>
        <v/>
      </c>
      <c r="C444" s="7" t="str">
        <f t="shared" si="40"/>
        <v/>
      </c>
      <c r="D444" s="7" t="str">
        <f t="shared" si="40"/>
        <v/>
      </c>
      <c r="E444" s="7" t="str">
        <f t="shared" si="40"/>
        <v/>
      </c>
      <c r="F444" s="7" t="str">
        <f t="shared" si="40"/>
        <v/>
      </c>
      <c r="G444" s="7" t="str">
        <f t="shared" si="40"/>
        <v/>
      </c>
      <c r="H444" s="7" t="str">
        <f t="shared" si="40"/>
        <v/>
      </c>
      <c r="I444" s="7" t="str">
        <f t="shared" si="40"/>
        <v/>
      </c>
      <c r="J444" s="7" t="str">
        <f t="shared" si="40"/>
        <v/>
      </c>
      <c r="K444" s="7" t="str">
        <f t="shared" si="40"/>
        <v/>
      </c>
      <c r="L444" s="7" t="str">
        <f t="shared" si="40"/>
        <v/>
      </c>
      <c r="M444" s="7" t="str">
        <f t="shared" si="40"/>
        <v/>
      </c>
      <c r="N444" s="7">
        <f t="shared" si="40"/>
        <v>3554813</v>
      </c>
      <c r="O444" s="7" t="str">
        <f t="shared" si="40"/>
        <v/>
      </c>
      <c r="P444" s="17"/>
      <c r="Q444" s="9" t="s">
        <v>14</v>
      </c>
    </row>
    <row r="445" spans="1:18" x14ac:dyDescent="0.3">
      <c r="B445" s="18" t="str">
        <f t="shared" si="40"/>
        <v/>
      </c>
      <c r="C445" s="18" t="str">
        <f t="shared" si="40"/>
        <v/>
      </c>
      <c r="D445" s="18" t="str">
        <f t="shared" si="40"/>
        <v/>
      </c>
      <c r="E445" s="18" t="str">
        <f t="shared" si="40"/>
        <v/>
      </c>
      <c r="F445" s="18" t="str">
        <f t="shared" si="40"/>
        <v/>
      </c>
      <c r="G445" s="18" t="str">
        <f t="shared" si="40"/>
        <v/>
      </c>
      <c r="H445" s="18" t="str">
        <f t="shared" si="40"/>
        <v/>
      </c>
      <c r="I445" s="18" t="str">
        <f t="shared" si="40"/>
        <v/>
      </c>
      <c r="J445" s="18" t="str">
        <f t="shared" si="40"/>
        <v/>
      </c>
      <c r="K445" s="18" t="str">
        <f t="shared" si="40"/>
        <v/>
      </c>
      <c r="L445" s="18" t="str">
        <f t="shared" si="40"/>
        <v/>
      </c>
      <c r="M445" s="18">
        <f t="shared" si="40"/>
        <v>2969923.4</v>
      </c>
      <c r="N445" s="18">
        <f t="shared" si="40"/>
        <v>3689530.14</v>
      </c>
      <c r="O445" s="18" t="str">
        <f t="shared" si="40"/>
        <v/>
      </c>
      <c r="P445" s="17"/>
      <c r="Q445" s="9" t="s">
        <v>19</v>
      </c>
    </row>
    <row r="446" spans="1:18" x14ac:dyDescent="0.3">
      <c r="B446" s="16">
        <f>SUM(B442:B445)</f>
        <v>0</v>
      </c>
      <c r="C446" s="16">
        <f t="shared" ref="C446:M446" si="41">SUM(C442:C445)</f>
        <v>0</v>
      </c>
      <c r="D446" s="16">
        <f t="shared" si="41"/>
        <v>0</v>
      </c>
      <c r="E446" s="16">
        <f t="shared" si="41"/>
        <v>0</v>
      </c>
      <c r="F446" s="16">
        <f t="shared" si="41"/>
        <v>0</v>
      </c>
      <c r="G446" s="16">
        <f t="shared" si="41"/>
        <v>0</v>
      </c>
      <c r="H446" s="16">
        <f t="shared" si="41"/>
        <v>0</v>
      </c>
      <c r="I446" s="16">
        <f t="shared" si="41"/>
        <v>0</v>
      </c>
      <c r="J446" s="16">
        <f t="shared" si="41"/>
        <v>0</v>
      </c>
      <c r="K446" s="16">
        <f t="shared" si="41"/>
        <v>0</v>
      </c>
      <c r="L446" s="16">
        <f t="shared" si="41"/>
        <v>0</v>
      </c>
      <c r="M446" s="16">
        <f t="shared" si="41"/>
        <v>2969923.4</v>
      </c>
      <c r="N446" s="16">
        <f>IF(N443="",N442*4,IF(N444="",(N443+N442)*2,IF(N445="",((N444+N443+N442)/3)*4,SUM(N442:N445))))</f>
        <v>13961509.140000001</v>
      </c>
      <c r="O446" s="16">
        <f>IF(O443="",O442*4,IF(O444="",(O443+O442)*2,IF(O445="",((O444+O443+O442)/3)*4,SUM(O442:O445))))</f>
        <v>14339768</v>
      </c>
      <c r="P446" s="6"/>
      <c r="Q446" s="9" t="s">
        <v>15</v>
      </c>
    </row>
    <row r="447" spans="1:18" s="87" customFormat="1" x14ac:dyDescent="0.3">
      <c r="A447" s="86"/>
      <c r="B447" s="19"/>
      <c r="C447" s="20" t="e">
        <f t="shared" ref="C447:M447" si="42">C446/B446-1</f>
        <v>#DIV/0!</v>
      </c>
      <c r="D447" s="20" t="e">
        <f t="shared" si="42"/>
        <v>#DIV/0!</v>
      </c>
      <c r="E447" s="20" t="e">
        <f t="shared" si="42"/>
        <v>#DIV/0!</v>
      </c>
      <c r="F447" s="20" t="e">
        <f t="shared" si="42"/>
        <v>#DIV/0!</v>
      </c>
      <c r="G447" s="20" t="e">
        <f t="shared" si="42"/>
        <v>#DIV/0!</v>
      </c>
      <c r="H447" s="20" t="e">
        <f t="shared" si="42"/>
        <v>#DIV/0!</v>
      </c>
      <c r="I447" s="20" t="e">
        <f t="shared" si="42"/>
        <v>#DIV/0!</v>
      </c>
      <c r="J447" s="20" t="e">
        <f t="shared" si="42"/>
        <v>#DIV/0!</v>
      </c>
      <c r="K447" s="20" t="e">
        <f t="shared" si="42"/>
        <v>#DIV/0!</v>
      </c>
      <c r="L447" s="20" t="e">
        <f t="shared" si="42"/>
        <v>#DIV/0!</v>
      </c>
      <c r="M447" s="20" t="e">
        <f t="shared" si="42"/>
        <v>#DIV/0!</v>
      </c>
      <c r="N447" s="12">
        <f>N446/M446-1</f>
        <v>3.700966072054249</v>
      </c>
      <c r="O447" s="12">
        <f>O446/N446-1</f>
        <v>2.7092978001660217E-2</v>
      </c>
      <c r="P447" s="17"/>
      <c r="Q447" s="14" t="s">
        <v>20</v>
      </c>
    </row>
    <row r="448" spans="1:18" s="87" customFormat="1" x14ac:dyDescent="0.3">
      <c r="A448" s="86"/>
      <c r="B448" s="156" t="e">
        <f t="shared" ref="B448:O448" si="43">+B446/B$482</f>
        <v>#DIV/0!</v>
      </c>
      <c r="C448" s="156" t="e">
        <f t="shared" si="43"/>
        <v>#DIV/0!</v>
      </c>
      <c r="D448" s="156" t="e">
        <f t="shared" si="43"/>
        <v>#DIV/0!</v>
      </c>
      <c r="E448" s="156" t="e">
        <f t="shared" si="43"/>
        <v>#DIV/0!</v>
      </c>
      <c r="F448" s="156" t="e">
        <f t="shared" si="43"/>
        <v>#DIV/0!</v>
      </c>
      <c r="G448" s="156" t="e">
        <f t="shared" si="43"/>
        <v>#DIV/0!</v>
      </c>
      <c r="H448" s="156" t="e">
        <f t="shared" si="43"/>
        <v>#DIV/0!</v>
      </c>
      <c r="I448" s="156" t="e">
        <f t="shared" si="43"/>
        <v>#DIV/0!</v>
      </c>
      <c r="J448" s="156" t="e">
        <f t="shared" si="43"/>
        <v>#DIV/0!</v>
      </c>
      <c r="K448" s="156" t="e">
        <f t="shared" si="43"/>
        <v>#DIV/0!</v>
      </c>
      <c r="L448" s="156" t="e">
        <f t="shared" si="43"/>
        <v>#DIV/0!</v>
      </c>
      <c r="M448" s="156">
        <f t="shared" si="43"/>
        <v>0.93629883278229309</v>
      </c>
      <c r="N448" s="156">
        <f t="shared" si="43"/>
        <v>0.94766152418543403</v>
      </c>
      <c r="O448" s="156">
        <f t="shared" si="43"/>
        <v>0.92942913202099797</v>
      </c>
      <c r="P448" s="17"/>
      <c r="Q448" s="14" t="s">
        <v>2552</v>
      </c>
    </row>
    <row r="449" spans="1:17" x14ac:dyDescent="0.3">
      <c r="B449" s="186" t="s">
        <v>2549</v>
      </c>
      <c r="C449" s="186"/>
      <c r="D449" s="186"/>
      <c r="E449" s="186"/>
      <c r="F449" s="186"/>
      <c r="G449" s="186"/>
      <c r="H449" s="186"/>
      <c r="I449" s="186"/>
      <c r="J449" s="186"/>
      <c r="K449" s="186"/>
      <c r="L449" s="186"/>
      <c r="M449" s="186"/>
      <c r="N449" s="186"/>
      <c r="O449" s="186"/>
      <c r="P449" s="6"/>
      <c r="Q449" s="9"/>
    </row>
    <row r="450" spans="1:17" x14ac:dyDescent="0.3">
      <c r="B450" s="7" t="str">
        <f t="shared" ref="B450:O453" si="44">IFERROR(VLOOKUP($B$449,$127:$213,MATCH($Q450&amp;"/"&amp;B$347,$125:$125,0),FALSE),"")</f>
        <v/>
      </c>
      <c r="C450" s="7" t="str">
        <f t="shared" si="44"/>
        <v/>
      </c>
      <c r="D450" s="7" t="str">
        <f t="shared" si="44"/>
        <v/>
      </c>
      <c r="E450" s="7" t="str">
        <f t="shared" si="44"/>
        <v/>
      </c>
      <c r="F450" s="7" t="str">
        <f t="shared" si="44"/>
        <v/>
      </c>
      <c r="G450" s="7" t="str">
        <f t="shared" si="44"/>
        <v/>
      </c>
      <c r="H450" s="7" t="str">
        <f t="shared" si="44"/>
        <v/>
      </c>
      <c r="I450" s="7" t="str">
        <f t="shared" si="44"/>
        <v/>
      </c>
      <c r="J450" s="7" t="str">
        <f t="shared" si="44"/>
        <v/>
      </c>
      <c r="K450" s="7" t="str">
        <f t="shared" si="44"/>
        <v/>
      </c>
      <c r="L450" s="7" t="str">
        <f t="shared" si="44"/>
        <v/>
      </c>
      <c r="M450" s="7" t="str">
        <f t="shared" si="44"/>
        <v/>
      </c>
      <c r="N450" s="7">
        <f t="shared" si="44"/>
        <v>190076</v>
      </c>
      <c r="O450" s="7">
        <f t="shared" si="44"/>
        <v>263473</v>
      </c>
      <c r="P450" s="6"/>
      <c r="Q450" s="9" t="s">
        <v>12</v>
      </c>
    </row>
    <row r="451" spans="1:17" x14ac:dyDescent="0.3">
      <c r="B451" s="7" t="str">
        <f t="shared" si="44"/>
        <v/>
      </c>
      <c r="C451" s="7" t="str">
        <f t="shared" si="44"/>
        <v/>
      </c>
      <c r="D451" s="7" t="str">
        <f t="shared" si="44"/>
        <v/>
      </c>
      <c r="E451" s="7" t="str">
        <f t="shared" si="44"/>
        <v/>
      </c>
      <c r="F451" s="7" t="str">
        <f t="shared" si="44"/>
        <v/>
      </c>
      <c r="G451" s="7" t="str">
        <f t="shared" si="44"/>
        <v/>
      </c>
      <c r="H451" s="7" t="str">
        <f t="shared" si="44"/>
        <v/>
      </c>
      <c r="I451" s="7" t="str">
        <f t="shared" si="44"/>
        <v/>
      </c>
      <c r="J451" s="7" t="str">
        <f t="shared" si="44"/>
        <v/>
      </c>
      <c r="K451" s="7" t="str">
        <f t="shared" si="44"/>
        <v/>
      </c>
      <c r="L451" s="7" t="str">
        <f t="shared" si="44"/>
        <v/>
      </c>
      <c r="M451" s="7" t="str">
        <f t="shared" si="44"/>
        <v/>
      </c>
      <c r="N451" s="7">
        <f t="shared" si="44"/>
        <v>174665</v>
      </c>
      <c r="O451" s="7" t="str">
        <f t="shared" si="44"/>
        <v/>
      </c>
      <c r="P451" s="6"/>
      <c r="Q451" s="9" t="s">
        <v>13</v>
      </c>
    </row>
    <row r="452" spans="1:17" x14ac:dyDescent="0.3">
      <c r="B452" s="7" t="str">
        <f t="shared" si="44"/>
        <v/>
      </c>
      <c r="C452" s="7" t="str">
        <f t="shared" si="44"/>
        <v/>
      </c>
      <c r="D452" s="7" t="str">
        <f t="shared" si="44"/>
        <v/>
      </c>
      <c r="E452" s="7" t="str">
        <f t="shared" si="44"/>
        <v/>
      </c>
      <c r="F452" s="7" t="str">
        <f t="shared" si="44"/>
        <v/>
      </c>
      <c r="G452" s="7" t="str">
        <f t="shared" si="44"/>
        <v/>
      </c>
      <c r="H452" s="7" t="str">
        <f t="shared" si="44"/>
        <v/>
      </c>
      <c r="I452" s="7" t="str">
        <f t="shared" si="44"/>
        <v/>
      </c>
      <c r="J452" s="7" t="str">
        <f t="shared" si="44"/>
        <v/>
      </c>
      <c r="K452" s="7" t="str">
        <f t="shared" si="44"/>
        <v/>
      </c>
      <c r="L452" s="7" t="str">
        <f t="shared" si="44"/>
        <v/>
      </c>
      <c r="M452" s="7" t="str">
        <f t="shared" si="44"/>
        <v/>
      </c>
      <c r="N452" s="7">
        <f t="shared" si="44"/>
        <v>172476</v>
      </c>
      <c r="O452" s="7" t="str">
        <f t="shared" si="44"/>
        <v/>
      </c>
      <c r="P452" s="6"/>
      <c r="Q452" s="9" t="s">
        <v>14</v>
      </c>
    </row>
    <row r="453" spans="1:17" x14ac:dyDescent="0.3">
      <c r="B453" s="18" t="str">
        <f t="shared" si="44"/>
        <v/>
      </c>
      <c r="C453" s="18" t="str">
        <f t="shared" si="44"/>
        <v/>
      </c>
      <c r="D453" s="18" t="str">
        <f t="shared" si="44"/>
        <v/>
      </c>
      <c r="E453" s="18" t="str">
        <f t="shared" si="44"/>
        <v/>
      </c>
      <c r="F453" s="18" t="str">
        <f t="shared" si="44"/>
        <v/>
      </c>
      <c r="G453" s="18" t="str">
        <f t="shared" si="44"/>
        <v/>
      </c>
      <c r="H453" s="18" t="str">
        <f t="shared" si="44"/>
        <v/>
      </c>
      <c r="I453" s="18" t="str">
        <f t="shared" si="44"/>
        <v/>
      </c>
      <c r="J453" s="18" t="str">
        <f t="shared" si="44"/>
        <v/>
      </c>
      <c r="K453" s="18" t="str">
        <f t="shared" si="44"/>
        <v/>
      </c>
      <c r="L453" s="18" t="str">
        <f t="shared" si="44"/>
        <v/>
      </c>
      <c r="M453" s="18">
        <f t="shared" si="44"/>
        <v>180803.47</v>
      </c>
      <c r="N453" s="18">
        <f t="shared" si="44"/>
        <v>189210.79</v>
      </c>
      <c r="O453" s="18" t="str">
        <f t="shared" si="44"/>
        <v/>
      </c>
      <c r="P453" s="6"/>
      <c r="Q453" s="9" t="s">
        <v>19</v>
      </c>
    </row>
    <row r="454" spans="1:17" x14ac:dyDescent="0.3">
      <c r="B454" s="16">
        <f>SUM(B450:B453)</f>
        <v>0</v>
      </c>
      <c r="C454" s="16">
        <f t="shared" ref="C454:M454" si="45">SUM(C450:C453)</f>
        <v>0</v>
      </c>
      <c r="D454" s="16">
        <f t="shared" si="45"/>
        <v>0</v>
      </c>
      <c r="E454" s="16">
        <f t="shared" si="45"/>
        <v>0</v>
      </c>
      <c r="F454" s="16">
        <f t="shared" si="45"/>
        <v>0</v>
      </c>
      <c r="G454" s="16">
        <f t="shared" si="45"/>
        <v>0</v>
      </c>
      <c r="H454" s="16">
        <f t="shared" si="45"/>
        <v>0</v>
      </c>
      <c r="I454" s="16">
        <f t="shared" si="45"/>
        <v>0</v>
      </c>
      <c r="J454" s="16">
        <f t="shared" si="45"/>
        <v>0</v>
      </c>
      <c r="K454" s="16">
        <f t="shared" si="45"/>
        <v>0</v>
      </c>
      <c r="L454" s="16">
        <f t="shared" si="45"/>
        <v>0</v>
      </c>
      <c r="M454" s="16">
        <f t="shared" si="45"/>
        <v>180803.47</v>
      </c>
      <c r="N454" s="16">
        <f>IF(N451="",N450*4,IF(N452="",(N451+N450)*2,IF(N453="",((N452+N451+N450)/3)*4,SUM(N450:N453))))</f>
        <v>726427.79</v>
      </c>
      <c r="O454" s="16">
        <f>IF(O451="",O450*4,IF(O452="",(O451+O450)*2,IF(O453="",((O452+O451+O450)/3)*4,SUM(O450:O453))))</f>
        <v>1053892</v>
      </c>
      <c r="P454" s="6"/>
      <c r="Q454" s="9" t="s">
        <v>15</v>
      </c>
    </row>
    <row r="455" spans="1:17" s="87" customFormat="1" x14ac:dyDescent="0.3">
      <c r="A455" s="86"/>
      <c r="B455" s="19"/>
      <c r="C455" s="20" t="e">
        <f t="shared" ref="C455:M455" si="46">C454/B454-1</f>
        <v>#DIV/0!</v>
      </c>
      <c r="D455" s="20" t="e">
        <f t="shared" si="46"/>
        <v>#DIV/0!</v>
      </c>
      <c r="E455" s="20" t="e">
        <f t="shared" si="46"/>
        <v>#DIV/0!</v>
      </c>
      <c r="F455" s="20" t="e">
        <f t="shared" si="46"/>
        <v>#DIV/0!</v>
      </c>
      <c r="G455" s="20" t="e">
        <f t="shared" si="46"/>
        <v>#DIV/0!</v>
      </c>
      <c r="H455" s="20" t="e">
        <f t="shared" si="46"/>
        <v>#DIV/0!</v>
      </c>
      <c r="I455" s="20" t="e">
        <f t="shared" si="46"/>
        <v>#DIV/0!</v>
      </c>
      <c r="J455" s="20" t="e">
        <f t="shared" si="46"/>
        <v>#DIV/0!</v>
      </c>
      <c r="K455" s="20" t="e">
        <f t="shared" si="46"/>
        <v>#DIV/0!</v>
      </c>
      <c r="L455" s="20" t="e">
        <f t="shared" si="46"/>
        <v>#DIV/0!</v>
      </c>
      <c r="M455" s="20" t="e">
        <f t="shared" si="46"/>
        <v>#DIV/0!</v>
      </c>
      <c r="N455" s="12">
        <f>N454/M454-1</f>
        <v>3.0177757097250399</v>
      </c>
      <c r="O455" s="12">
        <f>O454/N454-1</f>
        <v>0.45078700802456906</v>
      </c>
      <c r="P455" s="17"/>
      <c r="Q455" s="14" t="s">
        <v>20</v>
      </c>
    </row>
    <row r="456" spans="1:17" s="87" customFormat="1" x14ac:dyDescent="0.3">
      <c r="A456" s="86"/>
      <c r="B456" s="156" t="e">
        <f t="shared" ref="B456:O456" si="47">+B454/B$482</f>
        <v>#DIV/0!</v>
      </c>
      <c r="C456" s="156" t="e">
        <f t="shared" si="47"/>
        <v>#DIV/0!</v>
      </c>
      <c r="D456" s="156" t="e">
        <f t="shared" si="47"/>
        <v>#DIV/0!</v>
      </c>
      <c r="E456" s="156" t="e">
        <f t="shared" si="47"/>
        <v>#DIV/0!</v>
      </c>
      <c r="F456" s="156" t="e">
        <f t="shared" si="47"/>
        <v>#DIV/0!</v>
      </c>
      <c r="G456" s="156" t="e">
        <f t="shared" si="47"/>
        <v>#DIV/0!</v>
      </c>
      <c r="H456" s="156" t="e">
        <f t="shared" si="47"/>
        <v>#DIV/0!</v>
      </c>
      <c r="I456" s="156" t="e">
        <f t="shared" si="47"/>
        <v>#DIV/0!</v>
      </c>
      <c r="J456" s="156" t="e">
        <f t="shared" si="47"/>
        <v>#DIV/0!</v>
      </c>
      <c r="K456" s="156" t="e">
        <f t="shared" si="47"/>
        <v>#DIV/0!</v>
      </c>
      <c r="L456" s="156" t="e">
        <f t="shared" si="47"/>
        <v>#DIV/0!</v>
      </c>
      <c r="M456" s="156">
        <f t="shared" si="47"/>
        <v>5.7000149540553248E-2</v>
      </c>
      <c r="N456" s="156">
        <f t="shared" si="47"/>
        <v>4.9307539735067379E-2</v>
      </c>
      <c r="O456" s="156">
        <f t="shared" si="47"/>
        <v>6.8307794575468275E-2</v>
      </c>
      <c r="P456" s="17"/>
      <c r="Q456" s="14" t="s">
        <v>2552</v>
      </c>
    </row>
    <row r="457" spans="1:17" x14ac:dyDescent="0.3">
      <c r="B457" s="186" t="s">
        <v>795</v>
      </c>
      <c r="C457" s="186"/>
      <c r="D457" s="186"/>
      <c r="E457" s="186"/>
      <c r="F457" s="186"/>
      <c r="G457" s="186"/>
      <c r="H457" s="186"/>
      <c r="I457" s="186"/>
      <c r="J457" s="186"/>
      <c r="K457" s="186"/>
      <c r="L457" s="186"/>
      <c r="M457" s="186"/>
      <c r="N457" s="186"/>
      <c r="O457" s="186"/>
      <c r="P457" s="6"/>
      <c r="Q457" s="9"/>
    </row>
    <row r="458" spans="1:17" x14ac:dyDescent="0.3">
      <c r="B458" s="7" t="str">
        <f t="shared" ref="B458:O461" si="48">IFERROR(VLOOKUP($B$457,$127:$213,MATCH($Q458&amp;"/"&amp;B$347,$125:$125,0),FALSE),"")</f>
        <v/>
      </c>
      <c r="C458" s="7" t="str">
        <f t="shared" si="48"/>
        <v/>
      </c>
      <c r="D458" s="7" t="str">
        <f t="shared" si="48"/>
        <v/>
      </c>
      <c r="E458" s="7" t="str">
        <f t="shared" si="48"/>
        <v/>
      </c>
      <c r="F458" s="7" t="str">
        <f t="shared" si="48"/>
        <v/>
      </c>
      <c r="G458" s="7" t="str">
        <f t="shared" si="48"/>
        <v/>
      </c>
      <c r="H458" s="7" t="str">
        <f t="shared" si="48"/>
        <v/>
      </c>
      <c r="I458" s="7" t="str">
        <f t="shared" si="48"/>
        <v/>
      </c>
      <c r="J458" s="7" t="str">
        <f t="shared" si="48"/>
        <v/>
      </c>
      <c r="K458" s="7" t="str">
        <f t="shared" si="48"/>
        <v/>
      </c>
      <c r="L458" s="7" t="str">
        <f t="shared" si="48"/>
        <v/>
      </c>
      <c r="M458" s="7" t="str">
        <f t="shared" si="48"/>
        <v/>
      </c>
      <c r="N458" s="7">
        <f t="shared" si="48"/>
        <v>17788</v>
      </c>
      <c r="O458" s="7">
        <f t="shared" si="48"/>
        <v>8729</v>
      </c>
      <c r="P458" s="6"/>
      <c r="Q458" s="9" t="s">
        <v>12</v>
      </c>
    </row>
    <row r="459" spans="1:17" x14ac:dyDescent="0.3">
      <c r="B459" s="7" t="str">
        <f t="shared" si="48"/>
        <v/>
      </c>
      <c r="C459" s="7" t="str">
        <f t="shared" si="48"/>
        <v/>
      </c>
      <c r="D459" s="7" t="str">
        <f t="shared" si="48"/>
        <v/>
      </c>
      <c r="E459" s="7" t="str">
        <f t="shared" si="48"/>
        <v/>
      </c>
      <c r="F459" s="7" t="str">
        <f t="shared" si="48"/>
        <v/>
      </c>
      <c r="G459" s="7" t="str">
        <f t="shared" si="48"/>
        <v/>
      </c>
      <c r="H459" s="7" t="str">
        <f t="shared" si="48"/>
        <v/>
      </c>
      <c r="I459" s="7" t="str">
        <f t="shared" si="48"/>
        <v/>
      </c>
      <c r="J459" s="7" t="str">
        <f t="shared" si="48"/>
        <v/>
      </c>
      <c r="K459" s="7" t="str">
        <f t="shared" si="48"/>
        <v/>
      </c>
      <c r="L459" s="7" t="str">
        <f t="shared" si="48"/>
        <v/>
      </c>
      <c r="M459" s="7" t="str">
        <f t="shared" si="48"/>
        <v/>
      </c>
      <c r="N459" s="7">
        <f t="shared" si="48"/>
        <v>5678</v>
      </c>
      <c r="O459" s="7" t="str">
        <f t="shared" si="48"/>
        <v/>
      </c>
      <c r="P459" s="6"/>
      <c r="Q459" s="9" t="s">
        <v>13</v>
      </c>
    </row>
    <row r="460" spans="1:17" x14ac:dyDescent="0.3">
      <c r="B460" s="7" t="str">
        <f t="shared" si="48"/>
        <v/>
      </c>
      <c r="C460" s="7" t="str">
        <f t="shared" si="48"/>
        <v/>
      </c>
      <c r="D460" s="7" t="str">
        <f t="shared" si="48"/>
        <v/>
      </c>
      <c r="E460" s="7" t="str">
        <f t="shared" si="48"/>
        <v/>
      </c>
      <c r="F460" s="7" t="str">
        <f t="shared" si="48"/>
        <v/>
      </c>
      <c r="G460" s="7" t="str">
        <f t="shared" si="48"/>
        <v/>
      </c>
      <c r="H460" s="7" t="str">
        <f t="shared" si="48"/>
        <v/>
      </c>
      <c r="I460" s="7" t="str">
        <f t="shared" si="48"/>
        <v/>
      </c>
      <c r="J460" s="7" t="str">
        <f t="shared" si="48"/>
        <v/>
      </c>
      <c r="K460" s="7" t="str">
        <f t="shared" si="48"/>
        <v/>
      </c>
      <c r="L460" s="7" t="str">
        <f t="shared" si="48"/>
        <v/>
      </c>
      <c r="M460" s="7" t="str">
        <f t="shared" si="48"/>
        <v/>
      </c>
      <c r="N460" s="7">
        <f t="shared" si="48"/>
        <v>9361</v>
      </c>
      <c r="O460" s="7" t="str">
        <f t="shared" si="48"/>
        <v/>
      </c>
      <c r="P460" s="6"/>
      <c r="Q460" s="9" t="s">
        <v>14</v>
      </c>
    </row>
    <row r="461" spans="1:17" x14ac:dyDescent="0.3">
      <c r="B461" s="18" t="str">
        <f t="shared" si="48"/>
        <v/>
      </c>
      <c r="C461" s="18" t="str">
        <f t="shared" si="48"/>
        <v/>
      </c>
      <c r="D461" s="18" t="str">
        <f t="shared" si="48"/>
        <v/>
      </c>
      <c r="E461" s="18" t="str">
        <f t="shared" si="48"/>
        <v/>
      </c>
      <c r="F461" s="18" t="str">
        <f t="shared" si="48"/>
        <v/>
      </c>
      <c r="G461" s="18" t="str">
        <f t="shared" si="48"/>
        <v/>
      </c>
      <c r="H461" s="18" t="str">
        <f t="shared" si="48"/>
        <v/>
      </c>
      <c r="I461" s="18" t="str">
        <f t="shared" si="48"/>
        <v/>
      </c>
      <c r="J461" s="18" t="str">
        <f t="shared" si="48"/>
        <v/>
      </c>
      <c r="K461" s="18" t="str">
        <f t="shared" si="48"/>
        <v/>
      </c>
      <c r="L461" s="18" t="str">
        <f t="shared" si="48"/>
        <v/>
      </c>
      <c r="M461" s="18">
        <f t="shared" si="48"/>
        <v>21255.51</v>
      </c>
      <c r="N461" s="18">
        <f t="shared" si="48"/>
        <v>11826.54</v>
      </c>
      <c r="O461" s="18" t="str">
        <f t="shared" si="48"/>
        <v/>
      </c>
      <c r="P461" s="6"/>
      <c r="Q461" s="9" t="s">
        <v>19</v>
      </c>
    </row>
    <row r="462" spans="1:17" x14ac:dyDescent="0.3">
      <c r="B462" s="7">
        <f>SUM(B458:B461)</f>
        <v>0</v>
      </c>
      <c r="C462" s="112">
        <f t="shared" ref="C462:M462" si="49">SUM(C458:C461)</f>
        <v>0</v>
      </c>
      <c r="D462" s="112">
        <f t="shared" si="49"/>
        <v>0</v>
      </c>
      <c r="E462" s="112">
        <f t="shared" si="49"/>
        <v>0</v>
      </c>
      <c r="F462" s="112">
        <f t="shared" si="49"/>
        <v>0</v>
      </c>
      <c r="G462" s="112">
        <f t="shared" si="49"/>
        <v>0</v>
      </c>
      <c r="H462" s="112">
        <f t="shared" si="49"/>
        <v>0</v>
      </c>
      <c r="I462" s="112">
        <f t="shared" si="49"/>
        <v>0</v>
      </c>
      <c r="J462" s="112">
        <f t="shared" si="49"/>
        <v>0</v>
      </c>
      <c r="K462" s="112">
        <f t="shared" si="49"/>
        <v>0</v>
      </c>
      <c r="L462" s="112">
        <f t="shared" si="49"/>
        <v>0</v>
      </c>
      <c r="M462" s="112">
        <f t="shared" si="49"/>
        <v>21255.51</v>
      </c>
      <c r="N462" s="112">
        <f>IF(N459="",N458*4,IF(N460="",(N459+N458)*2,IF(N461="",((N460+N459+N458)/3)*4,SUM(N458:N461))))</f>
        <v>44653.54</v>
      </c>
      <c r="O462" s="112">
        <f>IF(O459="",O458*4,IF(O460="",(O459+O458)*2,IF(O461="",((O460+O459+O458)/3)*4,SUM(O458:O461))))</f>
        <v>34916</v>
      </c>
      <c r="P462" s="6"/>
      <c r="Q462" s="9" t="s">
        <v>15</v>
      </c>
    </row>
    <row r="463" spans="1:17" s="87" customFormat="1" x14ac:dyDescent="0.3">
      <c r="A463" s="86"/>
      <c r="B463" s="19"/>
      <c r="C463" s="20" t="e">
        <f t="shared" ref="C463:M463" si="50">C462/B462-1</f>
        <v>#DIV/0!</v>
      </c>
      <c r="D463" s="20" t="e">
        <f t="shared" si="50"/>
        <v>#DIV/0!</v>
      </c>
      <c r="E463" s="20" t="e">
        <f t="shared" si="50"/>
        <v>#DIV/0!</v>
      </c>
      <c r="F463" s="20" t="e">
        <f t="shared" si="50"/>
        <v>#DIV/0!</v>
      </c>
      <c r="G463" s="20" t="e">
        <f t="shared" si="50"/>
        <v>#DIV/0!</v>
      </c>
      <c r="H463" s="20" t="e">
        <f t="shared" si="50"/>
        <v>#DIV/0!</v>
      </c>
      <c r="I463" s="20" t="e">
        <f t="shared" si="50"/>
        <v>#DIV/0!</v>
      </c>
      <c r="J463" s="20" t="e">
        <f t="shared" si="50"/>
        <v>#DIV/0!</v>
      </c>
      <c r="K463" s="20" t="e">
        <f t="shared" si="50"/>
        <v>#DIV/0!</v>
      </c>
      <c r="L463" s="20" t="e">
        <f t="shared" si="50"/>
        <v>#DIV/0!</v>
      </c>
      <c r="M463" s="20" t="e">
        <f t="shared" si="50"/>
        <v>#DIV/0!</v>
      </c>
      <c r="N463" s="12">
        <f>N462/M462-1</f>
        <v>1.1007983341731156</v>
      </c>
      <c r="O463" s="12">
        <f>O462/N462-1</f>
        <v>-0.21806871302924702</v>
      </c>
      <c r="P463" s="17"/>
      <c r="Q463" s="14" t="s">
        <v>20</v>
      </c>
    </row>
    <row r="464" spans="1:17" s="87" customFormat="1" x14ac:dyDescent="0.3">
      <c r="A464" s="86"/>
      <c r="B464" s="156" t="e">
        <f t="shared" ref="B464:O464" si="51">+B462/B$482</f>
        <v>#DIV/0!</v>
      </c>
      <c r="C464" s="156" t="e">
        <f t="shared" si="51"/>
        <v>#DIV/0!</v>
      </c>
      <c r="D464" s="156" t="e">
        <f t="shared" si="51"/>
        <v>#DIV/0!</v>
      </c>
      <c r="E464" s="156" t="e">
        <f t="shared" si="51"/>
        <v>#DIV/0!</v>
      </c>
      <c r="F464" s="156" t="e">
        <f t="shared" si="51"/>
        <v>#DIV/0!</v>
      </c>
      <c r="G464" s="156" t="e">
        <f t="shared" si="51"/>
        <v>#DIV/0!</v>
      </c>
      <c r="H464" s="156" t="e">
        <f t="shared" si="51"/>
        <v>#DIV/0!</v>
      </c>
      <c r="I464" s="156" t="e">
        <f t="shared" si="51"/>
        <v>#DIV/0!</v>
      </c>
      <c r="J464" s="156" t="e">
        <f t="shared" si="51"/>
        <v>#DIV/0!</v>
      </c>
      <c r="K464" s="156" t="e">
        <f t="shared" si="51"/>
        <v>#DIV/0!</v>
      </c>
      <c r="L464" s="156" t="e">
        <f t="shared" si="51"/>
        <v>#DIV/0!</v>
      </c>
      <c r="M464" s="156">
        <f t="shared" si="51"/>
        <v>6.7010176771536796E-3</v>
      </c>
      <c r="N464" s="156">
        <f t="shared" si="51"/>
        <v>3.0309360794985841E-3</v>
      </c>
      <c r="O464" s="156">
        <f t="shared" si="51"/>
        <v>2.2630734035338062E-3</v>
      </c>
      <c r="P464" s="17"/>
      <c r="Q464" s="14" t="s">
        <v>2552</v>
      </c>
    </row>
    <row r="465" spans="2:17" x14ac:dyDescent="0.3">
      <c r="B465" s="186" t="s">
        <v>886</v>
      </c>
      <c r="C465" s="186"/>
      <c r="D465" s="186"/>
      <c r="E465" s="186"/>
      <c r="F465" s="186"/>
      <c r="G465" s="186"/>
      <c r="H465" s="186"/>
      <c r="I465" s="186"/>
      <c r="J465" s="186"/>
      <c r="K465" s="186"/>
      <c r="L465" s="186"/>
      <c r="M465" s="186"/>
      <c r="N465" s="186"/>
      <c r="O465" s="186"/>
      <c r="P465" s="6"/>
      <c r="Q465" s="9"/>
    </row>
    <row r="466" spans="2:17" x14ac:dyDescent="0.3">
      <c r="B466" s="7" t="str">
        <f t="shared" ref="B466:O469" si="52">IFERROR(VLOOKUP($B$465,$127:$213,MATCH($Q466&amp;"/"&amp;B$347,$125:$125,0),FALSE),"")</f>
        <v/>
      </c>
      <c r="C466" s="7" t="str">
        <f t="shared" si="52"/>
        <v/>
      </c>
      <c r="D466" s="7" t="str">
        <f t="shared" si="52"/>
        <v/>
      </c>
      <c r="E466" s="7" t="str">
        <f t="shared" si="52"/>
        <v/>
      </c>
      <c r="F466" s="7" t="str">
        <f t="shared" si="52"/>
        <v/>
      </c>
      <c r="G466" s="7" t="str">
        <f t="shared" si="52"/>
        <v/>
      </c>
      <c r="H466" s="7" t="str">
        <f t="shared" si="52"/>
        <v/>
      </c>
      <c r="I466" s="7" t="str">
        <f t="shared" si="52"/>
        <v/>
      </c>
      <c r="J466" s="7" t="str">
        <f t="shared" si="52"/>
        <v/>
      </c>
      <c r="K466" s="7" t="str">
        <f t="shared" si="52"/>
        <v/>
      </c>
      <c r="L466" s="7" t="str">
        <f t="shared" si="52"/>
        <v/>
      </c>
      <c r="M466" s="7" t="str">
        <f t="shared" si="52"/>
        <v/>
      </c>
      <c r="N466" s="7" t="str">
        <f t="shared" si="52"/>
        <v/>
      </c>
      <c r="O466" s="7" t="str">
        <f t="shared" si="52"/>
        <v/>
      </c>
      <c r="P466" s="6"/>
      <c r="Q466" s="9" t="s">
        <v>12</v>
      </c>
    </row>
    <row r="467" spans="2:17" x14ac:dyDescent="0.3">
      <c r="B467" s="7" t="str">
        <f t="shared" si="52"/>
        <v/>
      </c>
      <c r="C467" s="7" t="str">
        <f t="shared" si="52"/>
        <v/>
      </c>
      <c r="D467" s="7" t="str">
        <f t="shared" si="52"/>
        <v/>
      </c>
      <c r="E467" s="7" t="str">
        <f t="shared" si="52"/>
        <v/>
      </c>
      <c r="F467" s="7" t="str">
        <f t="shared" si="52"/>
        <v/>
      </c>
      <c r="G467" s="7" t="str">
        <f t="shared" si="52"/>
        <v/>
      </c>
      <c r="H467" s="7" t="str">
        <f t="shared" si="52"/>
        <v/>
      </c>
      <c r="I467" s="7" t="str">
        <f t="shared" si="52"/>
        <v/>
      </c>
      <c r="J467" s="7" t="str">
        <f t="shared" si="52"/>
        <v/>
      </c>
      <c r="K467" s="7" t="str">
        <f t="shared" si="52"/>
        <v/>
      </c>
      <c r="L467" s="7" t="str">
        <f t="shared" si="52"/>
        <v/>
      </c>
      <c r="M467" s="7" t="str">
        <f t="shared" si="52"/>
        <v/>
      </c>
      <c r="N467" s="7" t="str">
        <f t="shared" si="52"/>
        <v/>
      </c>
      <c r="O467" s="7" t="str">
        <f t="shared" si="52"/>
        <v/>
      </c>
      <c r="P467" s="6"/>
      <c r="Q467" s="9" t="s">
        <v>13</v>
      </c>
    </row>
    <row r="468" spans="2:17" x14ac:dyDescent="0.3">
      <c r="B468" s="7" t="str">
        <f t="shared" si="52"/>
        <v/>
      </c>
      <c r="C468" s="7" t="str">
        <f t="shared" si="52"/>
        <v/>
      </c>
      <c r="D468" s="7" t="str">
        <f t="shared" si="52"/>
        <v/>
      </c>
      <c r="E468" s="7" t="str">
        <f t="shared" si="52"/>
        <v/>
      </c>
      <c r="F468" s="7" t="str">
        <f t="shared" si="52"/>
        <v/>
      </c>
      <c r="G468" s="7" t="str">
        <f t="shared" si="52"/>
        <v/>
      </c>
      <c r="H468" s="7" t="str">
        <f t="shared" si="52"/>
        <v/>
      </c>
      <c r="I468" s="7" t="str">
        <f t="shared" si="52"/>
        <v/>
      </c>
      <c r="J468" s="7" t="str">
        <f t="shared" si="52"/>
        <v/>
      </c>
      <c r="K468" s="7" t="str">
        <f t="shared" si="52"/>
        <v/>
      </c>
      <c r="L468" s="7" t="str">
        <f t="shared" si="52"/>
        <v/>
      </c>
      <c r="M468" s="7" t="str">
        <f t="shared" si="52"/>
        <v/>
      </c>
      <c r="N468" s="7" t="str">
        <f t="shared" si="52"/>
        <v/>
      </c>
      <c r="O468" s="7" t="str">
        <f t="shared" si="52"/>
        <v/>
      </c>
      <c r="P468" s="6"/>
      <c r="Q468" s="9" t="s">
        <v>14</v>
      </c>
    </row>
    <row r="469" spans="2:17" x14ac:dyDescent="0.3">
      <c r="B469" s="18" t="str">
        <f t="shared" si="52"/>
        <v/>
      </c>
      <c r="C469" s="18" t="str">
        <f t="shared" si="52"/>
        <v/>
      </c>
      <c r="D469" s="18" t="str">
        <f t="shared" si="52"/>
        <v/>
      </c>
      <c r="E469" s="18" t="str">
        <f t="shared" si="52"/>
        <v/>
      </c>
      <c r="F469" s="18" t="str">
        <f t="shared" si="52"/>
        <v/>
      </c>
      <c r="G469" s="18" t="str">
        <f t="shared" si="52"/>
        <v/>
      </c>
      <c r="H469" s="18" t="str">
        <f t="shared" si="52"/>
        <v/>
      </c>
      <c r="I469" s="18" t="str">
        <f t="shared" si="52"/>
        <v/>
      </c>
      <c r="J469" s="18" t="str">
        <f t="shared" si="52"/>
        <v/>
      </c>
      <c r="K469" s="18" t="str">
        <f t="shared" si="52"/>
        <v/>
      </c>
      <c r="L469" s="18" t="str">
        <f t="shared" si="52"/>
        <v/>
      </c>
      <c r="M469" s="18" t="str">
        <f t="shared" si="52"/>
        <v/>
      </c>
      <c r="N469" s="18" t="str">
        <f t="shared" si="52"/>
        <v/>
      </c>
      <c r="O469" s="18" t="str">
        <f t="shared" si="52"/>
        <v/>
      </c>
      <c r="P469" s="6"/>
      <c r="Q469" s="9" t="s">
        <v>19</v>
      </c>
    </row>
    <row r="470" spans="2:17" x14ac:dyDescent="0.3">
      <c r="B470" s="7">
        <f>SUM(B466:B469)</f>
        <v>0</v>
      </c>
      <c r="C470" s="112">
        <f t="shared" ref="C470:M470" si="53">SUM(C466:C469)</f>
        <v>0</v>
      </c>
      <c r="D470" s="112">
        <f t="shared" si="53"/>
        <v>0</v>
      </c>
      <c r="E470" s="112">
        <f t="shared" si="53"/>
        <v>0</v>
      </c>
      <c r="F470" s="112">
        <f t="shared" si="53"/>
        <v>0</v>
      </c>
      <c r="G470" s="112">
        <f t="shared" si="53"/>
        <v>0</v>
      </c>
      <c r="H470" s="112">
        <f t="shared" si="53"/>
        <v>0</v>
      </c>
      <c r="I470" s="112">
        <f t="shared" si="53"/>
        <v>0</v>
      </c>
      <c r="J470" s="112">
        <f t="shared" si="53"/>
        <v>0</v>
      </c>
      <c r="K470" s="112">
        <f t="shared" si="53"/>
        <v>0</v>
      </c>
      <c r="L470" s="112">
        <f t="shared" si="53"/>
        <v>0</v>
      </c>
      <c r="M470" s="112">
        <f t="shared" si="53"/>
        <v>0</v>
      </c>
      <c r="N470" s="112" t="e">
        <f>IF(N467="",N466*4,IF(N468="",(N467+N466)*2,IF(N469="",((N468+N467+N466)/3)*4,SUM(N466:N469))))</f>
        <v>#VALUE!</v>
      </c>
      <c r="O470" s="112" t="e">
        <f>IF(O467="",O466*4,IF(O468="",(O467+O466)*2,IF(O469="",((O468+O467+O466)/3)*4,SUM(O466:O469))))</f>
        <v>#VALUE!</v>
      </c>
      <c r="P470" s="6"/>
      <c r="Q470" s="9" t="s">
        <v>15</v>
      </c>
    </row>
    <row r="471" spans="2:17" x14ac:dyDescent="0.3">
      <c r="B471" s="186" t="s">
        <v>887</v>
      </c>
      <c r="C471" s="186"/>
      <c r="D471" s="186"/>
      <c r="E471" s="186"/>
      <c r="F471" s="186"/>
      <c r="G471" s="186"/>
      <c r="H471" s="186"/>
      <c r="I471" s="186"/>
      <c r="J471" s="186"/>
      <c r="K471" s="186"/>
      <c r="L471" s="186"/>
      <c r="M471" s="186"/>
      <c r="N471" s="186"/>
      <c r="O471" s="186"/>
      <c r="P471" s="6"/>
      <c r="Q471" s="9"/>
    </row>
    <row r="472" spans="2:17" x14ac:dyDescent="0.3">
      <c r="B472" s="7" t="str">
        <f t="shared" ref="B472:O475" si="54">IFERROR(VLOOKUP($B$471,$127:$213,MATCH($Q472&amp;"/"&amp;B$347,$125:$125,0),FALSE),"")</f>
        <v/>
      </c>
      <c r="C472" s="7" t="str">
        <f t="shared" si="54"/>
        <v/>
      </c>
      <c r="D472" s="7" t="str">
        <f t="shared" si="54"/>
        <v/>
      </c>
      <c r="E472" s="7" t="str">
        <f t="shared" si="54"/>
        <v/>
      </c>
      <c r="F472" s="7" t="str">
        <f t="shared" si="54"/>
        <v/>
      </c>
      <c r="G472" s="7" t="str">
        <f t="shared" si="54"/>
        <v/>
      </c>
      <c r="H472" s="7" t="str">
        <f t="shared" si="54"/>
        <v/>
      </c>
      <c r="I472" s="7" t="str">
        <f t="shared" si="54"/>
        <v/>
      </c>
      <c r="J472" s="7" t="str">
        <f t="shared" si="54"/>
        <v/>
      </c>
      <c r="K472" s="7" t="str">
        <f t="shared" si="54"/>
        <v/>
      </c>
      <c r="L472" s="7" t="str">
        <f t="shared" si="54"/>
        <v/>
      </c>
      <c r="M472" s="7" t="str">
        <f t="shared" si="54"/>
        <v/>
      </c>
      <c r="N472" s="7">
        <f t="shared" si="54"/>
        <v>-130969</v>
      </c>
      <c r="O472" s="7">
        <f t="shared" si="54"/>
        <v>0</v>
      </c>
      <c r="P472" s="6"/>
      <c r="Q472" s="9" t="s">
        <v>12</v>
      </c>
    </row>
    <row r="473" spans="2:17" x14ac:dyDescent="0.3">
      <c r="B473" s="7" t="str">
        <f t="shared" si="54"/>
        <v/>
      </c>
      <c r="C473" s="7" t="str">
        <f t="shared" si="54"/>
        <v/>
      </c>
      <c r="D473" s="7" t="str">
        <f t="shared" si="54"/>
        <v/>
      </c>
      <c r="E473" s="7" t="str">
        <f t="shared" si="54"/>
        <v/>
      </c>
      <c r="F473" s="7" t="str">
        <f t="shared" si="54"/>
        <v/>
      </c>
      <c r="G473" s="7" t="str">
        <f t="shared" si="54"/>
        <v/>
      </c>
      <c r="H473" s="7" t="str">
        <f t="shared" si="54"/>
        <v/>
      </c>
      <c r="I473" s="7" t="str">
        <f t="shared" si="54"/>
        <v/>
      </c>
      <c r="J473" s="7" t="str">
        <f t="shared" si="54"/>
        <v/>
      </c>
      <c r="K473" s="7" t="str">
        <f t="shared" si="54"/>
        <v/>
      </c>
      <c r="L473" s="7" t="str">
        <f t="shared" si="54"/>
        <v/>
      </c>
      <c r="M473" s="7" t="str">
        <f t="shared" si="54"/>
        <v/>
      </c>
      <c r="N473" s="7">
        <f t="shared" si="54"/>
        <v>-109877</v>
      </c>
      <c r="O473" s="7" t="str">
        <f t="shared" si="54"/>
        <v/>
      </c>
      <c r="P473" s="6"/>
      <c r="Q473" s="9" t="s">
        <v>13</v>
      </c>
    </row>
    <row r="474" spans="2:17" x14ac:dyDescent="0.3">
      <c r="B474" s="7" t="str">
        <f t="shared" si="54"/>
        <v/>
      </c>
      <c r="C474" s="7" t="str">
        <f t="shared" si="54"/>
        <v/>
      </c>
      <c r="D474" s="7" t="str">
        <f t="shared" si="54"/>
        <v/>
      </c>
      <c r="E474" s="7" t="str">
        <f t="shared" si="54"/>
        <v/>
      </c>
      <c r="F474" s="7" t="str">
        <f t="shared" si="54"/>
        <v/>
      </c>
      <c r="G474" s="7" t="str">
        <f t="shared" si="54"/>
        <v/>
      </c>
      <c r="H474" s="7" t="str">
        <f t="shared" si="54"/>
        <v/>
      </c>
      <c r="I474" s="7" t="str">
        <f t="shared" si="54"/>
        <v/>
      </c>
      <c r="J474" s="7" t="str">
        <f t="shared" si="54"/>
        <v/>
      </c>
      <c r="K474" s="7" t="str">
        <f t="shared" si="54"/>
        <v/>
      </c>
      <c r="L474" s="7" t="str">
        <f t="shared" si="54"/>
        <v/>
      </c>
      <c r="M474" s="7" t="str">
        <f t="shared" si="54"/>
        <v/>
      </c>
      <c r="N474" s="7">
        <f t="shared" si="54"/>
        <v>-115468.33</v>
      </c>
      <c r="O474" s="7" t="str">
        <f t="shared" si="54"/>
        <v/>
      </c>
      <c r="P474" s="6"/>
      <c r="Q474" s="9" t="s">
        <v>14</v>
      </c>
    </row>
    <row r="475" spans="2:17" x14ac:dyDescent="0.3">
      <c r="B475" s="18" t="str">
        <f t="shared" si="54"/>
        <v/>
      </c>
      <c r="C475" s="18" t="str">
        <f t="shared" si="54"/>
        <v/>
      </c>
      <c r="D475" s="18" t="str">
        <f t="shared" si="54"/>
        <v/>
      </c>
      <c r="E475" s="18" t="str">
        <f t="shared" si="54"/>
        <v/>
      </c>
      <c r="F475" s="18" t="str">
        <f t="shared" si="54"/>
        <v/>
      </c>
      <c r="G475" s="18" t="str">
        <f t="shared" si="54"/>
        <v/>
      </c>
      <c r="H475" s="18" t="str">
        <f t="shared" si="54"/>
        <v/>
      </c>
      <c r="I475" s="18" t="str">
        <f t="shared" si="54"/>
        <v/>
      </c>
      <c r="J475" s="18" t="str">
        <f t="shared" si="54"/>
        <v/>
      </c>
      <c r="K475" s="18" t="str">
        <f t="shared" si="54"/>
        <v/>
      </c>
      <c r="L475" s="18" t="str">
        <f t="shared" si="54"/>
        <v/>
      </c>
      <c r="M475" s="18">
        <f t="shared" si="54"/>
        <v>0</v>
      </c>
      <c r="N475" s="18">
        <f t="shared" si="54"/>
        <v>382545.4</v>
      </c>
      <c r="O475" s="18" t="str">
        <f t="shared" si="54"/>
        <v/>
      </c>
      <c r="P475" s="6"/>
      <c r="Q475" s="9" t="s">
        <v>19</v>
      </c>
    </row>
    <row r="476" spans="2:17" x14ac:dyDescent="0.3">
      <c r="B476" s="7">
        <f>SUM(B472:B475)</f>
        <v>0</v>
      </c>
      <c r="C476" s="112">
        <f t="shared" ref="C476:M476" si="55">SUM(C472:C475)</f>
        <v>0</v>
      </c>
      <c r="D476" s="112">
        <f t="shared" si="55"/>
        <v>0</v>
      </c>
      <c r="E476" s="112">
        <f t="shared" si="55"/>
        <v>0</v>
      </c>
      <c r="F476" s="112">
        <f t="shared" si="55"/>
        <v>0</v>
      </c>
      <c r="G476" s="112">
        <f t="shared" si="55"/>
        <v>0</v>
      </c>
      <c r="H476" s="112">
        <f t="shared" si="55"/>
        <v>0</v>
      </c>
      <c r="I476" s="112">
        <f t="shared" si="55"/>
        <v>0</v>
      </c>
      <c r="J476" s="112">
        <f t="shared" si="55"/>
        <v>0</v>
      </c>
      <c r="K476" s="112">
        <f t="shared" si="55"/>
        <v>0</v>
      </c>
      <c r="L476" s="112">
        <f t="shared" si="55"/>
        <v>0</v>
      </c>
      <c r="M476" s="112">
        <f t="shared" si="55"/>
        <v>0</v>
      </c>
      <c r="N476" s="112">
        <f>IF(N473="",N472*4,IF(N474="",(N473+N472)*2,IF(N475="",((N474+N473+N472)/3)*4,SUM(N472:N475))))</f>
        <v>26231.070000000007</v>
      </c>
      <c r="O476" s="112">
        <f>IF(O473="",O472*4,IF(O474="",(O473+O472)*2,IF(O475="",((O474+O473+O472)/3)*4,SUM(O472:O475))))</f>
        <v>0</v>
      </c>
      <c r="P476" s="6"/>
      <c r="Q476" s="9" t="s">
        <v>15</v>
      </c>
    </row>
    <row r="477" spans="2:17" s="2" customFormat="1" x14ac:dyDescent="0.3">
      <c r="B477" s="186" t="s">
        <v>880</v>
      </c>
      <c r="C477" s="186"/>
      <c r="D477" s="186"/>
      <c r="E477" s="186"/>
      <c r="F477" s="186"/>
      <c r="G477" s="186"/>
      <c r="H477" s="186"/>
      <c r="I477" s="186"/>
      <c r="J477" s="186"/>
      <c r="K477" s="186"/>
      <c r="L477" s="186"/>
      <c r="M477" s="186"/>
      <c r="N477" s="186"/>
      <c r="O477" s="186"/>
      <c r="P477" s="6"/>
      <c r="Q477" s="9"/>
    </row>
    <row r="478" spans="2:17" s="2" customFormat="1" x14ac:dyDescent="0.3">
      <c r="B478" s="7" t="str">
        <f t="shared" ref="B478:O481" si="56">IFERROR(VLOOKUP($B$477,$127:$213,MATCH($Q478&amp;"/"&amp;B$347,$125:$125,0),FALSE),"")</f>
        <v/>
      </c>
      <c r="C478" s="7" t="str">
        <f t="shared" si="56"/>
        <v/>
      </c>
      <c r="D478" s="7" t="str">
        <f t="shared" si="56"/>
        <v/>
      </c>
      <c r="E478" s="7" t="str">
        <f t="shared" si="56"/>
        <v/>
      </c>
      <c r="F478" s="7" t="str">
        <f t="shared" si="56"/>
        <v/>
      </c>
      <c r="G478" s="7" t="str">
        <f t="shared" si="56"/>
        <v/>
      </c>
      <c r="H478" s="7" t="str">
        <f t="shared" si="56"/>
        <v/>
      </c>
      <c r="I478" s="7" t="str">
        <f t="shared" si="56"/>
        <v/>
      </c>
      <c r="J478" s="7" t="str">
        <f t="shared" si="56"/>
        <v/>
      </c>
      <c r="K478" s="7" t="str">
        <f t="shared" si="56"/>
        <v/>
      </c>
      <c r="L478" s="7" t="str">
        <f t="shared" si="56"/>
        <v/>
      </c>
      <c r="M478" s="7" t="str">
        <f t="shared" si="56"/>
        <v/>
      </c>
      <c r="N478" s="7">
        <f t="shared" si="56"/>
        <v>3540110</v>
      </c>
      <c r="O478" s="7">
        <f t="shared" si="56"/>
        <v>3857144</v>
      </c>
      <c r="P478" s="6"/>
      <c r="Q478" s="9" t="s">
        <v>12</v>
      </c>
    </row>
    <row r="479" spans="2:17" s="2" customFormat="1" x14ac:dyDescent="0.3">
      <c r="B479" s="7" t="str">
        <f t="shared" si="56"/>
        <v/>
      </c>
      <c r="C479" s="7" t="str">
        <f t="shared" si="56"/>
        <v/>
      </c>
      <c r="D479" s="7" t="str">
        <f t="shared" si="56"/>
        <v/>
      </c>
      <c r="E479" s="7" t="str">
        <f t="shared" si="56"/>
        <v/>
      </c>
      <c r="F479" s="7" t="str">
        <f t="shared" si="56"/>
        <v/>
      </c>
      <c r="G479" s="7" t="str">
        <f t="shared" si="56"/>
        <v/>
      </c>
      <c r="H479" s="7" t="str">
        <f t="shared" si="56"/>
        <v/>
      </c>
      <c r="I479" s="7" t="str">
        <f t="shared" si="56"/>
        <v/>
      </c>
      <c r="J479" s="7" t="str">
        <f t="shared" si="56"/>
        <v/>
      </c>
      <c r="K479" s="7" t="str">
        <f t="shared" si="56"/>
        <v/>
      </c>
      <c r="L479" s="7" t="str">
        <f t="shared" si="56"/>
        <v/>
      </c>
      <c r="M479" s="7" t="str">
        <f t="shared" si="56"/>
        <v/>
      </c>
      <c r="N479" s="7">
        <f t="shared" si="56"/>
        <v>3565263</v>
      </c>
      <c r="O479" s="7" t="str">
        <f t="shared" si="56"/>
        <v/>
      </c>
      <c r="P479" s="6"/>
      <c r="Q479" s="9" t="s">
        <v>13</v>
      </c>
    </row>
    <row r="480" spans="2:17" s="2" customFormat="1" x14ac:dyDescent="0.3">
      <c r="B480" s="7" t="str">
        <f t="shared" si="56"/>
        <v/>
      </c>
      <c r="C480" s="7" t="str">
        <f t="shared" si="56"/>
        <v/>
      </c>
      <c r="D480" s="7" t="str">
        <f t="shared" si="56"/>
        <v/>
      </c>
      <c r="E480" s="7" t="str">
        <f t="shared" si="56"/>
        <v/>
      </c>
      <c r="F480" s="7" t="str">
        <f t="shared" si="56"/>
        <v/>
      </c>
      <c r="G480" s="7" t="str">
        <f t="shared" si="56"/>
        <v/>
      </c>
      <c r="H480" s="7" t="str">
        <f t="shared" si="56"/>
        <v/>
      </c>
      <c r="I480" s="7" t="str">
        <f t="shared" si="56"/>
        <v/>
      </c>
      <c r="J480" s="7" t="str">
        <f t="shared" si="56"/>
        <v/>
      </c>
      <c r="K480" s="7" t="str">
        <f t="shared" si="56"/>
        <v/>
      </c>
      <c r="L480" s="7" t="str">
        <f t="shared" si="56"/>
        <v/>
      </c>
      <c r="M480" s="7" t="str">
        <f t="shared" si="56"/>
        <v/>
      </c>
      <c r="N480" s="7">
        <f t="shared" si="56"/>
        <v>3736650</v>
      </c>
      <c r="O480" s="7" t="str">
        <f t="shared" si="56"/>
        <v/>
      </c>
      <c r="P480" s="6"/>
      <c r="Q480" s="9" t="s">
        <v>14</v>
      </c>
    </row>
    <row r="481" spans="1:17" s="2" customFormat="1" x14ac:dyDescent="0.3">
      <c r="B481" s="18" t="str">
        <f t="shared" si="56"/>
        <v/>
      </c>
      <c r="C481" s="18" t="str">
        <f t="shared" si="56"/>
        <v/>
      </c>
      <c r="D481" s="18" t="str">
        <f t="shared" si="56"/>
        <v/>
      </c>
      <c r="E481" s="18" t="str">
        <f t="shared" si="56"/>
        <v/>
      </c>
      <c r="F481" s="18" t="str">
        <f t="shared" si="56"/>
        <v/>
      </c>
      <c r="G481" s="18" t="str">
        <f t="shared" si="56"/>
        <v/>
      </c>
      <c r="H481" s="18" t="str">
        <f t="shared" si="56"/>
        <v/>
      </c>
      <c r="I481" s="18" t="str">
        <f t="shared" si="56"/>
        <v/>
      </c>
      <c r="J481" s="18" t="str">
        <f t="shared" si="56"/>
        <v/>
      </c>
      <c r="K481" s="18" t="str">
        <f t="shared" si="56"/>
        <v/>
      </c>
      <c r="L481" s="18" t="str">
        <f t="shared" si="56"/>
        <v/>
      </c>
      <c r="M481" s="18">
        <f t="shared" si="56"/>
        <v>3171982.38</v>
      </c>
      <c r="N481" s="18">
        <f t="shared" si="56"/>
        <v>3890567.47</v>
      </c>
      <c r="O481" s="18" t="str">
        <f t="shared" si="56"/>
        <v/>
      </c>
      <c r="P481" s="6"/>
      <c r="Q481" s="9" t="s">
        <v>19</v>
      </c>
    </row>
    <row r="482" spans="1:17" s="2" customFormat="1" x14ac:dyDescent="0.3">
      <c r="B482" s="16">
        <f>SUM(B478:B481)</f>
        <v>0</v>
      </c>
      <c r="C482" s="16">
        <f t="shared" ref="C482:M482" si="57">SUM(C478:C481)</f>
        <v>0</v>
      </c>
      <c r="D482" s="16">
        <f t="shared" si="57"/>
        <v>0</v>
      </c>
      <c r="E482" s="16">
        <f t="shared" si="57"/>
        <v>0</v>
      </c>
      <c r="F482" s="16">
        <f t="shared" si="57"/>
        <v>0</v>
      </c>
      <c r="G482" s="16">
        <f t="shared" si="57"/>
        <v>0</v>
      </c>
      <c r="H482" s="16">
        <f t="shared" si="57"/>
        <v>0</v>
      </c>
      <c r="I482" s="16">
        <f t="shared" si="57"/>
        <v>0</v>
      </c>
      <c r="J482" s="16">
        <f t="shared" si="57"/>
        <v>0</v>
      </c>
      <c r="K482" s="16">
        <f t="shared" si="57"/>
        <v>0</v>
      </c>
      <c r="L482" s="16">
        <f t="shared" si="57"/>
        <v>0</v>
      </c>
      <c r="M482" s="16">
        <f t="shared" si="57"/>
        <v>3171982.38</v>
      </c>
      <c r="N482" s="16">
        <f>IF(N479="",N478*4,IF(N480="",(N479+N478)*2,IF(N481="",((N480+N479+N478)/3)*4,SUM(N478:N481))))</f>
        <v>14732590.470000001</v>
      </c>
      <c r="O482" s="16">
        <f>IF(O479="",O478*4,IF(O480="",(O479+O478)*2,IF(O481="",((O480+O479+O478)/3)*4,SUM(O478:O481))))</f>
        <v>15428576</v>
      </c>
      <c r="P482" s="6"/>
      <c r="Q482" s="9" t="s">
        <v>15</v>
      </c>
    </row>
    <row r="483" spans="1:17" s="87" customFormat="1" x14ac:dyDescent="0.3">
      <c r="A483" s="86"/>
      <c r="B483" s="19"/>
      <c r="C483" s="20" t="e">
        <f t="shared" ref="C483:M483" si="58">C482/B482-1</f>
        <v>#DIV/0!</v>
      </c>
      <c r="D483" s="20" t="e">
        <f t="shared" si="58"/>
        <v>#DIV/0!</v>
      </c>
      <c r="E483" s="20" t="e">
        <f t="shared" si="58"/>
        <v>#DIV/0!</v>
      </c>
      <c r="F483" s="20" t="e">
        <f t="shared" si="58"/>
        <v>#DIV/0!</v>
      </c>
      <c r="G483" s="20" t="e">
        <f t="shared" si="58"/>
        <v>#DIV/0!</v>
      </c>
      <c r="H483" s="20" t="e">
        <f t="shared" si="58"/>
        <v>#DIV/0!</v>
      </c>
      <c r="I483" s="20" t="e">
        <f t="shared" si="58"/>
        <v>#DIV/0!</v>
      </c>
      <c r="J483" s="20" t="e">
        <f t="shared" si="58"/>
        <v>#DIV/0!</v>
      </c>
      <c r="K483" s="20" t="e">
        <f t="shared" si="58"/>
        <v>#DIV/0!</v>
      </c>
      <c r="L483" s="20" t="e">
        <f t="shared" si="58"/>
        <v>#DIV/0!</v>
      </c>
      <c r="M483" s="20" t="e">
        <f t="shared" si="58"/>
        <v>#DIV/0!</v>
      </c>
      <c r="N483" s="12">
        <f>N482/M482-1</f>
        <v>3.6446003492617134</v>
      </c>
      <c r="O483" s="12">
        <f>O482/N482-1</f>
        <v>4.7241218807869245E-2</v>
      </c>
      <c r="P483" s="17"/>
      <c r="Q483" s="14" t="s">
        <v>20</v>
      </c>
    </row>
    <row r="484" spans="1:17" x14ac:dyDescent="0.3">
      <c r="B484" s="211" t="s">
        <v>888</v>
      </c>
      <c r="C484" s="211"/>
      <c r="D484" s="211"/>
      <c r="E484" s="211"/>
      <c r="F484" s="211"/>
      <c r="G484" s="211"/>
      <c r="H484" s="211"/>
      <c r="I484" s="211"/>
      <c r="J484" s="211"/>
      <c r="K484" s="211"/>
      <c r="L484" s="211"/>
      <c r="M484" s="211"/>
      <c r="N484" s="211"/>
      <c r="O484" s="211"/>
      <c r="P484" s="6"/>
      <c r="Q484" s="9"/>
    </row>
    <row r="485" spans="1:17" x14ac:dyDescent="0.3">
      <c r="B485" s="7" t="str">
        <f t="shared" ref="B485:O488" si="59">IFERROR(VLOOKUP($B$484,$127:$213,MATCH($Q485&amp;"/"&amp;B$347,$125:$125,0),FALSE),"")</f>
        <v/>
      </c>
      <c r="C485" s="7" t="str">
        <f t="shared" si="59"/>
        <v/>
      </c>
      <c r="D485" s="7" t="str">
        <f t="shared" si="59"/>
        <v/>
      </c>
      <c r="E485" s="7" t="str">
        <f t="shared" si="59"/>
        <v/>
      </c>
      <c r="F485" s="7" t="str">
        <f t="shared" si="59"/>
        <v/>
      </c>
      <c r="G485" s="7" t="str">
        <f t="shared" si="59"/>
        <v/>
      </c>
      <c r="H485" s="7" t="str">
        <f t="shared" si="59"/>
        <v/>
      </c>
      <c r="I485" s="7" t="str">
        <f t="shared" si="59"/>
        <v/>
      </c>
      <c r="J485" s="7" t="str">
        <f t="shared" si="59"/>
        <v/>
      </c>
      <c r="K485" s="7" t="str">
        <f t="shared" si="59"/>
        <v/>
      </c>
      <c r="L485" s="7" t="str">
        <f t="shared" si="59"/>
        <v/>
      </c>
      <c r="M485" s="7" t="str">
        <f t="shared" si="59"/>
        <v/>
      </c>
      <c r="N485" s="7">
        <f t="shared" si="59"/>
        <v>432505</v>
      </c>
      <c r="O485" s="7">
        <f t="shared" si="59"/>
        <v>476552</v>
      </c>
      <c r="P485" s="6"/>
      <c r="Q485" s="9" t="s">
        <v>12</v>
      </c>
    </row>
    <row r="486" spans="1:17" x14ac:dyDescent="0.3">
      <c r="B486" s="7" t="str">
        <f t="shared" si="59"/>
        <v/>
      </c>
      <c r="C486" s="7" t="str">
        <f t="shared" si="59"/>
        <v/>
      </c>
      <c r="D486" s="7" t="str">
        <f t="shared" si="59"/>
        <v/>
      </c>
      <c r="E486" s="7" t="str">
        <f t="shared" si="59"/>
        <v/>
      </c>
      <c r="F486" s="7" t="str">
        <f t="shared" si="59"/>
        <v/>
      </c>
      <c r="G486" s="7" t="str">
        <f t="shared" si="59"/>
        <v/>
      </c>
      <c r="H486" s="7" t="str">
        <f t="shared" si="59"/>
        <v/>
      </c>
      <c r="I486" s="7" t="str">
        <f t="shared" si="59"/>
        <v/>
      </c>
      <c r="J486" s="7" t="str">
        <f t="shared" si="59"/>
        <v/>
      </c>
      <c r="K486" s="7" t="str">
        <f t="shared" si="59"/>
        <v/>
      </c>
      <c r="L486" s="7" t="str">
        <f t="shared" si="59"/>
        <v/>
      </c>
      <c r="M486" s="7" t="str">
        <f t="shared" si="59"/>
        <v/>
      </c>
      <c r="N486" s="7">
        <f t="shared" si="59"/>
        <v>447097</v>
      </c>
      <c r="O486" s="7" t="str">
        <f t="shared" si="59"/>
        <v/>
      </c>
      <c r="P486" s="6"/>
      <c r="Q486" s="9" t="s">
        <v>13</v>
      </c>
    </row>
    <row r="487" spans="1:17" x14ac:dyDescent="0.3">
      <c r="B487" s="7" t="str">
        <f t="shared" si="59"/>
        <v/>
      </c>
      <c r="C487" s="7" t="str">
        <f t="shared" si="59"/>
        <v/>
      </c>
      <c r="D487" s="7" t="str">
        <f t="shared" si="59"/>
        <v/>
      </c>
      <c r="E487" s="7" t="str">
        <f t="shared" si="59"/>
        <v/>
      </c>
      <c r="F487" s="7" t="str">
        <f t="shared" si="59"/>
        <v/>
      </c>
      <c r="G487" s="7" t="str">
        <f t="shared" si="59"/>
        <v/>
      </c>
      <c r="H487" s="7" t="str">
        <f t="shared" si="59"/>
        <v/>
      </c>
      <c r="I487" s="7" t="str">
        <f t="shared" si="59"/>
        <v/>
      </c>
      <c r="J487" s="7" t="str">
        <f t="shared" si="59"/>
        <v/>
      </c>
      <c r="K487" s="7" t="str">
        <f t="shared" si="59"/>
        <v/>
      </c>
      <c r="L487" s="7" t="str">
        <f t="shared" si="59"/>
        <v/>
      </c>
      <c r="M487" s="7" t="str">
        <f t="shared" si="59"/>
        <v/>
      </c>
      <c r="N487" s="7">
        <f t="shared" si="59"/>
        <v>467093</v>
      </c>
      <c r="O487" s="7" t="str">
        <f t="shared" si="59"/>
        <v/>
      </c>
      <c r="P487" s="6"/>
      <c r="Q487" s="9" t="s">
        <v>14</v>
      </c>
    </row>
    <row r="488" spans="1:17" x14ac:dyDescent="0.3">
      <c r="B488" s="18" t="str">
        <f t="shared" si="59"/>
        <v/>
      </c>
      <c r="C488" s="18" t="str">
        <f t="shared" si="59"/>
        <v/>
      </c>
      <c r="D488" s="18" t="str">
        <f t="shared" si="59"/>
        <v/>
      </c>
      <c r="E488" s="18" t="str">
        <f t="shared" si="59"/>
        <v/>
      </c>
      <c r="F488" s="18" t="str">
        <f t="shared" si="59"/>
        <v/>
      </c>
      <c r="G488" s="18" t="str">
        <f t="shared" si="59"/>
        <v/>
      </c>
      <c r="H488" s="18" t="str">
        <f t="shared" si="59"/>
        <v/>
      </c>
      <c r="I488" s="18" t="str">
        <f t="shared" si="59"/>
        <v/>
      </c>
      <c r="J488" s="18" t="str">
        <f t="shared" si="59"/>
        <v/>
      </c>
      <c r="K488" s="18" t="str">
        <f t="shared" si="59"/>
        <v/>
      </c>
      <c r="L488" s="18" t="str">
        <f t="shared" si="59"/>
        <v/>
      </c>
      <c r="M488" s="18">
        <f t="shared" si="59"/>
        <v>381638.3</v>
      </c>
      <c r="N488" s="18">
        <f t="shared" si="59"/>
        <v>470269.17</v>
      </c>
      <c r="O488" s="18" t="str">
        <f t="shared" si="59"/>
        <v/>
      </c>
      <c r="P488" s="6"/>
      <c r="Q488" s="9" t="s">
        <v>19</v>
      </c>
    </row>
    <row r="489" spans="1:17" x14ac:dyDescent="0.3">
      <c r="B489" s="18">
        <f>SUM(B485:B488)</f>
        <v>0</v>
      </c>
      <c r="C489" s="18">
        <f t="shared" ref="C489:M489" si="60">SUM(C485:C488)</f>
        <v>0</v>
      </c>
      <c r="D489" s="18">
        <f t="shared" si="60"/>
        <v>0</v>
      </c>
      <c r="E489" s="18">
        <f t="shared" si="60"/>
        <v>0</v>
      </c>
      <c r="F489" s="18">
        <f t="shared" si="60"/>
        <v>0</v>
      </c>
      <c r="G489" s="18">
        <f t="shared" si="60"/>
        <v>0</v>
      </c>
      <c r="H489" s="18">
        <f t="shared" si="60"/>
        <v>0</v>
      </c>
      <c r="I489" s="18">
        <f t="shared" si="60"/>
        <v>0</v>
      </c>
      <c r="J489" s="18">
        <f t="shared" si="60"/>
        <v>0</v>
      </c>
      <c r="K489" s="18">
        <f t="shared" si="60"/>
        <v>0</v>
      </c>
      <c r="L489" s="18">
        <f t="shared" si="60"/>
        <v>0</v>
      </c>
      <c r="M489" s="18">
        <f t="shared" si="60"/>
        <v>381638.3</v>
      </c>
      <c r="N489" s="18">
        <f>IF(N486="",N485*4,IF(N487="",(N486+N485)*2,IF(N488="",((N487+N486+N485)/3)*4,SUM(N485:N488))))</f>
        <v>1816964.17</v>
      </c>
      <c r="O489" s="18">
        <f>IF(O486="",O485*4,IF(O487="",(O486+O485)*2,IF(O488="",((O487+O486+O485)/3)*4,SUM(O485:O488))))</f>
        <v>1906208</v>
      </c>
      <c r="P489" s="6"/>
      <c r="Q489" s="9" t="s">
        <v>15</v>
      </c>
    </row>
    <row r="490" spans="1:17" s="87" customFormat="1" x14ac:dyDescent="0.3">
      <c r="A490" s="86"/>
      <c r="B490" s="19"/>
      <c r="C490" s="10" t="e">
        <f t="shared" ref="C490:O490" si="61">C489/B489-1</f>
        <v>#DIV/0!</v>
      </c>
      <c r="D490" s="10" t="e">
        <f t="shared" si="61"/>
        <v>#DIV/0!</v>
      </c>
      <c r="E490" s="10" t="e">
        <f t="shared" si="61"/>
        <v>#DIV/0!</v>
      </c>
      <c r="F490" s="10" t="e">
        <f t="shared" si="61"/>
        <v>#DIV/0!</v>
      </c>
      <c r="G490" s="10" t="e">
        <f t="shared" si="61"/>
        <v>#DIV/0!</v>
      </c>
      <c r="H490" s="10" t="e">
        <f t="shared" si="61"/>
        <v>#DIV/0!</v>
      </c>
      <c r="I490" s="10" t="e">
        <f t="shared" si="61"/>
        <v>#DIV/0!</v>
      </c>
      <c r="J490" s="10" t="e">
        <f t="shared" si="61"/>
        <v>#DIV/0!</v>
      </c>
      <c r="K490" s="10" t="e">
        <f t="shared" si="61"/>
        <v>#DIV/0!</v>
      </c>
      <c r="L490" s="10" t="e">
        <f t="shared" si="61"/>
        <v>#DIV/0!</v>
      </c>
      <c r="M490" s="10" t="e">
        <f t="shared" si="61"/>
        <v>#DIV/0!</v>
      </c>
      <c r="N490" s="10">
        <f t="shared" si="61"/>
        <v>3.7609586616437607</v>
      </c>
      <c r="O490" s="10">
        <f t="shared" si="61"/>
        <v>4.9117000474478312E-2</v>
      </c>
      <c r="P490" s="17"/>
      <c r="Q490" s="14" t="s">
        <v>20</v>
      </c>
    </row>
    <row r="491" spans="1:17" x14ac:dyDescent="0.3">
      <c r="B491" s="21" t="e">
        <f>B489/B$446</f>
        <v>#DIV/0!</v>
      </c>
      <c r="C491" s="22" t="e">
        <f>C489/C$446</f>
        <v>#DIV/0!</v>
      </c>
      <c r="D491" s="22" t="e">
        <f t="shared" ref="D491:O491" si="62">D489/D$446</f>
        <v>#DIV/0!</v>
      </c>
      <c r="E491" s="22" t="e">
        <f t="shared" si="62"/>
        <v>#DIV/0!</v>
      </c>
      <c r="F491" s="22" t="e">
        <f t="shared" si="62"/>
        <v>#DIV/0!</v>
      </c>
      <c r="G491" s="22" t="e">
        <f t="shared" si="62"/>
        <v>#DIV/0!</v>
      </c>
      <c r="H491" s="22" t="e">
        <f t="shared" si="62"/>
        <v>#DIV/0!</v>
      </c>
      <c r="I491" s="22" t="e">
        <f t="shared" si="62"/>
        <v>#DIV/0!</v>
      </c>
      <c r="J491" s="22" t="e">
        <f t="shared" si="62"/>
        <v>#DIV/0!</v>
      </c>
      <c r="K491" s="22" t="e">
        <f t="shared" si="62"/>
        <v>#DIV/0!</v>
      </c>
      <c r="L491" s="22" t="e">
        <f t="shared" si="62"/>
        <v>#DIV/0!</v>
      </c>
      <c r="M491" s="22">
        <f t="shared" si="62"/>
        <v>0.12850105831012343</v>
      </c>
      <c r="N491" s="23">
        <f t="shared" si="62"/>
        <v>0.13014095767013908</v>
      </c>
      <c r="O491" s="23">
        <f t="shared" si="62"/>
        <v>0.13293157880936429</v>
      </c>
      <c r="P491" s="6"/>
      <c r="Q491" s="11" t="s">
        <v>2552</v>
      </c>
    </row>
    <row r="492" spans="1:17" x14ac:dyDescent="0.3">
      <c r="B492" s="202" t="s">
        <v>900</v>
      </c>
      <c r="C492" s="202"/>
      <c r="D492" s="202"/>
      <c r="E492" s="202"/>
      <c r="F492" s="202"/>
      <c r="G492" s="202"/>
      <c r="H492" s="202"/>
      <c r="I492" s="202"/>
      <c r="J492" s="202"/>
      <c r="K492" s="202"/>
      <c r="L492" s="202"/>
      <c r="M492" s="202"/>
      <c r="N492" s="202"/>
      <c r="O492" s="202"/>
      <c r="P492" s="6"/>
      <c r="Q492" s="9"/>
    </row>
    <row r="493" spans="1:17" x14ac:dyDescent="0.3">
      <c r="B493" s="16" t="str">
        <f t="shared" ref="B493:O497" si="63">IFERROR(B442-B485,"")</f>
        <v/>
      </c>
      <c r="C493" s="16" t="str">
        <f t="shared" si="63"/>
        <v/>
      </c>
      <c r="D493" s="16" t="str">
        <f t="shared" si="63"/>
        <v/>
      </c>
      <c r="E493" s="16" t="str">
        <f t="shared" si="63"/>
        <v/>
      </c>
      <c r="F493" s="16" t="str">
        <f t="shared" si="63"/>
        <v/>
      </c>
      <c r="G493" s="16" t="str">
        <f t="shared" si="63"/>
        <v/>
      </c>
      <c r="H493" s="16" t="str">
        <f t="shared" si="63"/>
        <v/>
      </c>
      <c r="I493" s="16" t="str">
        <f t="shared" si="63"/>
        <v/>
      </c>
      <c r="J493" s="16" t="str">
        <f t="shared" si="63"/>
        <v/>
      </c>
      <c r="K493" s="16" t="str">
        <f t="shared" si="63"/>
        <v/>
      </c>
      <c r="L493" s="16" t="str">
        <f t="shared" si="63"/>
        <v/>
      </c>
      <c r="M493" s="16" t="str">
        <f t="shared" si="63"/>
        <v/>
      </c>
      <c r="N493" s="16">
        <f t="shared" si="63"/>
        <v>2899741</v>
      </c>
      <c r="O493" s="16">
        <f t="shared" si="63"/>
        <v>3108390</v>
      </c>
      <c r="P493" s="6"/>
      <c r="Q493" s="9" t="s">
        <v>12</v>
      </c>
    </row>
    <row r="494" spans="1:17" x14ac:dyDescent="0.3">
      <c r="B494" s="7" t="str">
        <f t="shared" si="63"/>
        <v/>
      </c>
      <c r="C494" s="7" t="str">
        <f t="shared" si="63"/>
        <v/>
      </c>
      <c r="D494" s="7" t="str">
        <f t="shared" si="63"/>
        <v/>
      </c>
      <c r="E494" s="7" t="str">
        <f t="shared" si="63"/>
        <v/>
      </c>
      <c r="F494" s="7" t="str">
        <f t="shared" si="63"/>
        <v/>
      </c>
      <c r="G494" s="7" t="str">
        <f t="shared" si="63"/>
        <v/>
      </c>
      <c r="H494" s="7" t="str">
        <f t="shared" si="63"/>
        <v/>
      </c>
      <c r="I494" s="7" t="str">
        <f t="shared" si="63"/>
        <v/>
      </c>
      <c r="J494" s="7" t="str">
        <f t="shared" si="63"/>
        <v/>
      </c>
      <c r="K494" s="7" t="str">
        <f t="shared" si="63"/>
        <v/>
      </c>
      <c r="L494" s="7" t="str">
        <f t="shared" si="63"/>
        <v/>
      </c>
      <c r="M494" s="7" t="str">
        <f t="shared" si="63"/>
        <v/>
      </c>
      <c r="N494" s="7">
        <f t="shared" si="63"/>
        <v>2937823</v>
      </c>
      <c r="O494" s="7" t="str">
        <f t="shared" si="63"/>
        <v/>
      </c>
      <c r="P494" s="6"/>
      <c r="Q494" s="9" t="s">
        <v>13</v>
      </c>
    </row>
    <row r="495" spans="1:17" x14ac:dyDescent="0.3">
      <c r="B495" s="7" t="str">
        <f t="shared" si="63"/>
        <v/>
      </c>
      <c r="C495" s="7" t="str">
        <f t="shared" si="63"/>
        <v/>
      </c>
      <c r="D495" s="7" t="str">
        <f t="shared" si="63"/>
        <v/>
      </c>
      <c r="E495" s="7" t="str">
        <f t="shared" si="63"/>
        <v/>
      </c>
      <c r="F495" s="7" t="str">
        <f t="shared" si="63"/>
        <v/>
      </c>
      <c r="G495" s="7" t="str">
        <f t="shared" si="63"/>
        <v/>
      </c>
      <c r="H495" s="7" t="str">
        <f t="shared" si="63"/>
        <v/>
      </c>
      <c r="I495" s="7" t="str">
        <f t="shared" si="63"/>
        <v/>
      </c>
      <c r="J495" s="7" t="str">
        <f t="shared" si="63"/>
        <v/>
      </c>
      <c r="K495" s="7" t="str">
        <f t="shared" si="63"/>
        <v/>
      </c>
      <c r="L495" s="7" t="str">
        <f t="shared" si="63"/>
        <v/>
      </c>
      <c r="M495" s="7" t="str">
        <f t="shared" si="63"/>
        <v/>
      </c>
      <c r="N495" s="7">
        <f t="shared" si="63"/>
        <v>3087720</v>
      </c>
      <c r="O495" s="7" t="str">
        <f t="shared" si="63"/>
        <v/>
      </c>
      <c r="P495" s="6"/>
      <c r="Q495" s="9" t="s">
        <v>14</v>
      </c>
    </row>
    <row r="496" spans="1:17" x14ac:dyDescent="0.3">
      <c r="B496" s="18" t="str">
        <f t="shared" si="63"/>
        <v/>
      </c>
      <c r="C496" s="18" t="str">
        <f t="shared" si="63"/>
        <v/>
      </c>
      <c r="D496" s="18" t="str">
        <f t="shared" si="63"/>
        <v/>
      </c>
      <c r="E496" s="18" t="str">
        <f t="shared" si="63"/>
        <v/>
      </c>
      <c r="F496" s="18" t="str">
        <f t="shared" si="63"/>
        <v/>
      </c>
      <c r="G496" s="18" t="str">
        <f t="shared" si="63"/>
        <v/>
      </c>
      <c r="H496" s="18" t="str">
        <f t="shared" si="63"/>
        <v/>
      </c>
      <c r="I496" s="18" t="str">
        <f t="shared" si="63"/>
        <v/>
      </c>
      <c r="J496" s="18" t="str">
        <f t="shared" si="63"/>
        <v/>
      </c>
      <c r="K496" s="18" t="str">
        <f t="shared" si="63"/>
        <v/>
      </c>
      <c r="L496" s="18" t="str">
        <f t="shared" si="63"/>
        <v/>
      </c>
      <c r="M496" s="18">
        <f t="shared" si="63"/>
        <v>2588285.1</v>
      </c>
      <c r="N496" s="18">
        <f t="shared" si="63"/>
        <v>3219260.97</v>
      </c>
      <c r="O496" s="18" t="str">
        <f t="shared" si="63"/>
        <v/>
      </c>
      <c r="P496" s="6"/>
      <c r="Q496" s="9" t="s">
        <v>19</v>
      </c>
    </row>
    <row r="497" spans="1:17" x14ac:dyDescent="0.3">
      <c r="B497" s="16">
        <f t="shared" si="63"/>
        <v>0</v>
      </c>
      <c r="C497" s="16">
        <f t="shared" si="63"/>
        <v>0</v>
      </c>
      <c r="D497" s="16">
        <f t="shared" si="63"/>
        <v>0</v>
      </c>
      <c r="E497" s="16">
        <f t="shared" si="63"/>
        <v>0</v>
      </c>
      <c r="F497" s="16">
        <f t="shared" si="63"/>
        <v>0</v>
      </c>
      <c r="G497" s="16">
        <f t="shared" si="63"/>
        <v>0</v>
      </c>
      <c r="H497" s="16">
        <f t="shared" si="63"/>
        <v>0</v>
      </c>
      <c r="I497" s="16">
        <f t="shared" si="63"/>
        <v>0</v>
      </c>
      <c r="J497" s="16">
        <f t="shared" si="63"/>
        <v>0</v>
      </c>
      <c r="K497" s="16">
        <f t="shared" si="63"/>
        <v>0</v>
      </c>
      <c r="L497" s="16">
        <f t="shared" si="63"/>
        <v>0</v>
      </c>
      <c r="M497" s="16">
        <f t="shared" si="63"/>
        <v>2588285.1</v>
      </c>
      <c r="N497" s="16">
        <f t="shared" si="63"/>
        <v>12144544.970000001</v>
      </c>
      <c r="O497" s="16">
        <f t="shared" si="63"/>
        <v>12433560</v>
      </c>
      <c r="P497" s="6"/>
      <c r="Q497" s="9" t="s">
        <v>15</v>
      </c>
    </row>
    <row r="498" spans="1:17" x14ac:dyDescent="0.3">
      <c r="B498" s="10" t="e">
        <f t="shared" ref="B498:O498" si="64">B497/B$446</f>
        <v>#DIV/0!</v>
      </c>
      <c r="C498" s="10" t="e">
        <f t="shared" si="64"/>
        <v>#DIV/0!</v>
      </c>
      <c r="D498" s="10" t="e">
        <f t="shared" si="64"/>
        <v>#DIV/0!</v>
      </c>
      <c r="E498" s="10" t="e">
        <f t="shared" si="64"/>
        <v>#DIV/0!</v>
      </c>
      <c r="F498" s="10" t="e">
        <f t="shared" si="64"/>
        <v>#DIV/0!</v>
      </c>
      <c r="G498" s="10" t="e">
        <f t="shared" si="64"/>
        <v>#DIV/0!</v>
      </c>
      <c r="H498" s="10" t="e">
        <f t="shared" si="64"/>
        <v>#DIV/0!</v>
      </c>
      <c r="I498" s="10" t="e">
        <f t="shared" si="64"/>
        <v>#DIV/0!</v>
      </c>
      <c r="J498" s="10" t="e">
        <f t="shared" si="64"/>
        <v>#DIV/0!</v>
      </c>
      <c r="K498" s="10" t="e">
        <f t="shared" si="64"/>
        <v>#DIV/0!</v>
      </c>
      <c r="L498" s="10" t="e">
        <f t="shared" si="64"/>
        <v>#DIV/0!</v>
      </c>
      <c r="M498" s="10">
        <f t="shared" si="64"/>
        <v>0.87149894168987663</v>
      </c>
      <c r="N498" s="10">
        <f t="shared" si="64"/>
        <v>0.86985904232986089</v>
      </c>
      <c r="O498" s="10">
        <f t="shared" si="64"/>
        <v>0.86706842119063576</v>
      </c>
      <c r="P498" s="6"/>
      <c r="Q498" s="24" t="s">
        <v>23</v>
      </c>
    </row>
    <row r="499" spans="1:17" s="87" customFormat="1" x14ac:dyDescent="0.3">
      <c r="A499" s="86"/>
      <c r="B499" s="19"/>
      <c r="C499" s="10" t="e">
        <f t="shared" ref="C499:M499" si="65">C497/B497-1</f>
        <v>#DIV/0!</v>
      </c>
      <c r="D499" s="10" t="e">
        <f t="shared" si="65"/>
        <v>#DIV/0!</v>
      </c>
      <c r="E499" s="10" t="e">
        <f t="shared" si="65"/>
        <v>#DIV/0!</v>
      </c>
      <c r="F499" s="10" t="e">
        <f t="shared" si="65"/>
        <v>#DIV/0!</v>
      </c>
      <c r="G499" s="10" t="e">
        <f t="shared" si="65"/>
        <v>#DIV/0!</v>
      </c>
      <c r="H499" s="10" t="e">
        <f t="shared" si="65"/>
        <v>#DIV/0!</v>
      </c>
      <c r="I499" s="10" t="e">
        <f t="shared" si="65"/>
        <v>#DIV/0!</v>
      </c>
      <c r="J499" s="10" t="e">
        <f t="shared" si="65"/>
        <v>#DIV/0!</v>
      </c>
      <c r="K499" s="10" t="e">
        <f t="shared" si="65"/>
        <v>#DIV/0!</v>
      </c>
      <c r="L499" s="10" t="e">
        <f t="shared" si="65"/>
        <v>#DIV/0!</v>
      </c>
      <c r="M499" s="10" t="e">
        <f t="shared" si="65"/>
        <v>#DIV/0!</v>
      </c>
      <c r="N499" s="10">
        <f>N497/M497-1</f>
        <v>3.6921202652675316</v>
      </c>
      <c r="O499" s="10">
        <f>O497/N497-1</f>
        <v>2.3797929911242965E-2</v>
      </c>
      <c r="P499" s="17"/>
      <c r="Q499" s="14" t="s">
        <v>20</v>
      </c>
    </row>
    <row r="500" spans="1:17" x14ac:dyDescent="0.3">
      <c r="B500" s="211" t="s">
        <v>882</v>
      </c>
      <c r="C500" s="211"/>
      <c r="D500" s="211"/>
      <c r="E500" s="211"/>
      <c r="F500" s="211"/>
      <c r="G500" s="211"/>
      <c r="H500" s="211"/>
      <c r="I500" s="211"/>
      <c r="J500" s="211"/>
      <c r="K500" s="211"/>
      <c r="L500" s="211"/>
      <c r="M500" s="211"/>
      <c r="N500" s="211"/>
      <c r="O500" s="211"/>
      <c r="P500" s="6"/>
      <c r="Q500" s="9"/>
    </row>
    <row r="501" spans="1:17" x14ac:dyDescent="0.3">
      <c r="B501" s="7" t="str">
        <f t="shared" ref="B501:O504" si="66">IFERROR(VLOOKUP($B$500,$127:$213,MATCH($Q501&amp;"/"&amp;B$347,$125:$125,0),FALSE),"")</f>
        <v/>
      </c>
      <c r="C501" s="7" t="str">
        <f t="shared" si="66"/>
        <v/>
      </c>
      <c r="D501" s="7" t="str">
        <f t="shared" si="66"/>
        <v/>
      </c>
      <c r="E501" s="7" t="str">
        <f t="shared" si="66"/>
        <v/>
      </c>
      <c r="F501" s="7" t="str">
        <f t="shared" si="66"/>
        <v/>
      </c>
      <c r="G501" s="7" t="str">
        <f t="shared" si="66"/>
        <v/>
      </c>
      <c r="H501" s="7" t="str">
        <f t="shared" si="66"/>
        <v/>
      </c>
      <c r="I501" s="7" t="str">
        <f t="shared" si="66"/>
        <v/>
      </c>
      <c r="J501" s="7" t="str">
        <f t="shared" si="66"/>
        <v/>
      </c>
      <c r="K501" s="7" t="str">
        <f t="shared" si="66"/>
        <v/>
      </c>
      <c r="L501" s="7" t="str">
        <f t="shared" si="66"/>
        <v/>
      </c>
      <c r="M501" s="7" t="str">
        <f t="shared" si="66"/>
        <v/>
      </c>
      <c r="N501" s="7">
        <f t="shared" si="66"/>
        <v>1491480</v>
      </c>
      <c r="O501" s="7">
        <f t="shared" si="66"/>
        <v>1501597</v>
      </c>
      <c r="P501" s="6"/>
      <c r="Q501" s="9" t="s">
        <v>12</v>
      </c>
    </row>
    <row r="502" spans="1:17" x14ac:dyDescent="0.3">
      <c r="B502" s="7" t="str">
        <f t="shared" si="66"/>
        <v/>
      </c>
      <c r="C502" s="7" t="str">
        <f t="shared" si="66"/>
        <v/>
      </c>
      <c r="D502" s="7" t="str">
        <f t="shared" si="66"/>
        <v/>
      </c>
      <c r="E502" s="7" t="str">
        <f t="shared" si="66"/>
        <v/>
      </c>
      <c r="F502" s="7" t="str">
        <f t="shared" si="66"/>
        <v/>
      </c>
      <c r="G502" s="7" t="str">
        <f t="shared" si="66"/>
        <v/>
      </c>
      <c r="H502" s="7" t="str">
        <f t="shared" si="66"/>
        <v/>
      </c>
      <c r="I502" s="7" t="str">
        <f t="shared" si="66"/>
        <v/>
      </c>
      <c r="J502" s="7" t="str">
        <f t="shared" si="66"/>
        <v/>
      </c>
      <c r="K502" s="7" t="str">
        <f t="shared" si="66"/>
        <v/>
      </c>
      <c r="L502" s="7" t="str">
        <f t="shared" si="66"/>
        <v/>
      </c>
      <c r="M502" s="7" t="str">
        <f t="shared" si="66"/>
        <v/>
      </c>
      <c r="N502" s="7">
        <f t="shared" si="66"/>
        <v>1520029</v>
      </c>
      <c r="O502" s="7" t="str">
        <f t="shared" si="66"/>
        <v/>
      </c>
      <c r="P502" s="6"/>
      <c r="Q502" s="9" t="s">
        <v>13</v>
      </c>
    </row>
    <row r="503" spans="1:17" x14ac:dyDescent="0.3">
      <c r="B503" s="7" t="str">
        <f t="shared" si="66"/>
        <v/>
      </c>
      <c r="C503" s="7" t="str">
        <f t="shared" si="66"/>
        <v/>
      </c>
      <c r="D503" s="7" t="str">
        <f t="shared" si="66"/>
        <v/>
      </c>
      <c r="E503" s="7" t="str">
        <f t="shared" si="66"/>
        <v/>
      </c>
      <c r="F503" s="7" t="str">
        <f t="shared" si="66"/>
        <v/>
      </c>
      <c r="G503" s="7" t="str">
        <f t="shared" si="66"/>
        <v/>
      </c>
      <c r="H503" s="7" t="str">
        <f t="shared" si="66"/>
        <v/>
      </c>
      <c r="I503" s="7" t="str">
        <f t="shared" si="66"/>
        <v/>
      </c>
      <c r="J503" s="7" t="str">
        <f t="shared" si="66"/>
        <v/>
      </c>
      <c r="K503" s="7" t="str">
        <f t="shared" si="66"/>
        <v/>
      </c>
      <c r="L503" s="7" t="str">
        <f t="shared" si="66"/>
        <v/>
      </c>
      <c r="M503" s="7" t="str">
        <f t="shared" si="66"/>
        <v/>
      </c>
      <c r="N503" s="7">
        <f t="shared" si="66"/>
        <v>1533204</v>
      </c>
      <c r="O503" s="7" t="str">
        <f t="shared" si="66"/>
        <v/>
      </c>
      <c r="P503" s="6"/>
      <c r="Q503" s="9" t="s">
        <v>14</v>
      </c>
    </row>
    <row r="504" spans="1:17" x14ac:dyDescent="0.3">
      <c r="B504" s="18" t="str">
        <f t="shared" si="66"/>
        <v/>
      </c>
      <c r="C504" s="18" t="str">
        <f t="shared" si="66"/>
        <v/>
      </c>
      <c r="D504" s="18" t="str">
        <f t="shared" si="66"/>
        <v/>
      </c>
      <c r="E504" s="18" t="str">
        <f t="shared" si="66"/>
        <v/>
      </c>
      <c r="F504" s="18" t="str">
        <f t="shared" si="66"/>
        <v/>
      </c>
      <c r="G504" s="18" t="str">
        <f t="shared" si="66"/>
        <v/>
      </c>
      <c r="H504" s="18" t="str">
        <f t="shared" si="66"/>
        <v/>
      </c>
      <c r="I504" s="18" t="str">
        <f t="shared" si="66"/>
        <v/>
      </c>
      <c r="J504" s="18" t="str">
        <f t="shared" si="66"/>
        <v/>
      </c>
      <c r="K504" s="18" t="str">
        <f t="shared" si="66"/>
        <v/>
      </c>
      <c r="L504" s="18" t="str">
        <f t="shared" si="66"/>
        <v/>
      </c>
      <c r="M504" s="18">
        <f t="shared" si="66"/>
        <v>1328547</v>
      </c>
      <c r="N504" s="18">
        <f t="shared" si="66"/>
        <v>1599436.51</v>
      </c>
      <c r="O504" s="18" t="str">
        <f t="shared" si="66"/>
        <v/>
      </c>
      <c r="P504" s="6"/>
      <c r="Q504" s="9" t="s">
        <v>19</v>
      </c>
    </row>
    <row r="505" spans="1:17" x14ac:dyDescent="0.3">
      <c r="B505" s="18">
        <f>SUM(B501:B504)</f>
        <v>0</v>
      </c>
      <c r="C505" s="18">
        <f t="shared" ref="C505:M505" si="67">SUM(C501:C504)</f>
        <v>0</v>
      </c>
      <c r="D505" s="18">
        <f t="shared" si="67"/>
        <v>0</v>
      </c>
      <c r="E505" s="18">
        <f t="shared" si="67"/>
        <v>0</v>
      </c>
      <c r="F505" s="18">
        <f t="shared" si="67"/>
        <v>0</v>
      </c>
      <c r="G505" s="18">
        <f t="shared" si="67"/>
        <v>0</v>
      </c>
      <c r="H505" s="18">
        <f t="shared" si="67"/>
        <v>0</v>
      </c>
      <c r="I505" s="18">
        <f t="shared" si="67"/>
        <v>0</v>
      </c>
      <c r="J505" s="18">
        <f t="shared" si="67"/>
        <v>0</v>
      </c>
      <c r="K505" s="18">
        <f t="shared" si="67"/>
        <v>0</v>
      </c>
      <c r="L505" s="18">
        <f t="shared" si="67"/>
        <v>0</v>
      </c>
      <c r="M505" s="18">
        <f t="shared" si="67"/>
        <v>1328547</v>
      </c>
      <c r="N505" s="18">
        <f>IF(N502="",N501*4,IF(N503="",(N502+N501)*2,IF(N504="",((N503+N502+N501)/3)*4,SUM(N501:N504))))</f>
        <v>6144149.5099999998</v>
      </c>
      <c r="O505" s="18">
        <f>IF(O502="",O501*4,IF(O503="",(O502+O501)*2,IF(O504="",((O503+O502+O501)/3)*4,SUM(O501:O504))))</f>
        <v>6006388</v>
      </c>
      <c r="P505" s="6"/>
      <c r="Q505" s="9" t="s">
        <v>15</v>
      </c>
    </row>
    <row r="506" spans="1:17" x14ac:dyDescent="0.3">
      <c r="B506" s="23" t="e">
        <f t="shared" ref="B506:N506" si="68">B505/B$482</f>
        <v>#DIV/0!</v>
      </c>
      <c r="C506" s="23" t="e">
        <f t="shared" si="68"/>
        <v>#DIV/0!</v>
      </c>
      <c r="D506" s="23" t="e">
        <f t="shared" si="68"/>
        <v>#DIV/0!</v>
      </c>
      <c r="E506" s="23" t="e">
        <f t="shared" si="68"/>
        <v>#DIV/0!</v>
      </c>
      <c r="F506" s="23" t="e">
        <f t="shared" si="68"/>
        <v>#DIV/0!</v>
      </c>
      <c r="G506" s="23" t="e">
        <f t="shared" si="68"/>
        <v>#DIV/0!</v>
      </c>
      <c r="H506" s="23" t="e">
        <f t="shared" si="68"/>
        <v>#DIV/0!</v>
      </c>
      <c r="I506" s="23" t="e">
        <f t="shared" si="68"/>
        <v>#DIV/0!</v>
      </c>
      <c r="J506" s="23" t="e">
        <f t="shared" si="68"/>
        <v>#DIV/0!</v>
      </c>
      <c r="K506" s="23" t="e">
        <f t="shared" si="68"/>
        <v>#DIV/0!</v>
      </c>
      <c r="L506" s="23" t="e">
        <f t="shared" si="68"/>
        <v>#DIV/0!</v>
      </c>
      <c r="M506" s="23">
        <f t="shared" si="68"/>
        <v>0.41883807690003627</v>
      </c>
      <c r="N506" s="23">
        <f t="shared" si="68"/>
        <v>0.41704475003980745</v>
      </c>
      <c r="O506" s="23">
        <f>O505/O$482</f>
        <v>0.38930281057694499</v>
      </c>
      <c r="P506" s="6"/>
      <c r="Q506" s="11" t="s">
        <v>2552</v>
      </c>
    </row>
    <row r="507" spans="1:17" s="87" customFormat="1" x14ac:dyDescent="0.3">
      <c r="A507" s="86"/>
      <c r="B507" s="19"/>
      <c r="C507" s="10" t="e">
        <f t="shared" ref="C507:M507" si="69">C505/B505-1</f>
        <v>#DIV/0!</v>
      </c>
      <c r="D507" s="10" t="e">
        <f t="shared" si="69"/>
        <v>#DIV/0!</v>
      </c>
      <c r="E507" s="10" t="e">
        <f t="shared" si="69"/>
        <v>#DIV/0!</v>
      </c>
      <c r="F507" s="10" t="e">
        <f t="shared" si="69"/>
        <v>#DIV/0!</v>
      </c>
      <c r="G507" s="10" t="e">
        <f t="shared" si="69"/>
        <v>#DIV/0!</v>
      </c>
      <c r="H507" s="10" t="e">
        <f t="shared" si="69"/>
        <v>#DIV/0!</v>
      </c>
      <c r="I507" s="10" t="e">
        <f t="shared" si="69"/>
        <v>#DIV/0!</v>
      </c>
      <c r="J507" s="10" t="e">
        <f t="shared" si="69"/>
        <v>#DIV/0!</v>
      </c>
      <c r="K507" s="10" t="e">
        <f t="shared" si="69"/>
        <v>#DIV/0!</v>
      </c>
      <c r="L507" s="10" t="e">
        <f t="shared" si="69"/>
        <v>#DIV/0!</v>
      </c>
      <c r="M507" s="10" t="e">
        <f t="shared" si="69"/>
        <v>#DIV/0!</v>
      </c>
      <c r="N507" s="10">
        <f>N505/M505-1</f>
        <v>3.6247136984991872</v>
      </c>
      <c r="O507" s="10">
        <f>O505/N505-1</f>
        <v>-2.2421575154670914E-2</v>
      </c>
      <c r="P507" s="17"/>
      <c r="Q507" s="14" t="s">
        <v>20</v>
      </c>
    </row>
    <row r="508" spans="1:17" x14ac:dyDescent="0.3">
      <c r="B508" s="202" t="s">
        <v>25</v>
      </c>
      <c r="C508" s="202"/>
      <c r="D508" s="202"/>
      <c r="E508" s="202"/>
      <c r="F508" s="202"/>
      <c r="G508" s="202"/>
      <c r="H508" s="202"/>
      <c r="I508" s="202"/>
      <c r="J508" s="202"/>
      <c r="K508" s="202"/>
      <c r="L508" s="202"/>
      <c r="M508" s="202"/>
      <c r="N508" s="202"/>
      <c r="O508" s="202"/>
      <c r="P508" s="6"/>
      <c r="Q508" s="9"/>
    </row>
    <row r="509" spans="1:17" x14ac:dyDescent="0.3">
      <c r="B509" s="16" t="str">
        <f t="shared" ref="B509:O513" si="70">IFERROR(B478-B501,"")</f>
        <v/>
      </c>
      <c r="C509" s="16" t="str">
        <f t="shared" si="70"/>
        <v/>
      </c>
      <c r="D509" s="16" t="str">
        <f t="shared" si="70"/>
        <v/>
      </c>
      <c r="E509" s="16" t="str">
        <f t="shared" si="70"/>
        <v/>
      </c>
      <c r="F509" s="16" t="str">
        <f t="shared" si="70"/>
        <v/>
      </c>
      <c r="G509" s="16" t="str">
        <f t="shared" si="70"/>
        <v/>
      </c>
      <c r="H509" s="16" t="str">
        <f t="shared" si="70"/>
        <v/>
      </c>
      <c r="I509" s="16" t="str">
        <f t="shared" si="70"/>
        <v/>
      </c>
      <c r="J509" s="16" t="str">
        <f t="shared" si="70"/>
        <v/>
      </c>
      <c r="K509" s="16" t="str">
        <f t="shared" si="70"/>
        <v/>
      </c>
      <c r="L509" s="16" t="str">
        <f t="shared" si="70"/>
        <v/>
      </c>
      <c r="M509" s="16" t="str">
        <f t="shared" si="70"/>
        <v/>
      </c>
      <c r="N509" s="16">
        <f t="shared" si="70"/>
        <v>2048630</v>
      </c>
      <c r="O509" s="16">
        <f>IFERROR(O478-O501,"")</f>
        <v>2355547</v>
      </c>
      <c r="P509" s="6"/>
      <c r="Q509" s="9" t="s">
        <v>12</v>
      </c>
    </row>
    <row r="510" spans="1:17" x14ac:dyDescent="0.3">
      <c r="B510" s="7" t="str">
        <f t="shared" si="70"/>
        <v/>
      </c>
      <c r="C510" s="7" t="str">
        <f t="shared" si="70"/>
        <v/>
      </c>
      <c r="D510" s="7" t="str">
        <f t="shared" si="70"/>
        <v/>
      </c>
      <c r="E510" s="7" t="str">
        <f t="shared" si="70"/>
        <v/>
      </c>
      <c r="F510" s="7" t="str">
        <f t="shared" si="70"/>
        <v/>
      </c>
      <c r="G510" s="7" t="str">
        <f t="shared" si="70"/>
        <v/>
      </c>
      <c r="H510" s="7" t="str">
        <f t="shared" si="70"/>
        <v/>
      </c>
      <c r="I510" s="7" t="str">
        <f t="shared" si="70"/>
        <v/>
      </c>
      <c r="J510" s="7" t="str">
        <f t="shared" si="70"/>
        <v/>
      </c>
      <c r="K510" s="7" t="str">
        <f t="shared" si="70"/>
        <v/>
      </c>
      <c r="L510" s="7" t="str">
        <f t="shared" si="70"/>
        <v/>
      </c>
      <c r="M510" s="7" t="str">
        <f t="shared" si="70"/>
        <v/>
      </c>
      <c r="N510" s="7">
        <f t="shared" si="70"/>
        <v>2045234</v>
      </c>
      <c r="O510" s="7" t="str">
        <f t="shared" si="70"/>
        <v/>
      </c>
      <c r="P510" s="6"/>
      <c r="Q510" s="9" t="s">
        <v>13</v>
      </c>
    </row>
    <row r="511" spans="1:17" x14ac:dyDescent="0.3">
      <c r="B511" s="7" t="str">
        <f t="shared" si="70"/>
        <v/>
      </c>
      <c r="C511" s="7" t="str">
        <f t="shared" si="70"/>
        <v/>
      </c>
      <c r="D511" s="7" t="str">
        <f t="shared" si="70"/>
        <v/>
      </c>
      <c r="E511" s="7" t="str">
        <f t="shared" si="70"/>
        <v/>
      </c>
      <c r="F511" s="7" t="str">
        <f t="shared" si="70"/>
        <v/>
      </c>
      <c r="G511" s="7" t="str">
        <f t="shared" si="70"/>
        <v/>
      </c>
      <c r="H511" s="7" t="str">
        <f t="shared" si="70"/>
        <v/>
      </c>
      <c r="I511" s="7" t="str">
        <f t="shared" si="70"/>
        <v/>
      </c>
      <c r="J511" s="7" t="str">
        <f t="shared" si="70"/>
        <v/>
      </c>
      <c r="K511" s="7" t="str">
        <f t="shared" si="70"/>
        <v/>
      </c>
      <c r="L511" s="7" t="str">
        <f t="shared" si="70"/>
        <v/>
      </c>
      <c r="M511" s="7" t="str">
        <f t="shared" si="70"/>
        <v/>
      </c>
      <c r="N511" s="7">
        <f t="shared" si="70"/>
        <v>2203446</v>
      </c>
      <c r="O511" s="7" t="str">
        <f t="shared" si="70"/>
        <v/>
      </c>
      <c r="P511" s="6"/>
      <c r="Q511" s="9" t="s">
        <v>14</v>
      </c>
    </row>
    <row r="512" spans="1:17" x14ac:dyDescent="0.3">
      <c r="B512" s="18" t="str">
        <f t="shared" si="70"/>
        <v/>
      </c>
      <c r="C512" s="18" t="str">
        <f t="shared" si="70"/>
        <v/>
      </c>
      <c r="D512" s="18" t="str">
        <f t="shared" si="70"/>
        <v/>
      </c>
      <c r="E512" s="18" t="str">
        <f t="shared" si="70"/>
        <v/>
      </c>
      <c r="F512" s="18" t="str">
        <f t="shared" si="70"/>
        <v/>
      </c>
      <c r="G512" s="18" t="str">
        <f t="shared" si="70"/>
        <v/>
      </c>
      <c r="H512" s="18" t="str">
        <f t="shared" si="70"/>
        <v/>
      </c>
      <c r="I512" s="18" t="str">
        <f t="shared" si="70"/>
        <v/>
      </c>
      <c r="J512" s="18" t="str">
        <f t="shared" si="70"/>
        <v/>
      </c>
      <c r="K512" s="18" t="str">
        <f t="shared" si="70"/>
        <v/>
      </c>
      <c r="L512" s="18" t="str">
        <f t="shared" si="70"/>
        <v/>
      </c>
      <c r="M512" s="18">
        <f t="shared" si="70"/>
        <v>1843435.38</v>
      </c>
      <c r="N512" s="18">
        <f t="shared" si="70"/>
        <v>2291130.96</v>
      </c>
      <c r="O512" s="18" t="str">
        <f t="shared" si="70"/>
        <v/>
      </c>
      <c r="P512" s="6"/>
      <c r="Q512" s="9" t="s">
        <v>19</v>
      </c>
    </row>
    <row r="513" spans="1:17" x14ac:dyDescent="0.3">
      <c r="B513" s="16">
        <f t="shared" si="70"/>
        <v>0</v>
      </c>
      <c r="C513" s="16">
        <f t="shared" si="70"/>
        <v>0</v>
      </c>
      <c r="D513" s="16">
        <f t="shared" si="70"/>
        <v>0</v>
      </c>
      <c r="E513" s="16">
        <f t="shared" si="70"/>
        <v>0</v>
      </c>
      <c r="F513" s="16">
        <f t="shared" si="70"/>
        <v>0</v>
      </c>
      <c r="G513" s="16">
        <f t="shared" si="70"/>
        <v>0</v>
      </c>
      <c r="H513" s="16">
        <f t="shared" si="70"/>
        <v>0</v>
      </c>
      <c r="I513" s="16">
        <f t="shared" si="70"/>
        <v>0</v>
      </c>
      <c r="J513" s="16">
        <f t="shared" si="70"/>
        <v>0</v>
      </c>
      <c r="K513" s="16">
        <f t="shared" si="70"/>
        <v>0</v>
      </c>
      <c r="L513" s="16">
        <f t="shared" si="70"/>
        <v>0</v>
      </c>
      <c r="M513" s="16">
        <f t="shared" si="70"/>
        <v>1843435.38</v>
      </c>
      <c r="N513" s="16">
        <f t="shared" si="70"/>
        <v>8588440.9600000009</v>
      </c>
      <c r="O513" s="16">
        <f t="shared" si="70"/>
        <v>9422188</v>
      </c>
      <c r="P513" s="6"/>
      <c r="Q513" s="9" t="s">
        <v>15</v>
      </c>
    </row>
    <row r="514" spans="1:17" x14ac:dyDescent="0.3">
      <c r="B514" s="10" t="e">
        <f t="shared" ref="B514:O514" si="71">B513/B$446</f>
        <v>#DIV/0!</v>
      </c>
      <c r="C514" s="10" t="e">
        <f t="shared" si="71"/>
        <v>#DIV/0!</v>
      </c>
      <c r="D514" s="10" t="e">
        <f t="shared" si="71"/>
        <v>#DIV/0!</v>
      </c>
      <c r="E514" s="10" t="e">
        <f t="shared" si="71"/>
        <v>#DIV/0!</v>
      </c>
      <c r="F514" s="10" t="e">
        <f t="shared" si="71"/>
        <v>#DIV/0!</v>
      </c>
      <c r="G514" s="10" t="e">
        <f t="shared" si="71"/>
        <v>#DIV/0!</v>
      </c>
      <c r="H514" s="10" t="e">
        <f t="shared" si="71"/>
        <v>#DIV/0!</v>
      </c>
      <c r="I514" s="10" t="e">
        <f t="shared" si="71"/>
        <v>#DIV/0!</v>
      </c>
      <c r="J514" s="10" t="e">
        <f t="shared" si="71"/>
        <v>#DIV/0!</v>
      </c>
      <c r="K514" s="10" t="e">
        <f t="shared" si="71"/>
        <v>#DIV/0!</v>
      </c>
      <c r="L514" s="10" t="e">
        <f t="shared" si="71"/>
        <v>#DIV/0!</v>
      </c>
      <c r="M514" s="10">
        <f t="shared" si="71"/>
        <v>0.62070132179166637</v>
      </c>
      <c r="N514" s="10">
        <f t="shared" si="71"/>
        <v>0.61515133313159875</v>
      </c>
      <c r="O514" s="10">
        <f t="shared" si="71"/>
        <v>0.65706697625791433</v>
      </c>
      <c r="P514" s="6"/>
      <c r="Q514" s="24" t="s">
        <v>23</v>
      </c>
    </row>
    <row r="515" spans="1:17" s="87" customFormat="1" x14ac:dyDescent="0.3">
      <c r="A515" s="86"/>
      <c r="B515" s="19"/>
      <c r="C515" s="10" t="e">
        <f t="shared" ref="C515:M515" si="72">C513/B513-1</f>
        <v>#DIV/0!</v>
      </c>
      <c r="D515" s="10" t="e">
        <f t="shared" si="72"/>
        <v>#DIV/0!</v>
      </c>
      <c r="E515" s="10" t="e">
        <f t="shared" si="72"/>
        <v>#DIV/0!</v>
      </c>
      <c r="F515" s="10" t="e">
        <f t="shared" si="72"/>
        <v>#DIV/0!</v>
      </c>
      <c r="G515" s="10" t="e">
        <f t="shared" si="72"/>
        <v>#DIV/0!</v>
      </c>
      <c r="H515" s="10" t="e">
        <f t="shared" si="72"/>
        <v>#DIV/0!</v>
      </c>
      <c r="I515" s="10" t="e">
        <f t="shared" si="72"/>
        <v>#DIV/0!</v>
      </c>
      <c r="J515" s="10" t="e">
        <f t="shared" si="72"/>
        <v>#DIV/0!</v>
      </c>
      <c r="K515" s="10" t="e">
        <f t="shared" si="72"/>
        <v>#DIV/0!</v>
      </c>
      <c r="L515" s="10" t="e">
        <f t="shared" si="72"/>
        <v>#DIV/0!</v>
      </c>
      <c r="M515" s="10" t="e">
        <f t="shared" si="72"/>
        <v>#DIV/0!</v>
      </c>
      <c r="N515" s="10">
        <f>N513/M513-1</f>
        <v>3.658932476385476</v>
      </c>
      <c r="O515" s="10">
        <f>O513/N513-1</f>
        <v>9.7077810033638468E-2</v>
      </c>
      <c r="P515" s="17"/>
      <c r="Q515" s="14" t="s">
        <v>20</v>
      </c>
    </row>
    <row r="516" spans="1:17" x14ac:dyDescent="0.3">
      <c r="B516" s="211" t="s">
        <v>892</v>
      </c>
      <c r="C516" s="211"/>
      <c r="D516" s="211"/>
      <c r="E516" s="211"/>
      <c r="F516" s="211"/>
      <c r="G516" s="211"/>
      <c r="H516" s="211"/>
      <c r="I516" s="211"/>
      <c r="J516" s="211"/>
      <c r="K516" s="211"/>
      <c r="L516" s="211"/>
      <c r="M516" s="211"/>
      <c r="N516" s="211"/>
      <c r="O516" s="211"/>
      <c r="P516" s="6"/>
      <c r="Q516" s="9"/>
    </row>
    <row r="517" spans="1:17" x14ac:dyDescent="0.3">
      <c r="B517" s="7" t="str">
        <f t="shared" ref="B517:O520" si="73">IFERROR(VLOOKUP($B$516,$127:$213,MATCH($Q517&amp;"/"&amp;B$347,$125:$125,0),FALSE),"")</f>
        <v/>
      </c>
      <c r="C517" s="7" t="str">
        <f t="shared" si="73"/>
        <v/>
      </c>
      <c r="D517" s="7" t="str">
        <f t="shared" si="73"/>
        <v/>
      </c>
      <c r="E517" s="7" t="str">
        <f t="shared" si="73"/>
        <v/>
      </c>
      <c r="F517" s="7" t="str">
        <f t="shared" si="73"/>
        <v/>
      </c>
      <c r="G517" s="7" t="str">
        <f t="shared" si="73"/>
        <v/>
      </c>
      <c r="H517" s="7" t="str">
        <f t="shared" si="73"/>
        <v/>
      </c>
      <c r="I517" s="7" t="str">
        <f t="shared" si="73"/>
        <v/>
      </c>
      <c r="J517" s="7" t="str">
        <f t="shared" si="73"/>
        <v/>
      </c>
      <c r="K517" s="7" t="str">
        <f t="shared" si="73"/>
        <v/>
      </c>
      <c r="L517" s="7" t="str">
        <f t="shared" si="73"/>
        <v/>
      </c>
      <c r="M517" s="7" t="str">
        <f t="shared" si="73"/>
        <v/>
      </c>
      <c r="N517" s="7">
        <f t="shared" si="73"/>
        <v>0</v>
      </c>
      <c r="O517" s="7">
        <f t="shared" si="73"/>
        <v>145445</v>
      </c>
      <c r="P517" s="6"/>
      <c r="Q517" s="9" t="s">
        <v>12</v>
      </c>
    </row>
    <row r="518" spans="1:17" x14ac:dyDescent="0.3">
      <c r="B518" s="7" t="str">
        <f t="shared" si="73"/>
        <v/>
      </c>
      <c r="C518" s="7" t="str">
        <f t="shared" si="73"/>
        <v/>
      </c>
      <c r="D518" s="7" t="str">
        <f t="shared" si="73"/>
        <v/>
      </c>
      <c r="E518" s="7" t="str">
        <f t="shared" si="73"/>
        <v/>
      </c>
      <c r="F518" s="7" t="str">
        <f t="shared" si="73"/>
        <v/>
      </c>
      <c r="G518" s="7" t="str">
        <f t="shared" si="73"/>
        <v/>
      </c>
      <c r="H518" s="7" t="str">
        <f t="shared" si="73"/>
        <v/>
      </c>
      <c r="I518" s="7" t="str">
        <f t="shared" si="73"/>
        <v/>
      </c>
      <c r="J518" s="7" t="str">
        <f t="shared" si="73"/>
        <v/>
      </c>
      <c r="K518" s="7" t="str">
        <f t="shared" si="73"/>
        <v/>
      </c>
      <c r="L518" s="7" t="str">
        <f t="shared" si="73"/>
        <v/>
      </c>
      <c r="M518" s="7" t="str">
        <f t="shared" si="73"/>
        <v/>
      </c>
      <c r="N518" s="7">
        <f t="shared" si="73"/>
        <v>24671</v>
      </c>
      <c r="O518" s="7" t="str">
        <f t="shared" si="73"/>
        <v/>
      </c>
      <c r="P518" s="6"/>
      <c r="Q518" s="9" t="s">
        <v>13</v>
      </c>
    </row>
    <row r="519" spans="1:17" x14ac:dyDescent="0.3">
      <c r="B519" s="7" t="str">
        <f t="shared" si="73"/>
        <v/>
      </c>
      <c r="C519" s="7" t="str">
        <f t="shared" si="73"/>
        <v/>
      </c>
      <c r="D519" s="7" t="str">
        <f t="shared" si="73"/>
        <v/>
      </c>
      <c r="E519" s="7" t="str">
        <f t="shared" si="73"/>
        <v/>
      </c>
      <c r="F519" s="7" t="str">
        <f t="shared" si="73"/>
        <v/>
      </c>
      <c r="G519" s="7" t="str">
        <f t="shared" si="73"/>
        <v/>
      </c>
      <c r="H519" s="7" t="str">
        <f t="shared" si="73"/>
        <v/>
      </c>
      <c r="I519" s="7" t="str">
        <f t="shared" si="73"/>
        <v/>
      </c>
      <c r="J519" s="7" t="str">
        <f t="shared" si="73"/>
        <v/>
      </c>
      <c r="K519" s="7" t="str">
        <f t="shared" si="73"/>
        <v/>
      </c>
      <c r="L519" s="7" t="str">
        <f t="shared" si="73"/>
        <v/>
      </c>
      <c r="M519" s="7" t="str">
        <f t="shared" si="73"/>
        <v/>
      </c>
      <c r="N519" s="7">
        <f t="shared" si="73"/>
        <v>52035</v>
      </c>
      <c r="O519" s="7" t="str">
        <f t="shared" si="73"/>
        <v/>
      </c>
      <c r="P519" s="6"/>
      <c r="Q519" s="9" t="s">
        <v>14</v>
      </c>
    </row>
    <row r="520" spans="1:17" x14ac:dyDescent="0.3">
      <c r="B520" s="18" t="str">
        <f t="shared" si="73"/>
        <v/>
      </c>
      <c r="C520" s="18" t="str">
        <f t="shared" si="73"/>
        <v/>
      </c>
      <c r="D520" s="18" t="str">
        <f t="shared" si="73"/>
        <v/>
      </c>
      <c r="E520" s="18" t="str">
        <f t="shared" si="73"/>
        <v/>
      </c>
      <c r="F520" s="18" t="str">
        <f t="shared" si="73"/>
        <v/>
      </c>
      <c r="G520" s="18" t="str">
        <f t="shared" si="73"/>
        <v/>
      </c>
      <c r="H520" s="18" t="str">
        <f t="shared" si="73"/>
        <v/>
      </c>
      <c r="I520" s="18" t="str">
        <f t="shared" si="73"/>
        <v/>
      </c>
      <c r="J520" s="18" t="str">
        <f t="shared" si="73"/>
        <v/>
      </c>
      <c r="K520" s="18" t="str">
        <f t="shared" si="73"/>
        <v/>
      </c>
      <c r="L520" s="18" t="str">
        <f t="shared" si="73"/>
        <v/>
      </c>
      <c r="M520" s="18">
        <f t="shared" si="73"/>
        <v>138553.24</v>
      </c>
      <c r="N520" s="18">
        <f t="shared" si="73"/>
        <v>498505.49</v>
      </c>
      <c r="O520" s="18" t="str">
        <f t="shared" si="73"/>
        <v/>
      </c>
      <c r="P520" s="6"/>
      <c r="Q520" s="9" t="s">
        <v>19</v>
      </c>
    </row>
    <row r="521" spans="1:17" x14ac:dyDescent="0.3">
      <c r="B521" s="18">
        <f>SUM(B517:B520)</f>
        <v>0</v>
      </c>
      <c r="C521" s="18">
        <f t="shared" ref="C521:M521" si="74">SUM(C517:C520)</f>
        <v>0</v>
      </c>
      <c r="D521" s="18">
        <f t="shared" si="74"/>
        <v>0</v>
      </c>
      <c r="E521" s="18">
        <f t="shared" si="74"/>
        <v>0</v>
      </c>
      <c r="F521" s="18">
        <f t="shared" si="74"/>
        <v>0</v>
      </c>
      <c r="G521" s="18">
        <f t="shared" si="74"/>
        <v>0</v>
      </c>
      <c r="H521" s="18">
        <f t="shared" si="74"/>
        <v>0</v>
      </c>
      <c r="I521" s="18">
        <f t="shared" si="74"/>
        <v>0</v>
      </c>
      <c r="J521" s="18">
        <f t="shared" si="74"/>
        <v>0</v>
      </c>
      <c r="K521" s="18">
        <f t="shared" si="74"/>
        <v>0</v>
      </c>
      <c r="L521" s="18">
        <f t="shared" si="74"/>
        <v>0</v>
      </c>
      <c r="M521" s="18">
        <f t="shared" si="74"/>
        <v>138553.24</v>
      </c>
      <c r="N521" s="18">
        <f>IF(N518="",N517*4,IF(N519="",(N518+N517)*2,IF(N520="",((N519+N518+N517)/3)*4,SUM(N517:N520))))</f>
        <v>575211.49</v>
      </c>
      <c r="O521" s="18">
        <f>IF(O518="",O517*4,IF(O519="",(O518+O517)*2,IF(O520="",((O519+O518+O517)/3)*4,SUM(O517:O520))))</f>
        <v>581780</v>
      </c>
      <c r="P521" s="6"/>
      <c r="Q521" s="9" t="s">
        <v>15</v>
      </c>
    </row>
    <row r="522" spans="1:17" x14ac:dyDescent="0.3">
      <c r="B522" s="23" t="e">
        <f t="shared" ref="B522:N522" si="75">B521/B$482</f>
        <v>#DIV/0!</v>
      </c>
      <c r="C522" s="23" t="e">
        <f t="shared" si="75"/>
        <v>#DIV/0!</v>
      </c>
      <c r="D522" s="23" t="e">
        <f t="shared" si="75"/>
        <v>#DIV/0!</v>
      </c>
      <c r="E522" s="23" t="e">
        <f t="shared" si="75"/>
        <v>#DIV/0!</v>
      </c>
      <c r="F522" s="23" t="e">
        <f t="shared" si="75"/>
        <v>#DIV/0!</v>
      </c>
      <c r="G522" s="23" t="e">
        <f t="shared" si="75"/>
        <v>#DIV/0!</v>
      </c>
      <c r="H522" s="23" t="e">
        <f t="shared" si="75"/>
        <v>#DIV/0!</v>
      </c>
      <c r="I522" s="23" t="e">
        <f t="shared" si="75"/>
        <v>#DIV/0!</v>
      </c>
      <c r="J522" s="23" t="e">
        <f t="shared" si="75"/>
        <v>#DIV/0!</v>
      </c>
      <c r="K522" s="23" t="e">
        <f t="shared" si="75"/>
        <v>#DIV/0!</v>
      </c>
      <c r="L522" s="23" t="e">
        <f t="shared" si="75"/>
        <v>#DIV/0!</v>
      </c>
      <c r="M522" s="23">
        <f t="shared" si="75"/>
        <v>4.3680330910287085E-2</v>
      </c>
      <c r="N522" s="23">
        <f t="shared" si="75"/>
        <v>3.9043472441001065E-2</v>
      </c>
      <c r="O522" s="23">
        <f>O521/O$482</f>
        <v>3.7707951790236505E-2</v>
      </c>
      <c r="P522" s="6"/>
      <c r="Q522" s="11" t="s">
        <v>2552</v>
      </c>
    </row>
    <row r="523" spans="1:17" s="87" customFormat="1" x14ac:dyDescent="0.3">
      <c r="A523" s="86"/>
      <c r="B523" s="19"/>
      <c r="C523" s="10" t="e">
        <f t="shared" ref="C523:M523" si="76">C521/B521-1</f>
        <v>#DIV/0!</v>
      </c>
      <c r="D523" s="10" t="e">
        <f t="shared" si="76"/>
        <v>#DIV/0!</v>
      </c>
      <c r="E523" s="10" t="e">
        <f t="shared" si="76"/>
        <v>#DIV/0!</v>
      </c>
      <c r="F523" s="10" t="e">
        <f t="shared" si="76"/>
        <v>#DIV/0!</v>
      </c>
      <c r="G523" s="10" t="e">
        <f t="shared" si="76"/>
        <v>#DIV/0!</v>
      </c>
      <c r="H523" s="10" t="e">
        <f t="shared" si="76"/>
        <v>#DIV/0!</v>
      </c>
      <c r="I523" s="10" t="e">
        <f t="shared" si="76"/>
        <v>#DIV/0!</v>
      </c>
      <c r="J523" s="10" t="e">
        <f t="shared" si="76"/>
        <v>#DIV/0!</v>
      </c>
      <c r="K523" s="10" t="e">
        <f t="shared" si="76"/>
        <v>#DIV/0!</v>
      </c>
      <c r="L523" s="10" t="e">
        <f t="shared" si="76"/>
        <v>#DIV/0!</v>
      </c>
      <c r="M523" s="10" t="e">
        <f t="shared" si="76"/>
        <v>#DIV/0!</v>
      </c>
      <c r="N523" s="10">
        <f>N521/M521-1</f>
        <v>3.1515556763594992</v>
      </c>
      <c r="O523" s="10">
        <f>O521/N521-1</f>
        <v>1.1419295535977536E-2</v>
      </c>
      <c r="P523" s="17"/>
      <c r="Q523" s="14" t="s">
        <v>20</v>
      </c>
    </row>
    <row r="524" spans="1:17" x14ac:dyDescent="0.3">
      <c r="B524" s="211" t="s">
        <v>2550</v>
      </c>
      <c r="C524" s="211"/>
      <c r="D524" s="211"/>
      <c r="E524" s="211"/>
      <c r="F524" s="211"/>
      <c r="G524" s="211"/>
      <c r="H524" s="211"/>
      <c r="I524" s="211"/>
      <c r="J524" s="211"/>
      <c r="K524" s="211"/>
      <c r="L524" s="211"/>
      <c r="M524" s="211"/>
      <c r="N524" s="211"/>
      <c r="O524" s="211"/>
      <c r="P524" s="6"/>
      <c r="Q524" s="9"/>
    </row>
    <row r="525" spans="1:17" x14ac:dyDescent="0.3">
      <c r="B525" s="7" t="str">
        <f t="shared" ref="B525:O528" si="77">IFERROR(VLOOKUP($B$524,$127:$213,MATCH($Q525&amp;"/"&amp;B$347,$125:$125,0),FALSE),"")</f>
        <v/>
      </c>
      <c r="C525" s="7" t="str">
        <f t="shared" si="77"/>
        <v/>
      </c>
      <c r="D525" s="7" t="str">
        <f t="shared" si="77"/>
        <v/>
      </c>
      <c r="E525" s="7" t="str">
        <f t="shared" si="77"/>
        <v/>
      </c>
      <c r="F525" s="7" t="str">
        <f t="shared" si="77"/>
        <v/>
      </c>
      <c r="G525" s="7" t="str">
        <f t="shared" si="77"/>
        <v/>
      </c>
      <c r="H525" s="7" t="str">
        <f t="shared" si="77"/>
        <v/>
      </c>
      <c r="I525" s="7" t="str">
        <f t="shared" si="77"/>
        <v/>
      </c>
      <c r="J525" s="7" t="str">
        <f t="shared" si="77"/>
        <v/>
      </c>
      <c r="K525" s="7" t="str">
        <f t="shared" si="77"/>
        <v/>
      </c>
      <c r="L525" s="7" t="str">
        <f t="shared" si="77"/>
        <v/>
      </c>
      <c r="M525" s="7" t="str">
        <f t="shared" si="77"/>
        <v/>
      </c>
      <c r="N525" s="7">
        <f t="shared" si="77"/>
        <v>-68658</v>
      </c>
      <c r="O525" s="7">
        <f t="shared" si="77"/>
        <v>0</v>
      </c>
      <c r="P525" s="6"/>
      <c r="Q525" s="9" t="s">
        <v>12</v>
      </c>
    </row>
    <row r="526" spans="1:17" x14ac:dyDescent="0.3">
      <c r="B526" s="7" t="str">
        <f t="shared" si="77"/>
        <v/>
      </c>
      <c r="C526" s="7" t="str">
        <f t="shared" si="77"/>
        <v/>
      </c>
      <c r="D526" s="7" t="str">
        <f t="shared" si="77"/>
        <v/>
      </c>
      <c r="E526" s="7" t="str">
        <f t="shared" si="77"/>
        <v/>
      </c>
      <c r="F526" s="7" t="str">
        <f t="shared" si="77"/>
        <v/>
      </c>
      <c r="G526" s="7" t="str">
        <f t="shared" si="77"/>
        <v/>
      </c>
      <c r="H526" s="7" t="str">
        <f t="shared" si="77"/>
        <v/>
      </c>
      <c r="I526" s="7" t="str">
        <f t="shared" si="77"/>
        <v/>
      </c>
      <c r="J526" s="7" t="str">
        <f t="shared" si="77"/>
        <v/>
      </c>
      <c r="K526" s="7" t="str">
        <f t="shared" si="77"/>
        <v/>
      </c>
      <c r="L526" s="7" t="str">
        <f t="shared" si="77"/>
        <v/>
      </c>
      <c r="M526" s="7" t="str">
        <f t="shared" si="77"/>
        <v/>
      </c>
      <c r="N526" s="7">
        <f t="shared" si="77"/>
        <v>0</v>
      </c>
      <c r="O526" s="7" t="str">
        <f t="shared" si="77"/>
        <v/>
      </c>
      <c r="P526" s="6"/>
      <c r="Q526" s="9" t="s">
        <v>13</v>
      </c>
    </row>
    <row r="527" spans="1:17" x14ac:dyDescent="0.3">
      <c r="B527" s="7" t="str">
        <f t="shared" si="77"/>
        <v/>
      </c>
      <c r="C527" s="7" t="str">
        <f t="shared" si="77"/>
        <v/>
      </c>
      <c r="D527" s="7" t="str">
        <f t="shared" si="77"/>
        <v/>
      </c>
      <c r="E527" s="7" t="str">
        <f t="shared" si="77"/>
        <v/>
      </c>
      <c r="F527" s="7" t="str">
        <f t="shared" si="77"/>
        <v/>
      </c>
      <c r="G527" s="7" t="str">
        <f t="shared" si="77"/>
        <v/>
      </c>
      <c r="H527" s="7" t="str">
        <f t="shared" si="77"/>
        <v/>
      </c>
      <c r="I527" s="7" t="str">
        <f t="shared" si="77"/>
        <v/>
      </c>
      <c r="J527" s="7" t="str">
        <f t="shared" si="77"/>
        <v/>
      </c>
      <c r="K527" s="7" t="str">
        <f t="shared" si="77"/>
        <v/>
      </c>
      <c r="L527" s="7" t="str">
        <f t="shared" si="77"/>
        <v/>
      </c>
      <c r="M527" s="7" t="str">
        <f t="shared" si="77"/>
        <v/>
      </c>
      <c r="N527" s="7">
        <f t="shared" si="77"/>
        <v>0</v>
      </c>
      <c r="O527" s="7" t="str">
        <f t="shared" si="77"/>
        <v/>
      </c>
      <c r="P527" s="6"/>
      <c r="Q527" s="9" t="s">
        <v>14</v>
      </c>
    </row>
    <row r="528" spans="1:17" x14ac:dyDescent="0.3">
      <c r="B528" s="18" t="str">
        <f t="shared" si="77"/>
        <v/>
      </c>
      <c r="C528" s="18" t="str">
        <f t="shared" si="77"/>
        <v/>
      </c>
      <c r="D528" s="18" t="str">
        <f t="shared" si="77"/>
        <v/>
      </c>
      <c r="E528" s="18" t="str">
        <f t="shared" si="77"/>
        <v/>
      </c>
      <c r="F528" s="18" t="str">
        <f t="shared" si="77"/>
        <v/>
      </c>
      <c r="G528" s="18" t="str">
        <f t="shared" si="77"/>
        <v/>
      </c>
      <c r="H528" s="18" t="str">
        <f t="shared" si="77"/>
        <v/>
      </c>
      <c r="I528" s="18" t="str">
        <f t="shared" si="77"/>
        <v/>
      </c>
      <c r="J528" s="18" t="str">
        <f t="shared" si="77"/>
        <v/>
      </c>
      <c r="K528" s="18" t="str">
        <f t="shared" si="77"/>
        <v/>
      </c>
      <c r="L528" s="18" t="str">
        <f t="shared" si="77"/>
        <v/>
      </c>
      <c r="M528" s="18">
        <f t="shared" si="77"/>
        <v>0</v>
      </c>
      <c r="N528" s="18">
        <f t="shared" si="77"/>
        <v>0</v>
      </c>
      <c r="O528" s="18" t="str">
        <f t="shared" si="77"/>
        <v/>
      </c>
      <c r="P528" s="6"/>
      <c r="Q528" s="9" t="s">
        <v>19</v>
      </c>
    </row>
    <row r="529" spans="1:17" x14ac:dyDescent="0.3">
      <c r="B529" s="18">
        <f>SUM(B525:B528)</f>
        <v>0</v>
      </c>
      <c r="C529" s="18">
        <f t="shared" ref="C529:M529" si="78">SUM(C525:C528)</f>
        <v>0</v>
      </c>
      <c r="D529" s="18">
        <f t="shared" si="78"/>
        <v>0</v>
      </c>
      <c r="E529" s="18">
        <f t="shared" si="78"/>
        <v>0</v>
      </c>
      <c r="F529" s="18">
        <f t="shared" si="78"/>
        <v>0</v>
      </c>
      <c r="G529" s="18">
        <f t="shared" si="78"/>
        <v>0</v>
      </c>
      <c r="H529" s="18">
        <f t="shared" si="78"/>
        <v>0</v>
      </c>
      <c r="I529" s="18">
        <f t="shared" si="78"/>
        <v>0</v>
      </c>
      <c r="J529" s="18">
        <f t="shared" si="78"/>
        <v>0</v>
      </c>
      <c r="K529" s="18">
        <f t="shared" si="78"/>
        <v>0</v>
      </c>
      <c r="L529" s="18">
        <f t="shared" si="78"/>
        <v>0</v>
      </c>
      <c r="M529" s="18">
        <f t="shared" si="78"/>
        <v>0</v>
      </c>
      <c r="N529" s="18">
        <f>IF(N526="",N525*4,IF(N527="",(N526+N525)*2,IF(N528="",((N527+N526+N525)/3)*4,SUM(N525:N528))))</f>
        <v>-68658</v>
      </c>
      <c r="O529" s="18">
        <f>IF(O526="",O525*4,IF(O527="",(O526+O525)*2,IF(O528="",((O527+O526+O525)/3)*4,SUM(O525:O528))))</f>
        <v>0</v>
      </c>
      <c r="P529" s="6"/>
      <c r="Q529" s="9" t="s">
        <v>15</v>
      </c>
    </row>
    <row r="530" spans="1:17" x14ac:dyDescent="0.3">
      <c r="B530" s="23" t="e">
        <f t="shared" ref="B530:N530" si="79">B529/B$482</f>
        <v>#DIV/0!</v>
      </c>
      <c r="C530" s="23" t="e">
        <f t="shared" si="79"/>
        <v>#DIV/0!</v>
      </c>
      <c r="D530" s="23" t="e">
        <f t="shared" si="79"/>
        <v>#DIV/0!</v>
      </c>
      <c r="E530" s="23" t="e">
        <f t="shared" si="79"/>
        <v>#DIV/0!</v>
      </c>
      <c r="F530" s="23" t="e">
        <f t="shared" si="79"/>
        <v>#DIV/0!</v>
      </c>
      <c r="G530" s="23" t="e">
        <f t="shared" si="79"/>
        <v>#DIV/0!</v>
      </c>
      <c r="H530" s="23" t="e">
        <f t="shared" si="79"/>
        <v>#DIV/0!</v>
      </c>
      <c r="I530" s="23" t="e">
        <f t="shared" si="79"/>
        <v>#DIV/0!</v>
      </c>
      <c r="J530" s="23" t="e">
        <f t="shared" si="79"/>
        <v>#DIV/0!</v>
      </c>
      <c r="K530" s="23" t="e">
        <f t="shared" si="79"/>
        <v>#DIV/0!</v>
      </c>
      <c r="L530" s="23" t="e">
        <f t="shared" si="79"/>
        <v>#DIV/0!</v>
      </c>
      <c r="M530" s="23">
        <f t="shared" si="79"/>
        <v>0</v>
      </c>
      <c r="N530" s="23">
        <f t="shared" si="79"/>
        <v>-4.66028022293896E-3</v>
      </c>
      <c r="O530" s="23">
        <f>O529/O$482</f>
        <v>0</v>
      </c>
      <c r="P530" s="6"/>
      <c r="Q530" s="11" t="s">
        <v>2552</v>
      </c>
    </row>
    <row r="531" spans="1:17" s="87" customFormat="1" x14ac:dyDescent="0.3">
      <c r="A531" s="86"/>
      <c r="B531" s="19"/>
      <c r="C531" s="10" t="e">
        <f t="shared" ref="C531:M531" si="80">C529/B529-1</f>
        <v>#DIV/0!</v>
      </c>
      <c r="D531" s="10" t="e">
        <f t="shared" si="80"/>
        <v>#DIV/0!</v>
      </c>
      <c r="E531" s="10" t="e">
        <f t="shared" si="80"/>
        <v>#DIV/0!</v>
      </c>
      <c r="F531" s="10" t="e">
        <f t="shared" si="80"/>
        <v>#DIV/0!</v>
      </c>
      <c r="G531" s="10" t="e">
        <f t="shared" si="80"/>
        <v>#DIV/0!</v>
      </c>
      <c r="H531" s="10" t="e">
        <f t="shared" si="80"/>
        <v>#DIV/0!</v>
      </c>
      <c r="I531" s="10" t="e">
        <f t="shared" si="80"/>
        <v>#DIV/0!</v>
      </c>
      <c r="J531" s="10" t="e">
        <f t="shared" si="80"/>
        <v>#DIV/0!</v>
      </c>
      <c r="K531" s="10" t="e">
        <f t="shared" si="80"/>
        <v>#DIV/0!</v>
      </c>
      <c r="L531" s="10" t="e">
        <f t="shared" si="80"/>
        <v>#DIV/0!</v>
      </c>
      <c r="M531" s="10" t="e">
        <f t="shared" si="80"/>
        <v>#DIV/0!</v>
      </c>
      <c r="N531" s="10" t="e">
        <f>N529/M529-1</f>
        <v>#DIV/0!</v>
      </c>
      <c r="O531" s="10">
        <f>O529/N529-1</f>
        <v>-1</v>
      </c>
      <c r="P531" s="17"/>
      <c r="Q531" s="14" t="s">
        <v>20</v>
      </c>
    </row>
    <row r="532" spans="1:17" x14ac:dyDescent="0.3">
      <c r="B532" s="202" t="s">
        <v>29</v>
      </c>
      <c r="C532" s="202"/>
      <c r="D532" s="202"/>
      <c r="E532" s="202"/>
      <c r="F532" s="202"/>
      <c r="G532" s="202"/>
      <c r="H532" s="202"/>
      <c r="I532" s="202"/>
      <c r="J532" s="202"/>
      <c r="K532" s="202"/>
      <c r="L532" s="202"/>
      <c r="M532" s="202"/>
      <c r="N532" s="202"/>
      <c r="O532" s="202"/>
      <c r="P532" s="6"/>
      <c r="Q532" s="3"/>
    </row>
    <row r="533" spans="1:17" x14ac:dyDescent="0.3">
      <c r="B533" s="16" t="str">
        <f t="shared" ref="B533:O537" si="81">IFERROR(B478-B485-B501-B517-B525,"")</f>
        <v/>
      </c>
      <c r="C533" s="16" t="str">
        <f t="shared" si="81"/>
        <v/>
      </c>
      <c r="D533" s="16" t="str">
        <f t="shared" si="81"/>
        <v/>
      </c>
      <c r="E533" s="16" t="str">
        <f t="shared" si="81"/>
        <v/>
      </c>
      <c r="F533" s="16" t="str">
        <f t="shared" si="81"/>
        <v/>
      </c>
      <c r="G533" s="16" t="str">
        <f t="shared" si="81"/>
        <v/>
      </c>
      <c r="H533" s="16" t="str">
        <f t="shared" si="81"/>
        <v/>
      </c>
      <c r="I533" s="16" t="str">
        <f t="shared" si="81"/>
        <v/>
      </c>
      <c r="J533" s="16" t="str">
        <f t="shared" si="81"/>
        <v/>
      </c>
      <c r="K533" s="16" t="str">
        <f t="shared" si="81"/>
        <v/>
      </c>
      <c r="L533" s="16" t="str">
        <f t="shared" si="81"/>
        <v/>
      </c>
      <c r="M533" s="16" t="str">
        <f t="shared" si="81"/>
        <v/>
      </c>
      <c r="N533" s="16">
        <f t="shared" si="81"/>
        <v>1684783</v>
      </c>
      <c r="O533" s="16">
        <f>IFERROR(O478-O485-O501-O517-O525,"")</f>
        <v>1733550</v>
      </c>
      <c r="P533" s="6"/>
      <c r="Q533" s="9" t="s">
        <v>12</v>
      </c>
    </row>
    <row r="534" spans="1:17" x14ac:dyDescent="0.3">
      <c r="B534" s="7" t="str">
        <f t="shared" si="81"/>
        <v/>
      </c>
      <c r="C534" s="7" t="str">
        <f t="shared" si="81"/>
        <v/>
      </c>
      <c r="D534" s="7" t="str">
        <f t="shared" si="81"/>
        <v/>
      </c>
      <c r="E534" s="7" t="str">
        <f t="shared" si="81"/>
        <v/>
      </c>
      <c r="F534" s="7" t="str">
        <f t="shared" si="81"/>
        <v/>
      </c>
      <c r="G534" s="7" t="str">
        <f t="shared" si="81"/>
        <v/>
      </c>
      <c r="H534" s="7" t="str">
        <f t="shared" si="81"/>
        <v/>
      </c>
      <c r="I534" s="7" t="str">
        <f t="shared" si="81"/>
        <v/>
      </c>
      <c r="J534" s="7" t="str">
        <f t="shared" si="81"/>
        <v/>
      </c>
      <c r="K534" s="7" t="str">
        <f t="shared" si="81"/>
        <v/>
      </c>
      <c r="L534" s="7" t="str">
        <f t="shared" si="81"/>
        <v/>
      </c>
      <c r="M534" s="7" t="str">
        <f t="shared" si="81"/>
        <v/>
      </c>
      <c r="N534" s="7">
        <f t="shared" si="81"/>
        <v>1573466</v>
      </c>
      <c r="O534" s="7" t="str">
        <f t="shared" si="81"/>
        <v/>
      </c>
      <c r="P534" s="6"/>
      <c r="Q534" s="9" t="s">
        <v>13</v>
      </c>
    </row>
    <row r="535" spans="1:17" x14ac:dyDescent="0.3">
      <c r="B535" s="7" t="str">
        <f t="shared" si="81"/>
        <v/>
      </c>
      <c r="C535" s="7" t="str">
        <f t="shared" si="81"/>
        <v/>
      </c>
      <c r="D535" s="7" t="str">
        <f t="shared" si="81"/>
        <v/>
      </c>
      <c r="E535" s="7" t="str">
        <f t="shared" si="81"/>
        <v/>
      </c>
      <c r="F535" s="7" t="str">
        <f t="shared" si="81"/>
        <v/>
      </c>
      <c r="G535" s="7" t="str">
        <f t="shared" si="81"/>
        <v/>
      </c>
      <c r="H535" s="7" t="str">
        <f t="shared" si="81"/>
        <v/>
      </c>
      <c r="I535" s="7" t="str">
        <f t="shared" si="81"/>
        <v/>
      </c>
      <c r="J535" s="7" t="str">
        <f t="shared" si="81"/>
        <v/>
      </c>
      <c r="K535" s="7" t="str">
        <f t="shared" si="81"/>
        <v/>
      </c>
      <c r="L535" s="7" t="str">
        <f t="shared" si="81"/>
        <v/>
      </c>
      <c r="M535" s="7" t="str">
        <f t="shared" si="81"/>
        <v/>
      </c>
      <c r="N535" s="7">
        <f t="shared" si="81"/>
        <v>1684318</v>
      </c>
      <c r="O535" s="7" t="str">
        <f t="shared" si="81"/>
        <v/>
      </c>
      <c r="P535" s="6"/>
      <c r="Q535" s="9" t="s">
        <v>14</v>
      </c>
    </row>
    <row r="536" spans="1:17" x14ac:dyDescent="0.3">
      <c r="B536" s="7" t="str">
        <f t="shared" si="81"/>
        <v/>
      </c>
      <c r="C536" s="18" t="str">
        <f t="shared" si="81"/>
        <v/>
      </c>
      <c r="D536" s="18" t="str">
        <f t="shared" si="81"/>
        <v/>
      </c>
      <c r="E536" s="18" t="str">
        <f t="shared" si="81"/>
        <v/>
      </c>
      <c r="F536" s="18" t="str">
        <f t="shared" si="81"/>
        <v/>
      </c>
      <c r="G536" s="18" t="str">
        <f t="shared" si="81"/>
        <v/>
      </c>
      <c r="H536" s="18" t="str">
        <f t="shared" si="81"/>
        <v/>
      </c>
      <c r="I536" s="18" t="str">
        <f t="shared" si="81"/>
        <v/>
      </c>
      <c r="J536" s="18" t="str">
        <f t="shared" si="81"/>
        <v/>
      </c>
      <c r="K536" s="18" t="str">
        <f t="shared" si="81"/>
        <v/>
      </c>
      <c r="L536" s="18" t="str">
        <f t="shared" si="81"/>
        <v/>
      </c>
      <c r="M536" s="18">
        <f t="shared" si="81"/>
        <v>1323243.8400000001</v>
      </c>
      <c r="N536" s="18">
        <f t="shared" si="81"/>
        <v>1322356.3000000003</v>
      </c>
      <c r="O536" s="18" t="str">
        <f t="shared" si="81"/>
        <v/>
      </c>
      <c r="P536" s="6"/>
      <c r="Q536" s="9" t="s">
        <v>19</v>
      </c>
    </row>
    <row r="537" spans="1:17" x14ac:dyDescent="0.3">
      <c r="B537" s="25">
        <f t="shared" si="81"/>
        <v>0</v>
      </c>
      <c r="C537" s="18">
        <f t="shared" si="81"/>
        <v>0</v>
      </c>
      <c r="D537" s="18">
        <f t="shared" si="81"/>
        <v>0</v>
      </c>
      <c r="E537" s="18">
        <f t="shared" si="81"/>
        <v>0</v>
      </c>
      <c r="F537" s="18">
        <f t="shared" si="81"/>
        <v>0</v>
      </c>
      <c r="G537" s="18">
        <f t="shared" si="81"/>
        <v>0</v>
      </c>
      <c r="H537" s="18">
        <f t="shared" si="81"/>
        <v>0</v>
      </c>
      <c r="I537" s="18">
        <f t="shared" si="81"/>
        <v>0</v>
      </c>
      <c r="J537" s="18">
        <f t="shared" si="81"/>
        <v>0</v>
      </c>
      <c r="K537" s="18">
        <f t="shared" si="81"/>
        <v>0</v>
      </c>
      <c r="L537" s="18">
        <f t="shared" si="81"/>
        <v>0</v>
      </c>
      <c r="M537" s="18">
        <f t="shared" si="81"/>
        <v>1323243.8400000001</v>
      </c>
      <c r="N537" s="18">
        <f t="shared" si="81"/>
        <v>6264923.3000000007</v>
      </c>
      <c r="O537" s="18">
        <f t="shared" si="81"/>
        <v>6934200</v>
      </c>
      <c r="P537" s="6"/>
      <c r="Q537" s="9" t="s">
        <v>15</v>
      </c>
    </row>
    <row r="538" spans="1:17" x14ac:dyDescent="0.3">
      <c r="B538" s="10" t="e">
        <f t="shared" ref="B538:O538" si="82">+B537/(B$446+B$454)</f>
        <v>#DIV/0!</v>
      </c>
      <c r="C538" s="10" t="e">
        <f t="shared" si="82"/>
        <v>#DIV/0!</v>
      </c>
      <c r="D538" s="10" t="e">
        <f t="shared" si="82"/>
        <v>#DIV/0!</v>
      </c>
      <c r="E538" s="10" t="e">
        <f t="shared" si="82"/>
        <v>#DIV/0!</v>
      </c>
      <c r="F538" s="10" t="e">
        <f t="shared" si="82"/>
        <v>#DIV/0!</v>
      </c>
      <c r="G538" s="10" t="e">
        <f t="shared" si="82"/>
        <v>#DIV/0!</v>
      </c>
      <c r="H538" s="10" t="e">
        <f t="shared" si="82"/>
        <v>#DIV/0!</v>
      </c>
      <c r="I538" s="10" t="e">
        <f t="shared" si="82"/>
        <v>#DIV/0!</v>
      </c>
      <c r="J538" s="10" t="e">
        <f t="shared" si="82"/>
        <v>#DIV/0!</v>
      </c>
      <c r="K538" s="10" t="e">
        <f t="shared" si="82"/>
        <v>#DIV/0!</v>
      </c>
      <c r="L538" s="10" t="e">
        <f t="shared" si="82"/>
        <v>#DIV/0!</v>
      </c>
      <c r="M538" s="10">
        <f t="shared" si="82"/>
        <v>0.41998049802393694</v>
      </c>
      <c r="N538" s="10">
        <f t="shared" si="82"/>
        <v>0.42653528060867024</v>
      </c>
      <c r="O538" s="10">
        <f t="shared" si="82"/>
        <v>0.45045817563854212</v>
      </c>
      <c r="P538" s="6"/>
      <c r="Q538" s="11" t="s">
        <v>30</v>
      </c>
    </row>
    <row r="539" spans="1:17" x14ac:dyDescent="0.3">
      <c r="B539" s="205" t="s">
        <v>889</v>
      </c>
      <c r="C539" s="205"/>
      <c r="D539" s="205"/>
      <c r="E539" s="205"/>
      <c r="F539" s="205"/>
      <c r="G539" s="205"/>
      <c r="H539" s="205"/>
      <c r="I539" s="205"/>
      <c r="J539" s="205"/>
      <c r="K539" s="205"/>
      <c r="L539" s="205"/>
      <c r="M539" s="205"/>
      <c r="N539" s="205"/>
      <c r="O539" s="205"/>
      <c r="P539" s="6"/>
      <c r="Q539" s="3"/>
    </row>
    <row r="540" spans="1:17" x14ac:dyDescent="0.3">
      <c r="B540" s="16" t="str">
        <f t="shared" ref="B540:O543" si="83">IFERROR(VLOOKUP($B$539,$127:$213,MATCH($Q540&amp;"/"&amp;B$347,$125:$125,0),FALSE),"")</f>
        <v/>
      </c>
      <c r="C540" s="16" t="str">
        <f t="shared" si="83"/>
        <v/>
      </c>
      <c r="D540" s="16" t="str">
        <f t="shared" si="83"/>
        <v/>
      </c>
      <c r="E540" s="16" t="str">
        <f t="shared" si="83"/>
        <v/>
      </c>
      <c r="F540" s="16" t="str">
        <f t="shared" si="83"/>
        <v/>
      </c>
      <c r="G540" s="16" t="str">
        <f t="shared" si="83"/>
        <v/>
      </c>
      <c r="H540" s="16" t="str">
        <f t="shared" si="83"/>
        <v/>
      </c>
      <c r="I540" s="16" t="str">
        <f t="shared" si="83"/>
        <v/>
      </c>
      <c r="J540" s="16" t="str">
        <f t="shared" si="83"/>
        <v/>
      </c>
      <c r="K540" s="16" t="str">
        <f t="shared" si="83"/>
        <v/>
      </c>
      <c r="L540" s="16" t="str">
        <f t="shared" si="83"/>
        <v/>
      </c>
      <c r="M540" s="16" t="str">
        <f t="shared" si="83"/>
        <v/>
      </c>
      <c r="N540" s="16">
        <f t="shared" si="83"/>
        <v>316472</v>
      </c>
      <c r="O540" s="16">
        <f t="shared" si="83"/>
        <v>359894</v>
      </c>
      <c r="P540" s="6"/>
      <c r="Q540" s="9" t="s">
        <v>12</v>
      </c>
    </row>
    <row r="541" spans="1:17" x14ac:dyDescent="0.3">
      <c r="B541" s="7" t="str">
        <f t="shared" si="83"/>
        <v/>
      </c>
      <c r="C541" s="7" t="str">
        <f t="shared" si="83"/>
        <v/>
      </c>
      <c r="D541" s="7" t="str">
        <f t="shared" si="83"/>
        <v/>
      </c>
      <c r="E541" s="7" t="str">
        <f t="shared" si="83"/>
        <v/>
      </c>
      <c r="F541" s="7" t="str">
        <f t="shared" si="83"/>
        <v/>
      </c>
      <c r="G541" s="7" t="str">
        <f t="shared" si="83"/>
        <v/>
      </c>
      <c r="H541" s="7" t="str">
        <f t="shared" si="83"/>
        <v/>
      </c>
      <c r="I541" s="7" t="str">
        <f t="shared" si="83"/>
        <v/>
      </c>
      <c r="J541" s="7" t="str">
        <f t="shared" si="83"/>
        <v/>
      </c>
      <c r="K541" s="7" t="str">
        <f t="shared" si="83"/>
        <v/>
      </c>
      <c r="L541" s="7" t="str">
        <f t="shared" si="83"/>
        <v/>
      </c>
      <c r="M541" s="7" t="str">
        <f t="shared" si="83"/>
        <v/>
      </c>
      <c r="N541" s="7">
        <f t="shared" si="83"/>
        <v>306913</v>
      </c>
      <c r="O541" s="7" t="str">
        <f t="shared" si="83"/>
        <v/>
      </c>
      <c r="P541" s="6"/>
      <c r="Q541" s="9" t="s">
        <v>13</v>
      </c>
    </row>
    <row r="542" spans="1:17" x14ac:dyDescent="0.3">
      <c r="B542" s="7" t="str">
        <f t="shared" si="83"/>
        <v/>
      </c>
      <c r="C542" s="7" t="str">
        <f t="shared" si="83"/>
        <v/>
      </c>
      <c r="D542" s="7" t="str">
        <f t="shared" si="83"/>
        <v/>
      </c>
      <c r="E542" s="7" t="str">
        <f t="shared" si="83"/>
        <v/>
      </c>
      <c r="F542" s="7" t="str">
        <f t="shared" si="83"/>
        <v/>
      </c>
      <c r="G542" s="7" t="str">
        <f t="shared" si="83"/>
        <v/>
      </c>
      <c r="H542" s="7" t="str">
        <f t="shared" si="83"/>
        <v/>
      </c>
      <c r="I542" s="7" t="str">
        <f t="shared" si="83"/>
        <v/>
      </c>
      <c r="J542" s="7" t="str">
        <f t="shared" si="83"/>
        <v/>
      </c>
      <c r="K542" s="7" t="str">
        <f t="shared" si="83"/>
        <v/>
      </c>
      <c r="L542" s="7" t="str">
        <f t="shared" si="83"/>
        <v/>
      </c>
      <c r="M542" s="7" t="str">
        <f t="shared" si="83"/>
        <v/>
      </c>
      <c r="N542" s="7">
        <f t="shared" si="83"/>
        <v>344345</v>
      </c>
      <c r="O542" s="7" t="str">
        <f t="shared" si="83"/>
        <v/>
      </c>
      <c r="P542" s="6"/>
      <c r="Q542" s="9" t="s">
        <v>14</v>
      </c>
    </row>
    <row r="543" spans="1:17" x14ac:dyDescent="0.3">
      <c r="B543" s="18" t="str">
        <f t="shared" si="83"/>
        <v/>
      </c>
      <c r="C543" s="18" t="str">
        <f t="shared" si="83"/>
        <v/>
      </c>
      <c r="D543" s="18" t="str">
        <f t="shared" si="83"/>
        <v/>
      </c>
      <c r="E543" s="18" t="str">
        <f t="shared" si="83"/>
        <v/>
      </c>
      <c r="F543" s="18" t="str">
        <f t="shared" si="83"/>
        <v/>
      </c>
      <c r="G543" s="18" t="str">
        <f t="shared" si="83"/>
        <v/>
      </c>
      <c r="H543" s="18" t="str">
        <f t="shared" si="83"/>
        <v/>
      </c>
      <c r="I543" s="18" t="str">
        <f t="shared" si="83"/>
        <v/>
      </c>
      <c r="J543" s="18" t="str">
        <f t="shared" si="83"/>
        <v/>
      </c>
      <c r="K543" s="18" t="str">
        <f t="shared" si="83"/>
        <v/>
      </c>
      <c r="L543" s="18" t="str">
        <f t="shared" si="83"/>
        <v/>
      </c>
      <c r="M543" s="18">
        <f t="shared" si="83"/>
        <v>263876.67</v>
      </c>
      <c r="N543" s="18">
        <f t="shared" si="83"/>
        <v>334845.88</v>
      </c>
      <c r="O543" s="18" t="str">
        <f t="shared" si="83"/>
        <v/>
      </c>
      <c r="P543" s="6"/>
      <c r="Q543" s="9" t="s">
        <v>19</v>
      </c>
    </row>
    <row r="544" spans="1:17" x14ac:dyDescent="0.3">
      <c r="B544" s="18">
        <f>SUM(B540:B543)</f>
        <v>0</v>
      </c>
      <c r="C544" s="18">
        <f t="shared" ref="C544:M544" si="84">SUM(C540:C543)</f>
        <v>0</v>
      </c>
      <c r="D544" s="18">
        <f t="shared" si="84"/>
        <v>0</v>
      </c>
      <c r="E544" s="18">
        <f t="shared" si="84"/>
        <v>0</v>
      </c>
      <c r="F544" s="18">
        <f t="shared" si="84"/>
        <v>0</v>
      </c>
      <c r="G544" s="18">
        <f t="shared" si="84"/>
        <v>0</v>
      </c>
      <c r="H544" s="18">
        <f t="shared" si="84"/>
        <v>0</v>
      </c>
      <c r="I544" s="18">
        <f t="shared" si="84"/>
        <v>0</v>
      </c>
      <c r="J544" s="18">
        <f t="shared" si="84"/>
        <v>0</v>
      </c>
      <c r="K544" s="18">
        <f t="shared" si="84"/>
        <v>0</v>
      </c>
      <c r="L544" s="18">
        <f t="shared" si="84"/>
        <v>0</v>
      </c>
      <c r="M544" s="18">
        <f t="shared" si="84"/>
        <v>263876.67</v>
      </c>
      <c r="N544" s="18">
        <f>IF(N541="",N540*4,IF(N542="",(N541+N540)*2,IF(N543="",((N542+N541+N540)/3)*4,SUM(N540:N543))))</f>
        <v>1302575.8799999999</v>
      </c>
      <c r="O544" s="18">
        <f>IF(O541="",O540*4,IF(O542="",(O541+O540)*2,IF(O543="",((O542+O541+O540)/3)*4,SUM(O540:O543))))</f>
        <v>1439576</v>
      </c>
      <c r="P544" s="6"/>
      <c r="Q544" s="9" t="s">
        <v>15</v>
      </c>
    </row>
    <row r="545" spans="1:17" x14ac:dyDescent="0.3">
      <c r="B545" s="10" t="e">
        <f t="shared" ref="B545:M545" si="85">+B544/B$537</f>
        <v>#DIV/0!</v>
      </c>
      <c r="C545" s="10" t="e">
        <f t="shared" si="85"/>
        <v>#DIV/0!</v>
      </c>
      <c r="D545" s="10" t="e">
        <f t="shared" si="85"/>
        <v>#DIV/0!</v>
      </c>
      <c r="E545" s="10" t="e">
        <f t="shared" si="85"/>
        <v>#DIV/0!</v>
      </c>
      <c r="F545" s="10" t="e">
        <f t="shared" si="85"/>
        <v>#DIV/0!</v>
      </c>
      <c r="G545" s="10" t="e">
        <f t="shared" si="85"/>
        <v>#DIV/0!</v>
      </c>
      <c r="H545" s="10" t="e">
        <f t="shared" si="85"/>
        <v>#DIV/0!</v>
      </c>
      <c r="I545" s="10" t="e">
        <f t="shared" si="85"/>
        <v>#DIV/0!</v>
      </c>
      <c r="J545" s="10" t="e">
        <f t="shared" si="85"/>
        <v>#DIV/0!</v>
      </c>
      <c r="K545" s="10" t="e">
        <f t="shared" si="85"/>
        <v>#DIV/0!</v>
      </c>
      <c r="L545" s="10" t="e">
        <f t="shared" si="85"/>
        <v>#DIV/0!</v>
      </c>
      <c r="M545" s="10">
        <f t="shared" si="85"/>
        <v>0.19941651117000475</v>
      </c>
      <c r="N545" s="10">
        <f>+N544/N$537</f>
        <v>0.20791569467418694</v>
      </c>
      <c r="O545" s="10">
        <f>+O544/O$537</f>
        <v>0.20760520319575437</v>
      </c>
      <c r="P545" s="6"/>
      <c r="Q545" s="11" t="s">
        <v>31</v>
      </c>
    </row>
    <row r="546" spans="1:17" x14ac:dyDescent="0.3">
      <c r="B546" s="202" t="s">
        <v>890</v>
      </c>
      <c r="C546" s="202"/>
      <c r="D546" s="202"/>
      <c r="E546" s="202"/>
      <c r="F546" s="202"/>
      <c r="G546" s="202"/>
      <c r="H546" s="202"/>
      <c r="I546" s="202"/>
      <c r="J546" s="202"/>
      <c r="K546" s="202"/>
      <c r="L546" s="202"/>
      <c r="M546" s="202"/>
      <c r="N546" s="202"/>
      <c r="O546" s="202"/>
      <c r="P546" s="6"/>
      <c r="Q546" s="3"/>
    </row>
    <row r="547" spans="1:17" x14ac:dyDescent="0.3">
      <c r="B547" s="16" t="str">
        <f t="shared" ref="B547:O550" si="86">IFERROR(VLOOKUP($B$546,$127:$213,MATCH($Q547&amp;"/"&amp;B$347,$125:$125,0),FALSE),"")</f>
        <v/>
      </c>
      <c r="C547" s="16" t="str">
        <f t="shared" si="86"/>
        <v/>
      </c>
      <c r="D547" s="16" t="str">
        <f t="shared" si="86"/>
        <v/>
      </c>
      <c r="E547" s="16" t="str">
        <f t="shared" si="86"/>
        <v/>
      </c>
      <c r="F547" s="16" t="str">
        <f t="shared" si="86"/>
        <v/>
      </c>
      <c r="G547" s="16" t="str">
        <f t="shared" si="86"/>
        <v/>
      </c>
      <c r="H547" s="16" t="str">
        <f t="shared" si="86"/>
        <v/>
      </c>
      <c r="I547" s="16" t="str">
        <f t="shared" si="86"/>
        <v/>
      </c>
      <c r="J547" s="16" t="str">
        <f t="shared" si="86"/>
        <v/>
      </c>
      <c r="K547" s="16" t="str">
        <f t="shared" si="86"/>
        <v/>
      </c>
      <c r="L547" s="16" t="str">
        <f t="shared" si="86"/>
        <v/>
      </c>
      <c r="M547" s="16" t="str">
        <f t="shared" si="86"/>
        <v/>
      </c>
      <c r="N547" s="16">
        <f t="shared" si="86"/>
        <v>1237342</v>
      </c>
      <c r="O547" s="16">
        <f t="shared" si="86"/>
        <v>1373656</v>
      </c>
      <c r="P547" s="6"/>
      <c r="Q547" s="9" t="s">
        <v>12</v>
      </c>
    </row>
    <row r="548" spans="1:17" x14ac:dyDescent="0.3">
      <c r="B548" s="7" t="str">
        <f t="shared" si="86"/>
        <v/>
      </c>
      <c r="C548" s="7" t="str">
        <f t="shared" si="86"/>
        <v/>
      </c>
      <c r="D548" s="7" t="str">
        <f t="shared" si="86"/>
        <v/>
      </c>
      <c r="E548" s="7" t="str">
        <f t="shared" si="86"/>
        <v/>
      </c>
      <c r="F548" s="7" t="str">
        <f t="shared" si="86"/>
        <v/>
      </c>
      <c r="G548" s="7" t="str">
        <f t="shared" si="86"/>
        <v/>
      </c>
      <c r="H548" s="7" t="str">
        <f t="shared" si="86"/>
        <v/>
      </c>
      <c r="I548" s="7" t="str">
        <f t="shared" si="86"/>
        <v/>
      </c>
      <c r="J548" s="7" t="str">
        <f t="shared" si="86"/>
        <v/>
      </c>
      <c r="K548" s="7" t="str">
        <f t="shared" si="86"/>
        <v/>
      </c>
      <c r="L548" s="7" t="str">
        <f t="shared" si="86"/>
        <v/>
      </c>
      <c r="M548" s="7" t="str">
        <f t="shared" si="86"/>
        <v/>
      </c>
      <c r="N548" s="7">
        <f t="shared" si="86"/>
        <v>1266553</v>
      </c>
      <c r="O548" s="7" t="str">
        <f t="shared" si="86"/>
        <v/>
      </c>
      <c r="P548" s="6"/>
      <c r="Q548" s="9" t="s">
        <v>13</v>
      </c>
    </row>
    <row r="549" spans="1:17" x14ac:dyDescent="0.3">
      <c r="B549" s="7" t="str">
        <f t="shared" si="86"/>
        <v/>
      </c>
      <c r="C549" s="7" t="str">
        <f t="shared" si="86"/>
        <v/>
      </c>
      <c r="D549" s="7" t="str">
        <f t="shared" si="86"/>
        <v/>
      </c>
      <c r="E549" s="7" t="str">
        <f t="shared" si="86"/>
        <v/>
      </c>
      <c r="F549" s="7" t="str">
        <f t="shared" si="86"/>
        <v/>
      </c>
      <c r="G549" s="7" t="str">
        <f t="shared" si="86"/>
        <v/>
      </c>
      <c r="H549" s="7" t="str">
        <f t="shared" si="86"/>
        <v/>
      </c>
      <c r="I549" s="7" t="str">
        <f t="shared" si="86"/>
        <v/>
      </c>
      <c r="J549" s="7" t="str">
        <f t="shared" si="86"/>
        <v/>
      </c>
      <c r="K549" s="7" t="str">
        <f t="shared" si="86"/>
        <v/>
      </c>
      <c r="L549" s="7" t="str">
        <f t="shared" si="86"/>
        <v/>
      </c>
      <c r="M549" s="7" t="str">
        <f t="shared" si="86"/>
        <v/>
      </c>
      <c r="N549" s="7">
        <f t="shared" si="86"/>
        <v>1339973</v>
      </c>
      <c r="O549" s="7" t="str">
        <f t="shared" si="86"/>
        <v/>
      </c>
      <c r="P549" s="6"/>
      <c r="Q549" s="9" t="s">
        <v>14</v>
      </c>
    </row>
    <row r="550" spans="1:17" x14ac:dyDescent="0.3">
      <c r="B550" s="7" t="str">
        <f t="shared" si="86"/>
        <v/>
      </c>
      <c r="C550" s="18" t="str">
        <f t="shared" si="86"/>
        <v/>
      </c>
      <c r="D550" s="18" t="str">
        <f t="shared" si="86"/>
        <v/>
      </c>
      <c r="E550" s="18" t="str">
        <f t="shared" si="86"/>
        <v/>
      </c>
      <c r="F550" s="18" t="str">
        <f t="shared" si="86"/>
        <v/>
      </c>
      <c r="G550" s="18" t="str">
        <f t="shared" si="86"/>
        <v/>
      </c>
      <c r="H550" s="18" t="str">
        <f t="shared" si="86"/>
        <v/>
      </c>
      <c r="I550" s="18" t="str">
        <f t="shared" si="86"/>
        <v/>
      </c>
      <c r="J550" s="18" t="str">
        <f t="shared" si="86"/>
        <v/>
      </c>
      <c r="K550" s="18" t="str">
        <f t="shared" si="86"/>
        <v/>
      </c>
      <c r="L550" s="18" t="str">
        <f t="shared" si="86"/>
        <v/>
      </c>
      <c r="M550" s="18">
        <f t="shared" si="86"/>
        <v>1059367.1599999999</v>
      </c>
      <c r="N550" s="18">
        <f t="shared" si="86"/>
        <v>1370055.81</v>
      </c>
      <c r="O550" s="18" t="str">
        <f t="shared" si="86"/>
        <v/>
      </c>
      <c r="P550" s="6"/>
      <c r="Q550" s="9" t="s">
        <v>19</v>
      </c>
    </row>
    <row r="551" spans="1:17" x14ac:dyDescent="0.3">
      <c r="B551" s="26">
        <f>SUM(B547:B550)</f>
        <v>0</v>
      </c>
      <c r="C551" s="18">
        <f t="shared" ref="C551:M551" si="87">SUM(C547:C550)</f>
        <v>0</v>
      </c>
      <c r="D551" s="18">
        <f t="shared" si="87"/>
        <v>0</v>
      </c>
      <c r="E551" s="18">
        <f t="shared" si="87"/>
        <v>0</v>
      </c>
      <c r="F551" s="18">
        <f t="shared" si="87"/>
        <v>0</v>
      </c>
      <c r="G551" s="18">
        <f t="shared" si="87"/>
        <v>0</v>
      </c>
      <c r="H551" s="18">
        <f t="shared" si="87"/>
        <v>0</v>
      </c>
      <c r="I551" s="18">
        <f t="shared" si="87"/>
        <v>0</v>
      </c>
      <c r="J551" s="18">
        <f t="shared" si="87"/>
        <v>0</v>
      </c>
      <c r="K551" s="18">
        <f t="shared" si="87"/>
        <v>0</v>
      </c>
      <c r="L551" s="18">
        <f t="shared" si="87"/>
        <v>0</v>
      </c>
      <c r="M551" s="18">
        <f t="shared" si="87"/>
        <v>1059367.1599999999</v>
      </c>
      <c r="N551" s="18">
        <f>IF(N548="",N547*4,IF(N549="",(N548+N547)*2,IF(N550="",((N549+N548+N547)/3)*4,SUM(N547:N550))))</f>
        <v>5213923.8100000005</v>
      </c>
      <c r="O551" s="18">
        <f>IF(O548="",O547*4,IF(O549="",(O548+O547)*2,IF(O550="",((O549+O548+O547)/3)*4,SUM(O547:O550))))</f>
        <v>5494624</v>
      </c>
      <c r="P551" s="6"/>
      <c r="Q551" s="9" t="s">
        <v>15</v>
      </c>
    </row>
    <row r="552" spans="1:17" x14ac:dyDescent="0.3">
      <c r="B552" s="10" t="e">
        <f t="shared" ref="B552:O552" si="88">+B551/(B$446+B$454)</f>
        <v>#DIV/0!</v>
      </c>
      <c r="C552" s="10" t="e">
        <f t="shared" si="88"/>
        <v>#DIV/0!</v>
      </c>
      <c r="D552" s="10" t="e">
        <f t="shared" si="88"/>
        <v>#DIV/0!</v>
      </c>
      <c r="E552" s="10" t="e">
        <f t="shared" si="88"/>
        <v>#DIV/0!</v>
      </c>
      <c r="F552" s="10" t="e">
        <f t="shared" si="88"/>
        <v>#DIV/0!</v>
      </c>
      <c r="G552" s="10" t="e">
        <f t="shared" si="88"/>
        <v>#DIV/0!</v>
      </c>
      <c r="H552" s="10" t="e">
        <f t="shared" si="88"/>
        <v>#DIV/0!</v>
      </c>
      <c r="I552" s="10" t="e">
        <f t="shared" si="88"/>
        <v>#DIV/0!</v>
      </c>
      <c r="J552" s="10" t="e">
        <f t="shared" si="88"/>
        <v>#DIV/0!</v>
      </c>
      <c r="K552" s="10" t="e">
        <f t="shared" si="88"/>
        <v>#DIV/0!</v>
      </c>
      <c r="L552" s="10" t="e">
        <f t="shared" si="88"/>
        <v>#DIV/0!</v>
      </c>
      <c r="M552" s="10">
        <f t="shared" si="88"/>
        <v>0.3362294491746915</v>
      </c>
      <c r="N552" s="10">
        <f t="shared" si="88"/>
        <v>0.35497999718058432</v>
      </c>
      <c r="O552" s="10">
        <f t="shared" si="88"/>
        <v>0.35694071455391374</v>
      </c>
      <c r="P552" s="6"/>
      <c r="Q552" s="11" t="s">
        <v>32</v>
      </c>
    </row>
    <row r="553" spans="1:17" s="87" customFormat="1" x14ac:dyDescent="0.3">
      <c r="A553" s="86"/>
      <c r="B553" s="19"/>
      <c r="C553" s="12" t="e">
        <f t="shared" ref="C553:M553" si="89">C551/B551-1</f>
        <v>#DIV/0!</v>
      </c>
      <c r="D553" s="12" t="e">
        <f t="shared" si="89"/>
        <v>#DIV/0!</v>
      </c>
      <c r="E553" s="12" t="e">
        <f t="shared" si="89"/>
        <v>#DIV/0!</v>
      </c>
      <c r="F553" s="12" t="e">
        <f t="shared" si="89"/>
        <v>#DIV/0!</v>
      </c>
      <c r="G553" s="12" t="e">
        <f t="shared" si="89"/>
        <v>#DIV/0!</v>
      </c>
      <c r="H553" s="12" t="e">
        <f t="shared" si="89"/>
        <v>#DIV/0!</v>
      </c>
      <c r="I553" s="12" t="e">
        <f t="shared" si="89"/>
        <v>#DIV/0!</v>
      </c>
      <c r="J553" s="12" t="e">
        <f t="shared" si="89"/>
        <v>#DIV/0!</v>
      </c>
      <c r="K553" s="12" t="e">
        <f t="shared" si="89"/>
        <v>#DIV/0!</v>
      </c>
      <c r="L553" s="12" t="e">
        <f t="shared" si="89"/>
        <v>#DIV/0!</v>
      </c>
      <c r="M553" s="12" t="e">
        <f t="shared" si="89"/>
        <v>#DIV/0!</v>
      </c>
      <c r="N553" s="12">
        <f>N551/M551-1</f>
        <v>3.9217344154787668</v>
      </c>
      <c r="O553" s="12">
        <f>O551/N551-1</f>
        <v>5.3836649753422394E-2</v>
      </c>
      <c r="P553" s="17"/>
      <c r="Q553" s="14" t="s">
        <v>20</v>
      </c>
    </row>
    <row r="554" spans="1:17" x14ac:dyDescent="0.3">
      <c r="B554" s="186" t="s">
        <v>9</v>
      </c>
      <c r="C554" s="186"/>
      <c r="D554" s="186"/>
      <c r="E554" s="186"/>
      <c r="F554" s="186"/>
      <c r="G554" s="186"/>
      <c r="H554" s="186"/>
      <c r="I554" s="186"/>
      <c r="J554" s="186"/>
      <c r="K554" s="186"/>
      <c r="L554" s="186"/>
      <c r="M554" s="186"/>
      <c r="N554" s="186"/>
      <c r="O554" s="186"/>
    </row>
    <row r="555" spans="1:17" x14ac:dyDescent="0.3">
      <c r="B555" s="187" t="s">
        <v>891</v>
      </c>
      <c r="C555" s="187"/>
      <c r="D555" s="187"/>
      <c r="E555" s="187"/>
      <c r="F555" s="187"/>
      <c r="G555" s="187"/>
      <c r="H555" s="187"/>
      <c r="I555" s="187"/>
      <c r="J555" s="187"/>
      <c r="K555" s="187"/>
      <c r="L555" s="187"/>
      <c r="M555" s="187"/>
      <c r="N555" s="187"/>
      <c r="O555" s="187"/>
    </row>
    <row r="556" spans="1:17" x14ac:dyDescent="0.3">
      <c r="B556" s="7" t="str">
        <f t="shared" ref="B556:O559" si="90">IFERROR(VLOOKUP($B$555,$218:$342,MATCH($Q556&amp;"/"&amp;B$347,$216:$216,0),FALSE),"")</f>
        <v/>
      </c>
      <c r="C556" s="7" t="str">
        <f t="shared" si="90"/>
        <v/>
      </c>
      <c r="D556" s="7" t="str">
        <f t="shared" si="90"/>
        <v/>
      </c>
      <c r="E556" s="7" t="str">
        <f t="shared" si="90"/>
        <v/>
      </c>
      <c r="F556" s="7" t="str">
        <f t="shared" si="90"/>
        <v/>
      </c>
      <c r="G556" s="7" t="str">
        <f t="shared" si="90"/>
        <v/>
      </c>
      <c r="H556" s="7" t="str">
        <f t="shared" si="90"/>
        <v/>
      </c>
      <c r="I556" s="7" t="str">
        <f t="shared" si="90"/>
        <v/>
      </c>
      <c r="J556" s="7" t="str">
        <f t="shared" si="90"/>
        <v/>
      </c>
      <c r="K556" s="7" t="str">
        <f t="shared" si="90"/>
        <v/>
      </c>
      <c r="L556" s="7" t="str">
        <f t="shared" si="90"/>
        <v/>
      </c>
      <c r="M556" s="7" t="str">
        <f t="shared" si="90"/>
        <v/>
      </c>
      <c r="N556" s="8">
        <f t="shared" si="90"/>
        <v>267644</v>
      </c>
      <c r="O556" s="8">
        <f t="shared" si="90"/>
        <v>300420</v>
      </c>
      <c r="P556" s="6"/>
      <c r="Q556" s="9" t="s">
        <v>12</v>
      </c>
    </row>
    <row r="557" spans="1:17" x14ac:dyDescent="0.3">
      <c r="B557" s="7" t="str">
        <f t="shared" si="90"/>
        <v/>
      </c>
      <c r="C557" s="7" t="str">
        <f t="shared" si="90"/>
        <v/>
      </c>
      <c r="D557" s="7" t="str">
        <f t="shared" si="90"/>
        <v/>
      </c>
      <c r="E557" s="7" t="str">
        <f t="shared" si="90"/>
        <v/>
      </c>
      <c r="F557" s="7" t="str">
        <f t="shared" si="90"/>
        <v/>
      </c>
      <c r="G557" s="7" t="str">
        <f t="shared" si="90"/>
        <v/>
      </c>
      <c r="H557" s="7" t="str">
        <f t="shared" si="90"/>
        <v/>
      </c>
      <c r="I557" s="7" t="str">
        <f t="shared" si="90"/>
        <v/>
      </c>
      <c r="J557" s="7" t="str">
        <f t="shared" si="90"/>
        <v/>
      </c>
      <c r="K557" s="7" t="str">
        <f t="shared" si="90"/>
        <v/>
      </c>
      <c r="L557" s="7" t="str">
        <f t="shared" si="90"/>
        <v/>
      </c>
      <c r="M557" s="7" t="str">
        <f t="shared" si="90"/>
        <v/>
      </c>
      <c r="N557" s="8">
        <f t="shared" si="90"/>
        <v>574773</v>
      </c>
      <c r="O557" s="8" t="str">
        <f t="shared" si="90"/>
        <v/>
      </c>
      <c r="P557" s="6"/>
      <c r="Q557" s="9" t="s">
        <v>13</v>
      </c>
    </row>
    <row r="558" spans="1:17" x14ac:dyDescent="0.3">
      <c r="B558" s="7" t="str">
        <f t="shared" si="90"/>
        <v/>
      </c>
      <c r="C558" s="7" t="str">
        <f t="shared" si="90"/>
        <v/>
      </c>
      <c r="D558" s="7" t="str">
        <f t="shared" si="90"/>
        <v/>
      </c>
      <c r="E558" s="7" t="str">
        <f t="shared" si="90"/>
        <v/>
      </c>
      <c r="F558" s="7" t="str">
        <f t="shared" si="90"/>
        <v/>
      </c>
      <c r="G558" s="7" t="str">
        <f t="shared" si="90"/>
        <v/>
      </c>
      <c r="H558" s="7" t="str">
        <f t="shared" si="90"/>
        <v/>
      </c>
      <c r="I558" s="7" t="str">
        <f t="shared" si="90"/>
        <v/>
      </c>
      <c r="J558" s="7" t="str">
        <f t="shared" si="90"/>
        <v/>
      </c>
      <c r="K558" s="7" t="str">
        <f t="shared" si="90"/>
        <v/>
      </c>
      <c r="L558" s="7" t="str">
        <f t="shared" si="90"/>
        <v/>
      </c>
      <c r="M558" s="7" t="str">
        <f t="shared" si="90"/>
        <v/>
      </c>
      <c r="N558" s="8">
        <f t="shared" si="90"/>
        <v>868427</v>
      </c>
      <c r="O558" s="8" t="str">
        <f t="shared" si="90"/>
        <v/>
      </c>
      <c r="P558" s="6"/>
      <c r="Q558" s="9" t="s">
        <v>14</v>
      </c>
    </row>
    <row r="559" spans="1:17" x14ac:dyDescent="0.3">
      <c r="B559" s="7" t="str">
        <f t="shared" si="90"/>
        <v/>
      </c>
      <c r="C559" s="7" t="str">
        <f t="shared" si="90"/>
        <v/>
      </c>
      <c r="D559" s="7" t="str">
        <f t="shared" si="90"/>
        <v/>
      </c>
      <c r="E559" s="7" t="str">
        <f t="shared" si="90"/>
        <v/>
      </c>
      <c r="F559" s="7" t="str">
        <f t="shared" si="90"/>
        <v/>
      </c>
      <c r="G559" s="7" t="str">
        <f t="shared" si="90"/>
        <v/>
      </c>
      <c r="H559" s="7" t="str">
        <f t="shared" si="90"/>
        <v/>
      </c>
      <c r="I559" s="7" t="str">
        <f t="shared" si="90"/>
        <v/>
      </c>
      <c r="J559" s="7" t="str">
        <f t="shared" si="90"/>
        <v/>
      </c>
      <c r="K559" s="7" t="str">
        <f t="shared" si="90"/>
        <v/>
      </c>
      <c r="L559" s="7" t="str">
        <f t="shared" si="90"/>
        <v/>
      </c>
      <c r="M559" s="7">
        <f t="shared" si="90"/>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x14ac:dyDescent="0.3">
      <c r="B560" s="12" t="e">
        <f t="shared" ref="B560:O560" si="91">B559/(B$446+B454)</f>
        <v>#VALUE!</v>
      </c>
      <c r="C560" s="12" t="e">
        <f t="shared" si="91"/>
        <v>#VALUE!</v>
      </c>
      <c r="D560" s="12" t="e">
        <f t="shared" si="91"/>
        <v>#VALUE!</v>
      </c>
      <c r="E560" s="12" t="e">
        <f t="shared" si="91"/>
        <v>#VALUE!</v>
      </c>
      <c r="F560" s="12" t="e">
        <f t="shared" si="91"/>
        <v>#VALUE!</v>
      </c>
      <c r="G560" s="12" t="e">
        <f t="shared" si="91"/>
        <v>#VALUE!</v>
      </c>
      <c r="H560" s="12" t="e">
        <f t="shared" si="91"/>
        <v>#VALUE!</v>
      </c>
      <c r="I560" s="12" t="e">
        <f t="shared" si="91"/>
        <v>#VALUE!</v>
      </c>
      <c r="J560" s="12" t="e">
        <f t="shared" si="91"/>
        <v>#VALUE!</v>
      </c>
      <c r="K560" s="12" t="e">
        <f t="shared" si="91"/>
        <v>#VALUE!</v>
      </c>
      <c r="L560" s="12" t="e">
        <f t="shared" si="91"/>
        <v>#VALUE!</v>
      </c>
      <c r="M560" s="12">
        <f t="shared" si="91"/>
        <v>8.7515710303381511E-2</v>
      </c>
      <c r="N560" s="12">
        <f t="shared" si="91"/>
        <v>7.9611341304962974E-2</v>
      </c>
      <c r="O560" s="12">
        <f t="shared" si="91"/>
        <v>7.8063306582060413E-2</v>
      </c>
      <c r="P560" s="6"/>
      <c r="Q560" s="11" t="s">
        <v>2552</v>
      </c>
    </row>
    <row r="561" spans="2:17" x14ac:dyDescent="0.3">
      <c r="B561" s="186" t="s">
        <v>893</v>
      </c>
      <c r="C561" s="186"/>
      <c r="D561" s="186"/>
      <c r="E561" s="186"/>
      <c r="F561" s="186"/>
      <c r="G561" s="186"/>
      <c r="H561" s="186"/>
      <c r="I561" s="186"/>
      <c r="J561" s="186"/>
      <c r="K561" s="186"/>
      <c r="L561" s="186"/>
      <c r="M561" s="186"/>
      <c r="N561" s="186"/>
      <c r="O561" s="186"/>
    </row>
    <row r="562" spans="2:17" x14ac:dyDescent="0.3">
      <c r="B562" s="7" t="str">
        <f t="shared" ref="B562:O565" si="92">IFERROR(VLOOKUP($B$561,$218:$342,MATCH($Q562&amp;"/"&amp;B$347,$216:$216,0),FALSE),"")</f>
        <v/>
      </c>
      <c r="C562" s="7" t="str">
        <f t="shared" si="92"/>
        <v/>
      </c>
      <c r="D562" s="7" t="str">
        <f t="shared" si="92"/>
        <v/>
      </c>
      <c r="E562" s="7" t="str">
        <f t="shared" si="92"/>
        <v/>
      </c>
      <c r="F562" s="7" t="str">
        <f t="shared" si="92"/>
        <v/>
      </c>
      <c r="G562" s="7" t="str">
        <f t="shared" si="92"/>
        <v/>
      </c>
      <c r="H562" s="7" t="str">
        <f t="shared" si="92"/>
        <v/>
      </c>
      <c r="I562" s="7" t="str">
        <f t="shared" si="92"/>
        <v/>
      </c>
      <c r="J562" s="7" t="str">
        <f t="shared" si="92"/>
        <v/>
      </c>
      <c r="K562" s="7" t="str">
        <f t="shared" si="92"/>
        <v/>
      </c>
      <c r="L562" s="7" t="str">
        <f t="shared" si="92"/>
        <v/>
      </c>
      <c r="M562" s="7" t="str">
        <f t="shared" si="92"/>
        <v/>
      </c>
      <c r="N562" s="8">
        <f t="shared" si="92"/>
        <v>-433087</v>
      </c>
      <c r="O562" s="8">
        <f t="shared" si="92"/>
        <v>-638033</v>
      </c>
      <c r="P562" s="6"/>
      <c r="Q562" s="9" t="s">
        <v>12</v>
      </c>
    </row>
    <row r="563" spans="2:17" x14ac:dyDescent="0.3">
      <c r="B563" s="7" t="str">
        <f t="shared" si="92"/>
        <v/>
      </c>
      <c r="C563" s="7" t="str">
        <f t="shared" si="92"/>
        <v/>
      </c>
      <c r="D563" s="7" t="str">
        <f t="shared" si="92"/>
        <v/>
      </c>
      <c r="E563" s="7" t="str">
        <f t="shared" si="92"/>
        <v/>
      </c>
      <c r="F563" s="7" t="str">
        <f t="shared" si="92"/>
        <v/>
      </c>
      <c r="G563" s="7" t="str">
        <f t="shared" si="92"/>
        <v/>
      </c>
      <c r="H563" s="7" t="str">
        <f t="shared" si="92"/>
        <v/>
      </c>
      <c r="I563" s="7" t="str">
        <f t="shared" si="92"/>
        <v/>
      </c>
      <c r="J563" s="7" t="str">
        <f t="shared" si="92"/>
        <v/>
      </c>
      <c r="K563" s="7" t="str">
        <f t="shared" si="92"/>
        <v/>
      </c>
      <c r="L563" s="7" t="str">
        <f t="shared" si="92"/>
        <v/>
      </c>
      <c r="M563" s="7" t="str">
        <f t="shared" si="92"/>
        <v/>
      </c>
      <c r="N563" s="8">
        <f t="shared" si="92"/>
        <v>680362</v>
      </c>
      <c r="O563" s="8" t="str">
        <f t="shared" si="92"/>
        <v/>
      </c>
      <c r="P563" s="6"/>
      <c r="Q563" s="9" t="s">
        <v>13</v>
      </c>
    </row>
    <row r="564" spans="2:17" x14ac:dyDescent="0.3">
      <c r="B564" s="7" t="str">
        <f t="shared" si="92"/>
        <v/>
      </c>
      <c r="C564" s="7" t="str">
        <f t="shared" si="92"/>
        <v/>
      </c>
      <c r="D564" s="7" t="str">
        <f t="shared" si="92"/>
        <v/>
      </c>
      <c r="E564" s="7" t="str">
        <f t="shared" si="92"/>
        <v/>
      </c>
      <c r="F564" s="7" t="str">
        <f t="shared" si="92"/>
        <v/>
      </c>
      <c r="G564" s="7" t="str">
        <f t="shared" si="92"/>
        <v/>
      </c>
      <c r="H564" s="7" t="str">
        <f t="shared" si="92"/>
        <v/>
      </c>
      <c r="I564" s="7" t="str">
        <f t="shared" si="92"/>
        <v/>
      </c>
      <c r="J564" s="7" t="str">
        <f t="shared" si="92"/>
        <v/>
      </c>
      <c r="K564" s="7" t="str">
        <f t="shared" si="92"/>
        <v/>
      </c>
      <c r="L564" s="7" t="str">
        <f t="shared" si="92"/>
        <v/>
      </c>
      <c r="M564" s="7" t="str">
        <f t="shared" si="92"/>
        <v/>
      </c>
      <c r="N564" s="8">
        <f t="shared" si="92"/>
        <v>-1198056</v>
      </c>
      <c r="O564" s="8" t="str">
        <f t="shared" si="92"/>
        <v/>
      </c>
      <c r="P564" s="6"/>
      <c r="Q564" s="9" t="s">
        <v>14</v>
      </c>
    </row>
    <row r="565" spans="2:17" x14ac:dyDescent="0.3">
      <c r="B565" s="7" t="str">
        <f t="shared" si="92"/>
        <v/>
      </c>
      <c r="C565" s="7" t="str">
        <f t="shared" si="92"/>
        <v/>
      </c>
      <c r="D565" s="7" t="str">
        <f t="shared" si="92"/>
        <v/>
      </c>
      <c r="E565" s="7" t="str">
        <f t="shared" si="92"/>
        <v/>
      </c>
      <c r="F565" s="7" t="str">
        <f t="shared" si="92"/>
        <v/>
      </c>
      <c r="G565" s="7" t="str">
        <f t="shared" si="92"/>
        <v/>
      </c>
      <c r="H565" s="7" t="str">
        <f t="shared" si="92"/>
        <v/>
      </c>
      <c r="I565" s="7" t="str">
        <f t="shared" si="92"/>
        <v/>
      </c>
      <c r="J565" s="7" t="str">
        <f t="shared" si="92"/>
        <v/>
      </c>
      <c r="K565" s="7" t="str">
        <f t="shared" si="92"/>
        <v/>
      </c>
      <c r="L565" s="7" t="str">
        <f t="shared" si="92"/>
        <v/>
      </c>
      <c r="M565" s="7">
        <f t="shared" si="92"/>
        <v>-5991775.4699999997</v>
      </c>
      <c r="N565" s="8">
        <f t="shared" si="92"/>
        <v>-2387585.0299999998</v>
      </c>
      <c r="O565" s="8" t="str">
        <f t="shared" si="92"/>
        <v/>
      </c>
      <c r="P565" s="6"/>
      <c r="Q565" s="9" t="s">
        <v>15</v>
      </c>
    </row>
    <row r="566" spans="2:17" x14ac:dyDescent="0.3">
      <c r="B566" s="157" t="e">
        <f t="shared" ref="B566:M566" si="93">B565/B$551</f>
        <v>#VALUE!</v>
      </c>
      <c r="C566" s="157" t="e">
        <f t="shared" si="93"/>
        <v>#VALUE!</v>
      </c>
      <c r="D566" s="157" t="e">
        <f t="shared" si="93"/>
        <v>#VALUE!</v>
      </c>
      <c r="E566" s="157" t="e">
        <f t="shared" si="93"/>
        <v>#VALUE!</v>
      </c>
      <c r="F566" s="157" t="e">
        <f t="shared" si="93"/>
        <v>#VALUE!</v>
      </c>
      <c r="G566" s="157" t="e">
        <f t="shared" si="93"/>
        <v>#VALUE!</v>
      </c>
      <c r="H566" s="157" t="e">
        <f t="shared" si="93"/>
        <v>#VALUE!</v>
      </c>
      <c r="I566" s="157" t="e">
        <f t="shared" si="93"/>
        <v>#VALUE!</v>
      </c>
      <c r="J566" s="157" t="e">
        <f t="shared" si="93"/>
        <v>#VALUE!</v>
      </c>
      <c r="K566" s="157" t="e">
        <f t="shared" si="93"/>
        <v>#VALUE!</v>
      </c>
      <c r="L566" s="157" t="e">
        <f t="shared" si="93"/>
        <v>#VALUE!</v>
      </c>
      <c r="M566" s="157">
        <f t="shared" si="93"/>
        <v>-5.6559951037183369</v>
      </c>
      <c r="N566" s="157">
        <f>IFERROR(N565/N$551,IFERROR(N564/N$551,IFERROR(N563/N$551,N562/N$551)))</f>
        <v>-0.45792480231888921</v>
      </c>
      <c r="O566" s="157">
        <f>IFERROR(O565/O$551,IFERROR(O564/O$551,IFERROR(O563/O$551,O562/O$551)))</f>
        <v>-0.1161195015345909</v>
      </c>
      <c r="P566" s="6"/>
      <c r="Q566" s="11" t="s">
        <v>33</v>
      </c>
    </row>
    <row r="567" spans="2:17" x14ac:dyDescent="0.3">
      <c r="B567" s="202" t="s">
        <v>34</v>
      </c>
      <c r="C567" s="202"/>
      <c r="D567" s="202"/>
      <c r="E567" s="202"/>
      <c r="F567" s="202"/>
      <c r="G567" s="202"/>
      <c r="H567" s="202"/>
      <c r="I567" s="202"/>
      <c r="J567" s="202"/>
      <c r="K567" s="202"/>
      <c r="L567" s="202"/>
      <c r="M567" s="202"/>
      <c r="N567" s="202"/>
      <c r="O567" s="202"/>
    </row>
    <row r="568" spans="2:17" x14ac:dyDescent="0.3">
      <c r="B568" s="7" t="str">
        <f>IFERROR(B562+B574,"")</f>
        <v/>
      </c>
      <c r="C568" s="7" t="str">
        <f t="shared" ref="C568:O571" si="94">IFERROR(C562+C574,"")</f>
        <v/>
      </c>
      <c r="D568" s="7" t="str">
        <f t="shared" si="94"/>
        <v/>
      </c>
      <c r="E568" s="7" t="str">
        <f t="shared" si="94"/>
        <v/>
      </c>
      <c r="F568" s="7" t="str">
        <f t="shared" si="94"/>
        <v/>
      </c>
      <c r="G568" s="7" t="str">
        <f t="shared" si="94"/>
        <v/>
      </c>
      <c r="H568" s="7" t="str">
        <f t="shared" si="94"/>
        <v/>
      </c>
      <c r="I568" s="7" t="str">
        <f t="shared" si="94"/>
        <v/>
      </c>
      <c r="J568" s="7" t="str">
        <f t="shared" si="94"/>
        <v/>
      </c>
      <c r="K568" s="7" t="str">
        <f t="shared" si="94"/>
        <v/>
      </c>
      <c r="L568" s="7" t="str">
        <f t="shared" si="94"/>
        <v/>
      </c>
      <c r="M568" s="7" t="str">
        <f t="shared" si="94"/>
        <v/>
      </c>
      <c r="N568" s="8">
        <f t="shared" si="94"/>
        <v>-590756</v>
      </c>
      <c r="O568" s="8">
        <f t="shared" si="94"/>
        <v>-776483</v>
      </c>
      <c r="P568" s="6"/>
      <c r="Q568" s="9" t="s">
        <v>12</v>
      </c>
    </row>
    <row r="569" spans="2:17" x14ac:dyDescent="0.3">
      <c r="B569" s="7" t="str">
        <f t="shared" ref="B569:N571" si="95">IFERROR(B563+B575,"")</f>
        <v/>
      </c>
      <c r="C569" s="7" t="str">
        <f t="shared" si="95"/>
        <v/>
      </c>
      <c r="D569" s="7" t="str">
        <f t="shared" si="95"/>
        <v/>
      </c>
      <c r="E569" s="7" t="str">
        <f t="shared" si="95"/>
        <v/>
      </c>
      <c r="F569" s="7" t="str">
        <f t="shared" si="95"/>
        <v/>
      </c>
      <c r="G569" s="7" t="str">
        <f t="shared" si="95"/>
        <v/>
      </c>
      <c r="H569" s="7" t="str">
        <f t="shared" si="95"/>
        <v/>
      </c>
      <c r="I569" s="7" t="str">
        <f t="shared" si="95"/>
        <v/>
      </c>
      <c r="J569" s="7" t="str">
        <f t="shared" si="95"/>
        <v/>
      </c>
      <c r="K569" s="7" t="str">
        <f t="shared" si="95"/>
        <v/>
      </c>
      <c r="L569" s="7" t="str">
        <f t="shared" si="95"/>
        <v/>
      </c>
      <c r="M569" s="7" t="str">
        <f t="shared" si="95"/>
        <v/>
      </c>
      <c r="N569" s="8">
        <f t="shared" si="95"/>
        <v>326753</v>
      </c>
      <c r="O569" s="8" t="str">
        <f t="shared" si="94"/>
        <v/>
      </c>
      <c r="P569" s="6"/>
      <c r="Q569" s="9" t="s">
        <v>13</v>
      </c>
    </row>
    <row r="570" spans="2:17" x14ac:dyDescent="0.3">
      <c r="B570" s="7" t="str">
        <f t="shared" si="95"/>
        <v/>
      </c>
      <c r="C570" s="7" t="str">
        <f t="shared" si="95"/>
        <v/>
      </c>
      <c r="D570" s="7" t="str">
        <f t="shared" si="95"/>
        <v/>
      </c>
      <c r="E570" s="7" t="str">
        <f t="shared" si="95"/>
        <v/>
      </c>
      <c r="F570" s="7" t="str">
        <f t="shared" si="95"/>
        <v/>
      </c>
      <c r="G570" s="7" t="str">
        <f t="shared" si="95"/>
        <v/>
      </c>
      <c r="H570" s="7" t="str">
        <f t="shared" si="95"/>
        <v/>
      </c>
      <c r="I570" s="7" t="str">
        <f t="shared" si="95"/>
        <v/>
      </c>
      <c r="J570" s="7" t="str">
        <f t="shared" si="95"/>
        <v/>
      </c>
      <c r="K570" s="7" t="str">
        <f t="shared" si="95"/>
        <v/>
      </c>
      <c r="L570" s="7" t="str">
        <f t="shared" si="95"/>
        <v/>
      </c>
      <c r="M570" s="7" t="str">
        <f t="shared" si="95"/>
        <v/>
      </c>
      <c r="N570" s="8">
        <f t="shared" si="95"/>
        <v>-1724579</v>
      </c>
      <c r="O570" s="8" t="str">
        <f t="shared" si="94"/>
        <v/>
      </c>
      <c r="P570" s="6"/>
      <c r="Q570" s="9" t="s">
        <v>14</v>
      </c>
    </row>
    <row r="571" spans="2:17" x14ac:dyDescent="0.3">
      <c r="B571" s="7" t="str">
        <f t="shared" si="95"/>
        <v/>
      </c>
      <c r="C571" s="7" t="str">
        <f t="shared" si="95"/>
        <v/>
      </c>
      <c r="D571" s="7" t="str">
        <f t="shared" si="95"/>
        <v/>
      </c>
      <c r="E571" s="7" t="str">
        <f t="shared" si="95"/>
        <v/>
      </c>
      <c r="F571" s="7" t="str">
        <f t="shared" si="95"/>
        <v/>
      </c>
      <c r="G571" s="7" t="str">
        <f t="shared" si="95"/>
        <v/>
      </c>
      <c r="H571" s="7" t="str">
        <f t="shared" si="95"/>
        <v/>
      </c>
      <c r="I571" s="7" t="str">
        <f t="shared" si="95"/>
        <v/>
      </c>
      <c r="J571" s="7" t="str">
        <f t="shared" si="95"/>
        <v/>
      </c>
      <c r="K571" s="7" t="str">
        <f t="shared" si="95"/>
        <v/>
      </c>
      <c r="L571" s="7" t="str">
        <f t="shared" si="95"/>
        <v/>
      </c>
      <c r="M571" s="7">
        <f t="shared" si="95"/>
        <v>-6784812.29</v>
      </c>
      <c r="N571" s="7">
        <f t="shared" si="95"/>
        <v>-3026556.2199999997</v>
      </c>
      <c r="O571" s="7" t="str">
        <f t="shared" si="94"/>
        <v/>
      </c>
      <c r="P571" s="6"/>
      <c r="Q571" s="9" t="s">
        <v>15</v>
      </c>
    </row>
    <row r="572" spans="2:17" x14ac:dyDescent="0.3">
      <c r="B572" s="210" t="s">
        <v>10</v>
      </c>
      <c r="C572" s="210"/>
      <c r="D572" s="210"/>
      <c r="E572" s="210"/>
      <c r="F572" s="210"/>
      <c r="G572" s="210"/>
      <c r="H572" s="210"/>
      <c r="I572" s="210"/>
      <c r="J572" s="210"/>
      <c r="K572" s="210"/>
      <c r="L572" s="210"/>
      <c r="M572" s="210"/>
      <c r="N572" s="210"/>
      <c r="O572" s="210"/>
      <c r="P572" s="6"/>
      <c r="Q572" s="9"/>
    </row>
    <row r="573" spans="2:17" x14ac:dyDescent="0.3">
      <c r="B573" s="204" t="s">
        <v>894</v>
      </c>
      <c r="C573" s="204"/>
      <c r="D573" s="204"/>
      <c r="E573" s="204"/>
      <c r="F573" s="204"/>
      <c r="G573" s="204"/>
      <c r="H573" s="204"/>
      <c r="I573" s="204"/>
      <c r="J573" s="204"/>
      <c r="K573" s="204"/>
      <c r="L573" s="204"/>
      <c r="M573" s="204"/>
      <c r="N573" s="204"/>
      <c r="O573" s="204"/>
    </row>
    <row r="574" spans="2:17" x14ac:dyDescent="0.3">
      <c r="B574" s="7" t="str">
        <f t="shared" ref="B574:O577" si="96">IFERROR(VLOOKUP($B$573,$218:$342,MATCH($Q574&amp;"/"&amp;B$347,$216:$216,0),FALSE),"")</f>
        <v/>
      </c>
      <c r="C574" s="7" t="str">
        <f t="shared" si="96"/>
        <v/>
      </c>
      <c r="D574" s="7" t="str">
        <f t="shared" si="96"/>
        <v/>
      </c>
      <c r="E574" s="7" t="str">
        <f t="shared" si="96"/>
        <v/>
      </c>
      <c r="F574" s="7" t="str">
        <f t="shared" si="96"/>
        <v/>
      </c>
      <c r="G574" s="7" t="str">
        <f t="shared" si="96"/>
        <v/>
      </c>
      <c r="H574" s="7" t="str">
        <f t="shared" si="96"/>
        <v/>
      </c>
      <c r="I574" s="7" t="str">
        <f t="shared" si="96"/>
        <v/>
      </c>
      <c r="J574" s="7" t="str">
        <f t="shared" si="96"/>
        <v/>
      </c>
      <c r="K574" s="7" t="str">
        <f t="shared" si="96"/>
        <v/>
      </c>
      <c r="L574" s="7" t="str">
        <f t="shared" si="96"/>
        <v/>
      </c>
      <c r="M574" s="7" t="str">
        <f t="shared" si="96"/>
        <v/>
      </c>
      <c r="N574" s="8">
        <f t="shared" si="96"/>
        <v>-157669</v>
      </c>
      <c r="O574" s="8">
        <f t="shared" si="96"/>
        <v>-138450</v>
      </c>
      <c r="P574" s="6"/>
      <c r="Q574" s="9" t="s">
        <v>12</v>
      </c>
    </row>
    <row r="575" spans="2:17" x14ac:dyDescent="0.3">
      <c r="B575" s="7" t="str">
        <f t="shared" si="96"/>
        <v/>
      </c>
      <c r="C575" s="7" t="str">
        <f t="shared" si="96"/>
        <v/>
      </c>
      <c r="D575" s="7" t="str">
        <f t="shared" si="96"/>
        <v/>
      </c>
      <c r="E575" s="7" t="str">
        <f t="shared" si="96"/>
        <v/>
      </c>
      <c r="F575" s="7" t="str">
        <f t="shared" si="96"/>
        <v/>
      </c>
      <c r="G575" s="7" t="str">
        <f t="shared" si="96"/>
        <v/>
      </c>
      <c r="H575" s="7" t="str">
        <f t="shared" si="96"/>
        <v/>
      </c>
      <c r="I575" s="7" t="str">
        <f t="shared" si="96"/>
        <v/>
      </c>
      <c r="J575" s="7" t="str">
        <f t="shared" si="96"/>
        <v/>
      </c>
      <c r="K575" s="7" t="str">
        <f t="shared" si="96"/>
        <v/>
      </c>
      <c r="L575" s="7" t="str">
        <f t="shared" si="96"/>
        <v/>
      </c>
      <c r="M575" s="7" t="str">
        <f t="shared" si="96"/>
        <v/>
      </c>
      <c r="N575" s="8">
        <f t="shared" si="96"/>
        <v>-353609</v>
      </c>
      <c r="O575" s="8" t="str">
        <f t="shared" si="96"/>
        <v/>
      </c>
      <c r="P575" s="6"/>
      <c r="Q575" s="9" t="s">
        <v>13</v>
      </c>
    </row>
    <row r="576" spans="2:17" x14ac:dyDescent="0.3">
      <c r="B576" s="7" t="str">
        <f t="shared" si="96"/>
        <v/>
      </c>
      <c r="C576" s="7" t="str">
        <f t="shared" si="96"/>
        <v/>
      </c>
      <c r="D576" s="7" t="str">
        <f t="shared" si="96"/>
        <v/>
      </c>
      <c r="E576" s="7" t="str">
        <f t="shared" si="96"/>
        <v/>
      </c>
      <c r="F576" s="7" t="str">
        <f t="shared" si="96"/>
        <v/>
      </c>
      <c r="G576" s="7" t="str">
        <f t="shared" si="96"/>
        <v/>
      </c>
      <c r="H576" s="7" t="str">
        <f t="shared" si="96"/>
        <v/>
      </c>
      <c r="I576" s="7" t="str">
        <f t="shared" si="96"/>
        <v/>
      </c>
      <c r="J576" s="7" t="str">
        <f t="shared" si="96"/>
        <v/>
      </c>
      <c r="K576" s="7" t="str">
        <f t="shared" si="96"/>
        <v/>
      </c>
      <c r="L576" s="7" t="str">
        <f t="shared" si="96"/>
        <v/>
      </c>
      <c r="M576" s="7" t="str">
        <f t="shared" si="96"/>
        <v/>
      </c>
      <c r="N576" s="8">
        <f t="shared" si="96"/>
        <v>-526523</v>
      </c>
      <c r="O576" s="8" t="str">
        <f t="shared" si="96"/>
        <v/>
      </c>
      <c r="P576" s="6"/>
      <c r="Q576" s="9" t="s">
        <v>14</v>
      </c>
    </row>
    <row r="577" spans="2:17" x14ac:dyDescent="0.3">
      <c r="B577" s="7" t="str">
        <f t="shared" si="96"/>
        <v/>
      </c>
      <c r="C577" s="7" t="str">
        <f t="shared" si="96"/>
        <v/>
      </c>
      <c r="D577" s="7" t="str">
        <f t="shared" si="96"/>
        <v/>
      </c>
      <c r="E577" s="7" t="str">
        <f t="shared" si="96"/>
        <v/>
      </c>
      <c r="F577" s="7" t="str">
        <f t="shared" si="96"/>
        <v/>
      </c>
      <c r="G577" s="7" t="str">
        <f t="shared" si="96"/>
        <v/>
      </c>
      <c r="H577" s="7" t="str">
        <f t="shared" si="96"/>
        <v/>
      </c>
      <c r="I577" s="7" t="str">
        <f t="shared" si="96"/>
        <v/>
      </c>
      <c r="J577" s="7" t="str">
        <f t="shared" si="96"/>
        <v/>
      </c>
      <c r="K577" s="7" t="str">
        <f t="shared" si="96"/>
        <v/>
      </c>
      <c r="L577" s="7" t="str">
        <f t="shared" si="96"/>
        <v/>
      </c>
      <c r="M577" s="7">
        <f t="shared" si="96"/>
        <v>-793036.82</v>
      </c>
      <c r="N577" s="8">
        <f t="shared" si="96"/>
        <v>-638971.18999999994</v>
      </c>
      <c r="O577" s="8" t="str">
        <f t="shared" si="96"/>
        <v/>
      </c>
      <c r="P577" s="6"/>
      <c r="Q577" s="9" t="s">
        <v>15</v>
      </c>
    </row>
    <row r="578" spans="2:17" x14ac:dyDescent="0.3">
      <c r="B578" s="205" t="s">
        <v>895</v>
      </c>
      <c r="C578" s="205"/>
      <c r="D578" s="205"/>
      <c r="E578" s="205"/>
      <c r="F578" s="205"/>
      <c r="G578" s="205"/>
      <c r="H578" s="205"/>
      <c r="I578" s="205"/>
      <c r="J578" s="205"/>
      <c r="K578" s="205"/>
      <c r="L578" s="205"/>
      <c r="M578" s="205"/>
      <c r="N578" s="205"/>
      <c r="O578" s="205"/>
    </row>
    <row r="579" spans="2:17" x14ac:dyDescent="0.3">
      <c r="B579" s="7" t="str">
        <f t="shared" ref="B579:O582" si="97">IFERROR(VLOOKUP($B$578,$218:$342,MATCH($Q579&amp;"/"&amp;B$347,$216:$216,0),FALSE),"")</f>
        <v/>
      </c>
      <c r="C579" s="7" t="str">
        <f t="shared" si="97"/>
        <v/>
      </c>
      <c r="D579" s="7" t="str">
        <f t="shared" si="97"/>
        <v/>
      </c>
      <c r="E579" s="7" t="str">
        <f t="shared" si="97"/>
        <v/>
      </c>
      <c r="F579" s="7" t="str">
        <f t="shared" si="97"/>
        <v/>
      </c>
      <c r="G579" s="7" t="str">
        <f t="shared" si="97"/>
        <v/>
      </c>
      <c r="H579" s="7" t="str">
        <f t="shared" si="97"/>
        <v/>
      </c>
      <c r="I579" s="7" t="str">
        <f t="shared" si="97"/>
        <v/>
      </c>
      <c r="J579" s="7" t="str">
        <f t="shared" si="97"/>
        <v/>
      </c>
      <c r="K579" s="7" t="str">
        <f t="shared" si="97"/>
        <v/>
      </c>
      <c r="L579" s="7" t="str">
        <f t="shared" si="97"/>
        <v/>
      </c>
      <c r="M579" s="7" t="str">
        <f t="shared" si="97"/>
        <v/>
      </c>
      <c r="N579" s="8">
        <f t="shared" si="97"/>
        <v>-156979</v>
      </c>
      <c r="O579" s="8">
        <f t="shared" si="97"/>
        <v>-136336</v>
      </c>
      <c r="P579" s="6"/>
      <c r="Q579" s="9" t="s">
        <v>12</v>
      </c>
    </row>
    <row r="580" spans="2:17" x14ac:dyDescent="0.3">
      <c r="B580" s="7" t="str">
        <f t="shared" si="97"/>
        <v/>
      </c>
      <c r="C580" s="7" t="str">
        <f t="shared" si="97"/>
        <v/>
      </c>
      <c r="D580" s="7" t="str">
        <f t="shared" si="97"/>
        <v/>
      </c>
      <c r="E580" s="7" t="str">
        <f t="shared" si="97"/>
        <v/>
      </c>
      <c r="F580" s="7" t="str">
        <f t="shared" si="97"/>
        <v/>
      </c>
      <c r="G580" s="7" t="str">
        <f t="shared" si="97"/>
        <v/>
      </c>
      <c r="H580" s="7" t="str">
        <f t="shared" si="97"/>
        <v/>
      </c>
      <c r="I580" s="7" t="str">
        <f t="shared" si="97"/>
        <v/>
      </c>
      <c r="J580" s="7" t="str">
        <f t="shared" si="97"/>
        <v/>
      </c>
      <c r="K580" s="7" t="str">
        <f t="shared" si="97"/>
        <v/>
      </c>
      <c r="L580" s="7" t="str">
        <f t="shared" si="97"/>
        <v/>
      </c>
      <c r="M580" s="7" t="str">
        <f t="shared" si="97"/>
        <v/>
      </c>
      <c r="N580" s="8">
        <f t="shared" si="97"/>
        <v>-352279</v>
      </c>
      <c r="O580" s="8" t="str">
        <f t="shared" si="97"/>
        <v/>
      </c>
      <c r="P580" s="6"/>
      <c r="Q580" s="9" t="s">
        <v>13</v>
      </c>
    </row>
    <row r="581" spans="2:17" x14ac:dyDescent="0.3">
      <c r="B581" s="7" t="str">
        <f t="shared" si="97"/>
        <v/>
      </c>
      <c r="C581" s="7" t="str">
        <f t="shared" si="97"/>
        <v/>
      </c>
      <c r="D581" s="7" t="str">
        <f t="shared" si="97"/>
        <v/>
      </c>
      <c r="E581" s="7" t="str">
        <f t="shared" si="97"/>
        <v/>
      </c>
      <c r="F581" s="7" t="str">
        <f t="shared" si="97"/>
        <v/>
      </c>
      <c r="G581" s="7" t="str">
        <f t="shared" si="97"/>
        <v/>
      </c>
      <c r="H581" s="7" t="str">
        <f t="shared" si="97"/>
        <v/>
      </c>
      <c r="I581" s="7" t="str">
        <f t="shared" si="97"/>
        <v/>
      </c>
      <c r="J581" s="7" t="str">
        <f t="shared" si="97"/>
        <v/>
      </c>
      <c r="K581" s="7" t="str">
        <f t="shared" si="97"/>
        <v/>
      </c>
      <c r="L581" s="7" t="str">
        <f t="shared" si="97"/>
        <v/>
      </c>
      <c r="M581" s="7" t="str">
        <f t="shared" si="97"/>
        <v/>
      </c>
      <c r="N581" s="8">
        <f t="shared" si="97"/>
        <v>-523729</v>
      </c>
      <c r="O581" s="8" t="str">
        <f t="shared" si="97"/>
        <v/>
      </c>
      <c r="P581" s="6"/>
      <c r="Q581" s="9" t="s">
        <v>14</v>
      </c>
    </row>
    <row r="582" spans="2:17" x14ac:dyDescent="0.3">
      <c r="B582" s="7" t="str">
        <f t="shared" si="97"/>
        <v/>
      </c>
      <c r="C582" s="7" t="str">
        <f t="shared" si="97"/>
        <v/>
      </c>
      <c r="D582" s="7" t="str">
        <f t="shared" si="97"/>
        <v/>
      </c>
      <c r="E582" s="7" t="str">
        <f t="shared" si="97"/>
        <v/>
      </c>
      <c r="F582" s="7" t="str">
        <f t="shared" si="97"/>
        <v/>
      </c>
      <c r="G582" s="7" t="str">
        <f t="shared" si="97"/>
        <v/>
      </c>
      <c r="H582" s="7" t="str">
        <f t="shared" si="97"/>
        <v/>
      </c>
      <c r="I582" s="7" t="str">
        <f t="shared" si="97"/>
        <v/>
      </c>
      <c r="J582" s="7" t="str">
        <f t="shared" si="97"/>
        <v/>
      </c>
      <c r="K582" s="7" t="str">
        <f t="shared" si="97"/>
        <v/>
      </c>
      <c r="L582" s="7" t="str">
        <f t="shared" si="97"/>
        <v/>
      </c>
      <c r="M582" s="7">
        <f t="shared" si="97"/>
        <v>-790637.67</v>
      </c>
      <c r="N582" s="8">
        <f t="shared" si="97"/>
        <v>-633883.13</v>
      </c>
      <c r="O582" s="8" t="str">
        <f t="shared" si="97"/>
        <v/>
      </c>
      <c r="P582" s="6"/>
      <c r="Q582" s="9" t="s">
        <v>15</v>
      </c>
    </row>
    <row r="583" spans="2:17" x14ac:dyDescent="0.3">
      <c r="B583" s="202" t="s">
        <v>896</v>
      </c>
      <c r="C583" s="202"/>
      <c r="D583" s="202"/>
      <c r="E583" s="202"/>
      <c r="F583" s="202"/>
      <c r="G583" s="202"/>
      <c r="H583" s="202"/>
      <c r="I583" s="202"/>
      <c r="J583" s="202"/>
      <c r="K583" s="202"/>
      <c r="L583" s="202"/>
      <c r="M583" s="202"/>
      <c r="N583" s="202"/>
      <c r="O583" s="202"/>
    </row>
    <row r="584" spans="2:17" x14ac:dyDescent="0.3">
      <c r="B584" s="7" t="str">
        <f t="shared" ref="B584:O587" si="98">IFERROR(VLOOKUP($B$583,$218:$342,MATCH($Q584&amp;"/"&amp;B$347,$216:$216,0),FALSE),"")</f>
        <v/>
      </c>
      <c r="C584" s="7" t="str">
        <f t="shared" si="98"/>
        <v/>
      </c>
      <c r="D584" s="7" t="str">
        <f t="shared" si="98"/>
        <v/>
      </c>
      <c r="E584" s="7" t="str">
        <f t="shared" si="98"/>
        <v/>
      </c>
      <c r="F584" s="7" t="str">
        <f t="shared" si="98"/>
        <v/>
      </c>
      <c r="G584" s="7" t="str">
        <f t="shared" si="98"/>
        <v/>
      </c>
      <c r="H584" s="7" t="str">
        <f t="shared" si="98"/>
        <v/>
      </c>
      <c r="I584" s="7" t="str">
        <f t="shared" si="98"/>
        <v/>
      </c>
      <c r="J584" s="7" t="str">
        <f t="shared" si="98"/>
        <v/>
      </c>
      <c r="K584" s="7" t="str">
        <f t="shared" si="98"/>
        <v/>
      </c>
      <c r="L584" s="7" t="str">
        <f t="shared" si="98"/>
        <v/>
      </c>
      <c r="M584" s="7" t="str">
        <f t="shared" si="98"/>
        <v/>
      </c>
      <c r="N584" s="7">
        <f t="shared" si="98"/>
        <v>622954</v>
      </c>
      <c r="O584" s="7">
        <f t="shared" si="98"/>
        <v>380154</v>
      </c>
      <c r="P584" s="6"/>
      <c r="Q584" s="9" t="s">
        <v>12</v>
      </c>
    </row>
    <row r="585" spans="2:17" x14ac:dyDescent="0.3">
      <c r="B585" s="7" t="str">
        <f t="shared" si="98"/>
        <v/>
      </c>
      <c r="C585" s="7" t="str">
        <f t="shared" si="98"/>
        <v/>
      </c>
      <c r="D585" s="7" t="str">
        <f t="shared" si="98"/>
        <v/>
      </c>
      <c r="E585" s="7" t="str">
        <f t="shared" si="98"/>
        <v/>
      </c>
      <c r="F585" s="7" t="str">
        <f t="shared" si="98"/>
        <v/>
      </c>
      <c r="G585" s="7" t="str">
        <f t="shared" si="98"/>
        <v/>
      </c>
      <c r="H585" s="7" t="str">
        <f t="shared" si="98"/>
        <v/>
      </c>
      <c r="I585" s="7" t="str">
        <f t="shared" si="98"/>
        <v/>
      </c>
      <c r="J585" s="7" t="str">
        <f t="shared" si="98"/>
        <v/>
      </c>
      <c r="K585" s="7" t="str">
        <f t="shared" si="98"/>
        <v/>
      </c>
      <c r="L585" s="7" t="str">
        <f t="shared" si="98"/>
        <v/>
      </c>
      <c r="M585" s="7" t="str">
        <f t="shared" si="98"/>
        <v/>
      </c>
      <c r="N585" s="7">
        <f t="shared" si="98"/>
        <v>852454</v>
      </c>
      <c r="O585" s="7" t="str">
        <f t="shared" si="98"/>
        <v/>
      </c>
      <c r="P585" s="6"/>
      <c r="Q585" s="9" t="s">
        <v>13</v>
      </c>
    </row>
    <row r="586" spans="2:17" x14ac:dyDescent="0.3">
      <c r="B586" s="7" t="str">
        <f t="shared" si="98"/>
        <v/>
      </c>
      <c r="C586" s="7" t="str">
        <f t="shared" si="98"/>
        <v/>
      </c>
      <c r="D586" s="7" t="str">
        <f t="shared" si="98"/>
        <v/>
      </c>
      <c r="E586" s="7" t="str">
        <f t="shared" si="98"/>
        <v/>
      </c>
      <c r="F586" s="7" t="str">
        <f t="shared" si="98"/>
        <v/>
      </c>
      <c r="G586" s="7" t="str">
        <f t="shared" si="98"/>
        <v/>
      </c>
      <c r="H586" s="7" t="str">
        <f t="shared" si="98"/>
        <v/>
      </c>
      <c r="I586" s="7" t="str">
        <f t="shared" si="98"/>
        <v/>
      </c>
      <c r="J586" s="7" t="str">
        <f t="shared" si="98"/>
        <v/>
      </c>
      <c r="K586" s="7" t="str">
        <f t="shared" si="98"/>
        <v/>
      </c>
      <c r="L586" s="7" t="str">
        <f t="shared" si="98"/>
        <v/>
      </c>
      <c r="M586" s="7" t="str">
        <f t="shared" si="98"/>
        <v/>
      </c>
      <c r="N586" s="7">
        <f t="shared" si="98"/>
        <v>1732755</v>
      </c>
      <c r="O586" s="7" t="str">
        <f t="shared" si="98"/>
        <v/>
      </c>
      <c r="P586" s="6"/>
      <c r="Q586" s="9" t="s">
        <v>14</v>
      </c>
    </row>
    <row r="587" spans="2:17" x14ac:dyDescent="0.3">
      <c r="B587" s="7" t="str">
        <f t="shared" si="98"/>
        <v/>
      </c>
      <c r="C587" s="7" t="str">
        <f t="shared" si="98"/>
        <v/>
      </c>
      <c r="D587" s="7" t="str">
        <f t="shared" si="98"/>
        <v/>
      </c>
      <c r="E587" s="7" t="str">
        <f t="shared" si="98"/>
        <v/>
      </c>
      <c r="F587" s="7" t="str">
        <f t="shared" si="98"/>
        <v/>
      </c>
      <c r="G587" s="7" t="str">
        <f t="shared" si="98"/>
        <v/>
      </c>
      <c r="H587" s="7" t="str">
        <f t="shared" si="98"/>
        <v/>
      </c>
      <c r="I587" s="7" t="str">
        <f t="shared" si="98"/>
        <v/>
      </c>
      <c r="J587" s="7" t="str">
        <f t="shared" si="98"/>
        <v/>
      </c>
      <c r="K587" s="7" t="str">
        <f t="shared" si="98"/>
        <v/>
      </c>
      <c r="L587" s="7" t="str">
        <f t="shared" si="98"/>
        <v/>
      </c>
      <c r="M587" s="7">
        <f t="shared" si="98"/>
        <v>6685421.0300000003</v>
      </c>
      <c r="N587" s="7">
        <f t="shared" si="98"/>
        <v>3616390.27</v>
      </c>
      <c r="O587" s="7" t="str">
        <f t="shared" si="98"/>
        <v/>
      </c>
      <c r="P587" s="6"/>
      <c r="Q587" s="9" t="s">
        <v>15</v>
      </c>
    </row>
    <row r="588" spans="2:17" x14ac:dyDescent="0.3">
      <c r="B588" s="213" t="s">
        <v>897</v>
      </c>
      <c r="C588" s="213"/>
      <c r="D588" s="213"/>
      <c r="E588" s="213"/>
      <c r="F588" s="213"/>
      <c r="G588" s="213"/>
      <c r="H588" s="213"/>
      <c r="I588" s="213"/>
      <c r="J588" s="213"/>
      <c r="K588" s="213"/>
      <c r="L588" s="213"/>
      <c r="M588" s="213"/>
      <c r="N588" s="213"/>
      <c r="O588" s="213"/>
    </row>
    <row r="589" spans="2:17" x14ac:dyDescent="0.3">
      <c r="B589" s="7" t="str">
        <f t="shared" ref="B589:O592" si="99">IFERROR(VLOOKUP($B$588,$218:$342,MATCH($Q589&amp;"/"&amp;B$347,$216:$216,0),FALSE),"")</f>
        <v/>
      </c>
      <c r="C589" s="7" t="str">
        <f t="shared" si="99"/>
        <v/>
      </c>
      <c r="D589" s="7" t="str">
        <f t="shared" si="99"/>
        <v/>
      </c>
      <c r="E589" s="7" t="str">
        <f t="shared" si="99"/>
        <v/>
      </c>
      <c r="F589" s="7" t="str">
        <f t="shared" si="99"/>
        <v/>
      </c>
      <c r="G589" s="7" t="str">
        <f t="shared" si="99"/>
        <v/>
      </c>
      <c r="H589" s="7" t="str">
        <f t="shared" si="99"/>
        <v/>
      </c>
      <c r="I589" s="7" t="str">
        <f t="shared" si="99"/>
        <v/>
      </c>
      <c r="J589" s="7" t="str">
        <f t="shared" si="99"/>
        <v/>
      </c>
      <c r="K589" s="7" t="str">
        <f t="shared" si="99"/>
        <v/>
      </c>
      <c r="L589" s="7" t="str">
        <f t="shared" si="99"/>
        <v/>
      </c>
      <c r="M589" s="7" t="str">
        <f t="shared" si="99"/>
        <v/>
      </c>
      <c r="N589" s="8">
        <f t="shared" si="99"/>
        <v>32888</v>
      </c>
      <c r="O589" s="8">
        <f t="shared" si="99"/>
        <v>-394215</v>
      </c>
      <c r="P589" s="6"/>
      <c r="Q589" s="9" t="s">
        <v>12</v>
      </c>
    </row>
    <row r="590" spans="2:17" x14ac:dyDescent="0.3">
      <c r="B590" s="7" t="str">
        <f t="shared" si="99"/>
        <v/>
      </c>
      <c r="C590" s="7" t="str">
        <f t="shared" si="99"/>
        <v/>
      </c>
      <c r="D590" s="7" t="str">
        <f t="shared" si="99"/>
        <v/>
      </c>
      <c r="E590" s="7" t="str">
        <f t="shared" si="99"/>
        <v/>
      </c>
      <c r="F590" s="7" t="str">
        <f t="shared" si="99"/>
        <v/>
      </c>
      <c r="G590" s="7" t="str">
        <f t="shared" si="99"/>
        <v/>
      </c>
      <c r="H590" s="7" t="str">
        <f t="shared" si="99"/>
        <v/>
      </c>
      <c r="I590" s="7" t="str">
        <f t="shared" si="99"/>
        <v/>
      </c>
      <c r="J590" s="7" t="str">
        <f t="shared" si="99"/>
        <v/>
      </c>
      <c r="K590" s="7" t="str">
        <f t="shared" si="99"/>
        <v/>
      </c>
      <c r="L590" s="7" t="str">
        <f t="shared" si="99"/>
        <v/>
      </c>
      <c r="M590" s="7" t="str">
        <f t="shared" si="99"/>
        <v/>
      </c>
      <c r="N590" s="8">
        <f t="shared" si="99"/>
        <v>1180537</v>
      </c>
      <c r="O590" s="8" t="str">
        <f t="shared" si="99"/>
        <v/>
      </c>
      <c r="P590" s="6"/>
      <c r="Q590" s="9" t="s">
        <v>13</v>
      </c>
    </row>
    <row r="591" spans="2:17" x14ac:dyDescent="0.3">
      <c r="B591" s="7" t="str">
        <f t="shared" si="99"/>
        <v/>
      </c>
      <c r="C591" s="7" t="str">
        <f t="shared" si="99"/>
        <v/>
      </c>
      <c r="D591" s="7" t="str">
        <f t="shared" si="99"/>
        <v/>
      </c>
      <c r="E591" s="7" t="str">
        <f t="shared" si="99"/>
        <v/>
      </c>
      <c r="F591" s="7" t="str">
        <f t="shared" si="99"/>
        <v/>
      </c>
      <c r="G591" s="7" t="str">
        <f t="shared" si="99"/>
        <v/>
      </c>
      <c r="H591" s="7" t="str">
        <f t="shared" si="99"/>
        <v/>
      </c>
      <c r="I591" s="7" t="str">
        <f t="shared" si="99"/>
        <v/>
      </c>
      <c r="J591" s="7" t="str">
        <f t="shared" si="99"/>
        <v/>
      </c>
      <c r="K591" s="7" t="str">
        <f t="shared" si="99"/>
        <v/>
      </c>
      <c r="L591" s="7" t="str">
        <f t="shared" si="99"/>
        <v/>
      </c>
      <c r="M591" s="7" t="str">
        <f t="shared" si="99"/>
        <v/>
      </c>
      <c r="N591" s="8">
        <f t="shared" si="99"/>
        <v>10970</v>
      </c>
      <c r="O591" s="8" t="str">
        <f t="shared" si="99"/>
        <v/>
      </c>
      <c r="P591" s="6"/>
      <c r="Q591" s="9" t="s">
        <v>14</v>
      </c>
    </row>
    <row r="592" spans="2:17" x14ac:dyDescent="0.3">
      <c r="B592" s="7" t="str">
        <f t="shared" si="99"/>
        <v/>
      </c>
      <c r="C592" s="7" t="str">
        <f t="shared" si="99"/>
        <v/>
      </c>
      <c r="D592" s="7" t="str">
        <f t="shared" si="99"/>
        <v/>
      </c>
      <c r="E592" s="7" t="str">
        <f t="shared" si="99"/>
        <v/>
      </c>
      <c r="F592" s="7" t="str">
        <f t="shared" si="99"/>
        <v/>
      </c>
      <c r="G592" s="7" t="str">
        <f t="shared" si="99"/>
        <v/>
      </c>
      <c r="H592" s="7" t="str">
        <f t="shared" si="99"/>
        <v/>
      </c>
      <c r="I592" s="7" t="str">
        <f t="shared" si="99"/>
        <v/>
      </c>
      <c r="J592" s="7" t="str">
        <f t="shared" si="99"/>
        <v/>
      </c>
      <c r="K592" s="7" t="str">
        <f t="shared" si="99"/>
        <v/>
      </c>
      <c r="L592" s="7" t="str">
        <f t="shared" si="99"/>
        <v/>
      </c>
      <c r="M592" s="7">
        <f t="shared" si="99"/>
        <v>-96992.11</v>
      </c>
      <c r="N592" s="8">
        <f t="shared" si="99"/>
        <v>594922.11</v>
      </c>
      <c r="O592" s="8" t="str">
        <f t="shared" si="99"/>
        <v/>
      </c>
      <c r="P592" s="6"/>
      <c r="Q592" s="9" t="s">
        <v>15</v>
      </c>
    </row>
    <row r="593" spans="2:17" x14ac:dyDescent="0.3">
      <c r="B593" s="214" t="s">
        <v>35</v>
      </c>
      <c r="C593" s="214"/>
      <c r="D593" s="214"/>
      <c r="E593" s="214"/>
      <c r="F593" s="214"/>
      <c r="G593" s="214"/>
      <c r="H593" s="214"/>
      <c r="I593" s="214"/>
      <c r="J593" s="214"/>
      <c r="K593" s="214"/>
      <c r="L593" s="214"/>
      <c r="M593" s="214"/>
      <c r="N593" s="214"/>
      <c r="O593" s="214"/>
      <c r="P593" s="28"/>
      <c r="Q593" s="89"/>
    </row>
    <row r="594" spans="2:17" x14ac:dyDescent="0.3">
      <c r="B594" s="212" t="s">
        <v>36</v>
      </c>
      <c r="C594" s="212"/>
      <c r="D594" s="212"/>
      <c r="E594" s="212"/>
      <c r="F594" s="212"/>
      <c r="G594" s="212"/>
      <c r="H594" s="212"/>
      <c r="I594" s="212"/>
      <c r="J594" s="212"/>
      <c r="K594" s="212"/>
      <c r="L594" s="212"/>
      <c r="M594" s="212"/>
      <c r="N594" s="212"/>
      <c r="O594" s="212"/>
      <c r="P594" s="28"/>
      <c r="Q594" s="89"/>
    </row>
    <row r="595" spans="2:17" x14ac:dyDescent="0.3">
      <c r="B595" s="158" t="e">
        <f t="shared" ref="B595:N595" si="100">B551/B401</f>
        <v>#VALUE!</v>
      </c>
      <c r="C595" s="158" t="e">
        <f t="shared" si="100"/>
        <v>#VALUE!</v>
      </c>
      <c r="D595" s="158" t="e">
        <f t="shared" si="100"/>
        <v>#VALUE!</v>
      </c>
      <c r="E595" s="158" t="e">
        <f t="shared" si="100"/>
        <v>#VALUE!</v>
      </c>
      <c r="F595" s="158" t="e">
        <f t="shared" si="100"/>
        <v>#VALUE!</v>
      </c>
      <c r="G595" s="158" t="e">
        <f t="shared" si="100"/>
        <v>#VALUE!</v>
      </c>
      <c r="H595" s="158" t="e">
        <f t="shared" si="100"/>
        <v>#VALUE!</v>
      </c>
      <c r="I595" s="158" t="e">
        <f t="shared" si="100"/>
        <v>#VALUE!</v>
      </c>
      <c r="J595" s="158" t="e">
        <f t="shared" si="100"/>
        <v>#VALUE!</v>
      </c>
      <c r="K595" s="158" t="e">
        <f t="shared" si="100"/>
        <v>#VALUE!</v>
      </c>
      <c r="L595" s="158" t="e">
        <f t="shared" si="100"/>
        <v>#VALUE!</v>
      </c>
      <c r="M595" s="158">
        <f t="shared" si="100"/>
        <v>1.7122025646485673E-2</v>
      </c>
      <c r="N595" s="158">
        <f t="shared" si="100"/>
        <v>6.7518738909424558E-2</v>
      </c>
      <c r="O595" s="158">
        <f>O551/O401</f>
        <v>6.8904628978610147E-2</v>
      </c>
      <c r="P595" s="6"/>
      <c r="Q595" s="89" t="s">
        <v>37</v>
      </c>
    </row>
    <row r="596" spans="2:17" x14ac:dyDescent="0.3">
      <c r="B596" s="29" t="e">
        <f t="shared" ref="B596:N596" si="101">B551/B438</f>
        <v>#VALUE!</v>
      </c>
      <c r="C596" s="29" t="e">
        <f t="shared" si="101"/>
        <v>#VALUE!</v>
      </c>
      <c r="D596" s="29" t="e">
        <f t="shared" si="101"/>
        <v>#VALUE!</v>
      </c>
      <c r="E596" s="29" t="e">
        <f t="shared" si="101"/>
        <v>#VALUE!</v>
      </c>
      <c r="F596" s="29" t="e">
        <f t="shared" si="101"/>
        <v>#VALUE!</v>
      </c>
      <c r="G596" s="29" t="e">
        <f t="shared" si="101"/>
        <v>#VALUE!</v>
      </c>
      <c r="H596" s="29" t="e">
        <f t="shared" si="101"/>
        <v>#VALUE!</v>
      </c>
      <c r="I596" s="29" t="e">
        <f t="shared" si="101"/>
        <v>#VALUE!</v>
      </c>
      <c r="J596" s="29" t="e">
        <f t="shared" si="101"/>
        <v>#VALUE!</v>
      </c>
      <c r="K596" s="29" t="e">
        <f t="shared" si="101"/>
        <v>#VALUE!</v>
      </c>
      <c r="L596" s="29" t="e">
        <f t="shared" si="101"/>
        <v>#VALUE!</v>
      </c>
      <c r="M596" s="29">
        <f t="shared" si="101"/>
        <v>6.6327707383331824E-2</v>
      </c>
      <c r="N596" s="29">
        <f t="shared" si="101"/>
        <v>0.2520979649968581</v>
      </c>
      <c r="O596" s="29">
        <f>O551/O438</f>
        <v>0.24909966636041253</v>
      </c>
      <c r="P596" s="6"/>
      <c r="Q596" s="89" t="s">
        <v>39</v>
      </c>
    </row>
    <row r="597" spans="2:17" x14ac:dyDescent="0.3">
      <c r="B597" s="212" t="s">
        <v>898</v>
      </c>
      <c r="C597" s="212"/>
      <c r="D597" s="212"/>
      <c r="E597" s="212"/>
      <c r="F597" s="212"/>
      <c r="G597" s="212"/>
      <c r="H597" s="212"/>
      <c r="I597" s="212"/>
      <c r="J597" s="212"/>
      <c r="K597" s="212"/>
      <c r="L597" s="212"/>
      <c r="M597" s="212"/>
      <c r="N597" s="212"/>
      <c r="O597" s="212"/>
      <c r="P597" s="28"/>
      <c r="Q597" s="89"/>
    </row>
    <row r="598" spans="2:17" x14ac:dyDescent="0.3">
      <c r="B598" s="159" t="e">
        <f t="shared" ref="B598:N598" si="102">B419/B438</f>
        <v>#VALUE!</v>
      </c>
      <c r="C598" s="159" t="e">
        <f t="shared" si="102"/>
        <v>#VALUE!</v>
      </c>
      <c r="D598" s="159" t="e">
        <f t="shared" si="102"/>
        <v>#VALUE!</v>
      </c>
      <c r="E598" s="159" t="e">
        <f t="shared" si="102"/>
        <v>#VALUE!</v>
      </c>
      <c r="F598" s="159" t="e">
        <f t="shared" si="102"/>
        <v>#VALUE!</v>
      </c>
      <c r="G598" s="159" t="e">
        <f t="shared" si="102"/>
        <v>#VALUE!</v>
      </c>
      <c r="H598" s="159" t="e">
        <f t="shared" si="102"/>
        <v>#VALUE!</v>
      </c>
      <c r="I598" s="159" t="e">
        <f t="shared" si="102"/>
        <v>#VALUE!</v>
      </c>
      <c r="J598" s="159" t="e">
        <f t="shared" si="102"/>
        <v>#VALUE!</v>
      </c>
      <c r="K598" s="159" t="e">
        <f t="shared" si="102"/>
        <v>#VALUE!</v>
      </c>
      <c r="L598" s="159" t="e">
        <f t="shared" si="102"/>
        <v>#VALUE!</v>
      </c>
      <c r="M598" s="159">
        <f t="shared" si="102"/>
        <v>2.7634003385639172</v>
      </c>
      <c r="N598" s="159">
        <f t="shared" si="102"/>
        <v>2.4646755220395975</v>
      </c>
      <c r="O598" s="159">
        <f>O419/O438</f>
        <v>2.3605277357344527</v>
      </c>
      <c r="P598" s="6"/>
      <c r="Q598" s="89" t="s">
        <v>40</v>
      </c>
    </row>
    <row r="599" spans="2:17" x14ac:dyDescent="0.3">
      <c r="B599" s="13" t="e">
        <f t="shared" ref="B599:N599" si="103">B419/B551</f>
        <v>#VALUE!</v>
      </c>
      <c r="C599" s="13" t="e">
        <f t="shared" si="103"/>
        <v>#VALUE!</v>
      </c>
      <c r="D599" s="13" t="e">
        <f t="shared" si="103"/>
        <v>#VALUE!</v>
      </c>
      <c r="E599" s="13" t="e">
        <f t="shared" si="103"/>
        <v>#VALUE!</v>
      </c>
      <c r="F599" s="13" t="e">
        <f t="shared" si="103"/>
        <v>#VALUE!</v>
      </c>
      <c r="G599" s="13" t="e">
        <f t="shared" si="103"/>
        <v>#VALUE!</v>
      </c>
      <c r="H599" s="13" t="e">
        <f t="shared" si="103"/>
        <v>#VALUE!</v>
      </c>
      <c r="I599" s="13" t="e">
        <f t="shared" si="103"/>
        <v>#VALUE!</v>
      </c>
      <c r="J599" s="13" t="e">
        <f t="shared" si="103"/>
        <v>#VALUE!</v>
      </c>
      <c r="K599" s="13" t="e">
        <f t="shared" si="103"/>
        <v>#VALUE!</v>
      </c>
      <c r="L599" s="13" t="e">
        <f t="shared" si="103"/>
        <v>#VALUE!</v>
      </c>
      <c r="M599" s="13">
        <f t="shared" si="103"/>
        <v>41.662835149618942</v>
      </c>
      <c r="N599" s="13">
        <f t="shared" si="103"/>
        <v>9.7766577452154966</v>
      </c>
      <c r="O599" s="13">
        <f>O419/O551</f>
        <v>9.476238046497814</v>
      </c>
      <c r="P599" s="6"/>
      <c r="Q599" s="89" t="s">
        <v>41</v>
      </c>
    </row>
    <row r="600" spans="2:17" x14ac:dyDescent="0.3">
      <c r="B600" s="212" t="s">
        <v>42</v>
      </c>
      <c r="C600" s="212"/>
      <c r="D600" s="212"/>
      <c r="E600" s="212"/>
      <c r="F600" s="212"/>
      <c r="G600" s="212"/>
      <c r="H600" s="212"/>
      <c r="I600" s="212"/>
      <c r="J600" s="212"/>
      <c r="K600" s="212"/>
      <c r="L600" s="212"/>
      <c r="M600" s="212"/>
      <c r="N600" s="212"/>
      <c r="O600" s="212"/>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04">B438/B601</f>
        <v>#VALUE!</v>
      </c>
      <c r="C602" s="13" t="e">
        <f t="shared" si="104"/>
        <v>#VALUE!</v>
      </c>
      <c r="D602" s="13" t="e">
        <f t="shared" si="104"/>
        <v>#VALUE!</v>
      </c>
      <c r="E602" s="13" t="e">
        <f t="shared" si="104"/>
        <v>#VALUE!</v>
      </c>
      <c r="F602" s="13" t="e">
        <f t="shared" si="104"/>
        <v>#VALUE!</v>
      </c>
      <c r="G602" s="13" t="e">
        <f t="shared" si="104"/>
        <v>#VALUE!</v>
      </c>
      <c r="H602" s="13" t="e">
        <f t="shared" si="104"/>
        <v>#VALUE!</v>
      </c>
      <c r="I602" s="13" t="e">
        <f t="shared" si="104"/>
        <v>#VALUE!</v>
      </c>
      <c r="J602" s="13" t="e">
        <f t="shared" si="104"/>
        <v>#VALUE!</v>
      </c>
      <c r="K602" s="13" t="e">
        <f t="shared" si="104"/>
        <v>#VALUE!</v>
      </c>
      <c r="L602" s="13" t="e">
        <f t="shared" si="104"/>
        <v>#VALUE!</v>
      </c>
      <c r="M602" s="13">
        <f t="shared" si="104"/>
        <v>7.5338272688679249</v>
      </c>
      <c r="N602" s="13">
        <f t="shared" si="104"/>
        <v>9.7557234292452844</v>
      </c>
      <c r="O602" s="13">
        <f t="shared" si="104"/>
        <v>10.404685849056603</v>
      </c>
      <c r="P602" s="6"/>
      <c r="Q602" s="90" t="s">
        <v>44</v>
      </c>
    </row>
    <row r="603" spans="2:17" x14ac:dyDescent="0.3">
      <c r="B603" s="13" t="e">
        <f t="shared" ref="B603:O603" si="105">B551/B601</f>
        <v>#DIV/0!</v>
      </c>
      <c r="C603" s="13" t="e">
        <f t="shared" si="105"/>
        <v>#DIV/0!</v>
      </c>
      <c r="D603" s="13" t="e">
        <f t="shared" si="105"/>
        <v>#DIV/0!</v>
      </c>
      <c r="E603" s="13" t="e">
        <f t="shared" si="105"/>
        <v>#DIV/0!</v>
      </c>
      <c r="F603" s="13" t="e">
        <f t="shared" si="105"/>
        <v>#DIV/0!</v>
      </c>
      <c r="G603" s="13" t="e">
        <f t="shared" si="105"/>
        <v>#DIV/0!</v>
      </c>
      <c r="H603" s="13">
        <f t="shared" si="105"/>
        <v>0</v>
      </c>
      <c r="I603" s="13">
        <f t="shared" si="105"/>
        <v>0</v>
      </c>
      <c r="J603" s="13">
        <f t="shared" si="105"/>
        <v>0</v>
      </c>
      <c r="K603" s="13">
        <f t="shared" si="105"/>
        <v>0</v>
      </c>
      <c r="L603" s="13">
        <f t="shared" si="105"/>
        <v>0</v>
      </c>
      <c r="M603" s="13">
        <f t="shared" si="105"/>
        <v>0.49970149056603769</v>
      </c>
      <c r="N603" s="13">
        <f t="shared" si="105"/>
        <v>2.4593980235849058</v>
      </c>
      <c r="O603" s="13">
        <f t="shared" si="105"/>
        <v>2.5918037735849055</v>
      </c>
      <c r="P603" s="6"/>
      <c r="Q603" s="89" t="s">
        <v>45</v>
      </c>
    </row>
    <row r="604" spans="2:17" x14ac:dyDescent="0.3">
      <c r="B604" s="91"/>
      <c r="C604" s="91" t="e">
        <f t="shared" ref="C604:M604" si="106">+C603/B603-1</f>
        <v>#DIV/0!</v>
      </c>
      <c r="D604" s="92" t="e">
        <f t="shared" si="106"/>
        <v>#DIV/0!</v>
      </c>
      <c r="E604" s="91" t="e">
        <f t="shared" si="106"/>
        <v>#DIV/0!</v>
      </c>
      <c r="F604" s="92" t="e">
        <f t="shared" si="106"/>
        <v>#DIV/0!</v>
      </c>
      <c r="G604" s="91" t="e">
        <f t="shared" si="106"/>
        <v>#DIV/0!</v>
      </c>
      <c r="H604" s="92" t="e">
        <f t="shared" si="106"/>
        <v>#DIV/0!</v>
      </c>
      <c r="I604" s="91" t="e">
        <f t="shared" si="106"/>
        <v>#DIV/0!</v>
      </c>
      <c r="J604" s="92" t="e">
        <f t="shared" si="106"/>
        <v>#DIV/0!</v>
      </c>
      <c r="K604" s="91" t="e">
        <f t="shared" si="106"/>
        <v>#DIV/0!</v>
      </c>
      <c r="L604" s="92" t="e">
        <f t="shared" si="106"/>
        <v>#DIV/0!</v>
      </c>
      <c r="M604" s="91" t="e">
        <f t="shared" si="106"/>
        <v>#DIV/0!</v>
      </c>
      <c r="N604" s="93">
        <f>+N603/M603-1</f>
        <v>3.9217344154787668</v>
      </c>
      <c r="O604" s="93">
        <f>+O603/N603-1</f>
        <v>5.3836649753422394E-2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07">+B605/B614</f>
        <v>#DIV/0!</v>
      </c>
      <c r="C606" s="91" t="e">
        <f t="shared" si="107"/>
        <v>#DIV/0!</v>
      </c>
      <c r="D606" s="92" t="e">
        <f t="shared" si="107"/>
        <v>#DIV/0!</v>
      </c>
      <c r="E606" s="91" t="e">
        <f t="shared" si="107"/>
        <v>#DIV/0!</v>
      </c>
      <c r="F606" s="92" t="e">
        <f t="shared" si="107"/>
        <v>#DIV/0!</v>
      </c>
      <c r="G606" s="91" t="e">
        <f t="shared" si="107"/>
        <v>#DIV/0!</v>
      </c>
      <c r="H606" s="92">
        <f t="shared" si="107"/>
        <v>1.1618401316216272E-2</v>
      </c>
      <c r="I606" s="91">
        <f t="shared" si="107"/>
        <v>1.0859703235645616E-2</v>
      </c>
      <c r="J606" s="92">
        <f t="shared" si="107"/>
        <v>4.7214907941176658E-3</v>
      </c>
      <c r="K606" s="91">
        <f t="shared" si="107"/>
        <v>5.4924718234681327E-3</v>
      </c>
      <c r="L606" s="92">
        <f t="shared" si="107"/>
        <v>6.1251923880247762E-3</v>
      </c>
      <c r="M606" s="91">
        <f t="shared" si="107"/>
        <v>5.7185528972882715E-3</v>
      </c>
      <c r="N606" s="93">
        <f t="shared" si="107"/>
        <v>7.1771784875729874E-3</v>
      </c>
      <c r="O606" s="93">
        <f t="shared" si="107"/>
        <v>0</v>
      </c>
      <c r="P606" s="6"/>
      <c r="Q606" s="94" t="s">
        <v>48</v>
      </c>
    </row>
    <row r="607" spans="2:17" x14ac:dyDescent="0.3">
      <c r="B607" s="95" t="e">
        <f t="shared" ref="B607:M607" si="108">+B605/B603</f>
        <v>#DIV/0!</v>
      </c>
      <c r="C607" s="95" t="e">
        <f t="shared" si="108"/>
        <v>#DIV/0!</v>
      </c>
      <c r="D607" s="96" t="e">
        <f t="shared" si="108"/>
        <v>#DIV/0!</v>
      </c>
      <c r="E607" s="95" t="e">
        <f t="shared" si="108"/>
        <v>#DIV/0!</v>
      </c>
      <c r="F607" s="96" t="e">
        <f t="shared" si="108"/>
        <v>#DIV/0!</v>
      </c>
      <c r="G607" s="95" t="e">
        <f t="shared" si="108"/>
        <v>#DIV/0!</v>
      </c>
      <c r="H607" s="96" t="e">
        <f t="shared" si="108"/>
        <v>#DIV/0!</v>
      </c>
      <c r="I607" s="95" t="e">
        <f t="shared" si="108"/>
        <v>#DIV/0!</v>
      </c>
      <c r="J607" s="96" t="e">
        <f t="shared" si="108"/>
        <v>#DIV/0!</v>
      </c>
      <c r="K607" s="95" t="e">
        <f t="shared" si="108"/>
        <v>#DIV/0!</v>
      </c>
      <c r="L607" s="96" t="e">
        <f t="shared" si="108"/>
        <v>#DIV/0!</v>
      </c>
      <c r="M607" s="95">
        <f t="shared" si="108"/>
        <v>0.600358425307426</v>
      </c>
      <c r="N607" s="97">
        <f>+N605/N603</f>
        <v>0.15044331842662656</v>
      </c>
      <c r="O607" s="97">
        <f>+O605/O603</f>
        <v>0</v>
      </c>
      <c r="P607" s="28"/>
      <c r="Q607" s="98" t="s">
        <v>49</v>
      </c>
    </row>
    <row r="608" spans="2:17" x14ac:dyDescent="0.3">
      <c r="B608" s="16">
        <f t="shared" ref="B608:O608" si="109">+B614*B601</f>
        <v>0</v>
      </c>
      <c r="C608" s="16">
        <f t="shared" si="109"/>
        <v>0</v>
      </c>
      <c r="D608" s="16">
        <f t="shared" si="109"/>
        <v>0</v>
      </c>
      <c r="E608" s="16">
        <f t="shared" si="109"/>
        <v>0</v>
      </c>
      <c r="F608" s="16">
        <f t="shared" si="109"/>
        <v>0</v>
      </c>
      <c r="G608" s="16">
        <f t="shared" si="109"/>
        <v>0</v>
      </c>
      <c r="H608" s="16">
        <f t="shared" si="109"/>
        <v>23720991.59764209</v>
      </c>
      <c r="I608" s="16">
        <f t="shared" si="109"/>
        <v>39043424.189371318</v>
      </c>
      <c r="J608" s="16">
        <f t="shared" si="109"/>
        <v>44901072.403682992</v>
      </c>
      <c r="K608" s="16">
        <f t="shared" si="109"/>
        <v>69476915.360677227</v>
      </c>
      <c r="L608" s="16">
        <f t="shared" si="109"/>
        <v>89989010.153809786</v>
      </c>
      <c r="M608" s="16">
        <f t="shared" si="109"/>
        <v>111216947.96275999</v>
      </c>
      <c r="N608" s="16">
        <f t="shared" si="109"/>
        <v>109290858.70696387</v>
      </c>
      <c r="O608" s="16">
        <f t="shared" si="109"/>
        <v>130910000</v>
      </c>
      <c r="P608" s="6"/>
      <c r="Q608" s="89" t="s">
        <v>50</v>
      </c>
    </row>
    <row r="609" spans="1:17" x14ac:dyDescent="0.3">
      <c r="B609" s="32" t="e">
        <f t="shared" ref="B609:O609" si="110">+B614/B$602</f>
        <v>#VALUE!</v>
      </c>
      <c r="C609" s="32" t="e">
        <f t="shared" si="110"/>
        <v>#VALUE!</v>
      </c>
      <c r="D609" s="33" t="e">
        <f t="shared" si="110"/>
        <v>#VALUE!</v>
      </c>
      <c r="E609" s="32" t="e">
        <f t="shared" si="110"/>
        <v>#VALUE!</v>
      </c>
      <c r="F609" s="33" t="e">
        <f t="shared" si="110"/>
        <v>#VALUE!</v>
      </c>
      <c r="G609" s="32" t="e">
        <f t="shared" si="110"/>
        <v>#VALUE!</v>
      </c>
      <c r="H609" s="33" t="e">
        <f t="shared" si="110"/>
        <v>#VALUE!</v>
      </c>
      <c r="I609" s="32" t="e">
        <f t="shared" si="110"/>
        <v>#VALUE!</v>
      </c>
      <c r="J609" s="33" t="e">
        <f t="shared" si="110"/>
        <v>#VALUE!</v>
      </c>
      <c r="K609" s="32" t="e">
        <f t="shared" si="110"/>
        <v>#VALUE!</v>
      </c>
      <c r="L609" s="33" t="e">
        <f t="shared" si="110"/>
        <v>#VALUE!</v>
      </c>
      <c r="M609" s="32">
        <f t="shared" si="110"/>
        <v>6.9633696975665993</v>
      </c>
      <c r="N609" s="34">
        <f t="shared" si="110"/>
        <v>5.2843125593706626</v>
      </c>
      <c r="O609" s="34">
        <f t="shared" si="110"/>
        <v>5.9348259905030094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11">+B614/B$603</f>
        <v>#DIV/0!</v>
      </c>
      <c r="C610" s="32" t="e">
        <f t="shared" si="111"/>
        <v>#DIV/0!</v>
      </c>
      <c r="D610" s="33" t="e">
        <f t="shared" si="111"/>
        <v>#DIV/0!</v>
      </c>
      <c r="E610" s="32" t="e">
        <f t="shared" si="111"/>
        <v>#DIV/0!</v>
      </c>
      <c r="F610" s="33" t="e">
        <f t="shared" si="111"/>
        <v>#DIV/0!</v>
      </c>
      <c r="G610" s="32" t="e">
        <f t="shared" si="111"/>
        <v>#DIV/0!</v>
      </c>
      <c r="H610" s="33" t="e">
        <f t="shared" si="111"/>
        <v>#DIV/0!</v>
      </c>
      <c r="I610" s="32" t="e">
        <f t="shared" si="111"/>
        <v>#DIV/0!</v>
      </c>
      <c r="J610" s="33" t="e">
        <f t="shared" si="111"/>
        <v>#DIV/0!</v>
      </c>
      <c r="K610" s="32" t="e">
        <f t="shared" si="111"/>
        <v>#DIV/0!</v>
      </c>
      <c r="L610" s="33" t="e">
        <f t="shared" si="111"/>
        <v>#DIV/0!</v>
      </c>
      <c r="M610" s="32">
        <f t="shared" si="111"/>
        <v>104.98432664531529</v>
      </c>
      <c r="N610" s="34">
        <f t="shared" si="111"/>
        <v>20.96134556039166</v>
      </c>
      <c r="O610" s="34">
        <f t="shared" si="111"/>
        <v>23.825106140110773</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12">B608/B446</f>
        <v>#DIV/0!</v>
      </c>
      <c r="C611" s="32" t="e">
        <f t="shared" si="112"/>
        <v>#DIV/0!</v>
      </c>
      <c r="D611" s="33" t="e">
        <f t="shared" si="112"/>
        <v>#DIV/0!</v>
      </c>
      <c r="E611" s="32" t="e">
        <f t="shared" si="112"/>
        <v>#DIV/0!</v>
      </c>
      <c r="F611" s="33" t="e">
        <f t="shared" si="112"/>
        <v>#DIV/0!</v>
      </c>
      <c r="G611" s="32" t="e">
        <f t="shared" si="112"/>
        <v>#DIV/0!</v>
      </c>
      <c r="H611" s="33" t="e">
        <f t="shared" si="112"/>
        <v>#DIV/0!</v>
      </c>
      <c r="I611" s="32" t="e">
        <f t="shared" si="112"/>
        <v>#DIV/0!</v>
      </c>
      <c r="J611" s="33" t="e">
        <f t="shared" si="112"/>
        <v>#DIV/0!</v>
      </c>
      <c r="K611" s="32" t="e">
        <f t="shared" si="112"/>
        <v>#DIV/0!</v>
      </c>
      <c r="L611" s="33" t="e">
        <f t="shared" si="112"/>
        <v>#DIV/0!</v>
      </c>
      <c r="M611" s="32">
        <f t="shared" si="112"/>
        <v>37.447749649960663</v>
      </c>
      <c r="N611" s="34">
        <f t="shared" si="112"/>
        <v>7.8280118295982337</v>
      </c>
      <c r="O611" s="34">
        <f t="shared" si="112"/>
        <v>9.1291574591722817</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61.75</v>
      </c>
      <c r="P614" s="153" t="s">
        <v>440</v>
      </c>
      <c r="Q614" s="36" t="s">
        <v>57</v>
      </c>
    </row>
    <row r="615" spans="1:17" x14ac:dyDescent="0.3">
      <c r="B615" s="182" t="s">
        <v>64</v>
      </c>
      <c r="C615" s="183"/>
      <c r="D615" s="183"/>
      <c r="E615" s="183"/>
      <c r="F615" s="183"/>
      <c r="G615" s="183"/>
      <c r="H615" s="183"/>
      <c r="I615" s="183"/>
      <c r="J615" s="183"/>
      <c r="K615" s="183"/>
      <c r="L615" s="183"/>
      <c r="M615" s="183"/>
      <c r="N615" s="183"/>
      <c r="O615" s="128"/>
      <c r="P615" s="28"/>
      <c r="Q615" s="89"/>
    </row>
    <row r="616" spans="1:17" x14ac:dyDescent="0.3">
      <c r="B616" s="102"/>
      <c r="C616" s="103" t="e">
        <f t="shared" ref="C616:O616" si="113">+C610/C604/100</f>
        <v>#DIV/0!</v>
      </c>
      <c r="D616" s="102" t="e">
        <f t="shared" si="113"/>
        <v>#DIV/0!</v>
      </c>
      <c r="E616" s="103" t="e">
        <f t="shared" si="113"/>
        <v>#DIV/0!</v>
      </c>
      <c r="F616" s="102" t="e">
        <f t="shared" si="113"/>
        <v>#DIV/0!</v>
      </c>
      <c r="G616" s="103" t="e">
        <f t="shared" si="113"/>
        <v>#DIV/0!</v>
      </c>
      <c r="H616" s="102" t="e">
        <f t="shared" si="113"/>
        <v>#DIV/0!</v>
      </c>
      <c r="I616" s="103" t="e">
        <f t="shared" si="113"/>
        <v>#DIV/0!</v>
      </c>
      <c r="J616" s="102" t="e">
        <f t="shared" si="113"/>
        <v>#DIV/0!</v>
      </c>
      <c r="K616" s="103" t="e">
        <f t="shared" si="113"/>
        <v>#DIV/0!</v>
      </c>
      <c r="L616" s="102" t="e">
        <f t="shared" si="113"/>
        <v>#DIV/0!</v>
      </c>
      <c r="M616" s="103" t="e">
        <f t="shared" si="113"/>
        <v>#DIV/0!</v>
      </c>
      <c r="N616" s="104">
        <f t="shared" si="113"/>
        <v>5.34491715646499E-2</v>
      </c>
      <c r="O616" s="104">
        <f t="shared" si="113"/>
        <v>4.4254436799526538</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70.00</v>
      </c>
      <c r="P617" s="30"/>
      <c r="Q617" s="90" t="s">
        <v>66</v>
      </c>
    </row>
    <row r="618" spans="1:17" x14ac:dyDescent="0.3">
      <c r="B618" s="48" t="e">
        <f t="shared" ref="B618:O620" si="114">($P609-B609)/$P609</f>
        <v>#DIV/0!</v>
      </c>
      <c r="C618" s="49" t="e">
        <f t="shared" si="114"/>
        <v>#DIV/0!</v>
      </c>
      <c r="D618" s="48" t="e">
        <f t="shared" si="114"/>
        <v>#DIV/0!</v>
      </c>
      <c r="E618" s="49" t="e">
        <f t="shared" si="114"/>
        <v>#DIV/0!</v>
      </c>
      <c r="F618" s="48" t="e">
        <f t="shared" si="114"/>
        <v>#DIV/0!</v>
      </c>
      <c r="G618" s="49" t="e">
        <f t="shared" si="114"/>
        <v>#DIV/0!</v>
      </c>
      <c r="H618" s="48" t="e">
        <f t="shared" si="114"/>
        <v>#DIV/0!</v>
      </c>
      <c r="I618" s="49" t="e">
        <f t="shared" si="114"/>
        <v>#DIV/0!</v>
      </c>
      <c r="J618" s="48" t="e">
        <f t="shared" si="114"/>
        <v>#DIV/0!</v>
      </c>
      <c r="K618" s="49" t="e">
        <f t="shared" si="114"/>
        <v>#DIV/0!</v>
      </c>
      <c r="L618" s="48" t="e">
        <f t="shared" si="114"/>
        <v>#DIV/0!</v>
      </c>
      <c r="M618" s="49" t="e">
        <f t="shared" si="114"/>
        <v>#DIV/0!</v>
      </c>
      <c r="N618" s="50" t="e">
        <f t="shared" si="114"/>
        <v>#DIV/0!</v>
      </c>
      <c r="O618" s="50" t="e">
        <f t="shared" si="114"/>
        <v>#DIV/0!</v>
      </c>
      <c r="P618" s="31"/>
      <c r="Q618" s="51" t="s">
        <v>67</v>
      </c>
    </row>
    <row r="619" spans="1:17" x14ac:dyDescent="0.3">
      <c r="B619" s="48" t="e">
        <f t="shared" si="114"/>
        <v>#DIV/0!</v>
      </c>
      <c r="C619" s="49" t="e">
        <f t="shared" si="114"/>
        <v>#DIV/0!</v>
      </c>
      <c r="D619" s="48" t="e">
        <f t="shared" si="114"/>
        <v>#DIV/0!</v>
      </c>
      <c r="E619" s="49" t="e">
        <f t="shared" si="114"/>
        <v>#DIV/0!</v>
      </c>
      <c r="F619" s="48" t="e">
        <f t="shared" si="114"/>
        <v>#DIV/0!</v>
      </c>
      <c r="G619" s="49" t="e">
        <f t="shared" si="114"/>
        <v>#DIV/0!</v>
      </c>
      <c r="H619" s="48" t="e">
        <f t="shared" si="114"/>
        <v>#DIV/0!</v>
      </c>
      <c r="I619" s="49" t="e">
        <f t="shared" si="114"/>
        <v>#DIV/0!</v>
      </c>
      <c r="J619" s="48" t="e">
        <f t="shared" si="114"/>
        <v>#DIV/0!</v>
      </c>
      <c r="K619" s="49" t="e">
        <f t="shared" si="114"/>
        <v>#DIV/0!</v>
      </c>
      <c r="L619" s="48" t="e">
        <f t="shared" si="114"/>
        <v>#DIV/0!</v>
      </c>
      <c r="M619" s="49" t="e">
        <f t="shared" si="114"/>
        <v>#DIV/0!</v>
      </c>
      <c r="N619" s="50" t="e">
        <f t="shared" si="114"/>
        <v>#DIV/0!</v>
      </c>
      <c r="O619" s="50" t="e">
        <f t="shared" si="114"/>
        <v>#DIV/0!</v>
      </c>
      <c r="P619" s="31"/>
      <c r="Q619" s="51" t="s">
        <v>68</v>
      </c>
    </row>
    <row r="620" spans="1:17" x14ac:dyDescent="0.3">
      <c r="B620" s="48" t="e">
        <f t="shared" si="114"/>
        <v>#DIV/0!</v>
      </c>
      <c r="C620" s="49" t="e">
        <f t="shared" si="114"/>
        <v>#DIV/0!</v>
      </c>
      <c r="D620" s="48" t="e">
        <f t="shared" si="114"/>
        <v>#DIV/0!</v>
      </c>
      <c r="E620" s="49" t="e">
        <f t="shared" si="114"/>
        <v>#DIV/0!</v>
      </c>
      <c r="F620" s="48" t="e">
        <f t="shared" si="114"/>
        <v>#DIV/0!</v>
      </c>
      <c r="G620" s="49" t="e">
        <f t="shared" si="114"/>
        <v>#DIV/0!</v>
      </c>
      <c r="H620" s="48" t="e">
        <f t="shared" si="114"/>
        <v>#DIV/0!</v>
      </c>
      <c r="I620" s="49" t="e">
        <f t="shared" si="114"/>
        <v>#DIV/0!</v>
      </c>
      <c r="J620" s="48" t="e">
        <f t="shared" si="114"/>
        <v>#DIV/0!</v>
      </c>
      <c r="K620" s="49" t="e">
        <f t="shared" si="114"/>
        <v>#DIV/0!</v>
      </c>
      <c r="L620" s="48" t="e">
        <f t="shared" si="114"/>
        <v>#DIV/0!</v>
      </c>
      <c r="M620" s="49" t="e">
        <f t="shared" si="114"/>
        <v>#DIV/0!</v>
      </c>
      <c r="N620" s="50" t="e">
        <f t="shared" si="114"/>
        <v>#DIV/0!</v>
      </c>
      <c r="O620" s="50" t="e">
        <f t="shared" si="114"/>
        <v>#DIV/0!</v>
      </c>
      <c r="P620" s="31"/>
      <c r="Q620" s="51" t="s">
        <v>70</v>
      </c>
    </row>
    <row r="621" spans="1:17" x14ac:dyDescent="0.3">
      <c r="B621" s="105"/>
      <c r="D621" s="105"/>
      <c r="F621" s="105"/>
      <c r="H621" s="105"/>
      <c r="I621" s="96"/>
      <c r="J621" s="95"/>
      <c r="K621" s="96"/>
      <c r="L621" s="95"/>
      <c r="M621" s="96"/>
      <c r="N621" s="97">
        <f>N617/N614-1</f>
        <v>-1</v>
      </c>
      <c r="O621" s="97">
        <f>O617/O614-1</f>
        <v>0.1336032388663968</v>
      </c>
      <c r="P621" s="28"/>
      <c r="Q621" s="98" t="s">
        <v>71</v>
      </c>
    </row>
    <row r="622" spans="1:17" x14ac:dyDescent="0.3">
      <c r="B622" s="109" t="e">
        <f t="shared" ref="B622:N622" si="115">AVERAGE(B618:B621)</f>
        <v>#DIV/0!</v>
      </c>
      <c r="C622" s="110" t="e">
        <f t="shared" si="115"/>
        <v>#DIV/0!</v>
      </c>
      <c r="D622" s="109" t="e">
        <f t="shared" si="115"/>
        <v>#DIV/0!</v>
      </c>
      <c r="E622" s="110" t="e">
        <f t="shared" si="115"/>
        <v>#DIV/0!</v>
      </c>
      <c r="F622" s="109" t="e">
        <f t="shared" si="115"/>
        <v>#DIV/0!</v>
      </c>
      <c r="G622" s="110" t="e">
        <f t="shared" si="115"/>
        <v>#DIV/0!</v>
      </c>
      <c r="H622" s="109" t="e">
        <f t="shared" si="115"/>
        <v>#DIV/0!</v>
      </c>
      <c r="I622" s="110" t="e">
        <f t="shared" si="115"/>
        <v>#DIV/0!</v>
      </c>
      <c r="J622" s="52" t="e">
        <f t="shared" si="115"/>
        <v>#DIV/0!</v>
      </c>
      <c r="K622" s="53" t="e">
        <f t="shared" si="115"/>
        <v>#DIV/0!</v>
      </c>
      <c r="L622" s="52" t="e">
        <f t="shared" si="115"/>
        <v>#DIV/0!</v>
      </c>
      <c r="M622" s="53" t="e">
        <f t="shared" si="115"/>
        <v>#DIV/0!</v>
      </c>
      <c r="N622" s="54" t="e">
        <f t="shared" si="115"/>
        <v>#DIV/0!</v>
      </c>
      <c r="O622" s="54" t="e">
        <f>AVERAGE(O618:O621)</f>
        <v>#DIV/0!</v>
      </c>
      <c r="P622" s="31"/>
      <c r="Q622" s="51" t="s">
        <v>72</v>
      </c>
    </row>
    <row r="623" spans="1:17" x14ac:dyDescent="0.3">
      <c r="B623" s="184" t="s">
        <v>73</v>
      </c>
      <c r="C623" s="185"/>
      <c r="D623" s="185"/>
      <c r="E623" s="185"/>
      <c r="F623" s="185"/>
      <c r="G623" s="185"/>
      <c r="H623" s="185"/>
      <c r="I623" s="185"/>
      <c r="J623" s="185"/>
      <c r="K623" s="185"/>
      <c r="L623" s="185"/>
      <c r="M623" s="185"/>
      <c r="N623" s="185"/>
      <c r="O623" s="129"/>
      <c r="P623" s="28"/>
      <c r="Q623" s="89"/>
    </row>
    <row r="624" spans="1:17" s="3" customFormat="1" ht="14.25" x14ac:dyDescent="0.2">
      <c r="B624" s="55"/>
      <c r="C624" s="56">
        <f>+B$605+B624</f>
        <v>0</v>
      </c>
      <c r="D624" s="56">
        <f t="shared" ref="D624:O624" si="116">+C$605+C624</f>
        <v>0</v>
      </c>
      <c r="E624" s="56">
        <f t="shared" si="116"/>
        <v>0</v>
      </c>
      <c r="F624" s="56">
        <f t="shared" si="116"/>
        <v>0</v>
      </c>
      <c r="G624" s="56">
        <f t="shared" si="116"/>
        <v>0</v>
      </c>
      <c r="H624" s="56">
        <f t="shared" si="116"/>
        <v>0</v>
      </c>
      <c r="I624" s="56">
        <f t="shared" si="116"/>
        <v>0.13</v>
      </c>
      <c r="J624" s="56">
        <f t="shared" si="116"/>
        <v>0.33</v>
      </c>
      <c r="K624" s="56">
        <f t="shared" si="116"/>
        <v>0.43000000000000005</v>
      </c>
      <c r="L624" s="56">
        <f t="shared" si="116"/>
        <v>0.6100000000000001</v>
      </c>
      <c r="M624" s="56">
        <f t="shared" si="116"/>
        <v>0.87000000000000011</v>
      </c>
      <c r="N624" s="57">
        <f t="shared" si="116"/>
        <v>1.1700000000000002</v>
      </c>
      <c r="O624" s="57">
        <f t="shared" si="116"/>
        <v>1.54</v>
      </c>
      <c r="P624" s="31"/>
      <c r="Q624" s="36" t="s">
        <v>74</v>
      </c>
    </row>
    <row r="625" spans="1:17" s="3" customFormat="1" ht="14.25" x14ac:dyDescent="0.2">
      <c r="B625" s="58">
        <f>+B$614+B624</f>
        <v>0</v>
      </c>
      <c r="C625" s="59">
        <f t="shared" ref="C625:O625" si="117">+C$614+C624</f>
        <v>0</v>
      </c>
      <c r="D625" s="59">
        <f t="shared" si="117"/>
        <v>0</v>
      </c>
      <c r="E625" s="59">
        <f t="shared" si="117"/>
        <v>0</v>
      </c>
      <c r="F625" s="59">
        <f t="shared" si="117"/>
        <v>0</v>
      </c>
      <c r="G625" s="59">
        <f t="shared" si="117"/>
        <v>0</v>
      </c>
      <c r="H625" s="59">
        <f t="shared" si="117"/>
        <v>11.189146980019855</v>
      </c>
      <c r="I625" s="59">
        <f t="shared" si="117"/>
        <v>18.546709523288357</v>
      </c>
      <c r="J625" s="59">
        <f t="shared" si="117"/>
        <v>21.509751133812731</v>
      </c>
      <c r="K625" s="59">
        <f t="shared" si="117"/>
        <v>33.202129887111901</v>
      </c>
      <c r="L625" s="59">
        <f t="shared" si="117"/>
        <v>43.05764629896688</v>
      </c>
      <c r="M625" s="59">
        <f t="shared" si="117"/>
        <v>53.330824510735837</v>
      </c>
      <c r="N625" s="60">
        <f t="shared" si="117"/>
        <v>52.722291842907488</v>
      </c>
      <c r="O625" s="60">
        <f t="shared" si="117"/>
        <v>63.29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18">RATE(D$347-$B$347,,-$B625,D625)</f>
        <v>#NUM!</v>
      </c>
      <c r="E627" s="66" t="e">
        <f t="shared" si="118"/>
        <v>#NUM!</v>
      </c>
      <c r="F627" s="66" t="e">
        <f t="shared" si="118"/>
        <v>#NUM!</v>
      </c>
      <c r="G627" s="66" t="e">
        <f t="shared" si="118"/>
        <v>#NUM!</v>
      </c>
      <c r="H627" s="66" t="e">
        <f t="shared" si="118"/>
        <v>#NUM!</v>
      </c>
      <c r="I627" s="66" t="e">
        <f t="shared" si="118"/>
        <v>#NUM!</v>
      </c>
      <c r="J627" s="66" t="e">
        <f t="shared" si="118"/>
        <v>#NUM!</v>
      </c>
      <c r="K627" s="66" t="e">
        <f t="shared" si="118"/>
        <v>#NUM!</v>
      </c>
      <c r="L627" s="66" t="e">
        <f t="shared" si="118"/>
        <v>#NUM!</v>
      </c>
      <c r="M627" s="66" t="e">
        <f t="shared" si="118"/>
        <v>#NUM!</v>
      </c>
      <c r="N627" s="67" t="e">
        <f t="shared" si="118"/>
        <v>#NUM!</v>
      </c>
      <c r="O627" s="67" t="e">
        <f t="shared" si="118"/>
        <v>#NUM!</v>
      </c>
      <c r="P627" s="68"/>
      <c r="Q627" s="69" t="s">
        <v>77</v>
      </c>
    </row>
    <row r="628" spans="1:17" s="3" customFormat="1" ht="14.25" x14ac:dyDescent="0.2">
      <c r="B628" s="55"/>
      <c r="C628" s="56"/>
      <c r="D628" s="56">
        <f t="shared" ref="D628:O628" si="119">+C$605+C628</f>
        <v>0</v>
      </c>
      <c r="E628" s="56">
        <f t="shared" si="119"/>
        <v>0</v>
      </c>
      <c r="F628" s="56">
        <f t="shared" si="119"/>
        <v>0</v>
      </c>
      <c r="G628" s="56">
        <f t="shared" si="119"/>
        <v>0</v>
      </c>
      <c r="H628" s="56">
        <f t="shared" si="119"/>
        <v>0</v>
      </c>
      <c r="I628" s="56">
        <f t="shared" si="119"/>
        <v>0.13</v>
      </c>
      <c r="J628" s="56">
        <f t="shared" si="119"/>
        <v>0.33</v>
      </c>
      <c r="K628" s="56">
        <f t="shared" si="119"/>
        <v>0.43000000000000005</v>
      </c>
      <c r="L628" s="56">
        <f t="shared" si="119"/>
        <v>0.6100000000000001</v>
      </c>
      <c r="M628" s="56">
        <f t="shared" si="119"/>
        <v>0.87000000000000011</v>
      </c>
      <c r="N628" s="57">
        <f t="shared" si="119"/>
        <v>1.1700000000000002</v>
      </c>
      <c r="O628" s="57">
        <f t="shared" si="119"/>
        <v>1.54</v>
      </c>
      <c r="P628" s="31"/>
      <c r="Q628" s="36" t="s">
        <v>74</v>
      </c>
    </row>
    <row r="629" spans="1:17" s="3" customFormat="1" ht="14.25" x14ac:dyDescent="0.2">
      <c r="B629" s="58"/>
      <c r="C629" s="59">
        <f t="shared" ref="C629:O629" si="120">+C$614+C628</f>
        <v>0</v>
      </c>
      <c r="D629" s="59">
        <f t="shared" si="120"/>
        <v>0</v>
      </c>
      <c r="E629" s="59">
        <f t="shared" si="120"/>
        <v>0</v>
      </c>
      <c r="F629" s="59">
        <f t="shared" si="120"/>
        <v>0</v>
      </c>
      <c r="G629" s="59">
        <f t="shared" si="120"/>
        <v>0</v>
      </c>
      <c r="H629" s="59">
        <f t="shared" si="120"/>
        <v>11.189146980019855</v>
      </c>
      <c r="I629" s="59">
        <f t="shared" si="120"/>
        <v>18.546709523288357</v>
      </c>
      <c r="J629" s="59">
        <f t="shared" si="120"/>
        <v>21.509751133812731</v>
      </c>
      <c r="K629" s="59">
        <f t="shared" si="120"/>
        <v>33.202129887111901</v>
      </c>
      <c r="L629" s="59">
        <f t="shared" si="120"/>
        <v>43.05764629896688</v>
      </c>
      <c r="M629" s="59">
        <f t="shared" si="120"/>
        <v>53.330824510735837</v>
      </c>
      <c r="N629" s="60">
        <f t="shared" si="120"/>
        <v>52.722291842907488</v>
      </c>
      <c r="O629" s="60">
        <f t="shared" si="120"/>
        <v>63.29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21">RATE(E$347-$C$347,,-$C629,E629)</f>
        <v>#NUM!</v>
      </c>
      <c r="F631" s="66" t="e">
        <f t="shared" si="121"/>
        <v>#NUM!</v>
      </c>
      <c r="G631" s="66" t="e">
        <f t="shared" si="121"/>
        <v>#NUM!</v>
      </c>
      <c r="H631" s="66" t="e">
        <f t="shared" si="121"/>
        <v>#NUM!</v>
      </c>
      <c r="I631" s="66" t="e">
        <f t="shared" si="121"/>
        <v>#NUM!</v>
      </c>
      <c r="J631" s="66" t="e">
        <f t="shared" si="121"/>
        <v>#NUM!</v>
      </c>
      <c r="K631" s="66" t="e">
        <f t="shared" si="121"/>
        <v>#NUM!</v>
      </c>
      <c r="L631" s="66" t="e">
        <f t="shared" si="121"/>
        <v>#NUM!</v>
      </c>
      <c r="M631" s="66" t="e">
        <f t="shared" si="121"/>
        <v>#NUM!</v>
      </c>
      <c r="N631" s="67" t="e">
        <f t="shared" si="121"/>
        <v>#NUM!</v>
      </c>
      <c r="O631" s="67" t="e">
        <f t="shared" si="121"/>
        <v>#NUM!</v>
      </c>
      <c r="P631" s="68"/>
      <c r="Q631" s="69" t="s">
        <v>77</v>
      </c>
    </row>
    <row r="632" spans="1:17" s="3" customFormat="1" ht="14.25" x14ac:dyDescent="0.2">
      <c r="B632" s="55"/>
      <c r="C632" s="56"/>
      <c r="D632" s="56"/>
      <c r="E632" s="56">
        <f t="shared" ref="E632:O632" si="122">+D$605+D632</f>
        <v>0</v>
      </c>
      <c r="F632" s="56">
        <f t="shared" si="122"/>
        <v>0</v>
      </c>
      <c r="G632" s="56">
        <f t="shared" si="122"/>
        <v>0</v>
      </c>
      <c r="H632" s="56">
        <f t="shared" si="122"/>
        <v>0</v>
      </c>
      <c r="I632" s="56">
        <f t="shared" si="122"/>
        <v>0.13</v>
      </c>
      <c r="J632" s="56">
        <f t="shared" si="122"/>
        <v>0.33</v>
      </c>
      <c r="K632" s="56">
        <f t="shared" si="122"/>
        <v>0.43000000000000005</v>
      </c>
      <c r="L632" s="56">
        <f t="shared" si="122"/>
        <v>0.6100000000000001</v>
      </c>
      <c r="M632" s="56">
        <f t="shared" si="122"/>
        <v>0.87000000000000011</v>
      </c>
      <c r="N632" s="57">
        <f t="shared" si="122"/>
        <v>1.1700000000000002</v>
      </c>
      <c r="O632" s="57">
        <f t="shared" si="122"/>
        <v>1.54</v>
      </c>
      <c r="P632" s="31"/>
      <c r="Q632" s="36" t="s">
        <v>74</v>
      </c>
    </row>
    <row r="633" spans="1:17" s="3" customFormat="1" ht="14.25" x14ac:dyDescent="0.2">
      <c r="B633" s="58"/>
      <c r="C633" s="59"/>
      <c r="D633" s="59">
        <f t="shared" ref="D633:O633" si="123">+D$614+D632</f>
        <v>0</v>
      </c>
      <c r="E633" s="59">
        <f t="shared" si="123"/>
        <v>0</v>
      </c>
      <c r="F633" s="59">
        <f t="shared" si="123"/>
        <v>0</v>
      </c>
      <c r="G633" s="59">
        <f t="shared" si="123"/>
        <v>0</v>
      </c>
      <c r="H633" s="59">
        <f t="shared" si="123"/>
        <v>11.189146980019855</v>
      </c>
      <c r="I633" s="59">
        <f t="shared" si="123"/>
        <v>18.546709523288357</v>
      </c>
      <c r="J633" s="59">
        <f t="shared" si="123"/>
        <v>21.509751133812731</v>
      </c>
      <c r="K633" s="59">
        <f t="shared" si="123"/>
        <v>33.202129887111901</v>
      </c>
      <c r="L633" s="59">
        <f t="shared" si="123"/>
        <v>43.05764629896688</v>
      </c>
      <c r="M633" s="59">
        <f t="shared" si="123"/>
        <v>53.330824510735837</v>
      </c>
      <c r="N633" s="60">
        <f t="shared" si="123"/>
        <v>52.722291842907488</v>
      </c>
      <c r="O633" s="60">
        <f t="shared" si="123"/>
        <v>63.29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24">RATE(F$347-$D$347,,-$D633,F633)</f>
        <v>#NUM!</v>
      </c>
      <c r="G635" s="66" t="e">
        <f t="shared" si="124"/>
        <v>#NUM!</v>
      </c>
      <c r="H635" s="66" t="e">
        <f t="shared" si="124"/>
        <v>#NUM!</v>
      </c>
      <c r="I635" s="66" t="e">
        <f t="shared" si="124"/>
        <v>#NUM!</v>
      </c>
      <c r="J635" s="66" t="e">
        <f t="shared" si="124"/>
        <v>#NUM!</v>
      </c>
      <c r="K635" s="66" t="e">
        <f t="shared" si="124"/>
        <v>#NUM!</v>
      </c>
      <c r="L635" s="66" t="e">
        <f t="shared" si="124"/>
        <v>#NUM!</v>
      </c>
      <c r="M635" s="66" t="e">
        <f t="shared" si="124"/>
        <v>#NUM!</v>
      </c>
      <c r="N635" s="67" t="e">
        <f t="shared" si="124"/>
        <v>#NUM!</v>
      </c>
      <c r="O635" s="67" t="e">
        <f t="shared" si="124"/>
        <v>#NUM!</v>
      </c>
      <c r="P635" s="68"/>
      <c r="Q635" s="69" t="s">
        <v>77</v>
      </c>
    </row>
    <row r="636" spans="1:17" s="3" customFormat="1" ht="14.25" x14ac:dyDescent="0.2">
      <c r="B636" s="55"/>
      <c r="C636" s="56"/>
      <c r="D636" s="56"/>
      <c r="E636" s="56"/>
      <c r="F636" s="56">
        <f t="shared" ref="F636:O636" si="125">+E$605+E636</f>
        <v>0</v>
      </c>
      <c r="G636" s="56">
        <f t="shared" si="125"/>
        <v>0</v>
      </c>
      <c r="H636" s="56">
        <f t="shared" si="125"/>
        <v>0</v>
      </c>
      <c r="I636" s="56">
        <f t="shared" si="125"/>
        <v>0.13</v>
      </c>
      <c r="J636" s="56">
        <f t="shared" si="125"/>
        <v>0.33</v>
      </c>
      <c r="K636" s="56">
        <f t="shared" si="125"/>
        <v>0.43000000000000005</v>
      </c>
      <c r="L636" s="56">
        <f t="shared" si="125"/>
        <v>0.6100000000000001</v>
      </c>
      <c r="M636" s="56">
        <f t="shared" si="125"/>
        <v>0.87000000000000011</v>
      </c>
      <c r="N636" s="57">
        <f t="shared" si="125"/>
        <v>1.1700000000000002</v>
      </c>
      <c r="O636" s="57">
        <f t="shared" si="125"/>
        <v>1.54</v>
      </c>
      <c r="P636" s="31"/>
      <c r="Q636" s="36" t="s">
        <v>74</v>
      </c>
    </row>
    <row r="637" spans="1:17" s="3" customFormat="1" ht="14.25" x14ac:dyDescent="0.2">
      <c r="B637" s="58"/>
      <c r="C637" s="59"/>
      <c r="D637" s="59"/>
      <c r="E637" s="59">
        <f t="shared" ref="E637:O637" si="126">+E$614+E636</f>
        <v>0</v>
      </c>
      <c r="F637" s="59">
        <f t="shared" si="126"/>
        <v>0</v>
      </c>
      <c r="G637" s="59">
        <f t="shared" si="126"/>
        <v>0</v>
      </c>
      <c r="H637" s="59">
        <f t="shared" si="126"/>
        <v>11.189146980019855</v>
      </c>
      <c r="I637" s="59">
        <f t="shared" si="126"/>
        <v>18.546709523288357</v>
      </c>
      <c r="J637" s="59">
        <f t="shared" si="126"/>
        <v>21.509751133812731</v>
      </c>
      <c r="K637" s="59">
        <f t="shared" si="126"/>
        <v>33.202129887111901</v>
      </c>
      <c r="L637" s="59">
        <f t="shared" si="126"/>
        <v>43.05764629896688</v>
      </c>
      <c r="M637" s="59">
        <f t="shared" si="126"/>
        <v>53.330824510735837</v>
      </c>
      <c r="N637" s="60">
        <f t="shared" si="126"/>
        <v>52.722291842907488</v>
      </c>
      <c r="O637" s="60">
        <f t="shared" si="126"/>
        <v>63.29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27">RATE(G$347-$E$347,,-$E637,G637)</f>
        <v>#NUM!</v>
      </c>
      <c r="H639" s="66" t="e">
        <f t="shared" si="127"/>
        <v>#NUM!</v>
      </c>
      <c r="I639" s="66" t="e">
        <f t="shared" si="127"/>
        <v>#NUM!</v>
      </c>
      <c r="J639" s="66" t="e">
        <f t="shared" si="127"/>
        <v>#NUM!</v>
      </c>
      <c r="K639" s="66" t="e">
        <f t="shared" si="127"/>
        <v>#NUM!</v>
      </c>
      <c r="L639" s="66" t="e">
        <f t="shared" si="127"/>
        <v>#NUM!</v>
      </c>
      <c r="M639" s="66" t="e">
        <f t="shared" si="127"/>
        <v>#NUM!</v>
      </c>
      <c r="N639" s="67" t="e">
        <f t="shared" si="127"/>
        <v>#NUM!</v>
      </c>
      <c r="O639" s="67" t="e">
        <f t="shared" si="127"/>
        <v>#NUM!</v>
      </c>
      <c r="P639" s="68"/>
      <c r="Q639" s="69" t="s">
        <v>77</v>
      </c>
    </row>
    <row r="640" spans="1:17" s="3" customFormat="1" ht="14.25" x14ac:dyDescent="0.2">
      <c r="B640" s="55"/>
      <c r="C640" s="56"/>
      <c r="D640" s="56"/>
      <c r="E640" s="56"/>
      <c r="F640" s="56"/>
      <c r="G640" s="56">
        <f t="shared" ref="G640:O640" si="128">+F$605+F640</f>
        <v>0</v>
      </c>
      <c r="H640" s="56">
        <f t="shared" si="128"/>
        <v>0</v>
      </c>
      <c r="I640" s="56">
        <f t="shared" si="128"/>
        <v>0.13</v>
      </c>
      <c r="J640" s="56">
        <f t="shared" si="128"/>
        <v>0.33</v>
      </c>
      <c r="K640" s="56">
        <f t="shared" si="128"/>
        <v>0.43000000000000005</v>
      </c>
      <c r="L640" s="56">
        <f t="shared" si="128"/>
        <v>0.6100000000000001</v>
      </c>
      <c r="M640" s="56">
        <f t="shared" si="128"/>
        <v>0.87000000000000011</v>
      </c>
      <c r="N640" s="57">
        <f t="shared" si="128"/>
        <v>1.1700000000000002</v>
      </c>
      <c r="O640" s="57">
        <f t="shared" si="128"/>
        <v>1.54</v>
      </c>
      <c r="P640" s="31"/>
      <c r="Q640" s="36" t="s">
        <v>74</v>
      </c>
    </row>
    <row r="641" spans="1:17" s="3" customFormat="1" ht="14.25" x14ac:dyDescent="0.2">
      <c r="B641" s="58"/>
      <c r="C641" s="59"/>
      <c r="D641" s="59"/>
      <c r="E641" s="59"/>
      <c r="F641" s="59">
        <f t="shared" ref="F641:O641" si="129">+F$614+F640</f>
        <v>0</v>
      </c>
      <c r="G641" s="59">
        <f t="shared" si="129"/>
        <v>0</v>
      </c>
      <c r="H641" s="59">
        <f t="shared" si="129"/>
        <v>11.189146980019855</v>
      </c>
      <c r="I641" s="59">
        <f t="shared" si="129"/>
        <v>18.546709523288357</v>
      </c>
      <c r="J641" s="59">
        <f t="shared" si="129"/>
        <v>21.509751133812731</v>
      </c>
      <c r="K641" s="59">
        <f t="shared" si="129"/>
        <v>33.202129887111901</v>
      </c>
      <c r="L641" s="59">
        <f t="shared" si="129"/>
        <v>43.05764629896688</v>
      </c>
      <c r="M641" s="59">
        <f t="shared" si="129"/>
        <v>53.330824510735837</v>
      </c>
      <c r="N641" s="60">
        <f t="shared" si="129"/>
        <v>52.722291842907488</v>
      </c>
      <c r="O641" s="60">
        <f t="shared" si="129"/>
        <v>63.29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30">RATE(H$347-$F$347,,-$F641,H641)</f>
        <v>#NUM!</v>
      </c>
      <c r="I643" s="66" t="e">
        <f t="shared" si="130"/>
        <v>#NUM!</v>
      </c>
      <c r="J643" s="66" t="e">
        <f t="shared" si="130"/>
        <v>#NUM!</v>
      </c>
      <c r="K643" s="66" t="e">
        <f t="shared" si="130"/>
        <v>#NUM!</v>
      </c>
      <c r="L643" s="66" t="e">
        <f t="shared" si="130"/>
        <v>#NUM!</v>
      </c>
      <c r="M643" s="66" t="e">
        <f t="shared" si="130"/>
        <v>#NUM!</v>
      </c>
      <c r="N643" s="67" t="e">
        <f t="shared" si="130"/>
        <v>#NUM!</v>
      </c>
      <c r="O643" s="67" t="e">
        <f t="shared" si="130"/>
        <v>#NUM!</v>
      </c>
      <c r="P643" s="68"/>
      <c r="Q643" s="69" t="s">
        <v>77</v>
      </c>
    </row>
    <row r="644" spans="1:17" s="3" customFormat="1" ht="14.25" x14ac:dyDescent="0.2">
      <c r="B644" s="55"/>
      <c r="C644" s="56"/>
      <c r="D644" s="56"/>
      <c r="E644" s="56"/>
      <c r="F644" s="56"/>
      <c r="G644" s="56"/>
      <c r="H644" s="56">
        <f t="shared" ref="H644:O644" si="131">+G$605+G644</f>
        <v>0</v>
      </c>
      <c r="I644" s="56">
        <f t="shared" si="131"/>
        <v>0.13</v>
      </c>
      <c r="J644" s="56">
        <f t="shared" si="131"/>
        <v>0.33</v>
      </c>
      <c r="K644" s="56">
        <f t="shared" si="131"/>
        <v>0.43000000000000005</v>
      </c>
      <c r="L644" s="56">
        <f t="shared" si="131"/>
        <v>0.6100000000000001</v>
      </c>
      <c r="M644" s="56">
        <f t="shared" si="131"/>
        <v>0.87000000000000011</v>
      </c>
      <c r="N644" s="57">
        <f t="shared" si="131"/>
        <v>1.1700000000000002</v>
      </c>
      <c r="O644" s="57">
        <f t="shared" si="131"/>
        <v>1.54</v>
      </c>
      <c r="P644" s="31"/>
      <c r="Q644" s="36" t="s">
        <v>74</v>
      </c>
    </row>
    <row r="645" spans="1:17" s="3" customFormat="1" ht="14.25" x14ac:dyDescent="0.2">
      <c r="B645" s="58"/>
      <c r="C645" s="59"/>
      <c r="D645" s="59"/>
      <c r="E645" s="59"/>
      <c r="F645" s="59"/>
      <c r="G645" s="59">
        <f t="shared" ref="G645:O645" si="132">+G$614+G644</f>
        <v>0</v>
      </c>
      <c r="H645" s="59">
        <f t="shared" si="132"/>
        <v>11.189146980019855</v>
      </c>
      <c r="I645" s="59">
        <f t="shared" si="132"/>
        <v>18.546709523288357</v>
      </c>
      <c r="J645" s="59">
        <f t="shared" si="132"/>
        <v>21.509751133812731</v>
      </c>
      <c r="K645" s="59">
        <f t="shared" si="132"/>
        <v>33.202129887111901</v>
      </c>
      <c r="L645" s="59">
        <f t="shared" si="132"/>
        <v>43.05764629896688</v>
      </c>
      <c r="M645" s="59">
        <f t="shared" si="132"/>
        <v>53.330824510735837</v>
      </c>
      <c r="N645" s="60">
        <f t="shared" si="132"/>
        <v>52.722291842907488</v>
      </c>
      <c r="O645" s="60">
        <f t="shared" si="132"/>
        <v>63.29</v>
      </c>
      <c r="P645" s="31"/>
      <c r="Q645" s="36" t="s">
        <v>75</v>
      </c>
    </row>
    <row r="646" spans="1:17" s="3" customFormat="1" ht="14.25" x14ac:dyDescent="0.2">
      <c r="B646" s="72"/>
      <c r="I646" s="61"/>
      <c r="J646" s="61"/>
      <c r="K646" s="61"/>
      <c r="L646" s="61"/>
      <c r="M646" s="61"/>
      <c r="N646" s="62" t="e">
        <f>+N645/G645-1</f>
        <v>#DIV/0!</v>
      </c>
      <c r="O646" s="62">
        <f>+O645/H645-1</f>
        <v>4.6563739946409832</v>
      </c>
      <c r="P646" s="31"/>
      <c r="Q646" s="63" t="s">
        <v>76</v>
      </c>
    </row>
    <row r="647" spans="1:17" s="70" customFormat="1" ht="14.25" x14ac:dyDescent="0.2">
      <c r="A647" s="64"/>
      <c r="B647" s="65"/>
      <c r="C647" s="66"/>
      <c r="D647" s="66"/>
      <c r="E647" s="66"/>
      <c r="F647" s="66"/>
      <c r="G647" s="66"/>
      <c r="H647" s="66" t="e">
        <f>RATE(H$347-$G$347,,-$G645,H645)</f>
        <v>#NUM!</v>
      </c>
      <c r="I647" s="66" t="e">
        <f t="shared" ref="I647:O647" si="133">RATE(I$347-$G$347,,-$G645,I645)</f>
        <v>#NUM!</v>
      </c>
      <c r="J647" s="66" t="e">
        <f t="shared" si="133"/>
        <v>#NUM!</v>
      </c>
      <c r="K647" s="66" t="e">
        <f t="shared" si="133"/>
        <v>#NUM!</v>
      </c>
      <c r="L647" s="66" t="e">
        <f t="shared" si="133"/>
        <v>#NUM!</v>
      </c>
      <c r="M647" s="66" t="e">
        <f t="shared" si="133"/>
        <v>#NUM!</v>
      </c>
      <c r="N647" s="67" t="e">
        <f t="shared" si="133"/>
        <v>#NUM!</v>
      </c>
      <c r="O647" s="67" t="e">
        <f t="shared" si="133"/>
        <v>#NUM!</v>
      </c>
      <c r="P647" s="68"/>
      <c r="Q647" s="69" t="s">
        <v>77</v>
      </c>
    </row>
    <row r="648" spans="1:17" s="3" customFormat="1" ht="14.25" x14ac:dyDescent="0.2">
      <c r="B648" s="55"/>
      <c r="C648" s="56"/>
      <c r="D648" s="56"/>
      <c r="E648" s="56"/>
      <c r="F648" s="56"/>
      <c r="G648" s="56"/>
      <c r="H648" s="56"/>
      <c r="I648" s="56">
        <f t="shared" ref="I648:O648" si="134">+H$605+H648</f>
        <v>0.13</v>
      </c>
      <c r="J648" s="56">
        <f t="shared" si="134"/>
        <v>0.33</v>
      </c>
      <c r="K648" s="56">
        <f t="shared" si="134"/>
        <v>0.43000000000000005</v>
      </c>
      <c r="L648" s="56">
        <f t="shared" si="134"/>
        <v>0.6100000000000001</v>
      </c>
      <c r="M648" s="56">
        <f t="shared" si="134"/>
        <v>0.87000000000000011</v>
      </c>
      <c r="N648" s="57">
        <f t="shared" si="134"/>
        <v>1.1700000000000002</v>
      </c>
      <c r="O648" s="57">
        <f t="shared" si="134"/>
        <v>1.54</v>
      </c>
      <c r="P648" s="31"/>
      <c r="Q648" s="36" t="s">
        <v>74</v>
      </c>
    </row>
    <row r="649" spans="1:17" s="3" customFormat="1" ht="14.25" x14ac:dyDescent="0.2">
      <c r="B649" s="58"/>
      <c r="C649" s="59"/>
      <c r="D649" s="59"/>
      <c r="E649" s="59"/>
      <c r="F649" s="59"/>
      <c r="G649" s="59"/>
      <c r="H649" s="59">
        <f t="shared" ref="H649:O649" si="135">+H$614+H648</f>
        <v>11.189146980019855</v>
      </c>
      <c r="I649" s="59">
        <f t="shared" si="135"/>
        <v>18.546709523288357</v>
      </c>
      <c r="J649" s="59">
        <f t="shared" si="135"/>
        <v>21.509751133812731</v>
      </c>
      <c r="K649" s="59">
        <f t="shared" si="135"/>
        <v>33.202129887111901</v>
      </c>
      <c r="L649" s="59">
        <f t="shared" si="135"/>
        <v>43.05764629896688</v>
      </c>
      <c r="M649" s="59">
        <f t="shared" si="135"/>
        <v>53.330824510735837</v>
      </c>
      <c r="N649" s="60">
        <f t="shared" si="135"/>
        <v>52.722291842907488</v>
      </c>
      <c r="O649" s="60">
        <f t="shared" si="135"/>
        <v>63.29</v>
      </c>
      <c r="P649" s="31"/>
      <c r="Q649" s="36" t="s">
        <v>75</v>
      </c>
    </row>
    <row r="650" spans="1:17" s="3" customFormat="1" ht="14.25" x14ac:dyDescent="0.2">
      <c r="B650" s="72"/>
      <c r="I650" s="61"/>
      <c r="J650" s="61"/>
      <c r="K650" s="61"/>
      <c r="L650" s="61"/>
      <c r="M650" s="61"/>
      <c r="N650" s="62">
        <f>+N649/H649-1</f>
        <v>3.7119134226274983</v>
      </c>
      <c r="O650" s="62">
        <f>+O649/I649-1</f>
        <v>2.412465155640104</v>
      </c>
      <c r="P650" s="31"/>
      <c r="Q650" s="63" t="s">
        <v>76</v>
      </c>
    </row>
    <row r="651" spans="1:17" s="70" customFormat="1" ht="14.25" x14ac:dyDescent="0.2">
      <c r="A651" s="64"/>
      <c r="B651" s="65"/>
      <c r="C651" s="66"/>
      <c r="D651" s="66"/>
      <c r="E651" s="66"/>
      <c r="F651" s="66"/>
      <c r="G651" s="66"/>
      <c r="H651" s="66"/>
      <c r="I651" s="66">
        <f t="shared" ref="I651:O651" si="136">RATE(I$347-$H$347,,-$H649,I649)</f>
        <v>0.65756241797580228</v>
      </c>
      <c r="J651" s="66">
        <f t="shared" si="136"/>
        <v>0.3864978595337682</v>
      </c>
      <c r="K651" s="66">
        <f t="shared" si="136"/>
        <v>0.43699852321417237</v>
      </c>
      <c r="L651" s="66">
        <f t="shared" si="136"/>
        <v>0.40059743538680564</v>
      </c>
      <c r="M651" s="66">
        <f t="shared" si="136"/>
        <v>0.36658378658180701</v>
      </c>
      <c r="N651" s="67">
        <f t="shared" si="136"/>
        <v>0.29479063732582783</v>
      </c>
      <c r="O651" s="67">
        <f t="shared" si="136"/>
        <v>0.28087115426387221</v>
      </c>
      <c r="P651" s="68"/>
      <c r="Q651" s="69" t="s">
        <v>77</v>
      </c>
    </row>
    <row r="652" spans="1:17" s="3" customFormat="1" ht="14.25" x14ac:dyDescent="0.2">
      <c r="B652" s="55"/>
      <c r="C652" s="56"/>
      <c r="D652" s="56"/>
      <c r="E652" s="56"/>
      <c r="F652" s="56"/>
      <c r="G652" s="56"/>
      <c r="H652" s="56"/>
      <c r="I652" s="56"/>
      <c r="J652" s="56">
        <f t="shared" ref="J652:O652" si="137">+I$605+I652</f>
        <v>0.2</v>
      </c>
      <c r="K652" s="56">
        <f t="shared" si="137"/>
        <v>0.30000000000000004</v>
      </c>
      <c r="L652" s="56">
        <f t="shared" si="137"/>
        <v>0.48000000000000004</v>
      </c>
      <c r="M652" s="56">
        <f t="shared" si="137"/>
        <v>0.74</v>
      </c>
      <c r="N652" s="57">
        <f t="shared" si="137"/>
        <v>1.04</v>
      </c>
      <c r="O652" s="57">
        <f t="shared" si="137"/>
        <v>1.4100000000000001</v>
      </c>
      <c r="P652" s="31"/>
      <c r="Q652" s="36" t="s">
        <v>74</v>
      </c>
    </row>
    <row r="653" spans="1:17" s="3" customFormat="1" ht="14.25" x14ac:dyDescent="0.2">
      <c r="B653" s="58"/>
      <c r="C653" s="59"/>
      <c r="D653" s="59"/>
      <c r="E653" s="59"/>
      <c r="F653" s="59"/>
      <c r="G653" s="59"/>
      <c r="H653" s="59"/>
      <c r="I653" s="59">
        <f t="shared" ref="I653:O653" si="138">+I$614+I652</f>
        <v>18.416709523288358</v>
      </c>
      <c r="J653" s="59">
        <f t="shared" si="138"/>
        <v>21.379751133812732</v>
      </c>
      <c r="K653" s="59">
        <f t="shared" si="138"/>
        <v>33.072129887111899</v>
      </c>
      <c r="L653" s="59">
        <f t="shared" si="138"/>
        <v>42.927646298966877</v>
      </c>
      <c r="M653" s="59">
        <f t="shared" si="138"/>
        <v>53.200824510735842</v>
      </c>
      <c r="N653" s="60">
        <f t="shared" si="138"/>
        <v>52.592291842907485</v>
      </c>
      <c r="O653" s="60">
        <f t="shared" si="138"/>
        <v>63.16</v>
      </c>
      <c r="P653" s="31"/>
      <c r="Q653" s="36" t="s">
        <v>75</v>
      </c>
    </row>
    <row r="654" spans="1:17" s="3" customFormat="1" ht="14.25" x14ac:dyDescent="0.2">
      <c r="B654" s="72"/>
      <c r="I654" s="61"/>
      <c r="J654" s="61"/>
      <c r="K654" s="61"/>
      <c r="L654" s="61"/>
      <c r="M654" s="61"/>
      <c r="N654" s="62">
        <f>+N653/I653-1</f>
        <v>1.8556834094822046</v>
      </c>
      <c r="O654" s="62">
        <f>+O653/J653-1</f>
        <v>1.9541971562106033</v>
      </c>
      <c r="P654" s="31"/>
      <c r="Q654" s="63" t="s">
        <v>76</v>
      </c>
    </row>
    <row r="655" spans="1:17" s="70" customFormat="1" ht="14.25" x14ac:dyDescent="0.2">
      <c r="A655" s="64"/>
      <c r="B655" s="65"/>
      <c r="C655" s="66"/>
      <c r="D655" s="66"/>
      <c r="E655" s="66"/>
      <c r="F655" s="66"/>
      <c r="G655" s="66"/>
      <c r="H655" s="66"/>
      <c r="I655" s="66"/>
      <c r="J655" s="66">
        <f t="shared" ref="J655:O655" si="139">RATE(J$347-$I$347,,-$I653,J653)</f>
        <v>0.16088876282582074</v>
      </c>
      <c r="K655" s="66">
        <f t="shared" si="139"/>
        <v>0.34006252828858813</v>
      </c>
      <c r="L655" s="66">
        <f t="shared" si="139"/>
        <v>0.32589259842639778</v>
      </c>
      <c r="M655" s="66">
        <f t="shared" si="139"/>
        <v>0.30369674499674459</v>
      </c>
      <c r="N655" s="67">
        <f t="shared" si="139"/>
        <v>0.23350811704252664</v>
      </c>
      <c r="O655" s="67">
        <f t="shared" si="139"/>
        <v>0.22801879514185477</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40">+J$614+J656</f>
        <v>21.179751133812733</v>
      </c>
      <c r="K657" s="59">
        <f t="shared" si="140"/>
        <v>32.872129887111903</v>
      </c>
      <c r="L657" s="59">
        <f t="shared" si="140"/>
        <v>42.727646298966881</v>
      </c>
      <c r="M657" s="59">
        <f t="shared" si="140"/>
        <v>53.000824510735839</v>
      </c>
      <c r="N657" s="60">
        <f t="shared" si="140"/>
        <v>52.39229184290749</v>
      </c>
      <c r="O657" s="60">
        <f t="shared" si="140"/>
        <v>62.96</v>
      </c>
      <c r="P657" s="31"/>
      <c r="Q657" s="36" t="s">
        <v>75</v>
      </c>
    </row>
    <row r="658" spans="1:17" s="3" customFormat="1" ht="14.25" x14ac:dyDescent="0.2">
      <c r="B658" s="72"/>
      <c r="I658" s="61"/>
      <c r="J658" s="61"/>
      <c r="K658" s="61"/>
      <c r="L658" s="61"/>
      <c r="M658" s="61"/>
      <c r="N658" s="62">
        <f>+N657/J657-1</f>
        <v>1.4736972361901377</v>
      </c>
      <c r="O658" s="62">
        <f>+O657/K657-1</f>
        <v>0.91530029286859738</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0.24345127882220036</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62.86</v>
      </c>
      <c r="P661" s="31"/>
      <c r="Q661" s="36" t="s">
        <v>75</v>
      </c>
    </row>
    <row r="662" spans="1:17" s="3" customFormat="1" ht="14.25" x14ac:dyDescent="0.2">
      <c r="B662" s="72"/>
      <c r="I662" s="61"/>
      <c r="J662" s="61"/>
      <c r="K662" s="61"/>
      <c r="L662" s="61"/>
      <c r="M662" s="61"/>
      <c r="N662" s="62">
        <f>+N661/K661-1</f>
        <v>0.5956329973985659</v>
      </c>
      <c r="O662" s="62">
        <f>+O661/L661-1</f>
        <v>0.47462985779544353</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0.17684001615230646</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62.68</v>
      </c>
      <c r="P665" s="31"/>
      <c r="Q665" s="36" t="s">
        <v>75</v>
      </c>
    </row>
    <row r="666" spans="1:17" s="3" customFormat="1" ht="14.25" x14ac:dyDescent="0.2">
      <c r="B666" s="72"/>
      <c r="I666" s="61"/>
      <c r="J666" s="61"/>
      <c r="K666" s="61"/>
      <c r="L666" s="61"/>
      <c r="M666" s="61"/>
      <c r="N666" s="62">
        <f>+N665/L665-1</f>
        <v>0.22768389737962536</v>
      </c>
      <c r="O666" s="62">
        <f>+O665/M665-1</f>
        <v>0.18890401623434627</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0.13874143812425915</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62.42</v>
      </c>
      <c r="P669" s="31"/>
      <c r="Q669" s="36" t="s">
        <v>75</v>
      </c>
    </row>
    <row r="670" spans="1:17" s="3" customFormat="1" ht="14.25" x14ac:dyDescent="0.2">
      <c r="B670" s="72"/>
      <c r="I670" s="61"/>
      <c r="J670" s="61"/>
      <c r="K670" s="61"/>
      <c r="L670" s="61"/>
      <c r="M670" s="61"/>
      <c r="N670" s="62">
        <f>+N669/M669-1</f>
        <v>-1.1599754169014709E-2</v>
      </c>
      <c r="O670" s="62">
        <f>+O669/N669-1</f>
        <v>0.20380407078453944</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9.0797982898657481E-2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B356:L359">
    <cfRule type="cellIs" dxfId="255" priority="1092" operator="lessThan">
      <formula>0</formula>
    </cfRule>
  </conditionalFormatting>
  <conditionalFormatting sqref="P546">
    <cfRule type="cellIs" dxfId="9729" priority="1091" operator="lessThan">
      <formula>0</formula>
    </cfRule>
  </conditionalFormatting>
  <conditionalFormatting sqref="B347:N347">
    <cfRule type="cellIs" dxfId="9728" priority="1090" operator="lessThan">
      <formula>0</formula>
    </cfRule>
  </conditionalFormatting>
  <conditionalFormatting sqref="B347:N347">
    <cfRule type="cellIs" dxfId="9727" priority="1089" operator="lessThan">
      <formula>0</formula>
    </cfRule>
  </conditionalFormatting>
  <conditionalFormatting sqref="Q551">
    <cfRule type="cellIs" dxfId="9726" priority="1085" operator="lessThan">
      <formula>0</formula>
    </cfRule>
  </conditionalFormatting>
  <conditionalFormatting sqref="Q485:Q488">
    <cfRule type="cellIs" dxfId="9725" priority="1088" operator="lessThan">
      <formula>0</formula>
    </cfRule>
  </conditionalFormatting>
  <conditionalFormatting sqref="Q489:Q490">
    <cfRule type="cellIs" dxfId="9724" priority="1087" operator="lessThan">
      <formula>0</formula>
    </cfRule>
  </conditionalFormatting>
  <conditionalFormatting sqref="Q489:Q490">
    <cfRule type="cellIs" dxfId="9723" priority="1086" operator="lessThan">
      <formula>0</formula>
    </cfRule>
  </conditionalFormatting>
  <conditionalFormatting sqref="P547:P550">
    <cfRule type="cellIs" dxfId="9722" priority="1083" operator="lessThan">
      <formula>0</formula>
    </cfRule>
  </conditionalFormatting>
  <conditionalFormatting sqref="Q371">
    <cfRule type="cellIs" dxfId="9721" priority="1051" operator="lessThan">
      <formula>0</formula>
    </cfRule>
  </conditionalFormatting>
  <conditionalFormatting sqref="Q551">
    <cfRule type="cellIs" dxfId="9720" priority="1084" operator="lessThan">
      <formula>0</formula>
    </cfRule>
  </conditionalFormatting>
  <conditionalFormatting sqref="J352:N353 K350:N351">
    <cfRule type="cellIs" dxfId="9719" priority="1078" operator="lessThan">
      <formula>0</formula>
    </cfRule>
  </conditionalFormatting>
  <conditionalFormatting sqref="Q353">
    <cfRule type="cellIs" dxfId="9718" priority="1071" operator="lessThan">
      <formula>0</formula>
    </cfRule>
  </conditionalFormatting>
  <conditionalFormatting sqref="Q450:Q454">
    <cfRule type="cellIs" dxfId="9717" priority="1082" operator="lessThan">
      <formula>0</formula>
    </cfRule>
  </conditionalFormatting>
  <conditionalFormatting sqref="J350">
    <cfRule type="cellIs" dxfId="9716" priority="1077" operator="lessThan">
      <formula>0</formula>
    </cfRule>
  </conditionalFormatting>
  <conditionalFormatting sqref="P348:Q349 Q350:Q352">
    <cfRule type="cellIs" dxfId="9715" priority="1081" operator="lessThan">
      <formula>0</formula>
    </cfRule>
  </conditionalFormatting>
  <conditionalFormatting sqref="B348">
    <cfRule type="cellIs" dxfId="9714" priority="1076" operator="lessThan">
      <formula>0</formula>
    </cfRule>
  </conditionalFormatting>
  <conditionalFormatting sqref="P397:Q397 Q398:Q400">
    <cfRule type="cellIs" dxfId="9713" priority="1021" operator="lessThan">
      <formula>0</formula>
    </cfRule>
  </conditionalFormatting>
  <conditionalFormatting sqref="P348:P349">
    <cfRule type="cellIs" dxfId="9712" priority="1080" operator="lessThan">
      <formula>0</formula>
    </cfRule>
  </conditionalFormatting>
  <conditionalFormatting sqref="P350:P353">
    <cfRule type="cellIs" dxfId="9711" priority="1079" operator="lessThan">
      <formula>0</formula>
    </cfRule>
  </conditionalFormatting>
  <conditionalFormatting sqref="Q401">
    <cfRule type="cellIs" dxfId="9710" priority="1018" operator="lessThan">
      <formula>0</formula>
    </cfRule>
  </conditionalFormatting>
  <conditionalFormatting sqref="Q354">
    <cfRule type="cellIs" dxfId="9709" priority="1074" operator="lessThan">
      <formula>0</formula>
    </cfRule>
  </conditionalFormatting>
  <conditionalFormatting sqref="Q408">
    <cfRule type="cellIs" dxfId="9708" priority="1005" operator="lessThan">
      <formula>0</formula>
    </cfRule>
  </conditionalFormatting>
  <conditionalFormatting sqref="P398:P400">
    <cfRule type="cellIs" dxfId="9707" priority="1019" operator="lessThan">
      <formula>0</formula>
    </cfRule>
  </conditionalFormatting>
  <conditionalFormatting sqref="C356:J356">
    <cfRule type="cellIs" dxfId="249" priority="1065" operator="lessThan">
      <formula>0</formula>
    </cfRule>
  </conditionalFormatting>
  <conditionalFormatting sqref="H390">
    <cfRule type="cellIs" dxfId="9706" priority="999" operator="lessThan">
      <formula>0</formula>
    </cfRule>
  </conditionalFormatting>
  <conditionalFormatting sqref="Q401">
    <cfRule type="cellIs" dxfId="9705" priority="1017" operator="lessThan">
      <formula>0</formula>
    </cfRule>
  </conditionalFormatting>
  <conditionalFormatting sqref="B349">
    <cfRule type="cellIs" dxfId="9704" priority="1075" operator="lessThan">
      <formula>0</formula>
    </cfRule>
  </conditionalFormatting>
  <conditionalFormatting sqref="J351">
    <cfRule type="cellIs" dxfId="9703" priority="1072" operator="lessThan">
      <formula>0</formula>
    </cfRule>
  </conditionalFormatting>
  <conditionalFormatting sqref="P354">
    <cfRule type="cellIs" dxfId="9702" priority="1073" operator="lessThan">
      <formula>0</formula>
    </cfRule>
  </conditionalFormatting>
  <conditionalFormatting sqref="P421">
    <cfRule type="cellIs" dxfId="9701" priority="993" operator="lessThan">
      <formula>0</formula>
    </cfRule>
  </conditionalFormatting>
  <conditionalFormatting sqref="Q353">
    <cfRule type="cellIs" dxfId="9700" priority="1070" operator="lessThan">
      <formula>0</formula>
    </cfRule>
  </conditionalFormatting>
  <conditionalFormatting sqref="P355:Q355 Q356:Q358">
    <cfRule type="cellIs" dxfId="9699" priority="1069" operator="lessThan">
      <formula>0</formula>
    </cfRule>
  </conditionalFormatting>
  <conditionalFormatting sqref="P355">
    <cfRule type="cellIs" dxfId="9698" priority="1068" operator="lessThan">
      <formula>0</formula>
    </cfRule>
  </conditionalFormatting>
  <conditionalFormatting sqref="P356:P359">
    <cfRule type="cellIs" dxfId="9697" priority="1067" operator="lessThan">
      <formula>0</formula>
    </cfRule>
  </conditionalFormatting>
  <conditionalFormatting sqref="B357:N357 B358:M359 B356:M356">
    <cfRule type="cellIs" dxfId="9696" priority="1066" operator="lessThan">
      <formula>0</formula>
    </cfRule>
  </conditionalFormatting>
  <conditionalFormatting sqref="B355">
    <cfRule type="cellIs" dxfId="9695" priority="1063" operator="lessThan">
      <formula>0</formula>
    </cfRule>
  </conditionalFormatting>
  <conditionalFormatting sqref="I356">
    <cfRule type="cellIs" dxfId="9694" priority="1064" operator="lessThan">
      <formula>0</formula>
    </cfRule>
  </conditionalFormatting>
  <conditionalFormatting sqref="Q360">
    <cfRule type="cellIs" dxfId="9693" priority="1062" operator="lessThan">
      <formula>0</formula>
    </cfRule>
  </conditionalFormatting>
  <conditionalFormatting sqref="C357:J357">
    <cfRule type="cellIs" dxfId="9692" priority="1061" operator="lessThan">
      <formula>0</formula>
    </cfRule>
  </conditionalFormatting>
  <conditionalFormatting sqref="Q359">
    <cfRule type="cellIs" dxfId="9691" priority="1060" operator="lessThan">
      <formula>0</formula>
    </cfRule>
  </conditionalFormatting>
  <conditionalFormatting sqref="Q359">
    <cfRule type="cellIs" dxfId="9690" priority="1059" operator="lessThan">
      <formula>0</formula>
    </cfRule>
  </conditionalFormatting>
  <conditionalFormatting sqref="P367:Q367 Q368:Q370">
    <cfRule type="cellIs" dxfId="9689" priority="1058" operator="lessThan">
      <formula>0</formula>
    </cfRule>
  </conditionalFormatting>
  <conditionalFormatting sqref="P367">
    <cfRule type="cellIs" dxfId="9688" priority="1057" operator="lessThan">
      <formula>0</formula>
    </cfRule>
  </conditionalFormatting>
  <conditionalFormatting sqref="J368">
    <cfRule type="cellIs" dxfId="9687" priority="1055" operator="lessThan">
      <formula>0</formula>
    </cfRule>
  </conditionalFormatting>
  <conditionalFormatting sqref="K368:N369 J370:M371">
    <cfRule type="cellIs" dxfId="9686" priority="1056" operator="lessThan">
      <formula>0</formula>
    </cfRule>
  </conditionalFormatting>
  <conditionalFormatting sqref="P379">
    <cfRule type="cellIs" dxfId="9685" priority="1048" operator="lessThan">
      <formula>0</formula>
    </cfRule>
  </conditionalFormatting>
  <conditionalFormatting sqref="Q372">
    <cfRule type="cellIs" dxfId="9684" priority="1053" operator="lessThan">
      <formula>0</formula>
    </cfRule>
  </conditionalFormatting>
  <conditionalFormatting sqref="B367">
    <cfRule type="cellIs" dxfId="9683" priority="1054" operator="lessThan">
      <formula>0</formula>
    </cfRule>
  </conditionalFormatting>
  <conditionalFormatting sqref="P404:P406">
    <cfRule type="cellIs" dxfId="9682" priority="1006" operator="lessThan">
      <formula>0</formula>
    </cfRule>
  </conditionalFormatting>
  <conditionalFormatting sqref="J369">
    <cfRule type="cellIs" dxfId="9681" priority="1052" operator="lessThan">
      <formula>0</formula>
    </cfRule>
  </conditionalFormatting>
  <conditionalFormatting sqref="Q371">
    <cfRule type="cellIs" dxfId="9680" priority="1050" operator="lessThan">
      <formula>0</formula>
    </cfRule>
  </conditionalFormatting>
  <conditionalFormatting sqref="P379:Q379 Q380:Q382">
    <cfRule type="cellIs" dxfId="9679" priority="1049" operator="lessThan">
      <formula>0</formula>
    </cfRule>
  </conditionalFormatting>
  <conditionalFormatting sqref="Q383">
    <cfRule type="cellIs" dxfId="9678" priority="1040" operator="lessThan">
      <formula>0</formula>
    </cfRule>
  </conditionalFormatting>
  <conditionalFormatting sqref="I381 K380:N381 C382:M383">
    <cfRule type="cellIs" dxfId="9677" priority="1047" operator="lessThan">
      <formula>0</formula>
    </cfRule>
  </conditionalFormatting>
  <conditionalFormatting sqref="I380">
    <cfRule type="cellIs" dxfId="9676" priority="1045" operator="lessThan">
      <formula>0</formula>
    </cfRule>
  </conditionalFormatting>
  <conditionalFormatting sqref="C380:J380">
    <cfRule type="cellIs" dxfId="9675" priority="1046" operator="lessThan">
      <formula>0</formula>
    </cfRule>
  </conditionalFormatting>
  <conditionalFormatting sqref="B379">
    <cfRule type="cellIs" dxfId="9674" priority="1044" operator="lessThan">
      <formula>0</formula>
    </cfRule>
  </conditionalFormatting>
  <conditionalFormatting sqref="Q384">
    <cfRule type="cellIs" dxfId="9673" priority="1043" operator="lessThan">
      <formula>0</formula>
    </cfRule>
  </conditionalFormatting>
  <conditionalFormatting sqref="Q429:Q431">
    <cfRule type="cellIs" dxfId="9672" priority="984" operator="lessThan">
      <formula>0</formula>
    </cfRule>
  </conditionalFormatting>
  <conditionalFormatting sqref="C381:J381">
    <cfRule type="cellIs" dxfId="9671" priority="1042" operator="lessThan">
      <formula>0</formula>
    </cfRule>
  </conditionalFormatting>
  <conditionalFormatting sqref="Q383">
    <cfRule type="cellIs" dxfId="9670" priority="1041" operator="lessThan">
      <formula>0</formula>
    </cfRule>
  </conditionalFormatting>
  <conditionalFormatting sqref="Q389">
    <cfRule type="cellIs" dxfId="9669" priority="1029" operator="lessThan">
      <formula>0</formula>
    </cfRule>
  </conditionalFormatting>
  <conditionalFormatting sqref="P391:Q391 Q392:Q394">
    <cfRule type="cellIs" dxfId="9668" priority="1028" operator="lessThan">
      <formula>0</formula>
    </cfRule>
  </conditionalFormatting>
  <conditionalFormatting sqref="P391">
    <cfRule type="cellIs" dxfId="9667" priority="1027" operator="lessThan">
      <formula>0</formula>
    </cfRule>
  </conditionalFormatting>
  <conditionalFormatting sqref="P392:P394">
    <cfRule type="cellIs" dxfId="9666" priority="1026" operator="lessThan">
      <formula>0</formula>
    </cfRule>
  </conditionalFormatting>
  <conditionalFormatting sqref="Q396">
    <cfRule type="cellIs" dxfId="9665" priority="1024" operator="lessThan">
      <formula>0</formula>
    </cfRule>
  </conditionalFormatting>
  <conditionalFormatting sqref="B391">
    <cfRule type="cellIs" dxfId="9664" priority="1025" operator="lessThan">
      <formula>0</formula>
    </cfRule>
  </conditionalFormatting>
  <conditionalFormatting sqref="Q395">
    <cfRule type="cellIs" dxfId="9663" priority="1023" operator="lessThan">
      <formula>0</formula>
    </cfRule>
  </conditionalFormatting>
  <conditionalFormatting sqref="P385:Q385 Q386:Q388">
    <cfRule type="cellIs" dxfId="9662" priority="1039" operator="lessThan">
      <formula>0</formula>
    </cfRule>
  </conditionalFormatting>
  <conditionalFormatting sqref="P385">
    <cfRule type="cellIs" dxfId="9661" priority="1038" operator="lessThan">
      <formula>0</formula>
    </cfRule>
  </conditionalFormatting>
  <conditionalFormatting sqref="P386:P388">
    <cfRule type="cellIs" dxfId="9660" priority="1037" operator="lessThan">
      <formula>0</formula>
    </cfRule>
  </conditionalFormatting>
  <conditionalFormatting sqref="I387 K386:N387 C388:N388 C389:M389">
    <cfRule type="cellIs" dxfId="9659" priority="1036" operator="lessThan">
      <formula>0</formula>
    </cfRule>
  </conditionalFormatting>
  <conditionalFormatting sqref="Q395">
    <cfRule type="cellIs" dxfId="9658" priority="1022" operator="lessThan">
      <formula>0</formula>
    </cfRule>
  </conditionalFormatting>
  <conditionalFormatting sqref="J372:M372">
    <cfRule type="cellIs" dxfId="9657" priority="1013" operator="lessThan">
      <formula>0</formula>
    </cfRule>
  </conditionalFormatting>
  <conditionalFormatting sqref="C360:M360">
    <cfRule type="cellIs" dxfId="9656" priority="1012" operator="lessThan">
      <formula>0</formula>
    </cfRule>
  </conditionalFormatting>
  <conditionalFormatting sqref="J354:N354">
    <cfRule type="cellIs" dxfId="9655" priority="1011" operator="lessThan">
      <formula>0</formula>
    </cfRule>
  </conditionalFormatting>
  <conditionalFormatting sqref="I386">
    <cfRule type="cellIs" dxfId="9654" priority="1034" operator="lessThan">
      <formula>0</formula>
    </cfRule>
  </conditionalFormatting>
  <conditionalFormatting sqref="C386:J386">
    <cfRule type="cellIs" dxfId="9653" priority="1035" operator="lessThan">
      <formula>0</formula>
    </cfRule>
  </conditionalFormatting>
  <conditionalFormatting sqref="B385">
    <cfRule type="cellIs" dxfId="9652" priority="1033" operator="lessThan">
      <formula>0</formula>
    </cfRule>
  </conditionalFormatting>
  <conditionalFormatting sqref="Q390">
    <cfRule type="cellIs" dxfId="9651" priority="1032" operator="lessThan">
      <formula>0</formula>
    </cfRule>
  </conditionalFormatting>
  <conditionalFormatting sqref="C387:J387">
    <cfRule type="cellIs" dxfId="9650" priority="1031" operator="lessThan">
      <formula>0</formula>
    </cfRule>
  </conditionalFormatting>
  <conditionalFormatting sqref="Q389">
    <cfRule type="cellIs" dxfId="9649" priority="1030" operator="lessThan">
      <formula>0</formula>
    </cfRule>
  </conditionalFormatting>
  <conditionalFormatting sqref="P397">
    <cfRule type="cellIs" dxfId="9648" priority="1020" operator="lessThan">
      <formula>0</formula>
    </cfRule>
  </conditionalFormatting>
  <conditionalFormatting sqref="C396:M396">
    <cfRule type="cellIs" dxfId="9647" priority="1016" operator="lessThan">
      <formula>0</formula>
    </cfRule>
  </conditionalFormatting>
  <conditionalFormatting sqref="C390:M390">
    <cfRule type="cellIs" dxfId="9646" priority="1015" operator="lessThan">
      <formula>0</formula>
    </cfRule>
  </conditionalFormatting>
  <conditionalFormatting sqref="C384:M384">
    <cfRule type="cellIs" dxfId="9645" priority="1014" operator="lessThan">
      <formula>0</formula>
    </cfRule>
  </conditionalFormatting>
  <conditionalFormatting sqref="Q425">
    <cfRule type="cellIs" dxfId="9644" priority="989" operator="lessThan">
      <formula>0</formula>
    </cfRule>
  </conditionalFormatting>
  <conditionalFormatting sqref="H383">
    <cfRule type="cellIs" dxfId="9643" priority="996" operator="lessThan">
      <formula>0</formula>
    </cfRule>
  </conditionalFormatting>
  <conditionalFormatting sqref="H359">
    <cfRule type="cellIs" dxfId="9642" priority="998" operator="lessThan">
      <formula>0</formula>
    </cfRule>
  </conditionalFormatting>
  <conditionalFormatting sqref="H360">
    <cfRule type="cellIs" dxfId="9641" priority="997" operator="lessThan">
      <formula>0</formula>
    </cfRule>
  </conditionalFormatting>
  <conditionalFormatting sqref="P422:P424">
    <cfRule type="cellIs" dxfId="9640" priority="992" operator="lessThan">
      <formula>0</formula>
    </cfRule>
  </conditionalFormatting>
  <conditionalFormatting sqref="B427">
    <cfRule type="cellIs" dxfId="9639" priority="986" operator="lessThan">
      <formula>0</formula>
    </cfRule>
  </conditionalFormatting>
  <conditionalFormatting sqref="B403">
    <cfRule type="cellIs" dxfId="9638" priority="1002" operator="lessThan">
      <formula>0</formula>
    </cfRule>
  </conditionalFormatting>
  <conditionalFormatting sqref="P421:Q421 Q422:Q424">
    <cfRule type="cellIs" dxfId="9637" priority="994" operator="lessThan">
      <formula>0</formula>
    </cfRule>
  </conditionalFormatting>
  <conditionalFormatting sqref="Q438">
    <cfRule type="cellIs" dxfId="9636" priority="977" operator="lessThan">
      <formula>0</formula>
    </cfRule>
  </conditionalFormatting>
  <conditionalFormatting sqref="B397">
    <cfRule type="cellIs" dxfId="9635" priority="1010" operator="lessThan">
      <formula>0</formula>
    </cfRule>
  </conditionalFormatting>
  <conditionalFormatting sqref="B402">
    <cfRule type="cellIs" dxfId="9634" priority="1009" operator="lessThan">
      <formula>0</formula>
    </cfRule>
  </conditionalFormatting>
  <conditionalFormatting sqref="Q407">
    <cfRule type="cellIs" dxfId="9633" priority="1003" operator="lessThan">
      <formula>0</formula>
    </cfRule>
  </conditionalFormatting>
  <conditionalFormatting sqref="P403:Q403 Q404:Q406">
    <cfRule type="cellIs" dxfId="9632" priority="1008" operator="lessThan">
      <formula>0</formula>
    </cfRule>
  </conditionalFormatting>
  <conditionalFormatting sqref="P403">
    <cfRule type="cellIs" dxfId="9631" priority="1007" operator="lessThan">
      <formula>0</formula>
    </cfRule>
  </conditionalFormatting>
  <conditionalFormatting sqref="Q407">
    <cfRule type="cellIs" dxfId="9630" priority="1004" operator="lessThan">
      <formula>0</formula>
    </cfRule>
  </conditionalFormatting>
  <conditionalFormatting sqref="B434">
    <cfRule type="cellIs" dxfId="9629" priority="975" operator="lessThan">
      <formula>0</formula>
    </cfRule>
  </conditionalFormatting>
  <conditionalFormatting sqref="H384">
    <cfRule type="cellIs" dxfId="9628" priority="995" operator="lessThan">
      <formula>0</formula>
    </cfRule>
  </conditionalFormatting>
  <conditionalFormatting sqref="Q433">
    <cfRule type="cellIs" dxfId="9627" priority="976" operator="lessThan">
      <formula>0</formula>
    </cfRule>
  </conditionalFormatting>
  <conditionalFormatting sqref="Q556:Q558">
    <cfRule type="cellIs" dxfId="9626" priority="974" operator="lessThan">
      <formula>0</formula>
    </cfRule>
  </conditionalFormatting>
  <conditionalFormatting sqref="J558:N558 K556:N557 J559:M559">
    <cfRule type="cellIs" dxfId="9625" priority="972" operator="lessThan">
      <formula>0</formula>
    </cfRule>
  </conditionalFormatting>
  <conditionalFormatting sqref="Q432">
    <cfRule type="cellIs" dxfId="9624" priority="981" operator="lessThan">
      <formula>0</formula>
    </cfRule>
  </conditionalFormatting>
  <conditionalFormatting sqref="Q435:Q437">
    <cfRule type="cellIs" dxfId="9623" priority="980" operator="lessThan">
      <formula>0</formula>
    </cfRule>
  </conditionalFormatting>
  <conditionalFormatting sqref="P429:P431">
    <cfRule type="cellIs" dxfId="9622" priority="983" operator="lessThan">
      <formula>0</formula>
    </cfRule>
  </conditionalFormatting>
  <conditionalFormatting sqref="Q432">
    <cfRule type="cellIs" dxfId="9621" priority="982" operator="lessThan">
      <formula>0</formula>
    </cfRule>
  </conditionalFormatting>
  <conditionalFormatting sqref="P556:P558">
    <cfRule type="cellIs" dxfId="9620" priority="973" operator="lessThan">
      <formula>0</formula>
    </cfRule>
  </conditionalFormatting>
  <conditionalFormatting sqref="H396">
    <cfRule type="cellIs" dxfId="9619" priority="1001" operator="lessThan">
      <formula>0</formula>
    </cfRule>
  </conditionalFormatting>
  <conditionalFormatting sqref="Q438">
    <cfRule type="cellIs" dxfId="9618" priority="978" operator="lessThan">
      <formula>0</formula>
    </cfRule>
  </conditionalFormatting>
  <conditionalFormatting sqref="Q425">
    <cfRule type="cellIs" dxfId="9617" priority="990" operator="lessThan">
      <formula>0</formula>
    </cfRule>
  </conditionalFormatting>
  <conditionalFormatting sqref="H389">
    <cfRule type="cellIs" dxfId="9616" priority="1000" operator="lessThan">
      <formula>0</formula>
    </cfRule>
  </conditionalFormatting>
  <conditionalFormatting sqref="B428">
    <cfRule type="cellIs" dxfId="9615" priority="985" operator="lessThan">
      <formula>0</formula>
    </cfRule>
  </conditionalFormatting>
  <conditionalFormatting sqref="Q559">
    <cfRule type="cellIs" dxfId="9614" priority="969" operator="lessThan">
      <formula>0</formula>
    </cfRule>
  </conditionalFormatting>
  <conditionalFormatting sqref="Q559">
    <cfRule type="cellIs" dxfId="9613" priority="968" operator="lessThan">
      <formula>0</formula>
    </cfRule>
  </conditionalFormatting>
  <conditionalFormatting sqref="P435:P437">
    <cfRule type="cellIs" dxfId="9612" priority="979" operator="lessThan">
      <formula>0</formula>
    </cfRule>
  </conditionalFormatting>
  <conditionalFormatting sqref="P427">
    <cfRule type="cellIs" dxfId="9611" priority="991" operator="lessThan">
      <formula>0</formula>
    </cfRule>
  </conditionalFormatting>
  <conditionalFormatting sqref="Q426:Q427">
    <cfRule type="cellIs" dxfId="9610" priority="987" operator="lessThan">
      <formula>0</formula>
    </cfRule>
  </conditionalFormatting>
  <conditionalFormatting sqref="J557">
    <cfRule type="cellIs" dxfId="9609" priority="970" operator="lessThan">
      <formula>0</formula>
    </cfRule>
  </conditionalFormatting>
  <conditionalFormatting sqref="J562:N562 J564:N565 J563:M563">
    <cfRule type="cellIs" dxfId="9608" priority="962" operator="lessThan">
      <formula>0</formula>
    </cfRule>
  </conditionalFormatting>
  <conditionalFormatting sqref="B421">
    <cfRule type="cellIs" dxfId="9607" priority="988" operator="lessThan">
      <formula>0</formula>
    </cfRule>
  </conditionalFormatting>
  <conditionalFormatting sqref="Q560">
    <cfRule type="cellIs" dxfId="9606" priority="967" operator="lessThan">
      <formula>0</formula>
    </cfRule>
  </conditionalFormatting>
  <conditionalFormatting sqref="J563">
    <cfRule type="cellIs" dxfId="9605" priority="961" operator="lessThan">
      <formula>0</formula>
    </cfRule>
  </conditionalFormatting>
  <conditionalFormatting sqref="Q565">
    <cfRule type="cellIs" dxfId="9604" priority="960" operator="lessThan">
      <formula>0</formula>
    </cfRule>
  </conditionalFormatting>
  <conditionalFormatting sqref="Q566">
    <cfRule type="cellIs" dxfId="9603" priority="958" operator="lessThan">
      <formula>0</formula>
    </cfRule>
  </conditionalFormatting>
  <conditionalFormatting sqref="B588">
    <cfRule type="cellIs" dxfId="9602" priority="922" operator="lessThan">
      <formula>0</formula>
    </cfRule>
  </conditionalFormatting>
  <conditionalFormatting sqref="I580 K579:N580 C581:N582">
    <cfRule type="cellIs" dxfId="9601" priority="955" operator="lessThan">
      <formula>0</formula>
    </cfRule>
  </conditionalFormatting>
  <conditionalFormatting sqref="C579:N582">
    <cfRule type="cellIs" dxfId="9600" priority="954" operator="lessThan">
      <formula>0</formula>
    </cfRule>
  </conditionalFormatting>
  <conditionalFormatting sqref="Q582">
    <cfRule type="cellIs" dxfId="9599" priority="950" operator="lessThan">
      <formula>0</formula>
    </cfRule>
  </conditionalFormatting>
  <conditionalFormatting sqref="I579">
    <cfRule type="cellIs" dxfId="9598" priority="953" operator="lessThan">
      <formula>0</formula>
    </cfRule>
  </conditionalFormatting>
  <conditionalFormatting sqref="J556:N558 J559:M559">
    <cfRule type="cellIs" dxfId="9597" priority="971" operator="lessThan">
      <formula>0</formula>
    </cfRule>
  </conditionalFormatting>
  <conditionalFormatting sqref="P562:P565">
    <cfRule type="cellIs" dxfId="9596" priority="964" operator="lessThan">
      <formula>0</formula>
    </cfRule>
  </conditionalFormatting>
  <conditionalFormatting sqref="J564:N565 K562:N562 K563:M563">
    <cfRule type="cellIs" dxfId="9595" priority="963" operator="lessThan">
      <formula>0</formula>
    </cfRule>
  </conditionalFormatting>
  <conditionalFormatting sqref="B555">
    <cfRule type="cellIs" dxfId="9594" priority="966" operator="lessThan">
      <formula>0</formula>
    </cfRule>
  </conditionalFormatting>
  <conditionalFormatting sqref="Q565">
    <cfRule type="cellIs" dxfId="9593" priority="959" operator="lessThan">
      <formula>0</formula>
    </cfRule>
  </conditionalFormatting>
  <conditionalFormatting sqref="C580:J580">
    <cfRule type="cellIs" dxfId="9592" priority="952" operator="lessThan">
      <formula>0</formula>
    </cfRule>
  </conditionalFormatting>
  <conditionalFormatting sqref="Q562:Q564">
    <cfRule type="cellIs" dxfId="9591" priority="965" operator="lessThan">
      <formula>0</formula>
    </cfRule>
  </conditionalFormatting>
  <conditionalFormatting sqref="Q579:Q581">
    <cfRule type="cellIs" dxfId="9590" priority="957" operator="lessThan">
      <formula>0</formula>
    </cfRule>
  </conditionalFormatting>
  <conditionalFormatting sqref="P579:P582">
    <cfRule type="cellIs" dxfId="9589" priority="956" operator="lessThan">
      <formula>0</formula>
    </cfRule>
  </conditionalFormatting>
  <conditionalFormatting sqref="Q582">
    <cfRule type="cellIs" dxfId="9588" priority="951" operator="lessThan">
      <formula>0</formula>
    </cfRule>
  </conditionalFormatting>
  <conditionalFormatting sqref="Q592">
    <cfRule type="cellIs" dxfId="9587" priority="926" operator="lessThan">
      <formula>0</formula>
    </cfRule>
  </conditionalFormatting>
  <conditionalFormatting sqref="I589">
    <cfRule type="cellIs" dxfId="9586" priority="929" operator="lessThan">
      <formula>0</formula>
    </cfRule>
  </conditionalFormatting>
  <conditionalFormatting sqref="H580:H582">
    <cfRule type="cellIs" dxfId="9585" priority="949" operator="lessThan">
      <formula>0</formula>
    </cfRule>
  </conditionalFormatting>
  <conditionalFormatting sqref="H584:H587">
    <cfRule type="cellIs" dxfId="9584" priority="936" operator="lessThan">
      <formula>0</formula>
    </cfRule>
  </conditionalFormatting>
  <conditionalFormatting sqref="H579">
    <cfRule type="cellIs" dxfId="9583" priority="947" operator="lessThan">
      <formula>0</formula>
    </cfRule>
  </conditionalFormatting>
  <conditionalFormatting sqref="H579:H582">
    <cfRule type="cellIs" dxfId="9582" priority="948" operator="lessThan">
      <formula>0</formula>
    </cfRule>
  </conditionalFormatting>
  <conditionalFormatting sqref="B578">
    <cfRule type="cellIs" dxfId="9581" priority="946" operator="lessThan">
      <formula>0</formula>
    </cfRule>
  </conditionalFormatting>
  <conditionalFormatting sqref="Q587">
    <cfRule type="cellIs" dxfId="9580" priority="938" operator="lessThan">
      <formula>0</formula>
    </cfRule>
  </conditionalFormatting>
  <conditionalFormatting sqref="I584">
    <cfRule type="cellIs" dxfId="9579" priority="941" operator="lessThan">
      <formula>0</formula>
    </cfRule>
  </conditionalFormatting>
  <conditionalFormatting sqref="C584:N587">
    <cfRule type="cellIs" dxfId="9578" priority="942" operator="lessThan">
      <formula>0</formula>
    </cfRule>
  </conditionalFormatting>
  <conditionalFormatting sqref="Q587">
    <cfRule type="cellIs" dxfId="9577" priority="939" operator="lessThan">
      <formula>0</formula>
    </cfRule>
  </conditionalFormatting>
  <conditionalFormatting sqref="H584">
    <cfRule type="cellIs" dxfId="9576" priority="935" operator="lessThan">
      <formula>0</formula>
    </cfRule>
  </conditionalFormatting>
  <conditionalFormatting sqref="P584:P587">
    <cfRule type="cellIs" dxfId="9575" priority="944" operator="lessThan">
      <formula>0</formula>
    </cfRule>
  </conditionalFormatting>
  <conditionalFormatting sqref="C585:J585">
    <cfRule type="cellIs" dxfId="9574" priority="940" operator="lessThan">
      <formula>0</formula>
    </cfRule>
  </conditionalFormatting>
  <conditionalFormatting sqref="H585:H587">
    <cfRule type="cellIs" dxfId="9573" priority="937" operator="lessThan">
      <formula>0</formula>
    </cfRule>
  </conditionalFormatting>
  <conditionalFormatting sqref="I585 K584:N585 C586:N587">
    <cfRule type="cellIs" dxfId="9572" priority="943" operator="lessThan">
      <formula>0</formula>
    </cfRule>
  </conditionalFormatting>
  <conditionalFormatting sqref="Q584:Q586">
    <cfRule type="cellIs" dxfId="9571" priority="945" operator="lessThan">
      <formula>0</formula>
    </cfRule>
  </conditionalFormatting>
  <conditionalFormatting sqref="B583">
    <cfRule type="cellIs" dxfId="9570" priority="934" operator="lessThan">
      <formula>0</formula>
    </cfRule>
  </conditionalFormatting>
  <conditionalFormatting sqref="C589:N592">
    <cfRule type="cellIs" dxfId="9569" priority="930" operator="lessThan">
      <formula>0</formula>
    </cfRule>
  </conditionalFormatting>
  <conditionalFormatting sqref="Q592">
    <cfRule type="cellIs" dxfId="9568" priority="927" operator="lessThan">
      <formula>0</formula>
    </cfRule>
  </conditionalFormatting>
  <conditionalFormatting sqref="H589">
    <cfRule type="cellIs" dxfId="9567" priority="923" operator="lessThan">
      <formula>0</formula>
    </cfRule>
  </conditionalFormatting>
  <conditionalFormatting sqref="H589:H592">
    <cfRule type="cellIs" dxfId="9566" priority="924" operator="lessThan">
      <formula>0</formula>
    </cfRule>
  </conditionalFormatting>
  <conditionalFormatting sqref="P589:P592">
    <cfRule type="cellIs" dxfId="9565" priority="932" operator="lessThan">
      <formula>0</formula>
    </cfRule>
  </conditionalFormatting>
  <conditionalFormatting sqref="C590:J590">
    <cfRule type="cellIs" dxfId="9564" priority="928" operator="lessThan">
      <formula>0</formula>
    </cfRule>
  </conditionalFormatting>
  <conditionalFormatting sqref="H590:H592">
    <cfRule type="cellIs" dxfId="9563" priority="925" operator="lessThan">
      <formula>0</formula>
    </cfRule>
  </conditionalFormatting>
  <conditionalFormatting sqref="I590 K589:N590 C591:N592">
    <cfRule type="cellIs" dxfId="9562" priority="931" operator="lessThan">
      <formula>0</formula>
    </cfRule>
  </conditionalFormatting>
  <conditionalFormatting sqref="Q589:Q591">
    <cfRule type="cellIs" dxfId="9561" priority="933" operator="lessThan">
      <formula>0</formula>
    </cfRule>
  </conditionalFormatting>
  <conditionalFormatting sqref="C350:I350">
    <cfRule type="cellIs" dxfId="9560" priority="919" operator="lessThan">
      <formula>0</formula>
    </cfRule>
  </conditionalFormatting>
  <conditionalFormatting sqref="C352:I353">
    <cfRule type="cellIs" dxfId="9559" priority="920" operator="lessThan">
      <formula>0</formula>
    </cfRule>
  </conditionalFormatting>
  <conditionalFormatting sqref="P492:Q492">
    <cfRule type="cellIs" dxfId="9558" priority="903" operator="lessThan">
      <formula>0</formula>
    </cfRule>
  </conditionalFormatting>
  <conditionalFormatting sqref="P485:P488">
    <cfRule type="cellIs" dxfId="9557" priority="904" operator="lessThan">
      <formula>0</formula>
    </cfRule>
  </conditionalFormatting>
  <conditionalFormatting sqref="Q574:Q576">
    <cfRule type="cellIs" dxfId="9556" priority="873" operator="lessThan">
      <formula>0</formula>
    </cfRule>
  </conditionalFormatting>
  <conditionalFormatting sqref="B484">
    <cfRule type="cellIs" dxfId="9555" priority="921" operator="lessThan">
      <formula>0</formula>
    </cfRule>
  </conditionalFormatting>
  <conditionalFormatting sqref="N420">
    <cfRule type="cellIs" dxfId="9554" priority="690" operator="lessThan">
      <formula>0</formula>
    </cfRule>
  </conditionalFormatting>
  <conditionalFormatting sqref="C351:I351">
    <cfRule type="cellIs" dxfId="9553" priority="918" operator="lessThan">
      <formula>0</formula>
    </cfRule>
  </conditionalFormatting>
  <conditionalFormatting sqref="C354:I354">
    <cfRule type="cellIs" dxfId="9552" priority="917" operator="lessThan">
      <formula>0</formula>
    </cfRule>
  </conditionalFormatting>
  <conditionalFormatting sqref="C370:I371">
    <cfRule type="cellIs" dxfId="9551" priority="916" operator="lessThan">
      <formula>0</formula>
    </cfRule>
  </conditionalFormatting>
  <conditionalFormatting sqref="C368:I368">
    <cfRule type="cellIs" dxfId="9550" priority="915" operator="lessThan">
      <formula>0</formula>
    </cfRule>
  </conditionalFormatting>
  <conditionalFormatting sqref="C369:I369">
    <cfRule type="cellIs" dxfId="9549" priority="914" operator="lessThan">
      <formula>0</formula>
    </cfRule>
  </conditionalFormatting>
  <conditionalFormatting sqref="C372:I372">
    <cfRule type="cellIs" dxfId="9548" priority="913" operator="lessThan">
      <formula>0</formula>
    </cfRule>
  </conditionalFormatting>
  <conditionalFormatting sqref="C556:I559">
    <cfRule type="cellIs" dxfId="9547" priority="911" operator="lessThan">
      <formula>0</formula>
    </cfRule>
  </conditionalFormatting>
  <conditionalFormatting sqref="C557:I557">
    <cfRule type="cellIs" dxfId="9546" priority="910" operator="lessThan">
      <formula>0</formula>
    </cfRule>
  </conditionalFormatting>
  <conditionalFormatting sqref="C558:I559">
    <cfRule type="cellIs" dxfId="9545" priority="912" operator="lessThan">
      <formula>0</formula>
    </cfRule>
  </conditionalFormatting>
  <conditionalFormatting sqref="C562:I565">
    <cfRule type="cellIs" dxfId="9544" priority="908" operator="lessThan">
      <formula>0</formula>
    </cfRule>
  </conditionalFormatting>
  <conditionalFormatting sqref="C563:I563">
    <cfRule type="cellIs" dxfId="9543" priority="907" operator="lessThan">
      <formula>0</formula>
    </cfRule>
  </conditionalFormatting>
  <conditionalFormatting sqref="C564:I565">
    <cfRule type="cellIs" dxfId="9542" priority="909" operator="lessThan">
      <formula>0</formula>
    </cfRule>
  </conditionalFormatting>
  <conditionalFormatting sqref="C442:C445">
    <cfRule type="cellIs" dxfId="9541" priority="906" operator="lessThan">
      <formula>0</formula>
    </cfRule>
  </conditionalFormatting>
  <conditionalFormatting sqref="P450:P453">
    <cfRule type="cellIs" dxfId="9540" priority="905" operator="lessThan">
      <formula>0</formula>
    </cfRule>
  </conditionalFormatting>
  <conditionalFormatting sqref="Q493:Q496">
    <cfRule type="cellIs" dxfId="9539" priority="902" operator="lessThan">
      <formula>0</formula>
    </cfRule>
  </conditionalFormatting>
  <conditionalFormatting sqref="Q497:Q498">
    <cfRule type="cellIs" dxfId="9538" priority="901" operator="lessThan">
      <formula>0</formula>
    </cfRule>
  </conditionalFormatting>
  <conditionalFormatting sqref="Q498">
    <cfRule type="cellIs" dxfId="9537" priority="900" operator="lessThan">
      <formula>0</formula>
    </cfRule>
  </conditionalFormatting>
  <conditionalFormatting sqref="Q497">
    <cfRule type="cellIs" dxfId="9536" priority="899" operator="lessThan">
      <formula>0</formula>
    </cfRule>
  </conditionalFormatting>
  <conditionalFormatting sqref="P493:P496">
    <cfRule type="cellIs" dxfId="9535" priority="898" operator="lessThan">
      <formula>0</formula>
    </cfRule>
  </conditionalFormatting>
  <conditionalFormatting sqref="B492">
    <cfRule type="cellIs" dxfId="9534" priority="897" operator="lessThan">
      <formula>0</formula>
    </cfRule>
  </conditionalFormatting>
  <conditionalFormatting sqref="C574:N577">
    <cfRule type="cellIs" dxfId="9533" priority="870" operator="lessThan">
      <formula>0</formula>
    </cfRule>
  </conditionalFormatting>
  <conditionalFormatting sqref="Q577">
    <cfRule type="cellIs" dxfId="9532" priority="867" operator="lessThan">
      <formula>0</formula>
    </cfRule>
  </conditionalFormatting>
  <conditionalFormatting sqref="H574:H577">
    <cfRule type="cellIs" dxfId="9531" priority="864" operator="lessThan">
      <formula>0</formula>
    </cfRule>
  </conditionalFormatting>
  <conditionalFormatting sqref="Q491">
    <cfRule type="cellIs" dxfId="9530" priority="896" operator="lessThan">
      <formula>0</formula>
    </cfRule>
  </conditionalFormatting>
  <conditionalFormatting sqref="Q533:Q536 Q538">
    <cfRule type="cellIs" dxfId="9529" priority="895" operator="lessThan">
      <formula>0</formula>
    </cfRule>
  </conditionalFormatting>
  <conditionalFormatting sqref="P532">
    <cfRule type="cellIs" dxfId="9528" priority="894" operator="lessThan">
      <formula>0</formula>
    </cfRule>
  </conditionalFormatting>
  <conditionalFormatting sqref="Q537">
    <cfRule type="cellIs" dxfId="9527" priority="893" operator="lessThan">
      <formula>0</formula>
    </cfRule>
  </conditionalFormatting>
  <conditionalFormatting sqref="Q537">
    <cfRule type="cellIs" dxfId="9526" priority="892" operator="lessThan">
      <formula>0</formula>
    </cfRule>
  </conditionalFormatting>
  <conditionalFormatting sqref="P533:P536">
    <cfRule type="cellIs" dxfId="9525" priority="891" operator="lessThan">
      <formula>0</formula>
    </cfRule>
  </conditionalFormatting>
  <conditionalFormatting sqref="Q545 Q540:Q543">
    <cfRule type="cellIs" dxfId="9524" priority="889" operator="lessThan">
      <formula>0</formula>
    </cfRule>
  </conditionalFormatting>
  <conditionalFormatting sqref="Q544">
    <cfRule type="cellIs" dxfId="9523" priority="887" operator="lessThan">
      <formula>0</formula>
    </cfRule>
  </conditionalFormatting>
  <conditionalFormatting sqref="B532">
    <cfRule type="cellIs" dxfId="9522" priority="890" operator="lessThan">
      <formula>0</formula>
    </cfRule>
  </conditionalFormatting>
  <conditionalFormatting sqref="P539">
    <cfRule type="cellIs" dxfId="9521" priority="888" operator="lessThan">
      <formula>0</formula>
    </cfRule>
  </conditionalFormatting>
  <conditionalFormatting sqref="P540:P543">
    <cfRule type="cellIs" dxfId="9520" priority="885" operator="lessThan">
      <formula>0</formula>
    </cfRule>
  </conditionalFormatting>
  <conditionalFormatting sqref="Q544">
    <cfRule type="cellIs" dxfId="9519" priority="886" operator="lessThan">
      <formula>0</formula>
    </cfRule>
  </conditionalFormatting>
  <conditionalFormatting sqref="P568:P570 P572">
    <cfRule type="cellIs" dxfId="9518" priority="883" operator="lessThan">
      <formula>0</formula>
    </cfRule>
  </conditionalFormatting>
  <conditionalFormatting sqref="Q568:Q570">
    <cfRule type="cellIs" dxfId="9517" priority="884" operator="lessThan">
      <formula>0</formula>
    </cfRule>
  </conditionalFormatting>
  <conditionalFormatting sqref="C570:I570">
    <cfRule type="cellIs" dxfId="9516" priority="876" operator="lessThan">
      <formula>0</formula>
    </cfRule>
  </conditionalFormatting>
  <conditionalFormatting sqref="C568:I570">
    <cfRule type="cellIs" dxfId="9515" priority="875" operator="lessThan">
      <formula>0</formula>
    </cfRule>
  </conditionalFormatting>
  <conditionalFormatting sqref="B567">
    <cfRule type="cellIs" dxfId="9514" priority="877" operator="lessThan">
      <formula>0</formula>
    </cfRule>
  </conditionalFormatting>
  <conditionalFormatting sqref="J568:N570">
    <cfRule type="cellIs" dxfId="9513" priority="881" operator="lessThan">
      <formula>0</formula>
    </cfRule>
  </conditionalFormatting>
  <conditionalFormatting sqref="P574:P577">
    <cfRule type="cellIs" dxfId="9512" priority="872" operator="lessThan">
      <formula>0</formula>
    </cfRule>
  </conditionalFormatting>
  <conditionalFormatting sqref="Q571:Q572">
    <cfRule type="cellIs" dxfId="9511" priority="878" operator="lessThan">
      <formula>0</formula>
    </cfRule>
  </conditionalFormatting>
  <conditionalFormatting sqref="C433:M433">
    <cfRule type="cellIs" dxfId="9510" priority="672" operator="lessThan">
      <formula>0</formula>
    </cfRule>
  </conditionalFormatting>
  <conditionalFormatting sqref="Q571:Q572">
    <cfRule type="cellIs" dxfId="9509" priority="879" operator="lessThan">
      <formula>0</formula>
    </cfRule>
  </conditionalFormatting>
  <conditionalFormatting sqref="J569">
    <cfRule type="cellIs" dxfId="9508" priority="880" operator="lessThan">
      <formula>0</formula>
    </cfRule>
  </conditionalFormatting>
  <conditionalFormatting sqref="J570:N570 K568:N569">
    <cfRule type="cellIs" dxfId="9507" priority="882" operator="lessThan">
      <formula>0</formula>
    </cfRule>
  </conditionalFormatting>
  <conditionalFormatting sqref="I575 K574:N575 C576:N577">
    <cfRule type="cellIs" dxfId="9506" priority="871" operator="lessThan">
      <formula>0</formula>
    </cfRule>
  </conditionalFormatting>
  <conditionalFormatting sqref="N420">
    <cfRule type="cellIs" dxfId="9505" priority="691" operator="lessThan">
      <formula>0</formula>
    </cfRule>
  </conditionalFormatting>
  <conditionalFormatting sqref="B429:N429">
    <cfRule type="cellIs" dxfId="9504" priority="667" operator="lessThan">
      <formula>0</formula>
    </cfRule>
  </conditionalFormatting>
  <conditionalFormatting sqref="C569:I569">
    <cfRule type="cellIs" dxfId="9503" priority="874" operator="lessThan">
      <formula>0</formula>
    </cfRule>
  </conditionalFormatting>
  <conditionalFormatting sqref="B429:N429">
    <cfRule type="cellIs" dxfId="9502" priority="668" operator="lessThan">
      <formula>0</formula>
    </cfRule>
  </conditionalFormatting>
  <conditionalFormatting sqref="H433">
    <cfRule type="cellIs" dxfId="9501" priority="671" operator="lessThan">
      <formula>0</formula>
    </cfRule>
  </conditionalFormatting>
  <conditionalFormatting sqref="B433">
    <cfRule type="cellIs" dxfId="9500" priority="670" operator="lessThan">
      <formula>0</formula>
    </cfRule>
  </conditionalFormatting>
  <conditionalFormatting sqref="B433">
    <cfRule type="cellIs" dxfId="9499" priority="669" operator="lessThan">
      <formula>0</formula>
    </cfRule>
  </conditionalFormatting>
  <conditionalFormatting sqref="B429:N429">
    <cfRule type="cellIs" dxfId="9498" priority="665" operator="lessThan">
      <formula>0</formula>
    </cfRule>
  </conditionalFormatting>
  <conditionalFormatting sqref="B429:N429">
    <cfRule type="cellIs" dxfId="9497" priority="666" operator="lessThan">
      <formula>0</formula>
    </cfRule>
  </conditionalFormatting>
  <conditionalFormatting sqref="B422:N422">
    <cfRule type="cellIs" dxfId="9496" priority="677" operator="lessThan">
      <formula>0</formula>
    </cfRule>
  </conditionalFormatting>
  <conditionalFormatting sqref="H574">
    <cfRule type="cellIs" dxfId="9495" priority="863" operator="lessThan">
      <formula>0</formula>
    </cfRule>
  </conditionalFormatting>
  <conditionalFormatting sqref="C433:M433">
    <cfRule type="cellIs" dxfId="9494" priority="673" operator="lessThan">
      <formula>0</formula>
    </cfRule>
  </conditionalFormatting>
  <conditionalFormatting sqref="H575:H577">
    <cfRule type="cellIs" dxfId="9493" priority="865" operator="lessThan">
      <formula>0</formula>
    </cfRule>
  </conditionalFormatting>
  <conditionalFormatting sqref="Q577">
    <cfRule type="cellIs" dxfId="9492" priority="866" operator="lessThan">
      <formula>0</formula>
    </cfRule>
  </conditionalFormatting>
  <conditionalFormatting sqref="I574">
    <cfRule type="cellIs" dxfId="9491" priority="869" operator="lessThan">
      <formula>0</formula>
    </cfRule>
  </conditionalFormatting>
  <conditionalFormatting sqref="H426">
    <cfRule type="cellIs" dxfId="9490" priority="687" operator="lessThan">
      <formula>0</formula>
    </cfRule>
  </conditionalFormatting>
  <conditionalFormatting sqref="C575:J575">
    <cfRule type="cellIs" dxfId="9489" priority="868" operator="lessThan">
      <formula>0</formula>
    </cfRule>
  </conditionalFormatting>
  <conditionalFormatting sqref="B573">
    <cfRule type="cellIs" dxfId="9488" priority="862" operator="lessThan">
      <formula>0</formula>
    </cfRule>
  </conditionalFormatting>
  <conditionalFormatting sqref="N425">
    <cfRule type="cellIs" dxfId="9487" priority="676" operator="lessThan">
      <formula>0</formula>
    </cfRule>
  </conditionalFormatting>
  <conditionalFormatting sqref="C426:M426">
    <cfRule type="cellIs" dxfId="9486" priority="688" operator="lessThan">
      <formula>0</formula>
    </cfRule>
  </conditionalFormatting>
  <conditionalFormatting sqref="C426:M426">
    <cfRule type="cellIs" dxfId="9485" priority="689" operator="lessThan">
      <formula>0</formula>
    </cfRule>
  </conditionalFormatting>
  <conditionalFormatting sqref="N426">
    <cfRule type="cellIs" dxfId="9484" priority="675" operator="lessThan">
      <formula>0</formula>
    </cfRule>
  </conditionalFormatting>
  <conditionalFormatting sqref="B429:N429">
    <cfRule type="cellIs" dxfId="9483" priority="663" operator="lessThan">
      <formula>0</formula>
    </cfRule>
  </conditionalFormatting>
  <conditionalFormatting sqref="N426">
    <cfRule type="cellIs" dxfId="9482" priority="674" operator="lessThan">
      <formula>0</formula>
    </cfRule>
  </conditionalFormatting>
  <conditionalFormatting sqref="B429:N429">
    <cfRule type="cellIs" dxfId="9481" priority="664" operator="lessThan">
      <formula>0</formula>
    </cfRule>
  </conditionalFormatting>
  <conditionalFormatting sqref="B561">
    <cfRule type="cellIs" dxfId="9480" priority="861" operator="lessThan">
      <formula>0</formula>
    </cfRule>
  </conditionalFormatting>
  <conditionalFormatting sqref="B426">
    <cfRule type="cellIs" dxfId="9479" priority="686" operator="lessThan">
      <formula>0</formula>
    </cfRule>
  </conditionalFormatting>
  <conditionalFormatting sqref="N433">
    <cfRule type="cellIs" dxfId="9478" priority="658" operator="lessThan">
      <formula>0</formula>
    </cfRule>
  </conditionalFormatting>
  <conditionalFormatting sqref="B561">
    <cfRule type="cellIs" dxfId="9477" priority="860" operator="lessThan">
      <formula>0</formula>
    </cfRule>
  </conditionalFormatting>
  <conditionalFormatting sqref="B554">
    <cfRule type="cellIs" dxfId="9476" priority="858" operator="lessThan">
      <formula>0</formula>
    </cfRule>
  </conditionalFormatting>
  <conditionalFormatting sqref="B554">
    <cfRule type="cellIs" dxfId="9475" priority="859" operator="lessThan">
      <formula>0</formula>
    </cfRule>
  </conditionalFormatting>
  <conditionalFormatting sqref="B572">
    <cfRule type="cellIs" dxfId="9474" priority="856" operator="lessThan">
      <formula>0</formula>
    </cfRule>
  </conditionalFormatting>
  <conditionalFormatting sqref="B572">
    <cfRule type="cellIs" dxfId="9473" priority="857"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531">
    <cfRule type="cellIs" dxfId="251" priority="855" operator="lessThan">
      <formula>0</formula>
    </cfRule>
  </conditionalFormatting>
  <conditionalFormatting sqref="B600">
    <cfRule type="cellIs" dxfId="9472" priority="852" operator="lessThan">
      <formula>0</formula>
    </cfRule>
  </conditionalFormatting>
  <conditionalFormatting sqref="B594">
    <cfRule type="cellIs" dxfId="9471" priority="854" operator="lessThan">
      <formula>0</formula>
    </cfRule>
  </conditionalFormatting>
  <conditionalFormatting sqref="B597">
    <cfRule type="cellIs" dxfId="9470" priority="853" operator="lessThan">
      <formula>0</formula>
    </cfRule>
  </conditionalFormatting>
  <conditionalFormatting sqref="B615">
    <cfRule type="cellIs" dxfId="9469" priority="851" operator="lessThan">
      <formula>0</formula>
    </cfRule>
  </conditionalFormatting>
  <conditionalFormatting sqref="B623">
    <cfRule type="cellIs" dxfId="9468" priority="850" operator="lessThan">
      <formula>0</formula>
    </cfRule>
  </conditionalFormatting>
  <conditionalFormatting sqref="I626:N626 P624:Q627">
    <cfRule type="cellIs" dxfId="9467" priority="849" operator="lessThan">
      <formula>0</formula>
    </cfRule>
  </conditionalFormatting>
  <conditionalFormatting sqref="P415:Q415 Q416:Q418">
    <cfRule type="cellIs" dxfId="9466" priority="837" operator="lessThan">
      <formula>0</formula>
    </cfRule>
  </conditionalFormatting>
  <conditionalFormatting sqref="B409">
    <cfRule type="cellIs" dxfId="9465" priority="838" operator="lessThan">
      <formula>0</formula>
    </cfRule>
  </conditionalFormatting>
  <conditionalFormatting sqref="P416:P418">
    <cfRule type="cellIs" dxfId="9464" priority="835" operator="lessThan">
      <formula>0</formula>
    </cfRule>
  </conditionalFormatting>
  <conditionalFormatting sqref="P415">
    <cfRule type="cellIs" dxfId="9463" priority="836" operator="lessThan">
      <formula>0</formula>
    </cfRule>
  </conditionalFormatting>
  <conditionalFormatting sqref="Q419">
    <cfRule type="cellIs" dxfId="9462" priority="833" operator="lessThan">
      <formula>0</formula>
    </cfRule>
  </conditionalFormatting>
  <conditionalFormatting sqref="Q420">
    <cfRule type="cellIs" dxfId="9461" priority="834" operator="lessThan">
      <formula>0</formula>
    </cfRule>
  </conditionalFormatting>
  <conditionalFormatting sqref="B415">
    <cfRule type="cellIs" dxfId="9460" priority="831" operator="lessThan">
      <formula>0</formula>
    </cfRule>
  </conditionalFormatting>
  <conditionalFormatting sqref="Q419">
    <cfRule type="cellIs" dxfId="9459" priority="832" operator="lessThan">
      <formula>0</formula>
    </cfRule>
  </conditionalFormatting>
  <conditionalFormatting sqref="B435:N435">
    <cfRule type="cellIs" dxfId="9458" priority="651" operator="lessThan">
      <formula>0</formula>
    </cfRule>
  </conditionalFormatting>
  <conditionalFormatting sqref="B435:N435">
    <cfRule type="cellIs" dxfId="9457" priority="652" operator="lessThan">
      <formula>0</formula>
    </cfRule>
  </conditionalFormatting>
  <conditionalFormatting sqref="C606:I606">
    <cfRule type="cellIs" dxfId="9456" priority="848" operator="lessThan">
      <formula>0</formula>
    </cfRule>
  </conditionalFormatting>
  <conditionalFormatting sqref="C607:I607">
    <cfRule type="cellIs" dxfId="9455" priority="847" operator="lessThan">
      <formula>0</formula>
    </cfRule>
  </conditionalFormatting>
  <conditionalFormatting sqref="C611:M611">
    <cfRule type="cellIs" dxfId="9454" priority="846" operator="lessThan">
      <formula>0</formula>
    </cfRule>
  </conditionalFormatting>
  <conditionalFormatting sqref="P604">
    <cfRule type="cellIs" dxfId="9453" priority="845" operator="lessThan">
      <formula>0</formula>
    </cfRule>
  </conditionalFormatting>
  <conditionalFormatting sqref="P410:P412">
    <cfRule type="cellIs" dxfId="9452" priority="842" operator="lessThan">
      <formula>0</formula>
    </cfRule>
  </conditionalFormatting>
  <conditionalFormatting sqref="Q413">
    <cfRule type="cellIs" dxfId="9451" priority="839" operator="lessThan">
      <formula>0</formula>
    </cfRule>
  </conditionalFormatting>
  <conditionalFormatting sqref="Q414">
    <cfRule type="cellIs" dxfId="9450" priority="841" operator="lessThan">
      <formula>0</formula>
    </cfRule>
  </conditionalFormatting>
  <conditionalFormatting sqref="P409:Q409 Q410:Q412">
    <cfRule type="cellIs" dxfId="9449" priority="844" operator="lessThan">
      <formula>0</formula>
    </cfRule>
  </conditionalFormatting>
  <conditionalFormatting sqref="P409">
    <cfRule type="cellIs" dxfId="9448" priority="843" operator="lessThan">
      <formula>0</formula>
    </cfRule>
  </conditionalFormatting>
  <conditionalFormatting sqref="Q413">
    <cfRule type="cellIs" dxfId="9447" priority="840" operator="lessThan">
      <formula>0</formula>
    </cfRule>
  </conditionalFormatting>
  <conditionalFormatting sqref="B435:N435">
    <cfRule type="cellIs" dxfId="9446" priority="650" operator="lessThan">
      <formula>0</formula>
    </cfRule>
  </conditionalFormatting>
  <conditionalFormatting sqref="B435:N435">
    <cfRule type="cellIs" dxfId="9445" priority="649" operator="lessThan">
      <formula>0</formula>
    </cfRule>
  </conditionalFormatting>
  <conditionalFormatting sqref="B435:N435">
    <cfRule type="cellIs" dxfId="9444" priority="648" operator="lessThan">
      <formula>0</formula>
    </cfRule>
  </conditionalFormatting>
  <conditionalFormatting sqref="B435:N435">
    <cfRule type="cellIs" dxfId="9443" priority="646" operator="lessThan">
      <formula>0</formula>
    </cfRule>
  </conditionalFormatting>
  <conditionalFormatting sqref="B435:N435">
    <cfRule type="cellIs" dxfId="9442" priority="647" operator="lessThan">
      <formula>0</formula>
    </cfRule>
  </conditionalFormatting>
  <conditionalFormatting sqref="N438">
    <cfRule type="cellIs" dxfId="9441" priority="644" operator="lessThan">
      <formula>0</formula>
    </cfRule>
  </conditionalFormatting>
  <conditionalFormatting sqref="B435:N435">
    <cfRule type="cellIs" dxfId="9440" priority="645" operator="lessThan">
      <formula>0</formula>
    </cfRule>
  </conditionalFormatting>
  <conditionalFormatting sqref="N439">
    <cfRule type="cellIs" dxfId="9439" priority="643" operator="lessThan">
      <formula>0</formula>
    </cfRule>
  </conditionalFormatting>
  <conditionalFormatting sqref="N439">
    <cfRule type="cellIs" dxfId="9438" priority="642" operator="lessThan">
      <formula>0</formula>
    </cfRule>
  </conditionalFormatting>
  <conditionalFormatting sqref="D442:N445">
    <cfRule type="cellIs" dxfId="9437" priority="639" operator="lessThan">
      <formula>0</formula>
    </cfRule>
  </conditionalFormatting>
  <conditionalFormatting sqref="B442:B445">
    <cfRule type="cellIs" dxfId="9436" priority="636" operator="lessThan">
      <formula>0</formula>
    </cfRule>
  </conditionalFormatting>
  <conditionalFormatting sqref="B498">
    <cfRule type="cellIs" dxfId="9435" priority="633" operator="lessThan">
      <formula>0</formula>
    </cfRule>
  </conditionalFormatting>
  <conditionalFormatting sqref="C498">
    <cfRule type="cellIs" dxfId="9434" priority="630" operator="lessThan">
      <formula>0</formula>
    </cfRule>
  </conditionalFormatting>
  <conditionalFormatting sqref="P553">
    <cfRule type="cellIs" dxfId="9433" priority="448" operator="lessThan">
      <formula>0</formula>
    </cfRule>
  </conditionalFormatting>
  <conditionalFormatting sqref="N370">
    <cfRule type="cellIs" dxfId="9432" priority="830" operator="lessThan">
      <formula>0</formula>
    </cfRule>
  </conditionalFormatting>
  <conditionalFormatting sqref="N382">
    <cfRule type="cellIs" dxfId="9431" priority="829" operator="lessThan">
      <formula>0</formula>
    </cfRule>
  </conditionalFormatting>
  <conditionalFormatting sqref="B354">
    <cfRule type="cellIs" dxfId="9430" priority="797" operator="lessThan">
      <formula>0</formula>
    </cfRule>
  </conditionalFormatting>
  <conditionalFormatting sqref="N358">
    <cfRule type="cellIs" dxfId="9429" priority="828" operator="lessThan">
      <formula>0</formula>
    </cfRule>
  </conditionalFormatting>
  <conditionalFormatting sqref="B351">
    <cfRule type="cellIs" dxfId="9428" priority="798" operator="lessThan">
      <formula>0</formula>
    </cfRule>
  </conditionalFormatting>
  <conditionalFormatting sqref="B551">
    <cfRule type="cellIs" dxfId="9427" priority="824" operator="lessThan">
      <formula>0</formula>
    </cfRule>
  </conditionalFormatting>
  <conditionalFormatting sqref="B382:B383">
    <cfRule type="cellIs" dxfId="9426" priority="819" operator="lessThan">
      <formula>0</formula>
    </cfRule>
  </conditionalFormatting>
  <conditionalFormatting sqref="B386">
    <cfRule type="cellIs" dxfId="9425" priority="815" operator="lessThan">
      <formula>0</formula>
    </cfRule>
  </conditionalFormatting>
  <conditionalFormatting sqref="C350:M353">
    <cfRule type="cellIs" dxfId="9424" priority="827" operator="lessThan">
      <formula>0</formula>
    </cfRule>
  </conditionalFormatting>
  <conditionalFormatting sqref="B368">
    <cfRule type="cellIs" dxfId="9423" priority="795" operator="lessThan">
      <formula>0</formula>
    </cfRule>
  </conditionalFormatting>
  <conditionalFormatting sqref="B396 B386:B390 B380:B384 B368:B372 B356:B360 B350:B354">
    <cfRule type="cellIs" dxfId="9422" priority="826" operator="lessThan">
      <formula>0</formula>
    </cfRule>
  </conditionalFormatting>
  <conditionalFormatting sqref="B358:B359">
    <cfRule type="cellIs" dxfId="9421" priority="822" operator="lessThan">
      <formula>0</formula>
    </cfRule>
  </conditionalFormatting>
  <conditionalFormatting sqref="B356">
    <cfRule type="cellIs" dxfId="9420" priority="821" operator="lessThan">
      <formula>0</formula>
    </cfRule>
  </conditionalFormatting>
  <conditionalFormatting sqref="B548:B550">
    <cfRule type="cellIs" dxfId="9419" priority="825" operator="lessThan">
      <formula>0</formula>
    </cfRule>
  </conditionalFormatting>
  <conditionalFormatting sqref="B547">
    <cfRule type="cellIs" dxfId="9418" priority="823" operator="lessThan">
      <formula>0</formula>
    </cfRule>
  </conditionalFormatting>
  <conditionalFormatting sqref="B384">
    <cfRule type="cellIs" dxfId="9417" priority="811" operator="lessThan">
      <formula>0</formula>
    </cfRule>
  </conditionalFormatting>
  <conditionalFormatting sqref="B357">
    <cfRule type="cellIs" dxfId="9416" priority="820" operator="lessThan">
      <formula>0</formula>
    </cfRule>
  </conditionalFormatting>
  <conditionalFormatting sqref="B380">
    <cfRule type="cellIs" dxfId="9415" priority="818" operator="lessThan">
      <formula>0</formula>
    </cfRule>
  </conditionalFormatting>
  <conditionalFormatting sqref="B381">
    <cfRule type="cellIs" dxfId="9414" priority="817" operator="lessThan">
      <formula>0</formula>
    </cfRule>
  </conditionalFormatting>
  <conditionalFormatting sqref="B387">
    <cfRule type="cellIs" dxfId="9413" priority="814" operator="lessThan">
      <formula>0</formula>
    </cfRule>
  </conditionalFormatting>
  <conditionalFormatting sqref="B388:B389">
    <cfRule type="cellIs" dxfId="9412" priority="816" operator="lessThan">
      <formula>0</formula>
    </cfRule>
  </conditionalFormatting>
  <conditionalFormatting sqref="B352:B353">
    <cfRule type="cellIs" dxfId="9411" priority="800" operator="lessThan">
      <formula>0</formula>
    </cfRule>
  </conditionalFormatting>
  <conditionalFormatting sqref="B350">
    <cfRule type="cellIs" dxfId="9410" priority="799" operator="lessThan">
      <formula>0</formula>
    </cfRule>
  </conditionalFormatting>
  <conditionalFormatting sqref="B396">
    <cfRule type="cellIs" dxfId="9409" priority="813" operator="lessThan">
      <formula>0</formula>
    </cfRule>
  </conditionalFormatting>
  <conditionalFormatting sqref="B390">
    <cfRule type="cellIs" dxfId="9408" priority="812" operator="lessThan">
      <formula>0</formula>
    </cfRule>
  </conditionalFormatting>
  <conditionalFormatting sqref="B579:B582">
    <cfRule type="cellIs" dxfId="9407" priority="808" operator="lessThan">
      <formula>0</formula>
    </cfRule>
  </conditionalFormatting>
  <conditionalFormatting sqref="B369">
    <cfRule type="cellIs" dxfId="9406" priority="794" operator="lessThan">
      <formula>0</formula>
    </cfRule>
  </conditionalFormatting>
  <conditionalFormatting sqref="B360">
    <cfRule type="cellIs" dxfId="9405" priority="810" operator="lessThan">
      <formula>0</formula>
    </cfRule>
  </conditionalFormatting>
  <conditionalFormatting sqref="B584:B587">
    <cfRule type="cellIs" dxfId="9404" priority="805" operator="lessThan">
      <formula>0</formula>
    </cfRule>
  </conditionalFormatting>
  <conditionalFormatting sqref="B556:B559">
    <cfRule type="cellIs" dxfId="9403" priority="791" operator="lessThan">
      <formula>0</formula>
    </cfRule>
  </conditionalFormatting>
  <conditionalFormatting sqref="B580">
    <cfRule type="cellIs" dxfId="9402" priority="807" operator="lessThan">
      <formula>0</formula>
    </cfRule>
  </conditionalFormatting>
  <conditionalFormatting sqref="B581:B582">
    <cfRule type="cellIs" dxfId="9401" priority="809" operator="lessThan">
      <formula>0</formula>
    </cfRule>
  </conditionalFormatting>
  <conditionalFormatting sqref="B591:B592">
    <cfRule type="cellIs" dxfId="9400" priority="803" operator="lessThan">
      <formula>0</formula>
    </cfRule>
  </conditionalFormatting>
  <conditionalFormatting sqref="B585">
    <cfRule type="cellIs" dxfId="9399" priority="804" operator="lessThan">
      <formula>0</formula>
    </cfRule>
  </conditionalFormatting>
  <conditionalFormatting sqref="B586:B587">
    <cfRule type="cellIs" dxfId="9398" priority="806" operator="lessThan">
      <formula>0</formula>
    </cfRule>
  </conditionalFormatting>
  <conditionalFormatting sqref="B589:B592">
    <cfRule type="cellIs" dxfId="9397" priority="802" operator="lessThan">
      <formula>0</formula>
    </cfRule>
  </conditionalFormatting>
  <conditionalFormatting sqref="B590">
    <cfRule type="cellIs" dxfId="9396" priority="801" operator="lessThan">
      <formula>0</formula>
    </cfRule>
  </conditionalFormatting>
  <conditionalFormatting sqref="B370:B371">
    <cfRule type="cellIs" dxfId="9395" priority="796" operator="lessThan">
      <formula>0</formula>
    </cfRule>
  </conditionalFormatting>
  <conditionalFormatting sqref="B564:B565">
    <cfRule type="cellIs" dxfId="9394" priority="789" operator="lessThan">
      <formula>0</formula>
    </cfRule>
  </conditionalFormatting>
  <conditionalFormatting sqref="B392:N392">
    <cfRule type="cellIs" dxfId="9393" priority="764" operator="lessThan">
      <formula>0</formula>
    </cfRule>
  </conditionalFormatting>
  <conditionalFormatting sqref="B392:N392">
    <cfRule type="cellIs" dxfId="9392" priority="763" operator="lessThan">
      <formula>0</formula>
    </cfRule>
  </conditionalFormatting>
  <conditionalFormatting sqref="B537">
    <cfRule type="cellIs" dxfId="9391" priority="783" operator="lessThan">
      <formula>0</formula>
    </cfRule>
  </conditionalFormatting>
  <conditionalFormatting sqref="B533">
    <cfRule type="cellIs" dxfId="9390" priority="782" operator="lessThan">
      <formula>0</formula>
    </cfRule>
  </conditionalFormatting>
  <conditionalFormatting sqref="B570:B571">
    <cfRule type="cellIs" dxfId="9389" priority="781" operator="lessThan">
      <formula>0</formula>
    </cfRule>
  </conditionalFormatting>
  <conditionalFormatting sqref="B557">
    <cfRule type="cellIs" dxfId="9388" priority="790" operator="lessThan">
      <formula>0</formula>
    </cfRule>
  </conditionalFormatting>
  <conditionalFormatting sqref="B574:B577">
    <cfRule type="cellIs" dxfId="9387" priority="777" operator="lessThan">
      <formula>0</formula>
    </cfRule>
  </conditionalFormatting>
  <conditionalFormatting sqref="B372">
    <cfRule type="cellIs" dxfId="9386" priority="793" operator="lessThan">
      <formula>0</formula>
    </cfRule>
  </conditionalFormatting>
  <conditionalFormatting sqref="B575">
    <cfRule type="cellIs" dxfId="9385" priority="776" operator="lessThan">
      <formula>0</formula>
    </cfRule>
  </conditionalFormatting>
  <conditionalFormatting sqref="B558:B559">
    <cfRule type="cellIs" dxfId="9384" priority="792" operator="lessThan">
      <formula>0</formula>
    </cfRule>
  </conditionalFormatting>
  <conditionalFormatting sqref="B566">
    <cfRule type="cellIs" dxfId="9383" priority="785" operator="lessThan">
      <formula>0</formula>
    </cfRule>
  </conditionalFormatting>
  <conditionalFormatting sqref="B566">
    <cfRule type="cellIs" dxfId="9382" priority="786" operator="lessThan">
      <formula>0</formula>
    </cfRule>
  </conditionalFormatting>
  <conditionalFormatting sqref="B562:B565">
    <cfRule type="cellIs" dxfId="9381" priority="788" operator="lessThan">
      <formula>0</formula>
    </cfRule>
  </conditionalFormatting>
  <conditionalFormatting sqref="B563">
    <cfRule type="cellIs" dxfId="9380" priority="787" operator="lessThan">
      <formula>0</formula>
    </cfRule>
  </conditionalFormatting>
  <conditionalFormatting sqref="B350:B353">
    <cfRule type="cellIs" dxfId="9379" priority="771" operator="lessThan">
      <formula>0</formula>
    </cfRule>
  </conditionalFormatting>
  <conditionalFormatting sqref="N395">
    <cfRule type="cellIs" dxfId="9378" priority="758" operator="lessThan">
      <formula>0</formula>
    </cfRule>
  </conditionalFormatting>
  <conditionalFormatting sqref="B534:B536">
    <cfRule type="cellIs" dxfId="9377" priority="784" operator="lessThan">
      <formula>0</formula>
    </cfRule>
  </conditionalFormatting>
  <conditionalFormatting sqref="B568:B571">
    <cfRule type="cellIs" dxfId="9376" priority="780" operator="lessThan">
      <formula>0</formula>
    </cfRule>
  </conditionalFormatting>
  <conditionalFormatting sqref="B552">
    <cfRule type="cellIs" dxfId="9375" priority="609" operator="lessThan">
      <formula>0</formula>
    </cfRule>
  </conditionalFormatting>
  <conditionalFormatting sqref="B576:B577">
    <cfRule type="cellIs" dxfId="9374" priority="778" operator="lessThan">
      <formula>0</formula>
    </cfRule>
  </conditionalFormatting>
  <conditionalFormatting sqref="B569">
    <cfRule type="cellIs" dxfId="9373" priority="779" operator="lessThan">
      <formula>0</formula>
    </cfRule>
  </conditionalFormatting>
  <conditionalFormatting sqref="D552">
    <cfRule type="cellIs" dxfId="9372" priority="603" operator="lessThan">
      <formula>0</formula>
    </cfRule>
  </conditionalFormatting>
  <conditionalFormatting sqref="B604 B609:B610 B616 B622">
    <cfRule type="cellIs" dxfId="9371" priority="775" operator="lessThan">
      <formula>0</formula>
    </cfRule>
  </conditionalFormatting>
  <conditionalFormatting sqref="B398:N398">
    <cfRule type="cellIs" dxfId="9370" priority="756" operator="lessThan">
      <formula>0</formula>
    </cfRule>
  </conditionalFormatting>
  <conditionalFormatting sqref="N383">
    <cfRule type="cellIs" dxfId="9369" priority="768" operator="lessThan">
      <formula>0</formula>
    </cfRule>
  </conditionalFormatting>
  <conditionalFormatting sqref="B392:N392">
    <cfRule type="cellIs" dxfId="9368" priority="766" operator="lessThan">
      <formula>0</formula>
    </cfRule>
  </conditionalFormatting>
  <conditionalFormatting sqref="N389">
    <cfRule type="cellIs" dxfId="9367" priority="767" operator="lessThan">
      <formula>0</formula>
    </cfRule>
  </conditionalFormatting>
  <conditionalFormatting sqref="B392:N392">
    <cfRule type="cellIs" dxfId="9366" priority="765" operator="lessThan">
      <formula>0</formula>
    </cfRule>
  </conditionalFormatting>
  <conditionalFormatting sqref="B392:N392">
    <cfRule type="cellIs" dxfId="9365" priority="762" operator="lessThan">
      <formula>0</formula>
    </cfRule>
  </conditionalFormatting>
  <conditionalFormatting sqref="B606">
    <cfRule type="cellIs" dxfId="9364" priority="774" operator="lessThan">
      <formula>0</formula>
    </cfRule>
  </conditionalFormatting>
  <conditionalFormatting sqref="B607">
    <cfRule type="cellIs" dxfId="9363" priority="773" operator="lessThan">
      <formula>0</formula>
    </cfRule>
  </conditionalFormatting>
  <conditionalFormatting sqref="B611">
    <cfRule type="cellIs" dxfId="9362" priority="772" operator="lessThan">
      <formula>0</formula>
    </cfRule>
  </conditionalFormatting>
  <conditionalFormatting sqref="G552">
    <cfRule type="cellIs" dxfId="9361" priority="594" operator="lessThan">
      <formula>0</formula>
    </cfRule>
  </conditionalFormatting>
  <conditionalFormatting sqref="H552">
    <cfRule type="cellIs" dxfId="9360" priority="591" operator="lessThan">
      <formula>0</formula>
    </cfRule>
  </conditionalFormatting>
  <conditionalFormatting sqref="N359">
    <cfRule type="cellIs" dxfId="9359" priority="770" operator="lessThan">
      <formula>0</formula>
    </cfRule>
  </conditionalFormatting>
  <conditionalFormatting sqref="N371">
    <cfRule type="cellIs" dxfId="9358" priority="769" operator="lessThan">
      <formula>0</formula>
    </cfRule>
  </conditionalFormatting>
  <conditionalFormatting sqref="B392:N392">
    <cfRule type="cellIs" dxfId="9357" priority="761" operator="lessThan">
      <formula>0</formula>
    </cfRule>
  </conditionalFormatting>
  <conditionalFormatting sqref="B392:N392">
    <cfRule type="cellIs" dxfId="9356" priority="760" operator="lessThan">
      <formula>0</formula>
    </cfRule>
  </conditionalFormatting>
  <conditionalFormatting sqref="B392:N392">
    <cfRule type="cellIs" dxfId="9355" priority="759" operator="lessThan">
      <formula>0</formula>
    </cfRule>
  </conditionalFormatting>
  <conditionalFormatting sqref="B398:N398">
    <cfRule type="cellIs" dxfId="9354" priority="757" operator="lessThan">
      <formula>0</formula>
    </cfRule>
  </conditionalFormatting>
  <conditionalFormatting sqref="N390">
    <cfRule type="cellIs" dxfId="9353" priority="741" operator="lessThan">
      <formula>0</formula>
    </cfRule>
  </conditionalFormatting>
  <conditionalFormatting sqref="B398:N398">
    <cfRule type="cellIs" dxfId="9352" priority="755" operator="lessThan">
      <formula>0</formula>
    </cfRule>
  </conditionalFormatting>
  <conditionalFormatting sqref="B398:N398">
    <cfRule type="cellIs" dxfId="9351" priority="754" operator="lessThan">
      <formula>0</formula>
    </cfRule>
  </conditionalFormatting>
  <conditionalFormatting sqref="B398:N398">
    <cfRule type="cellIs" dxfId="9350" priority="753" operator="lessThan">
      <formula>0</formula>
    </cfRule>
  </conditionalFormatting>
  <conditionalFormatting sqref="B398:N398">
    <cfRule type="cellIs" dxfId="9349" priority="752" operator="lessThan">
      <formula>0</formula>
    </cfRule>
  </conditionalFormatting>
  <conditionalFormatting sqref="B398:N398">
    <cfRule type="cellIs" dxfId="9348" priority="751" operator="lessThan">
      <formula>0</formula>
    </cfRule>
  </conditionalFormatting>
  <conditionalFormatting sqref="B398:N398">
    <cfRule type="cellIs" dxfId="9347" priority="750" operator="lessThan">
      <formula>0</formula>
    </cfRule>
  </conditionalFormatting>
  <conditionalFormatting sqref="N401">
    <cfRule type="cellIs" dxfId="9346" priority="749" operator="lessThan">
      <formula>0</formula>
    </cfRule>
  </conditionalFormatting>
  <conditionalFormatting sqref="N354">
    <cfRule type="cellIs" dxfId="9345" priority="748" operator="lessThan">
      <formula>0</formula>
    </cfRule>
  </conditionalFormatting>
  <conditionalFormatting sqref="N360">
    <cfRule type="cellIs" dxfId="9344" priority="747" operator="lessThan">
      <formula>0</formula>
    </cfRule>
  </conditionalFormatting>
  <conditionalFormatting sqref="N360">
    <cfRule type="cellIs" dxfId="9343" priority="746" operator="lessThan">
      <formula>0</formula>
    </cfRule>
  </conditionalFormatting>
  <conditionalFormatting sqref="N372">
    <cfRule type="cellIs" dxfId="9342" priority="745" operator="lessThan">
      <formula>0</formula>
    </cfRule>
  </conditionalFormatting>
  <conditionalFormatting sqref="N372">
    <cfRule type="cellIs" dxfId="9341" priority="744" operator="lessThan">
      <formula>0</formula>
    </cfRule>
  </conditionalFormatting>
  <conditionalFormatting sqref="N384">
    <cfRule type="cellIs" dxfId="9340" priority="743" operator="lessThan">
      <formula>0</formula>
    </cfRule>
  </conditionalFormatting>
  <conditionalFormatting sqref="N384">
    <cfRule type="cellIs" dxfId="9339" priority="742" operator="lessThan">
      <formula>0</formula>
    </cfRule>
  </conditionalFormatting>
  <conditionalFormatting sqref="N396">
    <cfRule type="cellIs" dxfId="9338" priority="739" operator="lessThan">
      <formula>0</formula>
    </cfRule>
  </conditionalFormatting>
  <conditionalFormatting sqref="N396">
    <cfRule type="cellIs" dxfId="9337" priority="738" operator="lessThan">
      <formula>0</formula>
    </cfRule>
  </conditionalFormatting>
  <conditionalFormatting sqref="N390">
    <cfRule type="cellIs" dxfId="9336" priority="740" operator="lessThan">
      <formula>0</formula>
    </cfRule>
  </conditionalFormatting>
  <conditionalFormatting sqref="N407">
    <cfRule type="cellIs" dxfId="9335" priority="724" operator="lessThan">
      <formula>0</formula>
    </cfRule>
  </conditionalFormatting>
  <conditionalFormatting sqref="N408">
    <cfRule type="cellIs" dxfId="9334" priority="723" operator="lessThan">
      <formula>0</formula>
    </cfRule>
  </conditionalFormatting>
  <conditionalFormatting sqref="H408">
    <cfRule type="cellIs" dxfId="9333" priority="735" operator="lessThan">
      <formula>0</formula>
    </cfRule>
  </conditionalFormatting>
  <conditionalFormatting sqref="B408">
    <cfRule type="cellIs" dxfId="9332" priority="734" operator="lessThan">
      <formula>0</formula>
    </cfRule>
  </conditionalFormatting>
  <conditionalFormatting sqref="C408:M408">
    <cfRule type="cellIs" dxfId="9331" priority="737" operator="lessThan">
      <formula>0</formula>
    </cfRule>
  </conditionalFormatting>
  <conditionalFormatting sqref="C408:M408">
    <cfRule type="cellIs" dxfId="9330" priority="736" operator="lessThan">
      <formula>0</formula>
    </cfRule>
  </conditionalFormatting>
  <conditionalFormatting sqref="B414">
    <cfRule type="cellIs" dxfId="9329" priority="717" operator="lessThan">
      <formula>0</formula>
    </cfRule>
  </conditionalFormatting>
  <conditionalFormatting sqref="B410:N410">
    <cfRule type="cellIs" dxfId="9328" priority="716" operator="lessThan">
      <formula>0</formula>
    </cfRule>
  </conditionalFormatting>
  <conditionalFormatting sqref="B408">
    <cfRule type="cellIs" dxfId="9327" priority="733" operator="lessThan">
      <formula>0</formula>
    </cfRule>
  </conditionalFormatting>
  <conditionalFormatting sqref="B404:N404">
    <cfRule type="cellIs" dxfId="9326" priority="732" operator="lessThan">
      <formula>0</formula>
    </cfRule>
  </conditionalFormatting>
  <conditionalFormatting sqref="B404:N404">
    <cfRule type="cellIs" dxfId="9325" priority="731" operator="lessThan">
      <formula>0</formula>
    </cfRule>
  </conditionalFormatting>
  <conditionalFormatting sqref="B404:N404">
    <cfRule type="cellIs" dxfId="9324" priority="730" operator="lessThan">
      <formula>0</formula>
    </cfRule>
  </conditionalFormatting>
  <conditionalFormatting sqref="B404:N404">
    <cfRule type="cellIs" dxfId="9323" priority="729" operator="lessThan">
      <formula>0</formula>
    </cfRule>
  </conditionalFormatting>
  <conditionalFormatting sqref="B404:N404">
    <cfRule type="cellIs" dxfId="9322" priority="728" operator="lessThan">
      <formula>0</formula>
    </cfRule>
  </conditionalFormatting>
  <conditionalFormatting sqref="B404:N404">
    <cfRule type="cellIs" dxfId="9321" priority="727" operator="lessThan">
      <formula>0</formula>
    </cfRule>
  </conditionalFormatting>
  <conditionalFormatting sqref="B404:N404">
    <cfRule type="cellIs" dxfId="9320" priority="726" operator="lessThan">
      <formula>0</formula>
    </cfRule>
  </conditionalFormatting>
  <conditionalFormatting sqref="B404:N404">
    <cfRule type="cellIs" dxfId="9319" priority="725" operator="lessThan">
      <formula>0</formula>
    </cfRule>
  </conditionalFormatting>
  <conditionalFormatting sqref="N408">
    <cfRule type="cellIs" dxfId="9318" priority="722" operator="lessThan">
      <formula>0</formula>
    </cfRule>
  </conditionalFormatting>
  <conditionalFormatting sqref="B410:N410">
    <cfRule type="cellIs" dxfId="9317" priority="715" operator="lessThan">
      <formula>0</formula>
    </cfRule>
  </conditionalFormatting>
  <conditionalFormatting sqref="B410:N410">
    <cfRule type="cellIs" dxfId="9316" priority="714" operator="lessThan">
      <formula>0</formula>
    </cfRule>
  </conditionalFormatting>
  <conditionalFormatting sqref="B410:N410">
    <cfRule type="cellIs" dxfId="9315" priority="713" operator="lessThan">
      <formula>0</formula>
    </cfRule>
  </conditionalFormatting>
  <conditionalFormatting sqref="B410:N410">
    <cfRule type="cellIs" dxfId="9314" priority="712" operator="lessThan">
      <formula>0</formula>
    </cfRule>
  </conditionalFormatting>
  <conditionalFormatting sqref="B410:N410">
    <cfRule type="cellIs" dxfId="9313" priority="711" operator="lessThan">
      <formula>0</formula>
    </cfRule>
  </conditionalFormatting>
  <conditionalFormatting sqref="B410:N410">
    <cfRule type="cellIs" dxfId="9312" priority="710" operator="lessThan">
      <formula>0</formula>
    </cfRule>
  </conditionalFormatting>
  <conditionalFormatting sqref="B410:N410">
    <cfRule type="cellIs" dxfId="9311" priority="709" operator="lessThan">
      <formula>0</formula>
    </cfRule>
  </conditionalFormatting>
  <conditionalFormatting sqref="N413">
    <cfRule type="cellIs" dxfId="9310" priority="708" operator="lessThan">
      <formula>0</formula>
    </cfRule>
  </conditionalFormatting>
  <conditionalFormatting sqref="N414">
    <cfRule type="cellIs" dxfId="9309" priority="707" operator="lessThan">
      <formula>0</formula>
    </cfRule>
  </conditionalFormatting>
  <conditionalFormatting sqref="N414">
    <cfRule type="cellIs" dxfId="9308" priority="706" operator="lessThan">
      <formula>0</formula>
    </cfRule>
  </conditionalFormatting>
  <conditionalFormatting sqref="C420:M420">
    <cfRule type="cellIs" dxfId="9307" priority="705" operator="lessThan">
      <formula>0</formula>
    </cfRule>
  </conditionalFormatting>
  <conditionalFormatting sqref="C414:M414">
    <cfRule type="cellIs" dxfId="9306" priority="721" operator="lessThan">
      <formula>0</formula>
    </cfRule>
  </conditionalFormatting>
  <conditionalFormatting sqref="C414:M414">
    <cfRule type="cellIs" dxfId="9305" priority="720" operator="lessThan">
      <formula>0</formula>
    </cfRule>
  </conditionalFormatting>
  <conditionalFormatting sqref="H414">
    <cfRule type="cellIs" dxfId="9304" priority="719" operator="lessThan">
      <formula>0</formula>
    </cfRule>
  </conditionalFormatting>
  <conditionalFormatting sqref="B414">
    <cfRule type="cellIs" dxfId="9303" priority="718" operator="lessThan">
      <formula>0</formula>
    </cfRule>
  </conditionalFormatting>
  <conditionalFormatting sqref="C420:M420">
    <cfRule type="cellIs" dxfId="9302" priority="704" operator="lessThan">
      <formula>0</formula>
    </cfRule>
  </conditionalFormatting>
  <conditionalFormatting sqref="H420">
    <cfRule type="cellIs" dxfId="9301" priority="703" operator="lessThan">
      <formula>0</formula>
    </cfRule>
  </conditionalFormatting>
  <conditionalFormatting sqref="B420">
    <cfRule type="cellIs" dxfId="9300" priority="702" operator="lessThan">
      <formula>0</formula>
    </cfRule>
  </conditionalFormatting>
  <conditionalFormatting sqref="B420">
    <cfRule type="cellIs" dxfId="9299" priority="701" operator="lessThan">
      <formula>0</formula>
    </cfRule>
  </conditionalFormatting>
  <conditionalFormatting sqref="B416:N416">
    <cfRule type="cellIs" dxfId="9298" priority="699" operator="lessThan">
      <formula>0</formula>
    </cfRule>
  </conditionalFormatting>
  <conditionalFormatting sqref="B416:N416">
    <cfRule type="cellIs" dxfId="9297" priority="698" operator="lessThan">
      <formula>0</formula>
    </cfRule>
  </conditionalFormatting>
  <conditionalFormatting sqref="B416:N416">
    <cfRule type="cellIs" dxfId="9296" priority="697" operator="lessThan">
      <formula>0</formula>
    </cfRule>
  </conditionalFormatting>
  <conditionalFormatting sqref="B416:N416">
    <cfRule type="cellIs" dxfId="9295" priority="696" operator="lessThan">
      <formula>0</formula>
    </cfRule>
  </conditionalFormatting>
  <conditionalFormatting sqref="B416:N416">
    <cfRule type="cellIs" dxfId="9294" priority="695" operator="lessThan">
      <formula>0</formula>
    </cfRule>
  </conditionalFormatting>
  <conditionalFormatting sqref="B416:N416">
    <cfRule type="cellIs" dxfId="9293" priority="694" operator="lessThan">
      <formula>0</formula>
    </cfRule>
  </conditionalFormatting>
  <conditionalFormatting sqref="B416:N416">
    <cfRule type="cellIs" dxfId="9292" priority="693" operator="lessThan">
      <formula>0</formula>
    </cfRule>
  </conditionalFormatting>
  <conditionalFormatting sqref="N419">
    <cfRule type="cellIs" dxfId="9291" priority="692" operator="lessThan">
      <formula>0</formula>
    </cfRule>
  </conditionalFormatting>
  <conditionalFormatting sqref="B416:N416">
    <cfRule type="cellIs" dxfId="9290" priority="700" operator="lessThan">
      <formula>0</formula>
    </cfRule>
  </conditionalFormatting>
  <conditionalFormatting sqref="C439:M439">
    <cfRule type="cellIs" dxfId="9289" priority="657" operator="lessThan">
      <formula>0</formula>
    </cfRule>
  </conditionalFormatting>
  <conditionalFormatting sqref="C439:M439">
    <cfRule type="cellIs" dxfId="9288" priority="656" operator="lessThan">
      <formula>0</formula>
    </cfRule>
  </conditionalFormatting>
  <conditionalFormatting sqref="B429:N429">
    <cfRule type="cellIs" dxfId="9287" priority="662" operator="lessThan">
      <formula>0</formula>
    </cfRule>
  </conditionalFormatting>
  <conditionalFormatting sqref="B429:N429">
    <cfRule type="cellIs" dxfId="9286" priority="661" operator="lessThan">
      <formula>0</formula>
    </cfRule>
  </conditionalFormatting>
  <conditionalFormatting sqref="N432">
    <cfRule type="cellIs" dxfId="9285" priority="660" operator="lessThan">
      <formula>0</formula>
    </cfRule>
  </conditionalFormatting>
  <conditionalFormatting sqref="B422:N422">
    <cfRule type="cellIs" dxfId="9284" priority="684" operator="lessThan">
      <formula>0</formula>
    </cfRule>
  </conditionalFormatting>
  <conditionalFormatting sqref="B422:N422">
    <cfRule type="cellIs" dxfId="9283" priority="683" operator="lessThan">
      <formula>0</formula>
    </cfRule>
  </conditionalFormatting>
  <conditionalFormatting sqref="B422:N422">
    <cfRule type="cellIs" dxfId="9282" priority="682" operator="lessThan">
      <formula>0</formula>
    </cfRule>
  </conditionalFormatting>
  <conditionalFormatting sqref="B422:N422">
    <cfRule type="cellIs" dxfId="9281" priority="681" operator="lessThan">
      <formula>0</formula>
    </cfRule>
  </conditionalFormatting>
  <conditionalFormatting sqref="B422:N422">
    <cfRule type="cellIs" dxfId="9280" priority="680" operator="lessThan">
      <formula>0</formula>
    </cfRule>
  </conditionalFormatting>
  <conditionalFormatting sqref="B422:N422">
    <cfRule type="cellIs" dxfId="9279" priority="679" operator="lessThan">
      <formula>0</formula>
    </cfRule>
  </conditionalFormatting>
  <conditionalFormatting sqref="B422:N422">
    <cfRule type="cellIs" dxfId="9278" priority="678" operator="lessThan">
      <formula>0</formula>
    </cfRule>
  </conditionalFormatting>
  <conditionalFormatting sqref="C598:N599">
    <cfRule type="cellIs" dxfId="9277" priority="497" operator="lessThan">
      <formula>0</formula>
    </cfRule>
  </conditionalFormatting>
  <conditionalFormatting sqref="C560:N560">
    <cfRule type="cellIs" dxfId="9276" priority="494" operator="lessThan">
      <formula>0</formula>
    </cfRule>
  </conditionalFormatting>
  <conditionalFormatting sqref="C566:N566">
    <cfRule type="cellIs" dxfId="9275" priority="491" operator="lessThan">
      <formula>0</formula>
    </cfRule>
  </conditionalFormatting>
  <conditionalFormatting sqref="C566:N566">
    <cfRule type="cellIs" dxfId="9274" priority="490" operator="lessThan">
      <formula>0</formula>
    </cfRule>
  </conditionalFormatting>
  <conditionalFormatting sqref="C566:N566">
    <cfRule type="cellIs" dxfId="9273" priority="489" operator="lessThan">
      <formula>0</formula>
    </cfRule>
  </conditionalFormatting>
  <conditionalFormatting sqref="H439">
    <cfRule type="cellIs" dxfId="9272" priority="655" operator="lessThan">
      <formula>0</formula>
    </cfRule>
  </conditionalFormatting>
  <conditionalFormatting sqref="B439">
    <cfRule type="cellIs" dxfId="9271" priority="654" operator="lessThan">
      <formula>0</formula>
    </cfRule>
  </conditionalFormatting>
  <conditionalFormatting sqref="B426">
    <cfRule type="cellIs" dxfId="9270" priority="685" operator="lessThan">
      <formula>0</formula>
    </cfRule>
  </conditionalFormatting>
  <conditionalFormatting sqref="N433">
    <cfRule type="cellIs" dxfId="9269" priority="659" operator="lessThan">
      <formula>0</formula>
    </cfRule>
  </conditionalFormatting>
  <conditionalFormatting sqref="B439">
    <cfRule type="cellIs" dxfId="9268" priority="653" operator="lessThan">
      <formula>0</formula>
    </cfRule>
  </conditionalFormatting>
  <conditionalFormatting sqref="Q499">
    <cfRule type="cellIs" dxfId="9267" priority="452" operator="lessThan">
      <formula>0</formula>
    </cfRule>
  </conditionalFormatting>
  <conditionalFormatting sqref="P499">
    <cfRule type="cellIs" dxfId="9266" priority="451" operator="lessThan">
      <formula>0</formula>
    </cfRule>
  </conditionalFormatting>
  <conditionalFormatting sqref="C442:C445 B595:O596">
    <cfRule type="expression" dxfId="9265" priority="640">
      <formula>B442/A442&gt;1</formula>
    </cfRule>
    <cfRule type="expression" dxfId="9264" priority="641">
      <formula>B442/A442&lt;1</formula>
    </cfRule>
  </conditionalFormatting>
  <conditionalFormatting sqref="D442:N445">
    <cfRule type="expression" dxfId="9263" priority="637">
      <formula>D442/C442&gt;1</formula>
    </cfRule>
    <cfRule type="expression" dxfId="9262" priority="638">
      <formula>D442/C442&lt;1</formula>
    </cfRule>
  </conditionalFormatting>
  <conditionalFormatting sqref="B442:B445 B538:N538 B552:N552">
    <cfRule type="expression" dxfId="9261" priority="634">
      <formula>B442/#REF!&gt;1</formula>
    </cfRule>
    <cfRule type="expression" dxfId="9260" priority="635">
      <formula>B442/#REF!&lt;1</formula>
    </cfRule>
  </conditionalFormatting>
  <conditionalFormatting sqref="B498">
    <cfRule type="expression" dxfId="9259" priority="631">
      <formula>B498/#REF!&gt;1</formula>
    </cfRule>
    <cfRule type="expression" dxfId="9258" priority="632">
      <formula>B498/#REF!&lt;1</formula>
    </cfRule>
  </conditionalFormatting>
  <conditionalFormatting sqref="Q553">
    <cfRule type="cellIs" dxfId="9257" priority="449" operator="lessThan">
      <formula>0</formula>
    </cfRule>
  </conditionalFormatting>
  <conditionalFormatting sqref="C498">
    <cfRule type="expression" dxfId="9256" priority="628">
      <formula>C498/B498&gt;1</formula>
    </cfRule>
    <cfRule type="expression" dxfId="9255" priority="629">
      <formula>C498/B498&lt;1</formula>
    </cfRule>
  </conditionalFormatting>
  <conditionalFormatting sqref="D498">
    <cfRule type="cellIs" dxfId="9254" priority="627" operator="lessThan">
      <formula>0</formula>
    </cfRule>
  </conditionalFormatting>
  <conditionalFormatting sqref="D498">
    <cfRule type="expression" dxfId="9253" priority="625">
      <formula>D498/C498&gt;1</formula>
    </cfRule>
    <cfRule type="expression" dxfId="9252" priority="626">
      <formula>D498/C498&lt;1</formula>
    </cfRule>
  </conditionalFormatting>
  <conditionalFormatting sqref="E498">
    <cfRule type="cellIs" dxfId="9251" priority="624" operator="lessThan">
      <formula>0</formula>
    </cfRule>
  </conditionalFormatting>
  <conditionalFormatting sqref="E498">
    <cfRule type="expression" dxfId="9250" priority="622">
      <formula>E498/D498&gt;1</formula>
    </cfRule>
    <cfRule type="expression" dxfId="9249" priority="623">
      <formula>E498/D498&lt;1</formula>
    </cfRule>
  </conditionalFormatting>
  <conditionalFormatting sqref="F498">
    <cfRule type="cellIs" dxfId="9248" priority="621" operator="lessThan">
      <formula>0</formula>
    </cfRule>
  </conditionalFormatting>
  <conditionalFormatting sqref="F498">
    <cfRule type="expression" dxfId="9247" priority="619">
      <formula>F498/E498&gt;1</formula>
    </cfRule>
    <cfRule type="expression" dxfId="9246" priority="620">
      <formula>F498/E498&lt;1</formula>
    </cfRule>
  </conditionalFormatting>
  <conditionalFormatting sqref="G498">
    <cfRule type="cellIs" dxfId="9245" priority="618" operator="lessThan">
      <formula>0</formula>
    </cfRule>
  </conditionalFormatting>
  <conditionalFormatting sqref="G498">
    <cfRule type="expression" dxfId="9244" priority="616">
      <formula>G498/F498&gt;1</formula>
    </cfRule>
    <cfRule type="expression" dxfId="9243" priority="617">
      <formula>G498/F498&lt;1</formula>
    </cfRule>
  </conditionalFormatting>
  <conditionalFormatting sqref="H498">
    <cfRule type="cellIs" dxfId="9242" priority="615" operator="lessThan">
      <formula>0</formula>
    </cfRule>
  </conditionalFormatting>
  <conditionalFormatting sqref="H498">
    <cfRule type="expression" dxfId="9241" priority="613">
      <formula>H498/G498&gt;1</formula>
    </cfRule>
    <cfRule type="expression" dxfId="9240" priority="614">
      <formula>H498/G498&lt;1</formula>
    </cfRule>
  </conditionalFormatting>
  <conditionalFormatting sqref="I498:N498">
    <cfRule type="cellIs" dxfId="9239" priority="612" operator="lessThan">
      <formula>0</formula>
    </cfRule>
  </conditionalFormatting>
  <conditionalFormatting sqref="I498:N498">
    <cfRule type="expression" dxfId="9238" priority="610">
      <formula>I498/H498&gt;1</formula>
    </cfRule>
    <cfRule type="expression" dxfId="9237" priority="611">
      <formula>I498/H498&lt;1</formula>
    </cfRule>
  </conditionalFormatting>
  <conditionalFormatting sqref="B552">
    <cfRule type="expression" dxfId="9236" priority="607">
      <formula>B552/#REF!&gt;1</formula>
    </cfRule>
    <cfRule type="expression" dxfId="9235" priority="608">
      <formula>B552/#REF!&lt;1</formula>
    </cfRule>
  </conditionalFormatting>
  <conditionalFormatting sqref="C552">
    <cfRule type="cellIs" dxfId="9234" priority="606" operator="lessThan">
      <formula>0</formula>
    </cfRule>
  </conditionalFormatting>
  <conditionalFormatting sqref="C552">
    <cfRule type="expression" dxfId="9233" priority="604">
      <formula>C552/B552&gt;1</formula>
    </cfRule>
    <cfRule type="expression" dxfId="9232" priority="605">
      <formula>C552/B552&lt;1</formula>
    </cfRule>
  </conditionalFormatting>
  <conditionalFormatting sqref="D552">
    <cfRule type="expression" dxfId="9231" priority="601">
      <formula>D552/C552&gt;1</formula>
    </cfRule>
    <cfRule type="expression" dxfId="9230" priority="602">
      <formula>D552/C552&lt;1</formula>
    </cfRule>
  </conditionalFormatting>
  <conditionalFormatting sqref="E552">
    <cfRule type="cellIs" dxfId="9229" priority="600" operator="lessThan">
      <formula>0</formula>
    </cfRule>
  </conditionalFormatting>
  <conditionalFormatting sqref="E552">
    <cfRule type="expression" dxfId="9228" priority="598">
      <formula>E552/D552&gt;1</formula>
    </cfRule>
    <cfRule type="expression" dxfId="9227" priority="599">
      <formula>E552/D552&lt;1</formula>
    </cfRule>
  </conditionalFormatting>
  <conditionalFormatting sqref="F552">
    <cfRule type="cellIs" dxfId="9226" priority="597" operator="lessThan">
      <formula>0</formula>
    </cfRule>
  </conditionalFormatting>
  <conditionalFormatting sqref="F552">
    <cfRule type="expression" dxfId="9225" priority="595">
      <formula>F552/E552&gt;1</formula>
    </cfRule>
    <cfRule type="expression" dxfId="9224" priority="596">
      <formula>F552/E552&lt;1</formula>
    </cfRule>
  </conditionalFormatting>
  <conditionalFormatting sqref="G552">
    <cfRule type="expression" dxfId="9223" priority="592">
      <formula>G552/F552&gt;1</formula>
    </cfRule>
    <cfRule type="expression" dxfId="9222" priority="593">
      <formula>G552/F552&lt;1</formula>
    </cfRule>
  </conditionalFormatting>
  <conditionalFormatting sqref="H552">
    <cfRule type="expression" dxfId="9221" priority="589">
      <formula>H552/G552&gt;1</formula>
    </cfRule>
    <cfRule type="expression" dxfId="9220" priority="590">
      <formula>H552/G552&lt;1</formula>
    </cfRule>
  </conditionalFormatting>
  <conditionalFormatting sqref="N559">
    <cfRule type="cellIs" dxfId="9219" priority="588" operator="lessThan">
      <formula>0</formula>
    </cfRule>
  </conditionalFormatting>
  <conditionalFormatting sqref="N563">
    <cfRule type="cellIs" dxfId="9218" priority="587" operator="lessThan">
      <formula>0</formula>
    </cfRule>
  </conditionalFormatting>
  <conditionalFormatting sqref="N563">
    <cfRule type="cellIs" dxfId="9217" priority="586" operator="lessThan">
      <formula>0</formula>
    </cfRule>
  </conditionalFormatting>
  <conditionalFormatting sqref="P368">
    <cfRule type="cellIs" dxfId="9216" priority="585" operator="lessThan">
      <formula>0</formula>
    </cfRule>
  </conditionalFormatting>
  <conditionalFormatting sqref="P369:P370">
    <cfRule type="cellIs" dxfId="9215" priority="584" operator="lessThan">
      <formula>0</formula>
    </cfRule>
  </conditionalFormatting>
  <conditionalFormatting sqref="P442:P445">
    <cfRule type="cellIs" dxfId="9214" priority="583" operator="lessThan">
      <formula>0</formula>
    </cfRule>
  </conditionalFormatting>
  <conditionalFormatting sqref="P360">
    <cfRule type="cellIs" dxfId="9213" priority="582" operator="lessThan">
      <formula>0</formula>
    </cfRule>
  </conditionalFormatting>
  <conditionalFormatting sqref="P371:P372">
    <cfRule type="cellIs" dxfId="9212" priority="581" operator="lessThan">
      <formula>0</formula>
    </cfRule>
  </conditionalFormatting>
  <conditionalFormatting sqref="P380:P384">
    <cfRule type="cellIs" dxfId="9211" priority="580" operator="lessThan">
      <formula>0</formula>
    </cfRule>
  </conditionalFormatting>
  <conditionalFormatting sqref="P401">
    <cfRule type="cellIs" dxfId="9210" priority="577" operator="lessThan">
      <formula>0</formula>
    </cfRule>
  </conditionalFormatting>
  <conditionalFormatting sqref="P389:P390">
    <cfRule type="cellIs" dxfId="9209" priority="579" operator="lessThan">
      <formula>0</formula>
    </cfRule>
  </conditionalFormatting>
  <conditionalFormatting sqref="P395:P396">
    <cfRule type="cellIs" dxfId="9208" priority="578" operator="lessThan">
      <formula>0</formula>
    </cfRule>
  </conditionalFormatting>
  <conditionalFormatting sqref="P407:P408">
    <cfRule type="cellIs" dxfId="9207" priority="576" operator="lessThan">
      <formula>0</formula>
    </cfRule>
  </conditionalFormatting>
  <conditionalFormatting sqref="P551:P552">
    <cfRule type="cellIs" dxfId="9206" priority="564" operator="lessThan">
      <formula>0</formula>
    </cfRule>
  </conditionalFormatting>
  <conditionalFormatting sqref="P413:P414">
    <cfRule type="cellIs" dxfId="9205" priority="575" operator="lessThan">
      <formula>0</formula>
    </cfRule>
  </conditionalFormatting>
  <conditionalFormatting sqref="P419:P420">
    <cfRule type="cellIs" dxfId="9204" priority="574" operator="lessThan">
      <formula>0</formula>
    </cfRule>
  </conditionalFormatting>
  <conditionalFormatting sqref="J551:N551 J537:N537">
    <cfRule type="cellIs" dxfId="9203" priority="545" operator="lessThan">
      <formula>0</formula>
    </cfRule>
  </conditionalFormatting>
  <conditionalFormatting sqref="P446">
    <cfRule type="cellIs" dxfId="9202" priority="570" operator="lessThan">
      <formula>0</formula>
    </cfRule>
  </conditionalFormatting>
  <conditionalFormatting sqref="P425:P426">
    <cfRule type="cellIs" dxfId="9201" priority="573" operator="lessThan">
      <formula>0</formula>
    </cfRule>
  </conditionalFormatting>
  <conditionalFormatting sqref="P432:P433">
    <cfRule type="cellIs" dxfId="9200" priority="572" operator="lessThan">
      <formula>0</formula>
    </cfRule>
  </conditionalFormatting>
  <conditionalFormatting sqref="P438:P439">
    <cfRule type="cellIs" dxfId="9199" priority="571" operator="lessThan">
      <formula>0</formula>
    </cfRule>
  </conditionalFormatting>
  <conditionalFormatting sqref="P454">
    <cfRule type="cellIs" dxfId="9198" priority="569" operator="lessThan">
      <formula>0</formula>
    </cfRule>
  </conditionalFormatting>
  <conditionalFormatting sqref="P489:P491">
    <cfRule type="cellIs" dxfId="9197" priority="568" operator="lessThan">
      <formula>0</formula>
    </cfRule>
  </conditionalFormatting>
  <conditionalFormatting sqref="P497:P498">
    <cfRule type="cellIs" dxfId="9196" priority="567" operator="lessThan">
      <formula>0</formula>
    </cfRule>
  </conditionalFormatting>
  <conditionalFormatting sqref="C493:C496">
    <cfRule type="cellIs" dxfId="9195" priority="554" operator="lessThan">
      <formula>0</formula>
    </cfRule>
  </conditionalFormatting>
  <conditionalFormatting sqref="P537:P538">
    <cfRule type="cellIs" dxfId="9194" priority="566" operator="lessThan">
      <formula>0</formula>
    </cfRule>
  </conditionalFormatting>
  <conditionalFormatting sqref="P544:P545">
    <cfRule type="cellIs" dxfId="9193" priority="565" operator="lessThan">
      <formula>0</formula>
    </cfRule>
  </conditionalFormatting>
  <conditionalFormatting sqref="B493:B496">
    <cfRule type="cellIs" dxfId="9192" priority="548" operator="lessThan">
      <formula>0</formula>
    </cfRule>
  </conditionalFormatting>
  <conditionalFormatting sqref="P559:P560">
    <cfRule type="cellIs" dxfId="9191" priority="563" operator="lessThan">
      <formula>0</formula>
    </cfRule>
  </conditionalFormatting>
  <conditionalFormatting sqref="P566">
    <cfRule type="cellIs" dxfId="9190" priority="562" operator="lessThan">
      <formula>0</formula>
    </cfRule>
  </conditionalFormatting>
  <conditionalFormatting sqref="P571">
    <cfRule type="cellIs" dxfId="9189" priority="561" operator="lessThan">
      <formula>0</formula>
    </cfRule>
  </conditionalFormatting>
  <conditionalFormatting sqref="C551:I551 C547:C550 C537:I537 C533:C536">
    <cfRule type="cellIs" dxfId="9188" priority="544" operator="lessThan">
      <formula>0</formula>
    </cfRule>
  </conditionalFormatting>
  <conditionalFormatting sqref="I662:N662 P660:Q663">
    <cfRule type="cellIs" dxfId="9187" priority="555" operator="lessThan">
      <formula>0</formula>
    </cfRule>
  </conditionalFormatting>
  <conditionalFormatting sqref="P598:P599">
    <cfRule type="cellIs" dxfId="9186" priority="560" operator="lessThan">
      <formula>0</formula>
    </cfRule>
  </conditionalFormatting>
  <conditionalFormatting sqref="P602">
    <cfRule type="cellIs" dxfId="9185" priority="559" operator="lessThan">
      <formula>0</formula>
    </cfRule>
  </conditionalFormatting>
  <conditionalFormatting sqref="P603">
    <cfRule type="cellIs" dxfId="9184" priority="558" operator="lessThan">
      <formula>0</formula>
    </cfRule>
  </conditionalFormatting>
  <conditionalFormatting sqref="P605">
    <cfRule type="cellIs" dxfId="9183" priority="557" operator="lessThan">
      <formula>0</formula>
    </cfRule>
  </conditionalFormatting>
  <conditionalFormatting sqref="P606">
    <cfRule type="cellIs" dxfId="9182" priority="556" operator="lessThan">
      <formula>0</formula>
    </cfRule>
  </conditionalFormatting>
  <conditionalFormatting sqref="D608:N608 D605:N605 D602:N603">
    <cfRule type="expression" dxfId="9181" priority="528">
      <formula>D602/C602&gt;1</formula>
    </cfRule>
    <cfRule type="expression" dxfId="9180" priority="529">
      <formula>D602/C602&lt;1</formula>
    </cfRule>
  </conditionalFormatting>
  <conditionalFormatting sqref="C493:C496">
    <cfRule type="expression" dxfId="9179" priority="552">
      <formula>C493/B493&gt;1</formula>
    </cfRule>
    <cfRule type="expression" dxfId="9178" priority="553">
      <formula>C493/B493&lt;1</formula>
    </cfRule>
  </conditionalFormatting>
  <conditionalFormatting sqref="D493:N496">
    <cfRule type="cellIs" dxfId="9177" priority="551" operator="lessThan">
      <formula>0</formula>
    </cfRule>
  </conditionalFormatting>
  <conditionalFormatting sqref="D493:N496">
    <cfRule type="expression" dxfId="9176" priority="549">
      <formula>D493/C493&gt;1</formula>
    </cfRule>
    <cfRule type="expression" dxfId="9175" priority="550">
      <formula>D493/C493&lt;1</formula>
    </cfRule>
  </conditionalFormatting>
  <conditionalFormatting sqref="B493:B496">
    <cfRule type="expression" dxfId="9174" priority="546">
      <formula>B493/#REF!&gt;1</formula>
    </cfRule>
    <cfRule type="expression" dxfId="9173" priority="547">
      <formula>B493/#REF!&lt;1</formula>
    </cfRule>
  </conditionalFormatting>
  <conditionalFormatting sqref="C551:N551 C537:N537">
    <cfRule type="cellIs" dxfId="9172" priority="537" operator="lessThan">
      <formula>0</formula>
    </cfRule>
  </conditionalFormatting>
  <conditionalFormatting sqref="C551:M551 C537:M537">
    <cfRule type="cellIs" dxfId="9171" priority="543" operator="lessThan">
      <formula>0</formula>
    </cfRule>
  </conditionalFormatting>
  <conditionalFormatting sqref="C547:C550 C533:C536">
    <cfRule type="expression" dxfId="9170" priority="541">
      <formula>C533/B533&gt;1</formula>
    </cfRule>
    <cfRule type="expression" dxfId="9169" priority="542">
      <formula>C533/B533&lt;1</formula>
    </cfRule>
  </conditionalFormatting>
  <conditionalFormatting sqref="D547:N550 D533:N536">
    <cfRule type="cellIs" dxfId="9168" priority="540" operator="lessThan">
      <formula>0</formula>
    </cfRule>
  </conditionalFormatting>
  <conditionalFormatting sqref="D547:N550 D533:N536">
    <cfRule type="expression" dxfId="9167" priority="538">
      <formula>D533/C533&gt;1</formula>
    </cfRule>
    <cfRule type="expression" dxfId="9166" priority="539">
      <formula>D533/C533&lt;1</formula>
    </cfRule>
  </conditionalFormatting>
  <conditionalFormatting sqref="D608:N608 D605:N605 D602:N603">
    <cfRule type="cellIs" dxfId="9165" priority="530" operator="lessThan">
      <formula>0</formula>
    </cfRule>
  </conditionalFormatting>
  <conditionalFormatting sqref="C551:N551 C537:N537">
    <cfRule type="expression" dxfId="9164" priority="535">
      <formula>C537/B537&gt;1</formula>
    </cfRule>
    <cfRule type="expression" dxfId="9163" priority="536">
      <formula>C537/B537&lt;1</formula>
    </cfRule>
  </conditionalFormatting>
  <conditionalFormatting sqref="B608 B605 B602:B603 B598:B599">
    <cfRule type="cellIs" dxfId="9162" priority="534" operator="lessThan">
      <formula>0</formula>
    </cfRule>
  </conditionalFormatting>
  <conditionalFormatting sqref="C608 C605 C602:C603">
    <cfRule type="cellIs" dxfId="9161" priority="533" operator="lessThan">
      <formula>0</formula>
    </cfRule>
  </conditionalFormatting>
  <conditionalFormatting sqref="C608 C605 C602:C603">
    <cfRule type="expression" dxfId="9160" priority="531">
      <formula>C602/B602&gt;1</formula>
    </cfRule>
    <cfRule type="expression" dxfId="9159" priority="532">
      <formula>C602/B602&lt;1</formula>
    </cfRule>
  </conditionalFormatting>
  <conditionalFormatting sqref="B491:N491 B560">
    <cfRule type="expression" dxfId="9158" priority="1093">
      <formula>B491/#REF!&gt;1</formula>
    </cfRule>
    <cfRule type="expression" dxfId="9157" priority="1094">
      <formula>B491/#REF!&lt;1</formula>
    </cfRule>
  </conditionalFormatting>
  <conditionalFormatting sqref="C446">
    <cfRule type="cellIs" dxfId="9156" priority="527" operator="lessThan">
      <formula>0</formula>
    </cfRule>
  </conditionalFormatting>
  <conditionalFormatting sqref="C446">
    <cfRule type="expression" dxfId="9155" priority="525">
      <formula>C446/B446&gt;1</formula>
    </cfRule>
    <cfRule type="expression" dxfId="9154" priority="526">
      <formula>C446/B446&lt;1</formula>
    </cfRule>
  </conditionalFormatting>
  <conditionalFormatting sqref="D446:N446">
    <cfRule type="cellIs" dxfId="9153" priority="524" operator="lessThan">
      <formula>0</formula>
    </cfRule>
  </conditionalFormatting>
  <conditionalFormatting sqref="D446:N446">
    <cfRule type="expression" dxfId="9152" priority="522">
      <formula>D446/C446&gt;1</formula>
    </cfRule>
    <cfRule type="expression" dxfId="9151" priority="523">
      <formula>D446/C446&lt;1</formula>
    </cfRule>
  </conditionalFormatting>
  <conditionalFormatting sqref="B446">
    <cfRule type="cellIs" dxfId="9150" priority="521" operator="lessThan">
      <formula>0</formula>
    </cfRule>
  </conditionalFormatting>
  <conditionalFormatting sqref="B446">
    <cfRule type="expression" dxfId="9149" priority="519">
      <formula>B446/#REF!&gt;1</formula>
    </cfRule>
    <cfRule type="expression" dxfId="9148" priority="520">
      <formula>B446/#REF!&lt;1</formula>
    </cfRule>
  </conditionalFormatting>
  <conditionalFormatting sqref="C497">
    <cfRule type="cellIs" dxfId="9147" priority="518" operator="lessThan">
      <formula>0</formula>
    </cfRule>
  </conditionalFormatting>
  <conditionalFormatting sqref="D497:N497">
    <cfRule type="cellIs" dxfId="9146" priority="515" operator="lessThan">
      <formula>0</formula>
    </cfRule>
  </conditionalFormatting>
  <conditionalFormatting sqref="C497">
    <cfRule type="expression" dxfId="9145" priority="516">
      <formula>C497/B497&gt;1</formula>
    </cfRule>
    <cfRule type="expression" dxfId="9144" priority="517">
      <formula>C497/B497&lt;1</formula>
    </cfRule>
  </conditionalFormatting>
  <conditionalFormatting sqref="D497:N497">
    <cfRule type="expression" dxfId="9143" priority="513">
      <formula>D497/C497&gt;1</formula>
    </cfRule>
    <cfRule type="expression" dxfId="9142" priority="514">
      <formula>D497/C497&lt;1</formula>
    </cfRule>
  </conditionalFormatting>
  <conditionalFormatting sqref="B497">
    <cfRule type="cellIs" dxfId="9141" priority="512" operator="lessThan">
      <formula>0</formula>
    </cfRule>
  </conditionalFormatting>
  <conditionalFormatting sqref="B497">
    <cfRule type="expression" dxfId="9140" priority="510">
      <formula>B497/#REF!&gt;1</formula>
    </cfRule>
    <cfRule type="expression" dxfId="9139" priority="511">
      <formula>B497/#REF!&lt;1</formula>
    </cfRule>
  </conditionalFormatting>
  <conditionalFormatting sqref="C566:N566">
    <cfRule type="expression" dxfId="9138" priority="487">
      <formula>C566/B566&gt;1</formula>
    </cfRule>
    <cfRule type="expression" dxfId="9137" priority="488">
      <formula>C566/B566&lt;1</formula>
    </cfRule>
  </conditionalFormatting>
  <conditionalFormatting sqref="B538:N538">
    <cfRule type="cellIs" dxfId="9136" priority="509" operator="lessThan">
      <formula>0</formula>
    </cfRule>
  </conditionalFormatting>
  <conditionalFormatting sqref="B538:N538">
    <cfRule type="expression" dxfId="9135" priority="507">
      <formula>B538/A538&gt;1</formula>
    </cfRule>
    <cfRule type="expression" dxfId="9134" priority="508">
      <formula>B538/A538&lt;1</formula>
    </cfRule>
  </conditionalFormatting>
  <conditionalFormatting sqref="B552:N552">
    <cfRule type="cellIs" dxfId="9133" priority="506" operator="lessThan">
      <formula>0</formula>
    </cfRule>
  </conditionalFormatting>
  <conditionalFormatting sqref="B552:N552">
    <cfRule type="expression" dxfId="9132" priority="504">
      <formula>B552/A552&gt;1</formula>
    </cfRule>
    <cfRule type="expression" dxfId="9131" priority="505">
      <formula>B552/A552&lt;1</formula>
    </cfRule>
  </conditionalFormatting>
  <conditionalFormatting sqref="N571">
    <cfRule type="cellIs" dxfId="9130" priority="480" operator="lessThan">
      <formula>0</formula>
    </cfRule>
  </conditionalFormatting>
  <conditionalFormatting sqref="C545:N545">
    <cfRule type="expression" dxfId="9129" priority="498">
      <formula>C545/B545&gt;1</formula>
    </cfRule>
    <cfRule type="expression" dxfId="9128" priority="499">
      <formula>C545/B545&lt;1</formula>
    </cfRule>
  </conditionalFormatting>
  <conditionalFormatting sqref="C571:M571">
    <cfRule type="expression" dxfId="9127" priority="482">
      <formula>C571/B571&gt;1</formula>
    </cfRule>
    <cfRule type="expression" dxfId="9126" priority="483">
      <formula>C571/B571&lt;1</formula>
    </cfRule>
  </conditionalFormatting>
  <conditionalFormatting sqref="N571">
    <cfRule type="expression" dxfId="9125" priority="477">
      <formula>N571/M571&gt;1</formula>
    </cfRule>
    <cfRule type="expression" dxfId="9124" priority="478">
      <formula>N571/M571&lt;1</formula>
    </cfRule>
  </conditionalFormatting>
  <conditionalFormatting sqref="C571:M571">
    <cfRule type="cellIs" dxfId="9123" priority="486" operator="lessThan">
      <formula>0</formula>
    </cfRule>
  </conditionalFormatting>
  <conditionalFormatting sqref="C571:M571">
    <cfRule type="cellIs" dxfId="9122" priority="485" operator="lessThan">
      <formula>0</formula>
    </cfRule>
  </conditionalFormatting>
  <conditionalFormatting sqref="B545">
    <cfRule type="cellIs" dxfId="9121" priority="501" operator="lessThan">
      <formula>0</formula>
    </cfRule>
  </conditionalFormatting>
  <conditionalFormatting sqref="B545">
    <cfRule type="expression" dxfId="9120" priority="502">
      <formula>B545/#REF!&gt;1</formula>
    </cfRule>
    <cfRule type="expression" dxfId="9119" priority="503">
      <formula>B545/#REF!&lt;1</formula>
    </cfRule>
  </conditionalFormatting>
  <conditionalFormatting sqref="C545:N545">
    <cfRule type="cellIs" dxfId="9118" priority="500" operator="lessThan">
      <formula>0</formula>
    </cfRule>
  </conditionalFormatting>
  <conditionalFormatting sqref="C598:N599">
    <cfRule type="expression" dxfId="9117" priority="495">
      <formula>C598/B598&gt;1</formula>
    </cfRule>
    <cfRule type="expression" dxfId="9116" priority="496">
      <formula>C598/B598&lt;1</formula>
    </cfRule>
  </conditionalFormatting>
  <conditionalFormatting sqref="C560:N560">
    <cfRule type="expression" dxfId="9115" priority="492">
      <formula>C560/B560&gt;1</formula>
    </cfRule>
    <cfRule type="expression" dxfId="9114" priority="493">
      <formula>C560/B560&lt;1</formula>
    </cfRule>
  </conditionalFormatting>
  <conditionalFormatting sqref="N571">
    <cfRule type="cellIs" dxfId="9113" priority="481" operator="lessThan">
      <formula>0</formula>
    </cfRule>
  </conditionalFormatting>
  <conditionalFormatting sqref="C571:M571">
    <cfRule type="cellIs" dxfId="9112" priority="484" operator="lessThan">
      <formula>0</formula>
    </cfRule>
  </conditionalFormatting>
  <conditionalFormatting sqref="N571">
    <cfRule type="cellIs" dxfId="9111" priority="479" operator="lessThan">
      <formula>0</formula>
    </cfRule>
  </conditionalFormatting>
  <conditionalFormatting sqref="B628:N631">
    <cfRule type="cellIs" dxfId="9110" priority="476" operator="lessThan">
      <formula>0</formula>
    </cfRule>
  </conditionalFormatting>
  <conditionalFormatting sqref="I630:N630 P628:Q631">
    <cfRule type="cellIs" dxfId="9109" priority="475" operator="lessThan">
      <formula>0</formula>
    </cfRule>
  </conditionalFormatting>
  <conditionalFormatting sqref="B632:N635">
    <cfRule type="cellIs" dxfId="9108" priority="474" operator="lessThan">
      <formula>0</formula>
    </cfRule>
  </conditionalFormatting>
  <conditionalFormatting sqref="I634:N634 P632:Q635">
    <cfRule type="cellIs" dxfId="9107" priority="473" operator="lessThan">
      <formula>0</formula>
    </cfRule>
  </conditionalFormatting>
  <conditionalFormatting sqref="B636:N639">
    <cfRule type="cellIs" dxfId="9106" priority="472" operator="lessThan">
      <formula>0</formula>
    </cfRule>
  </conditionalFormatting>
  <conditionalFormatting sqref="I638:N638 P636:Q639">
    <cfRule type="cellIs" dxfId="9105" priority="471" operator="lessThan">
      <formula>0</formula>
    </cfRule>
  </conditionalFormatting>
  <conditionalFormatting sqref="B640:N643">
    <cfRule type="cellIs" dxfId="9104" priority="470" operator="lessThan">
      <formula>0</formula>
    </cfRule>
  </conditionalFormatting>
  <conditionalFormatting sqref="I642:N642 P640:Q643">
    <cfRule type="cellIs" dxfId="9103" priority="469" operator="lessThan">
      <formula>0</formula>
    </cfRule>
  </conditionalFormatting>
  <conditionalFormatting sqref="B644:N647">
    <cfRule type="cellIs" dxfId="9102" priority="468" operator="lessThan">
      <formula>0</formula>
    </cfRule>
  </conditionalFormatting>
  <conditionalFormatting sqref="I646:N646 P644:Q647">
    <cfRule type="cellIs" dxfId="9101" priority="467" operator="lessThan">
      <formula>0</formula>
    </cfRule>
  </conditionalFormatting>
  <conditionalFormatting sqref="B648:N651">
    <cfRule type="cellIs" dxfId="9100" priority="466" operator="lessThan">
      <formula>0</formula>
    </cfRule>
  </conditionalFormatting>
  <conditionalFormatting sqref="I650:N650 P648:Q651">
    <cfRule type="cellIs" dxfId="9099" priority="465" operator="lessThan">
      <formula>0</formula>
    </cfRule>
  </conditionalFormatting>
  <conditionalFormatting sqref="B652:N655">
    <cfRule type="cellIs" dxfId="9098" priority="464" operator="lessThan">
      <formula>0</formula>
    </cfRule>
  </conditionalFormatting>
  <conditionalFormatting sqref="I654:N654 P652:Q655">
    <cfRule type="cellIs" dxfId="9097" priority="463" operator="lessThan">
      <formula>0</formula>
    </cfRule>
  </conditionalFormatting>
  <conditionalFormatting sqref="B656:N659">
    <cfRule type="cellIs" dxfId="9096" priority="462" operator="lessThan">
      <formula>0</formula>
    </cfRule>
  </conditionalFormatting>
  <conditionalFormatting sqref="I658:N658 P656:Q659">
    <cfRule type="cellIs" dxfId="9095" priority="461" operator="lessThan">
      <formula>0</formula>
    </cfRule>
  </conditionalFormatting>
  <conditionalFormatting sqref="B664:N667">
    <cfRule type="cellIs" dxfId="9094" priority="460" operator="lessThan">
      <formula>0</formula>
    </cfRule>
  </conditionalFormatting>
  <conditionalFormatting sqref="I666:N666 P664:Q667">
    <cfRule type="cellIs" dxfId="9093" priority="459" operator="lessThan">
      <formula>0</formula>
    </cfRule>
  </conditionalFormatting>
  <conditionalFormatting sqref="B668:N671">
    <cfRule type="cellIs" dxfId="9092" priority="458" operator="lessThan">
      <formula>0</formula>
    </cfRule>
  </conditionalFormatting>
  <conditionalFormatting sqref="I670:N670 P668:Q671">
    <cfRule type="cellIs" dxfId="9091" priority="457" operator="lessThan">
      <formula>0</formula>
    </cfRule>
  </conditionalFormatting>
  <conditionalFormatting sqref="P608">
    <cfRule type="cellIs" dxfId="9090" priority="456" operator="lessThan">
      <formula>0</formula>
    </cfRule>
  </conditionalFormatting>
  <conditionalFormatting sqref="Q447:Q448">
    <cfRule type="cellIs" dxfId="9089" priority="455" operator="lessThan">
      <formula>0</formula>
    </cfRule>
  </conditionalFormatting>
  <conditionalFormatting sqref="P447:P448">
    <cfRule type="cellIs" dxfId="9088" priority="454" operator="lessThan">
      <formula>0</formula>
    </cfRule>
  </conditionalFormatting>
  <conditionalFormatting sqref="B447:N447 B493:O499 B490:O490 B492">
    <cfRule type="cellIs" dxfId="9087" priority="453" operator="lessThan">
      <formula>0</formula>
    </cfRule>
  </conditionalFormatting>
  <conditionalFormatting sqref="B499:N499">
    <cfRule type="cellIs" dxfId="9086" priority="450" operator="lessThan">
      <formula>0</formula>
    </cfRule>
  </conditionalFormatting>
  <conditionalFormatting sqref="B553:N553">
    <cfRule type="cellIs" dxfId="9085" priority="447" operator="lessThan">
      <formula>0</formula>
    </cfRule>
  </conditionalFormatting>
  <conditionalFormatting sqref="P477:Q477 B477">
    <cfRule type="cellIs" dxfId="9084" priority="446" operator="lessThan">
      <formula>0</formula>
    </cfRule>
  </conditionalFormatting>
  <conditionalFormatting sqref="Q478:Q482">
    <cfRule type="cellIs" dxfId="9083" priority="445" operator="lessThan">
      <formula>0</formula>
    </cfRule>
  </conditionalFormatting>
  <conditionalFormatting sqref="P478:P481">
    <cfRule type="cellIs" dxfId="9082" priority="444" operator="lessThan">
      <formula>0</formula>
    </cfRule>
  </conditionalFormatting>
  <conditionalFormatting sqref="P482">
    <cfRule type="cellIs" dxfId="9081" priority="443" operator="lessThan">
      <formula>0</formula>
    </cfRule>
  </conditionalFormatting>
  <conditionalFormatting sqref="P457:Q457 B457">
    <cfRule type="cellIs" dxfId="9080" priority="442" operator="lessThan">
      <formula>0</formula>
    </cfRule>
  </conditionalFormatting>
  <conditionalFormatting sqref="Q458:Q462">
    <cfRule type="cellIs" dxfId="9079" priority="441" operator="lessThan">
      <formula>0</formula>
    </cfRule>
  </conditionalFormatting>
  <conditionalFormatting sqref="P458:P461">
    <cfRule type="cellIs" dxfId="9078" priority="440" operator="lessThan">
      <formula>0</formula>
    </cfRule>
  </conditionalFormatting>
  <conditionalFormatting sqref="P462">
    <cfRule type="cellIs" dxfId="9077" priority="439" operator="lessThan">
      <formula>0</formula>
    </cfRule>
  </conditionalFormatting>
  <conditionalFormatting sqref="P465:Q465 B465">
    <cfRule type="cellIs" dxfId="9076" priority="438" operator="lessThan">
      <formula>0</formula>
    </cfRule>
  </conditionalFormatting>
  <conditionalFormatting sqref="Q466:Q470">
    <cfRule type="cellIs" dxfId="9075" priority="437" operator="lessThan">
      <formula>0</formula>
    </cfRule>
  </conditionalFormatting>
  <conditionalFormatting sqref="P466:P469">
    <cfRule type="cellIs" dxfId="9074" priority="436" operator="lessThan">
      <formula>0</formula>
    </cfRule>
  </conditionalFormatting>
  <conditionalFormatting sqref="P470">
    <cfRule type="cellIs" dxfId="9073" priority="435" operator="lessThan">
      <formula>0</formula>
    </cfRule>
  </conditionalFormatting>
  <conditionalFormatting sqref="O574:O577">
    <cfRule type="cellIs" dxfId="9072" priority="411" operator="lessThan">
      <formula>0</formula>
    </cfRule>
  </conditionalFormatting>
  <conditionalFormatting sqref="O574:O577">
    <cfRule type="cellIs" dxfId="9071" priority="410" operator="lessThan">
      <formula>0</formula>
    </cfRule>
  </conditionalFormatting>
  <conditionalFormatting sqref="O382">
    <cfRule type="cellIs" dxfId="9070" priority="406" operator="lessThan">
      <formula>0</formula>
    </cfRule>
  </conditionalFormatting>
  <conditionalFormatting sqref="O358">
    <cfRule type="cellIs" dxfId="9069" priority="405" operator="lessThan">
      <formula>0</formula>
    </cfRule>
  </conditionalFormatting>
  <conditionalFormatting sqref="O370">
    <cfRule type="cellIs" dxfId="9068" priority="407" operator="lessThan">
      <formula>0</formula>
    </cfRule>
  </conditionalFormatting>
  <conditionalFormatting sqref="O356:O358 O368:O370 O380:O382 O386:O388 O392:O394 O398:O400 O404:O406 O410:O412 O416:O418 O422:O424 O429:O431 O435:O437 O491 O584:O587 O538 O552">
    <cfRule type="cellIs" dxfId="9067" priority="432" operator="lessThan">
      <formula>0</formula>
    </cfRule>
  </conditionalFormatting>
  <conditionalFormatting sqref="O347">
    <cfRule type="cellIs" dxfId="9066" priority="431" operator="lessThan">
      <formula>0</formula>
    </cfRule>
  </conditionalFormatting>
  <conditionalFormatting sqref="O347">
    <cfRule type="cellIs" dxfId="9065" priority="430" operator="lessThan">
      <formula>0</formula>
    </cfRule>
  </conditionalFormatting>
  <conditionalFormatting sqref="O350:O353">
    <cfRule type="cellIs" dxfId="9064" priority="429" operator="lessThan">
      <formula>0</formula>
    </cfRule>
  </conditionalFormatting>
  <conditionalFormatting sqref="O357">
    <cfRule type="cellIs" dxfId="9063" priority="428" operator="lessThan">
      <formula>0</formula>
    </cfRule>
  </conditionalFormatting>
  <conditionalFormatting sqref="O368:O369">
    <cfRule type="cellIs" dxfId="9062" priority="427" operator="lessThan">
      <formula>0</formula>
    </cfRule>
  </conditionalFormatting>
  <conditionalFormatting sqref="O380:O381">
    <cfRule type="cellIs" dxfId="9061" priority="426" operator="lessThan">
      <formula>0</formula>
    </cfRule>
  </conditionalFormatting>
  <conditionalFormatting sqref="O556:O558">
    <cfRule type="cellIs" dxfId="9060" priority="422" operator="lessThan">
      <formula>0</formula>
    </cfRule>
  </conditionalFormatting>
  <conditionalFormatting sqref="O386:O388">
    <cfRule type="cellIs" dxfId="9059" priority="425" operator="lessThan">
      <formula>0</formula>
    </cfRule>
  </conditionalFormatting>
  <conditionalFormatting sqref="O354">
    <cfRule type="cellIs" dxfId="9058" priority="424" operator="lessThan">
      <formula>0</formula>
    </cfRule>
  </conditionalFormatting>
  <conditionalFormatting sqref="O389">
    <cfRule type="cellIs" dxfId="9057" priority="401" operator="lessThan">
      <formula>0</formula>
    </cfRule>
  </conditionalFormatting>
  <conditionalFormatting sqref="O556:O558">
    <cfRule type="cellIs" dxfId="9056" priority="423" operator="lessThan">
      <formula>0</formula>
    </cfRule>
  </conditionalFormatting>
  <conditionalFormatting sqref="O562 O564:O565">
    <cfRule type="cellIs" dxfId="9055" priority="420" operator="lessThan">
      <formula>0</formula>
    </cfRule>
  </conditionalFormatting>
  <conditionalFormatting sqref="O564:O565 O562">
    <cfRule type="cellIs" dxfId="9054" priority="421" operator="lessThan">
      <formula>0</formula>
    </cfRule>
  </conditionalFormatting>
  <conditionalFormatting sqref="O579:O582">
    <cfRule type="cellIs" dxfId="9053" priority="418" operator="lessThan">
      <formula>0</formula>
    </cfRule>
  </conditionalFormatting>
  <conditionalFormatting sqref="O579:O582">
    <cfRule type="cellIs" dxfId="9052" priority="419" operator="lessThan">
      <formula>0</formula>
    </cfRule>
  </conditionalFormatting>
  <conditionalFormatting sqref="O584:O587">
    <cfRule type="cellIs" dxfId="9051" priority="416" operator="lessThan">
      <formula>0</formula>
    </cfRule>
  </conditionalFormatting>
  <conditionalFormatting sqref="O584:O587">
    <cfRule type="cellIs" dxfId="9050" priority="417" operator="lessThan">
      <formula>0</formula>
    </cfRule>
  </conditionalFormatting>
  <conditionalFormatting sqref="O589:O592">
    <cfRule type="cellIs" dxfId="9049" priority="414" operator="lessThan">
      <formula>0</formula>
    </cfRule>
  </conditionalFormatting>
  <conditionalFormatting sqref="O589:O592">
    <cfRule type="cellIs" dxfId="9048" priority="415" operator="lessThan">
      <formula>0</formula>
    </cfRule>
  </conditionalFormatting>
  <conditionalFormatting sqref="O420">
    <cfRule type="cellIs" dxfId="9047" priority="339" operator="lessThan">
      <formula>0</formula>
    </cfRule>
  </conditionalFormatting>
  <conditionalFormatting sqref="O383">
    <cfRule type="cellIs" dxfId="9046" priority="402" operator="lessThan">
      <formula>0</formula>
    </cfRule>
  </conditionalFormatting>
  <conditionalFormatting sqref="O568:O570">
    <cfRule type="cellIs" dxfId="9045" priority="412" operator="lessThan">
      <formula>0</formula>
    </cfRule>
  </conditionalFormatting>
  <conditionalFormatting sqref="O568:O570">
    <cfRule type="cellIs" dxfId="9044" priority="413" operator="lessThan">
      <formula>0</formula>
    </cfRule>
  </conditionalFormatting>
  <conditionalFormatting sqref="O371">
    <cfRule type="cellIs" dxfId="9043" priority="403" operator="lessThan">
      <formula>0</formula>
    </cfRule>
  </conditionalFormatting>
  <conditionalFormatting sqref="O420">
    <cfRule type="cellIs" dxfId="9042" priority="340" operator="lessThan">
      <formula>0</formula>
    </cfRule>
  </conditionalFormatting>
  <conditionalFormatting sqref="O435">
    <cfRule type="cellIs" dxfId="9041" priority="316" operator="lessThan">
      <formula>0</formula>
    </cfRule>
  </conditionalFormatting>
  <conditionalFormatting sqref="O433">
    <cfRule type="cellIs" dxfId="9040" priority="317" operator="lessThan">
      <formula>0</formula>
    </cfRule>
  </conditionalFormatting>
  <conditionalFormatting sqref="O435">
    <cfRule type="cellIs" dxfId="9039" priority="314" operator="lessThan">
      <formula>0</formula>
    </cfRule>
  </conditionalFormatting>
  <conditionalFormatting sqref="O435">
    <cfRule type="cellIs" dxfId="9038" priority="315" operator="lessThan">
      <formula>0</formula>
    </cfRule>
  </conditionalFormatting>
  <conditionalFormatting sqref="O429">
    <cfRule type="cellIs" dxfId="9037" priority="326" operator="lessThan">
      <formula>0</formula>
    </cfRule>
  </conditionalFormatting>
  <conditionalFormatting sqref="O422">
    <cfRule type="cellIs" dxfId="9036" priority="336" operator="lessThan">
      <formula>0</formula>
    </cfRule>
  </conditionalFormatting>
  <conditionalFormatting sqref="O429">
    <cfRule type="cellIs" dxfId="9035" priority="325" operator="lessThan">
      <formula>0</formula>
    </cfRule>
  </conditionalFormatting>
  <conditionalFormatting sqref="O429">
    <cfRule type="cellIs" dxfId="9034" priority="324" operator="lessThan">
      <formula>0</formula>
    </cfRule>
  </conditionalFormatting>
  <conditionalFormatting sqref="O422">
    <cfRule type="cellIs" dxfId="9033" priority="337" operator="lessThan">
      <formula>0</formula>
    </cfRule>
  </conditionalFormatting>
  <conditionalFormatting sqref="O429">
    <cfRule type="cellIs" dxfId="9032" priority="323" operator="lessThan">
      <formula>0</formula>
    </cfRule>
  </conditionalFormatting>
  <conditionalFormatting sqref="O422">
    <cfRule type="cellIs" dxfId="9031" priority="338" operator="lessThan">
      <formula>0</formula>
    </cfRule>
  </conditionalFormatting>
  <conditionalFormatting sqref="O422">
    <cfRule type="cellIs" dxfId="9030" priority="335" operator="lessThan">
      <formula>0</formula>
    </cfRule>
  </conditionalFormatting>
  <conditionalFormatting sqref="O429">
    <cfRule type="cellIs" dxfId="9029" priority="322" operator="lessThan">
      <formula>0</formula>
    </cfRule>
  </conditionalFormatting>
  <conditionalFormatting sqref="O604 O606:O607 O624:O627 O660:O663">
    <cfRule type="cellIs" dxfId="9028" priority="409" operator="lessThan">
      <formula>0</formula>
    </cfRule>
  </conditionalFormatting>
  <conditionalFormatting sqref="O626">
    <cfRule type="cellIs" dxfId="9027" priority="408" operator="lessThan">
      <formula>0</formula>
    </cfRule>
  </conditionalFormatting>
  <conditionalFormatting sqref="O435">
    <cfRule type="cellIs" dxfId="9026" priority="312" operator="lessThan">
      <formula>0</formula>
    </cfRule>
  </conditionalFormatting>
  <conditionalFormatting sqref="O435">
    <cfRule type="cellIs" dxfId="9025" priority="313" operator="lessThan">
      <formula>0</formula>
    </cfRule>
  </conditionalFormatting>
  <conditionalFormatting sqref="O359">
    <cfRule type="cellIs" dxfId="9024" priority="404" operator="lessThan">
      <formula>0</formula>
    </cfRule>
  </conditionalFormatting>
  <conditionalFormatting sqref="O435">
    <cfRule type="cellIs" dxfId="9023" priority="311" operator="lessThan">
      <formula>0</formula>
    </cfRule>
  </conditionalFormatting>
  <conditionalFormatting sqref="O438">
    <cfRule type="cellIs" dxfId="9022" priority="308" operator="lessThan">
      <formula>0</formula>
    </cfRule>
  </conditionalFormatting>
  <conditionalFormatting sqref="O439">
    <cfRule type="cellIs" dxfId="9021" priority="307" operator="lessThan">
      <formula>0</formula>
    </cfRule>
  </conditionalFormatting>
  <conditionalFormatting sqref="O435">
    <cfRule type="cellIs" dxfId="9020" priority="310" operator="lessThan">
      <formula>0</formula>
    </cfRule>
  </conditionalFormatting>
  <conditionalFormatting sqref="O439">
    <cfRule type="cellIs" dxfId="9019" priority="306" operator="lessThan">
      <formula>0</formula>
    </cfRule>
  </conditionalFormatting>
  <conditionalFormatting sqref="O551 O537">
    <cfRule type="cellIs" dxfId="9018" priority="290" operator="lessThan">
      <formula>0</formula>
    </cfRule>
  </conditionalFormatting>
  <conditionalFormatting sqref="O435">
    <cfRule type="cellIs" dxfId="9017" priority="309" operator="lessThan">
      <formula>0</formula>
    </cfRule>
  </conditionalFormatting>
  <conditionalFormatting sqref="O498">
    <cfRule type="cellIs" dxfId="9016" priority="300" operator="lessThan">
      <formula>0</formula>
    </cfRule>
  </conditionalFormatting>
  <conditionalFormatting sqref="O442:O445">
    <cfRule type="cellIs" dxfId="9015" priority="305" operator="lessThan">
      <formula>0</formula>
    </cfRule>
  </conditionalFormatting>
  <conditionalFormatting sqref="O392">
    <cfRule type="cellIs" dxfId="9014" priority="395" operator="lessThan">
      <formula>0</formula>
    </cfRule>
  </conditionalFormatting>
  <conditionalFormatting sqref="O392">
    <cfRule type="cellIs" dxfId="9013" priority="400" operator="lessThan">
      <formula>0</formula>
    </cfRule>
  </conditionalFormatting>
  <conditionalFormatting sqref="O392">
    <cfRule type="cellIs" dxfId="9012" priority="398" operator="lessThan">
      <formula>0</formula>
    </cfRule>
  </conditionalFormatting>
  <conditionalFormatting sqref="O392">
    <cfRule type="cellIs" dxfId="9011" priority="397" operator="lessThan">
      <formula>0</formula>
    </cfRule>
  </conditionalFormatting>
  <conditionalFormatting sqref="O395">
    <cfRule type="cellIs" dxfId="9010" priority="392" operator="lessThan">
      <formula>0</formula>
    </cfRule>
  </conditionalFormatting>
  <conditionalFormatting sqref="O398">
    <cfRule type="cellIs" dxfId="9009" priority="390" operator="lessThan">
      <formula>0</formula>
    </cfRule>
  </conditionalFormatting>
  <conditionalFormatting sqref="O372">
    <cfRule type="cellIs" dxfId="9008" priority="378" operator="lessThan">
      <formula>0</formula>
    </cfRule>
  </conditionalFormatting>
  <conditionalFormatting sqref="O392">
    <cfRule type="cellIs" dxfId="9007" priority="393" operator="lessThan">
      <formula>0</formula>
    </cfRule>
  </conditionalFormatting>
  <conditionalFormatting sqref="O392">
    <cfRule type="cellIs" dxfId="9006" priority="394" operator="lessThan">
      <formula>0</formula>
    </cfRule>
  </conditionalFormatting>
  <conditionalFormatting sqref="O392">
    <cfRule type="cellIs" dxfId="9005" priority="399" operator="lessThan">
      <formula>0</formula>
    </cfRule>
  </conditionalFormatting>
  <conditionalFormatting sqref="O392">
    <cfRule type="cellIs" dxfId="9004" priority="396" operator="lessThan">
      <formula>0</formula>
    </cfRule>
  </conditionalFormatting>
  <conditionalFormatting sqref="O398">
    <cfRule type="cellIs" dxfId="9003" priority="385" operator="lessThan">
      <formula>0</formula>
    </cfRule>
  </conditionalFormatting>
  <conditionalFormatting sqref="O398">
    <cfRule type="cellIs" dxfId="9002" priority="389" operator="lessThan">
      <formula>0</formula>
    </cfRule>
  </conditionalFormatting>
  <conditionalFormatting sqref="O398">
    <cfRule type="cellIs" dxfId="9001" priority="388" operator="lessThan">
      <formula>0</formula>
    </cfRule>
  </conditionalFormatting>
  <conditionalFormatting sqref="O398">
    <cfRule type="cellIs" dxfId="9000" priority="387" operator="lessThan">
      <formula>0</formula>
    </cfRule>
  </conditionalFormatting>
  <conditionalFormatting sqref="O398">
    <cfRule type="cellIs" dxfId="8999" priority="386" operator="lessThan">
      <formula>0</formula>
    </cfRule>
  </conditionalFormatting>
  <conditionalFormatting sqref="O398">
    <cfRule type="cellIs" dxfId="8998" priority="391" operator="lessThan">
      <formula>0</formula>
    </cfRule>
  </conditionalFormatting>
  <conditionalFormatting sqref="O390">
    <cfRule type="cellIs" dxfId="8997" priority="375" operator="lessThan">
      <formula>0</formula>
    </cfRule>
  </conditionalFormatting>
  <conditionalFormatting sqref="O398">
    <cfRule type="cellIs" dxfId="8996" priority="384" operator="lessThan">
      <formula>0</formula>
    </cfRule>
  </conditionalFormatting>
  <conditionalFormatting sqref="O401">
    <cfRule type="cellIs" dxfId="8995" priority="383" operator="lessThan">
      <formula>0</formula>
    </cfRule>
  </conditionalFormatting>
  <conditionalFormatting sqref="O354">
    <cfRule type="cellIs" dxfId="8994" priority="382" operator="lessThan">
      <formula>0</formula>
    </cfRule>
  </conditionalFormatting>
  <conditionalFormatting sqref="O360">
    <cfRule type="cellIs" dxfId="8993" priority="381" operator="lessThan">
      <formula>0</formula>
    </cfRule>
  </conditionalFormatting>
  <conditionalFormatting sqref="O360">
    <cfRule type="cellIs" dxfId="8992" priority="380" operator="lessThan">
      <formula>0</formula>
    </cfRule>
  </conditionalFormatting>
  <conditionalFormatting sqref="O372">
    <cfRule type="cellIs" dxfId="8991" priority="379" operator="lessThan">
      <formula>0</formula>
    </cfRule>
  </conditionalFormatting>
  <conditionalFormatting sqref="O384">
    <cfRule type="cellIs" dxfId="8990" priority="377" operator="lessThan">
      <formula>0</formula>
    </cfRule>
  </conditionalFormatting>
  <conditionalFormatting sqref="O384">
    <cfRule type="cellIs" dxfId="8989" priority="376" operator="lessThan">
      <formula>0</formula>
    </cfRule>
  </conditionalFormatting>
  <conditionalFormatting sqref="O396">
    <cfRule type="cellIs" dxfId="8988" priority="373" operator="lessThan">
      <formula>0</formula>
    </cfRule>
  </conditionalFormatting>
  <conditionalFormatting sqref="O396">
    <cfRule type="cellIs" dxfId="8987" priority="372" operator="lessThan">
      <formula>0</formula>
    </cfRule>
  </conditionalFormatting>
  <conditionalFormatting sqref="O390">
    <cfRule type="cellIs" dxfId="8986" priority="374" operator="lessThan">
      <formula>0</formula>
    </cfRule>
  </conditionalFormatting>
  <conditionalFormatting sqref="O413">
    <cfRule type="cellIs" dxfId="8985" priority="352" operator="lessThan">
      <formula>0</formula>
    </cfRule>
  </conditionalFormatting>
  <conditionalFormatting sqref="O414">
    <cfRule type="cellIs" dxfId="8984" priority="351" operator="lessThan">
      <formula>0</formula>
    </cfRule>
  </conditionalFormatting>
  <conditionalFormatting sqref="O404">
    <cfRule type="cellIs" dxfId="8983" priority="369" operator="lessThan">
      <formula>0</formula>
    </cfRule>
  </conditionalFormatting>
  <conditionalFormatting sqref="O404">
    <cfRule type="cellIs" dxfId="8982" priority="368" operator="lessThan">
      <formula>0</formula>
    </cfRule>
  </conditionalFormatting>
  <conditionalFormatting sqref="O404">
    <cfRule type="cellIs" dxfId="8981" priority="371" operator="lessThan">
      <formula>0</formula>
    </cfRule>
  </conditionalFormatting>
  <conditionalFormatting sqref="O404">
    <cfRule type="cellIs" dxfId="8980" priority="370" operator="lessThan">
      <formula>0</formula>
    </cfRule>
  </conditionalFormatting>
  <conditionalFormatting sqref="O416">
    <cfRule type="cellIs" dxfId="8979" priority="346" operator="lessThan">
      <formula>0</formula>
    </cfRule>
  </conditionalFormatting>
  <conditionalFormatting sqref="O416">
    <cfRule type="cellIs" dxfId="8978" priority="345" operator="lessThan">
      <formula>0</formula>
    </cfRule>
  </conditionalFormatting>
  <conditionalFormatting sqref="O404">
    <cfRule type="cellIs" dxfId="8977" priority="367" operator="lessThan">
      <formula>0</formula>
    </cfRule>
  </conditionalFormatting>
  <conditionalFormatting sqref="O404">
    <cfRule type="cellIs" dxfId="8976" priority="366" operator="lessThan">
      <formula>0</formula>
    </cfRule>
  </conditionalFormatting>
  <conditionalFormatting sqref="O404">
    <cfRule type="cellIs" dxfId="8975" priority="365" operator="lessThan">
      <formula>0</formula>
    </cfRule>
  </conditionalFormatting>
  <conditionalFormatting sqref="O404">
    <cfRule type="cellIs" dxfId="8974" priority="364" operator="lessThan">
      <formula>0</formula>
    </cfRule>
  </conditionalFormatting>
  <conditionalFormatting sqref="O407">
    <cfRule type="cellIs" dxfId="8973" priority="363" operator="lessThan">
      <formula>0</formula>
    </cfRule>
  </conditionalFormatting>
  <conditionalFormatting sqref="O408">
    <cfRule type="cellIs" dxfId="8972" priority="362" operator="lessThan">
      <formula>0</formula>
    </cfRule>
  </conditionalFormatting>
  <conditionalFormatting sqref="O408">
    <cfRule type="cellIs" dxfId="8971" priority="361" operator="lessThan">
      <formula>0</formula>
    </cfRule>
  </conditionalFormatting>
  <conditionalFormatting sqref="O414">
    <cfRule type="cellIs" dxfId="8970" priority="350" operator="lessThan">
      <formula>0</formula>
    </cfRule>
  </conditionalFormatting>
  <conditionalFormatting sqref="O416">
    <cfRule type="cellIs" dxfId="8969" priority="349" operator="lessThan">
      <formula>0</formula>
    </cfRule>
  </conditionalFormatting>
  <conditionalFormatting sqref="O416">
    <cfRule type="cellIs" dxfId="8968" priority="348" operator="lessThan">
      <formula>0</formula>
    </cfRule>
  </conditionalFormatting>
  <conditionalFormatting sqref="O416">
    <cfRule type="cellIs" dxfId="8967" priority="347" operator="lessThan">
      <formula>0</formula>
    </cfRule>
  </conditionalFormatting>
  <conditionalFormatting sqref="O416">
    <cfRule type="cellIs" dxfId="8966" priority="344" operator="lessThan">
      <formula>0</formula>
    </cfRule>
  </conditionalFormatting>
  <conditionalFormatting sqref="O410">
    <cfRule type="cellIs" dxfId="8965" priority="360" operator="lessThan">
      <formula>0</formula>
    </cfRule>
  </conditionalFormatting>
  <conditionalFormatting sqref="O410">
    <cfRule type="cellIs" dxfId="8964" priority="359" operator="lessThan">
      <formula>0</formula>
    </cfRule>
  </conditionalFormatting>
  <conditionalFormatting sqref="O410">
    <cfRule type="cellIs" dxfId="8963" priority="358" operator="lessThan">
      <formula>0</formula>
    </cfRule>
  </conditionalFormatting>
  <conditionalFormatting sqref="O410">
    <cfRule type="cellIs" dxfId="8962" priority="357" operator="lessThan">
      <formula>0</formula>
    </cfRule>
  </conditionalFormatting>
  <conditionalFormatting sqref="O416">
    <cfRule type="cellIs" dxfId="8961" priority="343" operator="lessThan">
      <formula>0</formula>
    </cfRule>
  </conditionalFormatting>
  <conditionalFormatting sqref="O416">
    <cfRule type="cellIs" dxfId="8960" priority="342" operator="lessThan">
      <formula>0</formula>
    </cfRule>
  </conditionalFormatting>
  <conditionalFormatting sqref="O419">
    <cfRule type="cellIs" dxfId="8959" priority="341" operator="lessThan">
      <formula>0</formula>
    </cfRule>
  </conditionalFormatting>
  <conditionalFormatting sqref="O410">
    <cfRule type="cellIs" dxfId="8958" priority="356" operator="lessThan">
      <formula>0</formula>
    </cfRule>
  </conditionalFormatting>
  <conditionalFormatting sqref="O410">
    <cfRule type="cellIs" dxfId="8957" priority="355" operator="lessThan">
      <formula>0</formula>
    </cfRule>
  </conditionalFormatting>
  <conditionalFormatting sqref="O410">
    <cfRule type="cellIs" dxfId="8956" priority="354" operator="lessThan">
      <formula>0</formula>
    </cfRule>
  </conditionalFormatting>
  <conditionalFormatting sqref="O410">
    <cfRule type="cellIs" dxfId="8955" priority="353" operator="lessThan">
      <formula>0</formula>
    </cfRule>
  </conditionalFormatting>
  <conditionalFormatting sqref="O559">
    <cfRule type="cellIs" dxfId="8954" priority="297" operator="lessThan">
      <formula>0</formula>
    </cfRule>
  </conditionalFormatting>
  <conditionalFormatting sqref="O563">
    <cfRule type="cellIs" dxfId="8953" priority="296" operator="lessThan">
      <formula>0</formula>
    </cfRule>
  </conditionalFormatting>
  <conditionalFormatting sqref="O563">
    <cfRule type="cellIs" dxfId="8952" priority="295" operator="lessThan">
      <formula>0</formula>
    </cfRule>
  </conditionalFormatting>
  <conditionalFormatting sqref="O608 O605 O602:O603">
    <cfRule type="cellIs" dxfId="8951" priority="283" operator="lessThan">
      <formula>0</formula>
    </cfRule>
  </conditionalFormatting>
  <conditionalFormatting sqref="O426">
    <cfRule type="cellIs" dxfId="8950" priority="328" operator="lessThan">
      <formula>0</formula>
    </cfRule>
  </conditionalFormatting>
  <conditionalFormatting sqref="O429">
    <cfRule type="cellIs" dxfId="8949" priority="327" operator="lessThan">
      <formula>0</formula>
    </cfRule>
  </conditionalFormatting>
  <conditionalFormatting sqref="B598:O599">
    <cfRule type="cellIs" dxfId="8948" priority="265" operator="lessThan">
      <formula>0</formula>
    </cfRule>
  </conditionalFormatting>
  <conditionalFormatting sqref="O560">
    <cfRule type="cellIs" dxfId="8947" priority="262" operator="lessThan">
      <formula>0</formula>
    </cfRule>
  </conditionalFormatting>
  <conditionalFormatting sqref="O566">
    <cfRule type="cellIs" dxfId="8946" priority="259" operator="lessThan">
      <formula>0</formula>
    </cfRule>
  </conditionalFormatting>
  <conditionalFormatting sqref="O566">
    <cfRule type="cellIs" dxfId="8945" priority="258" operator="lessThan">
      <formula>0</formula>
    </cfRule>
  </conditionalFormatting>
  <conditionalFormatting sqref="O566">
    <cfRule type="cellIs" dxfId="8944" priority="257" operator="lessThan">
      <formula>0</formula>
    </cfRule>
  </conditionalFormatting>
  <conditionalFormatting sqref="O429">
    <cfRule type="cellIs" dxfId="8943" priority="321" operator="lessThan">
      <formula>0</formula>
    </cfRule>
  </conditionalFormatting>
  <conditionalFormatting sqref="O429">
    <cfRule type="cellIs" dxfId="8942" priority="320" operator="lessThan">
      <formula>0</formula>
    </cfRule>
  </conditionalFormatting>
  <conditionalFormatting sqref="O432">
    <cfRule type="cellIs" dxfId="8941" priority="319" operator="lessThan">
      <formula>0</formula>
    </cfRule>
  </conditionalFormatting>
  <conditionalFormatting sqref="O433">
    <cfRule type="cellIs" dxfId="8940" priority="318" operator="lessThan">
      <formula>0</formula>
    </cfRule>
  </conditionalFormatting>
  <conditionalFormatting sqref="O422">
    <cfRule type="cellIs" dxfId="8939" priority="334" operator="lessThan">
      <formula>0</formula>
    </cfRule>
  </conditionalFormatting>
  <conditionalFormatting sqref="O422">
    <cfRule type="cellIs" dxfId="8938" priority="333" operator="lessThan">
      <formula>0</formula>
    </cfRule>
  </conditionalFormatting>
  <conditionalFormatting sqref="O422">
    <cfRule type="cellIs" dxfId="8937" priority="332" operator="lessThan">
      <formula>0</formula>
    </cfRule>
  </conditionalFormatting>
  <conditionalFormatting sqref="O422">
    <cfRule type="cellIs" dxfId="8936" priority="331" operator="lessThan">
      <formula>0</formula>
    </cfRule>
  </conditionalFormatting>
  <conditionalFormatting sqref="O425">
    <cfRule type="cellIs" dxfId="8935" priority="330" operator="lessThan">
      <formula>0</formula>
    </cfRule>
  </conditionalFormatting>
  <conditionalFormatting sqref="O426">
    <cfRule type="cellIs" dxfId="8934" priority="329" operator="lessThan">
      <formula>0</formula>
    </cfRule>
  </conditionalFormatting>
  <conditionalFormatting sqref="O442:O445">
    <cfRule type="expression" dxfId="8933" priority="303">
      <formula>O442/N442&gt;1</formula>
    </cfRule>
    <cfRule type="expression" dxfId="8932" priority="304">
      <formula>O442/N442&lt;1</formula>
    </cfRule>
  </conditionalFormatting>
  <conditionalFormatting sqref="O538 O552">
    <cfRule type="expression" dxfId="8931" priority="301">
      <formula>O538/#REF!&gt;1</formula>
    </cfRule>
    <cfRule type="expression" dxfId="8930" priority="302">
      <formula>O538/#REF!&lt;1</formula>
    </cfRule>
  </conditionalFormatting>
  <conditionalFormatting sqref="O493:O496">
    <cfRule type="cellIs" dxfId="8929" priority="293" operator="lessThan">
      <formula>0</formula>
    </cfRule>
  </conditionalFormatting>
  <conditionalFormatting sqref="O498">
    <cfRule type="expression" dxfId="8928" priority="298">
      <formula>O498/N498&gt;1</formula>
    </cfRule>
    <cfRule type="expression" dxfId="8927" priority="299">
      <formula>O498/N498&lt;1</formula>
    </cfRule>
  </conditionalFormatting>
  <conditionalFormatting sqref="O547:O550 O533:O536">
    <cfRule type="cellIs" dxfId="8926" priority="289" operator="lessThan">
      <formula>0</formula>
    </cfRule>
  </conditionalFormatting>
  <conditionalFormatting sqref="O662">
    <cfRule type="cellIs" dxfId="8925" priority="294" operator="lessThan">
      <formula>0</formula>
    </cfRule>
  </conditionalFormatting>
  <conditionalFormatting sqref="O608 O605 O602:O603">
    <cfRule type="expression" dxfId="8924" priority="281">
      <formula>O602/N602&gt;1</formula>
    </cfRule>
    <cfRule type="expression" dxfId="8923" priority="282">
      <formula>O602/N602&lt;1</formula>
    </cfRule>
  </conditionalFormatting>
  <conditionalFormatting sqref="O493:O496">
    <cfRule type="expression" dxfId="8922" priority="291">
      <formula>O493/N493&gt;1</formula>
    </cfRule>
    <cfRule type="expression" dxfId="8921" priority="292">
      <formula>O493/N493&lt;1</formula>
    </cfRule>
  </conditionalFormatting>
  <conditionalFormatting sqref="O551 O537">
    <cfRule type="cellIs" dxfId="8920" priority="286" operator="lessThan">
      <formula>0</formula>
    </cfRule>
  </conditionalFormatting>
  <conditionalFormatting sqref="O547:O550 O533:O536">
    <cfRule type="expression" dxfId="8919" priority="287">
      <formula>O533/N533&gt;1</formula>
    </cfRule>
    <cfRule type="expression" dxfId="8918" priority="288">
      <formula>O533/N533&lt;1</formula>
    </cfRule>
  </conditionalFormatting>
  <conditionalFormatting sqref="O551 O537">
    <cfRule type="expression" dxfId="8917" priority="284">
      <formula>O537/N537&gt;1</formula>
    </cfRule>
    <cfRule type="expression" dxfId="8916" priority="285">
      <formula>O537/N537&lt;1</formula>
    </cfRule>
  </conditionalFormatting>
  <conditionalFormatting sqref="O491">
    <cfRule type="expression" dxfId="8915" priority="433">
      <formula>O491/#REF!&gt;1</formula>
    </cfRule>
    <cfRule type="expression" dxfId="8914" priority="434">
      <formula>O491/#REF!&lt;1</formula>
    </cfRule>
  </conditionalFormatting>
  <conditionalFormatting sqref="O446">
    <cfRule type="cellIs" dxfId="8913" priority="280" operator="lessThan">
      <formula>0</formula>
    </cfRule>
  </conditionalFormatting>
  <conditionalFormatting sqref="O446">
    <cfRule type="expression" dxfId="8912" priority="278">
      <formula>O446/N446&gt;1</formula>
    </cfRule>
    <cfRule type="expression" dxfId="8911" priority="279">
      <formula>O446/N446&lt;1</formula>
    </cfRule>
  </conditionalFormatting>
  <conditionalFormatting sqref="O497">
    <cfRule type="cellIs" dxfId="8910" priority="277" operator="lessThan">
      <formula>0</formula>
    </cfRule>
  </conditionalFormatting>
  <conditionalFormatting sqref="O497">
    <cfRule type="expression" dxfId="8909" priority="275">
      <formula>O497/N497&gt;1</formula>
    </cfRule>
    <cfRule type="expression" dxfId="8908" priority="276">
      <formula>O497/N497&lt;1</formula>
    </cfRule>
  </conditionalFormatting>
  <conditionalFormatting sqref="O566">
    <cfRule type="expression" dxfId="8907" priority="255">
      <formula>O566/N566&gt;1</formula>
    </cfRule>
    <cfRule type="expression" dxfId="8906" priority="256">
      <formula>O566/N566&lt;1</formula>
    </cfRule>
  </conditionalFormatting>
  <conditionalFormatting sqref="O538">
    <cfRule type="cellIs" dxfId="8905" priority="274" operator="lessThan">
      <formula>0</formula>
    </cfRule>
  </conditionalFormatting>
  <conditionalFormatting sqref="O538">
    <cfRule type="expression" dxfId="8904" priority="272">
      <formula>O538/N538&gt;1</formula>
    </cfRule>
    <cfRule type="expression" dxfId="8903" priority="273">
      <formula>O538/N538&lt;1</formula>
    </cfRule>
  </conditionalFormatting>
  <conditionalFormatting sqref="O552">
    <cfRule type="cellIs" dxfId="8902" priority="271" operator="lessThan">
      <formula>0</formula>
    </cfRule>
  </conditionalFormatting>
  <conditionalFormatting sqref="O552">
    <cfRule type="expression" dxfId="8901" priority="269">
      <formula>O552/N552&gt;1</formula>
    </cfRule>
    <cfRule type="expression" dxfId="8900" priority="270">
      <formula>O552/N552&lt;1</formula>
    </cfRule>
  </conditionalFormatting>
  <conditionalFormatting sqref="O571">
    <cfRule type="cellIs" dxfId="8899" priority="253" operator="lessThan">
      <formula>0</formula>
    </cfRule>
  </conditionalFormatting>
  <conditionalFormatting sqref="O545">
    <cfRule type="expression" dxfId="8898" priority="266">
      <formula>O545/N545&gt;1</formula>
    </cfRule>
    <cfRule type="expression" dxfId="8897" priority="267">
      <formula>O545/N545&lt;1</formula>
    </cfRule>
  </conditionalFormatting>
  <conditionalFormatting sqref="O571">
    <cfRule type="expression" dxfId="8896" priority="250">
      <formula>O571/N571&gt;1</formula>
    </cfRule>
    <cfRule type="expression" dxfId="8895" priority="251">
      <formula>O571/N571&lt;1</formula>
    </cfRule>
  </conditionalFormatting>
  <conditionalFormatting sqref="O545">
    <cfRule type="cellIs" dxfId="8894" priority="268" operator="lessThan">
      <formula>0</formula>
    </cfRule>
  </conditionalFormatting>
  <conditionalFormatting sqref="B598:O599">
    <cfRule type="expression" dxfId="8893" priority="263">
      <formula>B598/A598&gt;1</formula>
    </cfRule>
    <cfRule type="expression" dxfId="8892" priority="264">
      <formula>B598/A598&lt;1</formula>
    </cfRule>
  </conditionalFormatting>
  <conditionalFormatting sqref="O560">
    <cfRule type="expression" dxfId="8891" priority="260">
      <formula>O560/N560&gt;1</formula>
    </cfRule>
    <cfRule type="expression" dxfId="8890" priority="261">
      <formula>O560/N560&lt;1</formula>
    </cfRule>
  </conditionalFormatting>
  <conditionalFormatting sqref="O571">
    <cfRule type="cellIs" dxfId="8889" priority="254" operator="lessThan">
      <formula>0</formula>
    </cfRule>
  </conditionalFormatting>
  <conditionalFormatting sqref="O571">
    <cfRule type="cellIs" dxfId="8888" priority="252" operator="lessThan">
      <formula>0</formula>
    </cfRule>
  </conditionalFormatting>
  <conditionalFormatting sqref="O628:O631">
    <cfRule type="cellIs" dxfId="8887" priority="249" operator="lessThan">
      <formula>0</formula>
    </cfRule>
  </conditionalFormatting>
  <conditionalFormatting sqref="O630">
    <cfRule type="cellIs" dxfId="8886" priority="248" operator="lessThan">
      <formula>0</formula>
    </cfRule>
  </conditionalFormatting>
  <conditionalFormatting sqref="O632:O635">
    <cfRule type="cellIs" dxfId="8885" priority="247" operator="lessThan">
      <formula>0</formula>
    </cfRule>
  </conditionalFormatting>
  <conditionalFormatting sqref="O634">
    <cfRule type="cellIs" dxfId="8884" priority="246" operator="lessThan">
      <formula>0</formula>
    </cfRule>
  </conditionalFormatting>
  <conditionalFormatting sqref="O636:O639">
    <cfRule type="cellIs" dxfId="8883" priority="245" operator="lessThan">
      <formula>0</formula>
    </cfRule>
  </conditionalFormatting>
  <conditionalFormatting sqref="O638">
    <cfRule type="cellIs" dxfId="8882" priority="244" operator="lessThan">
      <formula>0</formula>
    </cfRule>
  </conditionalFormatting>
  <conditionalFormatting sqref="O640:O643">
    <cfRule type="cellIs" dxfId="8881" priority="243" operator="lessThan">
      <formula>0</formula>
    </cfRule>
  </conditionalFormatting>
  <conditionalFormatting sqref="O642">
    <cfRule type="cellIs" dxfId="8880" priority="242" operator="lessThan">
      <formula>0</formula>
    </cfRule>
  </conditionalFormatting>
  <conditionalFormatting sqref="O644:O647">
    <cfRule type="cellIs" dxfId="8879" priority="241" operator="lessThan">
      <formula>0</formula>
    </cfRule>
  </conditionalFormatting>
  <conditionalFormatting sqref="O646">
    <cfRule type="cellIs" dxfId="8878" priority="240" operator="lessThan">
      <formula>0</formula>
    </cfRule>
  </conditionalFormatting>
  <conditionalFormatting sqref="O648:O651">
    <cfRule type="cellIs" dxfId="8877" priority="239" operator="lessThan">
      <formula>0</formula>
    </cfRule>
  </conditionalFormatting>
  <conditionalFormatting sqref="O650">
    <cfRule type="cellIs" dxfId="8876" priority="238" operator="lessThan">
      <formula>0</formula>
    </cfRule>
  </conditionalFormatting>
  <conditionalFormatting sqref="O652:O655">
    <cfRule type="cellIs" dxfId="8875" priority="237" operator="lessThan">
      <formula>0</formula>
    </cfRule>
  </conditionalFormatting>
  <conditionalFormatting sqref="O654">
    <cfRule type="cellIs" dxfId="8874" priority="236" operator="lessThan">
      <formula>0</formula>
    </cfRule>
  </conditionalFormatting>
  <conditionalFormatting sqref="O656:O659">
    <cfRule type="cellIs" dxfId="8873" priority="235" operator="lessThan">
      <formula>0</formula>
    </cfRule>
  </conditionalFormatting>
  <conditionalFormatting sqref="O658">
    <cfRule type="cellIs" dxfId="8872" priority="234" operator="lessThan">
      <formula>0</formula>
    </cfRule>
  </conditionalFormatting>
  <conditionalFormatting sqref="O664:O667">
    <cfRule type="cellIs" dxfId="8871" priority="233" operator="lessThan">
      <formula>0</formula>
    </cfRule>
  </conditionalFormatting>
  <conditionalFormatting sqref="O666">
    <cfRule type="cellIs" dxfId="8870" priority="232" operator="lessThan">
      <formula>0</formula>
    </cfRule>
  </conditionalFormatting>
  <conditionalFormatting sqref="O668:O671">
    <cfRule type="cellIs" dxfId="8869" priority="231" operator="lessThan">
      <formula>0</formula>
    </cfRule>
  </conditionalFormatting>
  <conditionalFormatting sqref="O670">
    <cfRule type="cellIs" dxfId="8868" priority="230" operator="lessThan">
      <formula>0</formula>
    </cfRule>
  </conditionalFormatting>
  <conditionalFormatting sqref="O447">
    <cfRule type="cellIs" dxfId="8867" priority="229" operator="lessThan">
      <formula>0</formula>
    </cfRule>
  </conditionalFormatting>
  <conditionalFormatting sqref="O499">
    <cfRule type="cellIs" dxfId="8866" priority="228" operator="lessThan">
      <formula>0</formula>
    </cfRule>
  </conditionalFormatting>
  <conditionalFormatting sqref="O553">
    <cfRule type="cellIs" dxfId="8865" priority="227" operator="lessThan">
      <formula>0</formula>
    </cfRule>
  </conditionalFormatting>
  <conditionalFormatting sqref="O364">
    <cfRule type="cellIs" dxfId="8864" priority="199" operator="lessThan">
      <formula>0</formula>
    </cfRule>
  </conditionalFormatting>
  <conditionalFormatting sqref="C362:M366 B361:B365 M362:N364 B362:L365">
    <cfRule type="cellIs" dxfId="8863" priority="226" operator="lessThan">
      <formula>0</formula>
    </cfRule>
  </conditionalFormatting>
  <conditionalFormatting sqref="C362:J362">
    <cfRule type="cellIs" dxfId="8862" priority="221" operator="lessThan">
      <formula>0</formula>
    </cfRule>
  </conditionalFormatting>
  <conditionalFormatting sqref="P361:Q361 Q362:Q364">
    <cfRule type="cellIs" dxfId="8861" priority="225" operator="lessThan">
      <formula>0</formula>
    </cfRule>
  </conditionalFormatting>
  <conditionalFormatting sqref="P361">
    <cfRule type="cellIs" dxfId="8860" priority="224" operator="lessThan">
      <formula>0</formula>
    </cfRule>
  </conditionalFormatting>
  <conditionalFormatting sqref="P362:P365">
    <cfRule type="cellIs" dxfId="8859" priority="223" operator="lessThan">
      <formula>0</formula>
    </cfRule>
  </conditionalFormatting>
  <conditionalFormatting sqref="B364:M365 B362:M362 B363:N363">
    <cfRule type="cellIs" dxfId="8858" priority="222" operator="lessThan">
      <formula>0</formula>
    </cfRule>
  </conditionalFormatting>
  <conditionalFormatting sqref="B361">
    <cfRule type="cellIs" dxfId="8857" priority="219" operator="lessThan">
      <formula>0</formula>
    </cfRule>
  </conditionalFormatting>
  <conditionalFormatting sqref="I362">
    <cfRule type="cellIs" dxfId="8856" priority="220" operator="lessThan">
      <formula>0</formula>
    </cfRule>
  </conditionalFormatting>
  <conditionalFormatting sqref="Q366">
    <cfRule type="cellIs" dxfId="8855" priority="218" operator="lessThan">
      <formula>0</formula>
    </cfRule>
  </conditionalFormatting>
  <conditionalFormatting sqref="C363:J363">
    <cfRule type="cellIs" dxfId="8854" priority="217" operator="lessThan">
      <formula>0</formula>
    </cfRule>
  </conditionalFormatting>
  <conditionalFormatting sqref="Q365">
    <cfRule type="cellIs" dxfId="8853" priority="216" operator="lessThan">
      <formula>0</formula>
    </cfRule>
  </conditionalFormatting>
  <conditionalFormatting sqref="Q365">
    <cfRule type="cellIs" dxfId="8852" priority="215" operator="lessThan">
      <formula>0</formula>
    </cfRule>
  </conditionalFormatting>
  <conditionalFormatting sqref="H365">
    <cfRule type="cellIs" dxfId="8851" priority="213" operator="lessThan">
      <formula>0</formula>
    </cfRule>
  </conditionalFormatting>
  <conditionalFormatting sqref="H366">
    <cfRule type="cellIs" dxfId="8850" priority="212" operator="lessThan">
      <formula>0</formula>
    </cfRule>
  </conditionalFormatting>
  <conditionalFormatting sqref="C366:M366">
    <cfRule type="cellIs" dxfId="8849" priority="214" operator="lessThan">
      <formula>0</formula>
    </cfRule>
  </conditionalFormatting>
  <conditionalFormatting sqref="B364:N364">
    <cfRule type="cellIs" dxfId="8848" priority="211" operator="lessThan">
      <formula>0</formula>
    </cfRule>
  </conditionalFormatting>
  <conditionalFormatting sqref="B362:B366">
    <cfRule type="cellIs" dxfId="8847" priority="210" operator="lessThan">
      <formula>0</formula>
    </cfRule>
  </conditionalFormatting>
  <conditionalFormatting sqref="B364:B365">
    <cfRule type="cellIs" dxfId="8846" priority="209" operator="lessThan">
      <formula>0</formula>
    </cfRule>
  </conditionalFormatting>
  <conditionalFormatting sqref="B362">
    <cfRule type="cellIs" dxfId="8845" priority="208" operator="lessThan">
      <formula>0</formula>
    </cfRule>
  </conditionalFormatting>
  <conditionalFormatting sqref="B363">
    <cfRule type="cellIs" dxfId="8844" priority="207" operator="lessThan">
      <formula>0</formula>
    </cfRule>
  </conditionalFormatting>
  <conditionalFormatting sqref="B366">
    <cfRule type="cellIs" dxfId="8843" priority="206" operator="lessThan">
      <formula>0</formula>
    </cfRule>
  </conditionalFormatting>
  <conditionalFormatting sqref="B365:N365">
    <cfRule type="cellIs" dxfId="8842" priority="205" operator="lessThan">
      <formula>0</formula>
    </cfRule>
  </conditionalFormatting>
  <conditionalFormatting sqref="N366">
    <cfRule type="cellIs" dxfId="8841" priority="204" operator="lessThan">
      <formula>0</formula>
    </cfRule>
  </conditionalFormatting>
  <conditionalFormatting sqref="N366">
    <cfRule type="cellIs" dxfId="8840" priority="203" operator="lessThan">
      <formula>0</formula>
    </cfRule>
  </conditionalFormatting>
  <conditionalFormatting sqref="P366">
    <cfRule type="cellIs" dxfId="8839" priority="202" operator="lessThan">
      <formula>0</formula>
    </cfRule>
  </conditionalFormatting>
  <conditionalFormatting sqref="O362:O364">
    <cfRule type="cellIs" dxfId="8838" priority="201" operator="lessThan">
      <formula>0</formula>
    </cfRule>
  </conditionalFormatting>
  <conditionalFormatting sqref="O363">
    <cfRule type="cellIs" dxfId="8837" priority="200" operator="lessThan">
      <formula>0</formula>
    </cfRule>
  </conditionalFormatting>
  <conditionalFormatting sqref="O366">
    <cfRule type="cellIs" dxfId="8836" priority="196" operator="lessThan">
      <formula>0</formula>
    </cfRule>
  </conditionalFormatting>
  <conditionalFormatting sqref="O365">
    <cfRule type="cellIs" dxfId="8835" priority="198" operator="lessThan">
      <formula>0</formula>
    </cfRule>
  </conditionalFormatting>
  <conditionalFormatting sqref="O366">
    <cfRule type="cellIs" dxfId="8834" priority="197" operator="lessThan">
      <formula>0</formula>
    </cfRule>
  </conditionalFormatting>
  <conditionalFormatting sqref="P501:P504">
    <cfRule type="cellIs" dxfId="8833" priority="190" operator="lessThan">
      <formula>0</formula>
    </cfRule>
  </conditionalFormatting>
  <conditionalFormatting sqref="P500:Q500">
    <cfRule type="cellIs" dxfId="8832" priority="195" operator="lessThan">
      <formula>0</formula>
    </cfRule>
  </conditionalFormatting>
  <conditionalFormatting sqref="Q501:Q504">
    <cfRule type="cellIs" dxfId="8831" priority="194" operator="lessThan">
      <formula>0</formula>
    </cfRule>
  </conditionalFormatting>
  <conditionalFormatting sqref="Q505">
    <cfRule type="cellIs" dxfId="8830" priority="193" operator="lessThan">
      <formula>0</formula>
    </cfRule>
  </conditionalFormatting>
  <conditionalFormatting sqref="Q505">
    <cfRule type="cellIs" dxfId="8829" priority="192" operator="lessThan">
      <formula>0</formula>
    </cfRule>
  </conditionalFormatting>
  <conditionalFormatting sqref="B500">
    <cfRule type="cellIs" dxfId="8828" priority="191" operator="lessThan">
      <formula>0</formula>
    </cfRule>
  </conditionalFormatting>
  <conditionalFormatting sqref="Q506">
    <cfRule type="cellIs" dxfId="8827" priority="189" operator="lessThan">
      <formula>0</formula>
    </cfRule>
  </conditionalFormatting>
  <conditionalFormatting sqref="Q507">
    <cfRule type="cellIs" dxfId="8826" priority="187" operator="lessThan">
      <formula>0</formula>
    </cfRule>
  </conditionalFormatting>
  <conditionalFormatting sqref="P507">
    <cfRule type="cellIs" dxfId="8825" priority="186" operator="lessThan">
      <formula>0</formula>
    </cfRule>
  </conditionalFormatting>
  <conditionalFormatting sqref="P505:P506">
    <cfRule type="cellIs" dxfId="8824" priority="188" operator="lessThan">
      <formula>0</formula>
    </cfRule>
  </conditionalFormatting>
  <conditionalFormatting sqref="B507:N507">
    <cfRule type="cellIs" dxfId="8823" priority="185" operator="lessThan">
      <formula>0</formula>
    </cfRule>
  </conditionalFormatting>
  <conditionalFormatting sqref="B506:O506">
    <cfRule type="cellIs" dxfId="8822" priority="182" operator="lessThan">
      <formula>0</formula>
    </cfRule>
  </conditionalFormatting>
  <conditionalFormatting sqref="B506:O506">
    <cfRule type="expression" dxfId="8821" priority="183">
      <formula>B506/#REF!&gt;1</formula>
    </cfRule>
    <cfRule type="expression" dxfId="8820" priority="184">
      <formula>B506/#REF!&lt;1</formula>
    </cfRule>
  </conditionalFormatting>
  <conditionalFormatting sqref="O507">
    <cfRule type="cellIs" dxfId="8819" priority="181" operator="lessThan">
      <formula>0</formula>
    </cfRule>
  </conditionalFormatting>
  <conditionalFormatting sqref="P508:Q508">
    <cfRule type="cellIs" dxfId="8818" priority="179" operator="lessThan">
      <formula>0</formula>
    </cfRule>
  </conditionalFormatting>
  <conditionalFormatting sqref="Q509:Q512">
    <cfRule type="cellIs" dxfId="8817" priority="178" operator="lessThan">
      <formula>0</formula>
    </cfRule>
  </conditionalFormatting>
  <conditionalFormatting sqref="B601:N601">
    <cfRule type="cellIs" dxfId="8816" priority="180" operator="lessThan">
      <formula>0</formula>
    </cfRule>
  </conditionalFormatting>
  <conditionalFormatting sqref="Q513:Q514">
    <cfRule type="cellIs" dxfId="8815" priority="177" operator="lessThan">
      <formula>0</formula>
    </cfRule>
  </conditionalFormatting>
  <conditionalFormatting sqref="B508">
    <cfRule type="cellIs" dxfId="8814" priority="173" operator="lessThan">
      <formula>0</formula>
    </cfRule>
  </conditionalFormatting>
  <conditionalFormatting sqref="B514">
    <cfRule type="cellIs" dxfId="8813" priority="172" operator="lessThan">
      <formula>0</formula>
    </cfRule>
  </conditionalFormatting>
  <conditionalFormatting sqref="F514">
    <cfRule type="cellIs" dxfId="8812" priority="160" operator="lessThan">
      <formula>0</formula>
    </cfRule>
  </conditionalFormatting>
  <conditionalFormatting sqref="E514">
    <cfRule type="cellIs" dxfId="8811" priority="163" operator="lessThan">
      <formula>0</formula>
    </cfRule>
  </conditionalFormatting>
  <conditionalFormatting sqref="Q514">
    <cfRule type="cellIs" dxfId="8810" priority="176" operator="lessThan">
      <formula>0</formula>
    </cfRule>
  </conditionalFormatting>
  <conditionalFormatting sqref="Q513">
    <cfRule type="cellIs" dxfId="8809" priority="175" operator="lessThan">
      <formula>0</formula>
    </cfRule>
  </conditionalFormatting>
  <conditionalFormatting sqref="P509:P512">
    <cfRule type="cellIs" dxfId="8808" priority="174" operator="lessThan">
      <formula>0</formula>
    </cfRule>
  </conditionalFormatting>
  <conditionalFormatting sqref="D514">
    <cfRule type="cellIs" dxfId="8807" priority="166" operator="lessThan">
      <formula>0</formula>
    </cfRule>
  </conditionalFormatting>
  <conditionalFormatting sqref="C514">
    <cfRule type="cellIs" dxfId="8806" priority="169" operator="lessThan">
      <formula>0</formula>
    </cfRule>
  </conditionalFormatting>
  <conditionalFormatting sqref="Q508:Q515">
    <cfRule type="cellIs" dxfId="8805" priority="129" operator="lessThan">
      <formula>0</formula>
    </cfRule>
  </conditionalFormatting>
  <conditionalFormatting sqref="P508:P515">
    <cfRule type="cellIs" dxfId="8804" priority="128" operator="lessThan">
      <formula>0</formula>
    </cfRule>
  </conditionalFormatting>
  <conditionalFormatting sqref="Q515">
    <cfRule type="cellIs" dxfId="8803" priority="126" operator="lessThan">
      <formula>0</formula>
    </cfRule>
  </conditionalFormatting>
  <conditionalFormatting sqref="P515">
    <cfRule type="cellIs" dxfId="8802" priority="125" operator="lessThan">
      <formula>0</formula>
    </cfRule>
  </conditionalFormatting>
  <conditionalFormatting sqref="B514">
    <cfRule type="expression" dxfId="8801" priority="170">
      <formula>B514/#REF!&gt;1</formula>
    </cfRule>
    <cfRule type="expression" dxfId="8800" priority="171">
      <formula>B514/#REF!&lt;1</formula>
    </cfRule>
  </conditionalFormatting>
  <conditionalFormatting sqref="C514">
    <cfRule type="expression" dxfId="8799" priority="167">
      <formula>C514/B514&gt;1</formula>
    </cfRule>
    <cfRule type="expression" dxfId="8798" priority="168">
      <formula>C514/B514&lt;1</formula>
    </cfRule>
  </conditionalFormatting>
  <conditionalFormatting sqref="D514">
    <cfRule type="expression" dxfId="8797" priority="164">
      <formula>D514/C514&gt;1</formula>
    </cfRule>
    <cfRule type="expression" dxfId="8796" priority="165">
      <formula>D514/C514&lt;1</formula>
    </cfRule>
  </conditionalFormatting>
  <conditionalFormatting sqref="E514">
    <cfRule type="expression" dxfId="8795" priority="161">
      <formula>E514/D514&gt;1</formula>
    </cfRule>
    <cfRule type="expression" dxfId="8794" priority="162">
      <formula>E514/D514&lt;1</formula>
    </cfRule>
  </conditionalFormatting>
  <conditionalFormatting sqref="F514">
    <cfRule type="expression" dxfId="8793" priority="158">
      <formula>F514/E514&gt;1</formula>
    </cfRule>
    <cfRule type="expression" dxfId="8792" priority="159">
      <formula>F514/E514&lt;1</formula>
    </cfRule>
  </conditionalFormatting>
  <conditionalFormatting sqref="G514">
    <cfRule type="cellIs" dxfId="8791" priority="157" operator="lessThan">
      <formula>0</formula>
    </cfRule>
  </conditionalFormatting>
  <conditionalFormatting sqref="G514">
    <cfRule type="expression" dxfId="8790" priority="155">
      <formula>G514/F514&gt;1</formula>
    </cfRule>
    <cfRule type="expression" dxfId="8789" priority="156">
      <formula>G514/F514&lt;1</formula>
    </cfRule>
  </conditionalFormatting>
  <conditionalFormatting sqref="H514">
    <cfRule type="cellIs" dxfId="8788" priority="154" operator="lessThan">
      <formula>0</formula>
    </cfRule>
  </conditionalFormatting>
  <conditionalFormatting sqref="H514">
    <cfRule type="expression" dxfId="8787" priority="152">
      <formula>H514/G514&gt;1</formula>
    </cfRule>
    <cfRule type="expression" dxfId="8786" priority="153">
      <formula>H514/G514&lt;1</formula>
    </cfRule>
  </conditionalFormatting>
  <conditionalFormatting sqref="I514:N514">
    <cfRule type="cellIs" dxfId="8785" priority="151" operator="lessThan">
      <formula>0</formula>
    </cfRule>
  </conditionalFormatting>
  <conditionalFormatting sqref="I514:N514">
    <cfRule type="expression" dxfId="8784" priority="149">
      <formula>I514/H514&gt;1</formula>
    </cfRule>
    <cfRule type="expression" dxfId="8783" priority="150">
      <formula>I514/H514&lt;1</formula>
    </cfRule>
  </conditionalFormatting>
  <conditionalFormatting sqref="P513:P514">
    <cfRule type="cellIs" dxfId="8782" priority="148" operator="lessThan">
      <formula>0</formula>
    </cfRule>
  </conditionalFormatting>
  <conditionalFormatting sqref="C509:C512">
    <cfRule type="cellIs" dxfId="8781" priority="147" operator="lessThan">
      <formula>0</formula>
    </cfRule>
  </conditionalFormatting>
  <conditionalFormatting sqref="B509:B512">
    <cfRule type="cellIs" dxfId="8780" priority="141" operator="lessThan">
      <formula>0</formula>
    </cfRule>
  </conditionalFormatting>
  <conditionalFormatting sqref="C509:C512">
    <cfRule type="expression" dxfId="8779" priority="145">
      <formula>C509/B509&gt;1</formula>
    </cfRule>
    <cfRule type="expression" dxfId="8778" priority="146">
      <formula>C509/B509&lt;1</formula>
    </cfRule>
  </conditionalFormatting>
  <conditionalFormatting sqref="D509:N512">
    <cfRule type="cellIs" dxfId="8777" priority="144" operator="lessThan">
      <formula>0</formula>
    </cfRule>
  </conditionalFormatting>
  <conditionalFormatting sqref="D509:N512">
    <cfRule type="expression" dxfId="8776" priority="142">
      <formula>D509/C509&gt;1</formula>
    </cfRule>
    <cfRule type="expression" dxfId="8775" priority="143">
      <formula>D509/C509&lt;1</formula>
    </cfRule>
  </conditionalFormatting>
  <conditionalFormatting sqref="B509:B512">
    <cfRule type="expression" dxfId="8774" priority="139">
      <formula>B509/#REF!&gt;1</formula>
    </cfRule>
    <cfRule type="expression" dxfId="8773" priority="140">
      <formula>B509/#REF!&lt;1</formula>
    </cfRule>
  </conditionalFormatting>
  <conditionalFormatting sqref="C513">
    <cfRule type="cellIs" dxfId="8772" priority="138" operator="lessThan">
      <formula>0</formula>
    </cfRule>
  </conditionalFormatting>
  <conditionalFormatting sqref="D513:N513">
    <cfRule type="cellIs" dxfId="8771" priority="135" operator="lessThan">
      <formula>0</formula>
    </cfRule>
  </conditionalFormatting>
  <conditionalFormatting sqref="C513">
    <cfRule type="expression" dxfId="8770" priority="136">
      <formula>C513/B513&gt;1</formula>
    </cfRule>
    <cfRule type="expression" dxfId="8769" priority="137">
      <formula>C513/B513&lt;1</formula>
    </cfRule>
  </conditionalFormatting>
  <conditionalFormatting sqref="D513:N513">
    <cfRule type="expression" dxfId="8768" priority="133">
      <formula>D513/C513&gt;1</formula>
    </cfRule>
    <cfRule type="expression" dxfId="8767" priority="134">
      <formula>D513/C513&lt;1</formula>
    </cfRule>
  </conditionalFormatting>
  <conditionalFormatting sqref="B513">
    <cfRule type="cellIs" dxfId="8766" priority="132" operator="lessThan">
      <formula>0</formula>
    </cfRule>
  </conditionalFormatting>
  <conditionalFormatting sqref="B513">
    <cfRule type="expression" dxfId="8765" priority="130">
      <formula>B513/#REF!&gt;1</formula>
    </cfRule>
    <cfRule type="expression" dxfId="8764" priority="131">
      <formula>B513/#REF!&lt;1</formula>
    </cfRule>
  </conditionalFormatting>
  <conditionalFormatting sqref="B509:N515 B508">
    <cfRule type="cellIs" dxfId="8763" priority="127" operator="lessThan">
      <formula>0</formula>
    </cfRule>
  </conditionalFormatting>
  <conditionalFormatting sqref="B515:N515">
    <cfRule type="cellIs" dxfId="8762" priority="124" operator="lessThan">
      <formula>0</formula>
    </cfRule>
  </conditionalFormatting>
  <conditionalFormatting sqref="O514">
    <cfRule type="cellIs" dxfId="8761" priority="123" operator="lessThan">
      <formula>0</formula>
    </cfRule>
  </conditionalFormatting>
  <conditionalFormatting sqref="O514">
    <cfRule type="expression" dxfId="8760" priority="121">
      <formula>O514/N514&gt;1</formula>
    </cfRule>
    <cfRule type="expression" dxfId="8759" priority="122">
      <formula>O514/N514&lt;1</formula>
    </cfRule>
  </conditionalFormatting>
  <conditionalFormatting sqref="O509:O512">
    <cfRule type="cellIs" dxfId="8758" priority="120" operator="lessThan">
      <formula>0</formula>
    </cfRule>
  </conditionalFormatting>
  <conditionalFormatting sqref="O509:O512">
    <cfRule type="expression" dxfId="8757" priority="118">
      <formula>O509/N509&gt;1</formula>
    </cfRule>
    <cfRule type="expression" dxfId="8756" priority="119">
      <formula>O509/N509&lt;1</formula>
    </cfRule>
  </conditionalFormatting>
  <conditionalFormatting sqref="O513">
    <cfRule type="cellIs" dxfId="8755" priority="117" operator="lessThan">
      <formula>0</formula>
    </cfRule>
  </conditionalFormatting>
  <conditionalFormatting sqref="O513">
    <cfRule type="expression" dxfId="8754" priority="115">
      <formula>O513/N513&gt;1</formula>
    </cfRule>
    <cfRule type="expression" dxfId="8753" priority="116">
      <formula>O513/N513&lt;1</formula>
    </cfRule>
  </conditionalFormatting>
  <conditionalFormatting sqref="O509:O515">
    <cfRule type="cellIs" dxfId="8752" priority="114" operator="lessThan">
      <formula>0</formula>
    </cfRule>
  </conditionalFormatting>
  <conditionalFormatting sqref="O515">
    <cfRule type="cellIs" dxfId="8751" priority="113" operator="lessThan">
      <formula>0</formula>
    </cfRule>
  </conditionalFormatting>
  <conditionalFormatting sqref="O601">
    <cfRule type="cellIs" dxfId="8750" priority="112" operator="lessThan">
      <formula>0</formula>
    </cfRule>
  </conditionalFormatting>
  <conditionalFormatting sqref="P609:P611">
    <cfRule type="cellIs" dxfId="8749" priority="111" operator="lessThan">
      <formula>0</formula>
    </cfRule>
  </conditionalFormatting>
  <conditionalFormatting sqref="C374:M378 N374:N376 B373:B377">
    <cfRule type="cellIs" dxfId="8748" priority="110" operator="lessThan">
      <formula>0</formula>
    </cfRule>
  </conditionalFormatting>
  <conditionalFormatting sqref="Q377">
    <cfRule type="cellIs" dxfId="8747" priority="102" operator="lessThan">
      <formula>0</formula>
    </cfRule>
  </conditionalFormatting>
  <conditionalFormatting sqref="P373:Q373 Q374:Q376">
    <cfRule type="cellIs" dxfId="8746" priority="109" operator="lessThan">
      <formula>0</formula>
    </cfRule>
  </conditionalFormatting>
  <conditionalFormatting sqref="P373">
    <cfRule type="cellIs" dxfId="8745" priority="108" operator="lessThan">
      <formula>0</formula>
    </cfRule>
  </conditionalFormatting>
  <conditionalFormatting sqref="J374">
    <cfRule type="cellIs" dxfId="8744" priority="106" operator="lessThan">
      <formula>0</formula>
    </cfRule>
  </conditionalFormatting>
  <conditionalFormatting sqref="K374:N375 J376:M377">
    <cfRule type="cellIs" dxfId="8743" priority="107" operator="lessThan">
      <formula>0</formula>
    </cfRule>
  </conditionalFormatting>
  <conditionalFormatting sqref="Q378">
    <cfRule type="cellIs" dxfId="8742" priority="104" operator="lessThan">
      <formula>0</formula>
    </cfRule>
  </conditionalFormatting>
  <conditionalFormatting sqref="B373">
    <cfRule type="cellIs" dxfId="8741" priority="105" operator="lessThan">
      <formula>0</formula>
    </cfRule>
  </conditionalFormatting>
  <conditionalFormatting sqref="J375">
    <cfRule type="cellIs" dxfId="8740" priority="103" operator="lessThan">
      <formula>0</formula>
    </cfRule>
  </conditionalFormatting>
  <conditionalFormatting sqref="Q377">
    <cfRule type="cellIs" dxfId="8739" priority="101" operator="lessThan">
      <formula>0</formula>
    </cfRule>
  </conditionalFormatting>
  <conditionalFormatting sqref="J378:M378">
    <cfRule type="cellIs" dxfId="8738" priority="100" operator="lessThan">
      <formula>0</formula>
    </cfRule>
  </conditionalFormatting>
  <conditionalFormatting sqref="C376:I377">
    <cfRule type="cellIs" dxfId="8737" priority="99" operator="lessThan">
      <formula>0</formula>
    </cfRule>
  </conditionalFormatting>
  <conditionalFormatting sqref="C374:I374">
    <cfRule type="cellIs" dxfId="8736" priority="98" operator="lessThan">
      <formula>0</formula>
    </cfRule>
  </conditionalFormatting>
  <conditionalFormatting sqref="C375:I375">
    <cfRule type="cellIs" dxfId="8735" priority="97" operator="lessThan">
      <formula>0</formula>
    </cfRule>
  </conditionalFormatting>
  <conditionalFormatting sqref="C378:I378">
    <cfRule type="cellIs" dxfId="8734" priority="96" operator="lessThan">
      <formula>0</formula>
    </cfRule>
  </conditionalFormatting>
  <conditionalFormatting sqref="N376">
    <cfRule type="cellIs" dxfId="8733" priority="95" operator="lessThan">
      <formula>0</formula>
    </cfRule>
  </conditionalFormatting>
  <conditionalFormatting sqref="B374:B378">
    <cfRule type="cellIs" dxfId="8732" priority="94" operator="lessThan">
      <formula>0</formula>
    </cfRule>
  </conditionalFormatting>
  <conditionalFormatting sqref="B375">
    <cfRule type="cellIs" dxfId="8731" priority="91" operator="lessThan">
      <formula>0</formula>
    </cfRule>
  </conditionalFormatting>
  <conditionalFormatting sqref="B376:B377">
    <cfRule type="cellIs" dxfId="8730" priority="93" operator="lessThan">
      <formula>0</formula>
    </cfRule>
  </conditionalFormatting>
  <conditionalFormatting sqref="B374">
    <cfRule type="cellIs" dxfId="8729" priority="92" operator="lessThan">
      <formula>0</formula>
    </cfRule>
  </conditionalFormatting>
  <conditionalFormatting sqref="B378">
    <cfRule type="cellIs" dxfId="8728" priority="90" operator="lessThan">
      <formula>0</formula>
    </cfRule>
  </conditionalFormatting>
  <conditionalFormatting sqref="N377">
    <cfRule type="cellIs" dxfId="8727" priority="89" operator="lessThan">
      <formula>0</formula>
    </cfRule>
  </conditionalFormatting>
  <conditionalFormatting sqref="N378">
    <cfRule type="cellIs" dxfId="8726" priority="88" operator="lessThan">
      <formula>0</formula>
    </cfRule>
  </conditionalFormatting>
  <conditionalFormatting sqref="N378">
    <cfRule type="cellIs" dxfId="8725" priority="87" operator="lessThan">
      <formula>0</formula>
    </cfRule>
  </conditionalFormatting>
  <conditionalFormatting sqref="P374">
    <cfRule type="cellIs" dxfId="8724" priority="86" operator="lessThan">
      <formula>0</formula>
    </cfRule>
  </conditionalFormatting>
  <conditionalFormatting sqref="P375:P376">
    <cfRule type="cellIs" dxfId="8723" priority="85" operator="lessThan">
      <formula>0</formula>
    </cfRule>
  </conditionalFormatting>
  <conditionalFormatting sqref="P377:P378">
    <cfRule type="cellIs" dxfId="8722" priority="84" operator="lessThan">
      <formula>0</formula>
    </cfRule>
  </conditionalFormatting>
  <conditionalFormatting sqref="O374:O376">
    <cfRule type="cellIs" dxfId="8721" priority="83" operator="lessThan">
      <formula>0</formula>
    </cfRule>
  </conditionalFormatting>
  <conditionalFormatting sqref="O374:O375">
    <cfRule type="cellIs" dxfId="8720" priority="82" operator="lessThan">
      <formula>0</formula>
    </cfRule>
  </conditionalFormatting>
  <conditionalFormatting sqref="O376">
    <cfRule type="cellIs" dxfId="8719" priority="81" operator="lessThan">
      <formula>0</formula>
    </cfRule>
  </conditionalFormatting>
  <conditionalFormatting sqref="O378">
    <cfRule type="cellIs" dxfId="8718" priority="78" operator="lessThan">
      <formula>0</formula>
    </cfRule>
  </conditionalFormatting>
  <conditionalFormatting sqref="O377">
    <cfRule type="cellIs" dxfId="8717" priority="80" operator="lessThan">
      <formula>0</formula>
    </cfRule>
  </conditionalFormatting>
  <conditionalFormatting sqref="O378">
    <cfRule type="cellIs" dxfId="8716" priority="79" operator="lessThan">
      <formula>0</formula>
    </cfRule>
  </conditionalFormatting>
  <conditionalFormatting sqref="B478:O481 B450:O453">
    <cfRule type="cellIs" dxfId="8715" priority="77" operator="lessThan">
      <formula>0</formula>
    </cfRule>
  </conditionalFormatting>
  <conditionalFormatting sqref="B478:O481 B450:O453">
    <cfRule type="expression" dxfId="8714" priority="75">
      <formula>B450/A450&gt;1</formula>
    </cfRule>
    <cfRule type="expression" dxfId="8713" priority="76">
      <formula>B450/A450&lt;1</formula>
    </cfRule>
  </conditionalFormatting>
  <conditionalFormatting sqref="B482:O482 B454:O454">
    <cfRule type="cellIs" dxfId="8712" priority="74" operator="lessThan">
      <formula>0</formula>
    </cfRule>
  </conditionalFormatting>
  <conditionalFormatting sqref="B482:O482 B454:O454">
    <cfRule type="expression" dxfId="8711" priority="72">
      <formula>B454/A454&gt;1</formula>
    </cfRule>
    <cfRule type="expression" dxfId="8710" priority="73">
      <formula>B454/A454&lt;1</formula>
    </cfRule>
  </conditionalFormatting>
  <conditionalFormatting sqref="B448:O448">
    <cfRule type="cellIs" dxfId="8709" priority="71" operator="lessThan">
      <formula>0</formula>
    </cfRule>
  </conditionalFormatting>
  <conditionalFormatting sqref="Q455:Q456">
    <cfRule type="cellIs" dxfId="8708" priority="68" operator="lessThan">
      <formula>0</formula>
    </cfRule>
  </conditionalFormatting>
  <conditionalFormatting sqref="B448:O448">
    <cfRule type="expression" dxfId="8707" priority="69">
      <formula>B448/A448&gt;1</formula>
    </cfRule>
    <cfRule type="expression" dxfId="8706" priority="70">
      <formula>B448/A448&lt;1</formula>
    </cfRule>
  </conditionalFormatting>
  <conditionalFormatting sqref="Q483">
    <cfRule type="cellIs" dxfId="8705" priority="54" operator="lessThan">
      <formula>0</formula>
    </cfRule>
  </conditionalFormatting>
  <conditionalFormatting sqref="B456:O456">
    <cfRule type="cellIs" dxfId="8704" priority="64" operator="lessThan">
      <formula>0</formula>
    </cfRule>
  </conditionalFormatting>
  <conditionalFormatting sqref="B456:O456">
    <cfRule type="expression" dxfId="8703" priority="62">
      <formula>B456/A456&gt;1</formula>
    </cfRule>
    <cfRule type="expression" dxfId="8702" priority="63">
      <formula>B456/A456&lt;1</formula>
    </cfRule>
  </conditionalFormatting>
  <conditionalFormatting sqref="P455:P456">
    <cfRule type="cellIs" dxfId="8701" priority="67" operator="lessThan">
      <formula>0</formula>
    </cfRule>
  </conditionalFormatting>
  <conditionalFormatting sqref="B455:N455">
    <cfRule type="cellIs" dxfId="8700" priority="66" operator="lessThan">
      <formula>0</formula>
    </cfRule>
  </conditionalFormatting>
  <conditionalFormatting sqref="O455">
    <cfRule type="cellIs" dxfId="8699" priority="65" operator="lessThan">
      <formula>0</formula>
    </cfRule>
  </conditionalFormatting>
  <conditionalFormatting sqref="B464:O464">
    <cfRule type="cellIs" dxfId="8698" priority="57" operator="lessThan">
      <formula>0</formula>
    </cfRule>
  </conditionalFormatting>
  <conditionalFormatting sqref="B464:O464">
    <cfRule type="expression" dxfId="8697" priority="55">
      <formula>B464/A464&gt;1</formula>
    </cfRule>
    <cfRule type="expression" dxfId="8696" priority="56">
      <formula>B464/A464&lt;1</formula>
    </cfRule>
  </conditionalFormatting>
  <conditionalFormatting sqref="P483">
    <cfRule type="cellIs" dxfId="8695" priority="53" operator="lessThan">
      <formula>0</formula>
    </cfRule>
  </conditionalFormatting>
  <conditionalFormatting sqref="Q463:Q464">
    <cfRule type="cellIs" dxfId="8694" priority="61" operator="lessThan">
      <formula>0</formula>
    </cfRule>
  </conditionalFormatting>
  <conditionalFormatting sqref="P463:P464">
    <cfRule type="cellIs" dxfId="8693" priority="60" operator="lessThan">
      <formula>0</formula>
    </cfRule>
  </conditionalFormatting>
  <conditionalFormatting sqref="B463:N463">
    <cfRule type="cellIs" dxfId="8692" priority="59" operator="lessThan">
      <formula>0</formula>
    </cfRule>
  </conditionalFormatting>
  <conditionalFormatting sqref="O463">
    <cfRule type="cellIs" dxfId="8691" priority="58" operator="lessThan">
      <formula>0</formula>
    </cfRule>
  </conditionalFormatting>
  <conditionalFormatting sqref="B483:N483">
    <cfRule type="cellIs" dxfId="8690" priority="52" operator="lessThan">
      <formula>0</formula>
    </cfRule>
  </conditionalFormatting>
  <conditionalFormatting sqref="O483">
    <cfRule type="cellIs" dxfId="8689" priority="51" operator="lessThan">
      <formula>0</formula>
    </cfRule>
  </conditionalFormatting>
  <conditionalFormatting sqref="P517:P520">
    <cfRule type="cellIs" dxfId="8688" priority="45" operator="lessThan">
      <formula>0</formula>
    </cfRule>
  </conditionalFormatting>
  <conditionalFormatting sqref="P516:Q516">
    <cfRule type="cellIs" dxfId="8687" priority="50" operator="lessThan">
      <formula>0</formula>
    </cfRule>
  </conditionalFormatting>
  <conditionalFormatting sqref="Q517:Q520">
    <cfRule type="cellIs" dxfId="8686" priority="49" operator="lessThan">
      <formula>0</formula>
    </cfRule>
  </conditionalFormatting>
  <conditionalFormatting sqref="Q521">
    <cfRule type="cellIs" dxfId="8685" priority="48" operator="lessThan">
      <formula>0</formula>
    </cfRule>
  </conditionalFormatting>
  <conditionalFormatting sqref="Q521">
    <cfRule type="cellIs" dxfId="8684" priority="47" operator="lessThan">
      <formula>0</formula>
    </cfRule>
  </conditionalFormatting>
  <conditionalFormatting sqref="B516">
    <cfRule type="cellIs" dxfId="8683" priority="46" operator="lessThan">
      <formula>0</formula>
    </cfRule>
  </conditionalFormatting>
  <conditionalFormatting sqref="Q522">
    <cfRule type="cellIs" dxfId="8682" priority="44" operator="lessThan">
      <formula>0</formula>
    </cfRule>
  </conditionalFormatting>
  <conditionalFormatting sqref="Q523">
    <cfRule type="cellIs" dxfId="8681" priority="42" operator="lessThan">
      <formula>0</formula>
    </cfRule>
  </conditionalFormatting>
  <conditionalFormatting sqref="P523">
    <cfRule type="cellIs" dxfId="8680" priority="41" operator="lessThan">
      <formula>0</formula>
    </cfRule>
  </conditionalFormatting>
  <conditionalFormatting sqref="P521:P522">
    <cfRule type="cellIs" dxfId="8679" priority="43" operator="lessThan">
      <formula>0</formula>
    </cfRule>
  </conditionalFormatting>
  <conditionalFormatting sqref="B523:N523">
    <cfRule type="cellIs" dxfId="8678" priority="40" operator="lessThan">
      <formula>0</formula>
    </cfRule>
  </conditionalFormatting>
  <conditionalFormatting sqref="B522:O522">
    <cfRule type="cellIs" dxfId="8677" priority="37" operator="lessThan">
      <formula>0</formula>
    </cfRule>
  </conditionalFormatting>
  <conditionalFormatting sqref="B522:O522">
    <cfRule type="expression" dxfId="8676" priority="38">
      <formula>B522/#REF!&gt;1</formula>
    </cfRule>
    <cfRule type="expression" dxfId="8675" priority="39">
      <formula>B522/#REF!&lt;1</formula>
    </cfRule>
  </conditionalFormatting>
  <conditionalFormatting sqref="O523">
    <cfRule type="cellIs" dxfId="8674" priority="36" operator="lessThan">
      <formula>0</formula>
    </cfRule>
  </conditionalFormatting>
  <conditionalFormatting sqref="P525:P528">
    <cfRule type="cellIs" dxfId="8673" priority="30" operator="lessThan">
      <formula>0</formula>
    </cfRule>
  </conditionalFormatting>
  <conditionalFormatting sqref="P524:Q524">
    <cfRule type="cellIs" dxfId="8672" priority="35" operator="lessThan">
      <formula>0</formula>
    </cfRule>
  </conditionalFormatting>
  <conditionalFormatting sqref="Q525:Q528">
    <cfRule type="cellIs" dxfId="8671" priority="34" operator="lessThan">
      <formula>0</formula>
    </cfRule>
  </conditionalFormatting>
  <conditionalFormatting sqref="Q529">
    <cfRule type="cellIs" dxfId="8670" priority="33" operator="lessThan">
      <formula>0</formula>
    </cfRule>
  </conditionalFormatting>
  <conditionalFormatting sqref="Q529">
    <cfRule type="cellIs" dxfId="8669" priority="32" operator="lessThan">
      <formula>0</formula>
    </cfRule>
  </conditionalFormatting>
  <conditionalFormatting sqref="B524">
    <cfRule type="cellIs" dxfId="8668" priority="31" operator="lessThan">
      <formula>0</formula>
    </cfRule>
  </conditionalFormatting>
  <conditionalFormatting sqref="Q530">
    <cfRule type="cellIs" dxfId="8667" priority="29" operator="lessThan">
      <formula>0</formula>
    </cfRule>
  </conditionalFormatting>
  <conditionalFormatting sqref="Q531">
    <cfRule type="cellIs" dxfId="8666" priority="27" operator="lessThan">
      <formula>0</formula>
    </cfRule>
  </conditionalFormatting>
  <conditionalFormatting sqref="P531">
    <cfRule type="cellIs" dxfId="8665" priority="26" operator="lessThan">
      <formula>0</formula>
    </cfRule>
  </conditionalFormatting>
  <conditionalFormatting sqref="P529:P530">
    <cfRule type="cellIs" dxfId="8664" priority="28" operator="lessThan">
      <formula>0</formula>
    </cfRule>
  </conditionalFormatting>
  <conditionalFormatting sqref="B531:N531">
    <cfRule type="cellIs" dxfId="8663" priority="25" operator="lessThan">
      <formula>0</formula>
    </cfRule>
  </conditionalFormatting>
  <conditionalFormatting sqref="B530:O530">
    <cfRule type="cellIs" dxfId="8662" priority="22" operator="lessThan">
      <formula>0</formula>
    </cfRule>
  </conditionalFormatting>
  <conditionalFormatting sqref="B530:O530">
    <cfRule type="expression" dxfId="8661" priority="23">
      <formula>B530/#REF!&gt;1</formula>
    </cfRule>
    <cfRule type="expression" dxfId="8660" priority="24">
      <formula>B530/#REF!&lt;1</formula>
    </cfRule>
  </conditionalFormatting>
  <conditionalFormatting sqref="O531">
    <cfRule type="cellIs" dxfId="8659" priority="21" operator="lessThan">
      <formula>0</formula>
    </cfRule>
  </conditionalFormatting>
  <conditionalFormatting sqref="P471:Q471 B471">
    <cfRule type="cellIs" dxfId="8658" priority="20" operator="lessThan">
      <formula>0</formula>
    </cfRule>
  </conditionalFormatting>
  <conditionalFormatting sqref="Q472:Q476">
    <cfRule type="cellIs" dxfId="8657" priority="19" operator="lessThan">
      <formula>0</formula>
    </cfRule>
  </conditionalFormatting>
  <conditionalFormatting sqref="P472:P475">
    <cfRule type="cellIs" dxfId="8656" priority="18" operator="lessThan">
      <formula>0</formula>
    </cfRule>
  </conditionalFormatting>
  <conditionalFormatting sqref="P476">
    <cfRule type="cellIs" dxfId="8655" priority="17" operator="lessThan">
      <formula>0</formula>
    </cfRule>
  </conditionalFormatting>
  <conditionalFormatting sqref="O356:O359">
    <cfRule type="cellIs" dxfId="276" priority="16" operator="lessThan">
      <formula>0</formula>
    </cfRule>
  </conditionalFormatting>
  <conditionalFormatting sqref="O364">
    <cfRule type="cellIs" dxfId="264" priority="13" operator="lessThan">
      <formula>0</formula>
    </cfRule>
  </conditionalFormatting>
  <conditionalFormatting sqref="O362:O364">
    <cfRule type="cellIs" dxfId="263" priority="15" operator="lessThan">
      <formula>0</formula>
    </cfRule>
  </conditionalFormatting>
  <conditionalFormatting sqref="O363">
    <cfRule type="cellIs" dxfId="262" priority="14" operator="lessThan">
      <formula>0</formula>
    </cfRule>
  </conditionalFormatting>
  <conditionalFormatting sqref="O365">
    <cfRule type="cellIs" dxfId="261" priority="12" operator="lessThan">
      <formula>0</formula>
    </cfRule>
  </conditionalFormatting>
  <conditionalFormatting sqref="O362:O365">
    <cfRule type="cellIs" dxfId="260" priority="11" operator="lessThan">
      <formula>0</formula>
    </cfRule>
  </conditionalFormatting>
  <conditionalFormatting sqref="B356:M359">
    <cfRule type="cellIs" dxfId="248" priority="10" operator="lessThan">
      <formula>0</formula>
    </cfRule>
  </conditionalFormatting>
  <conditionalFormatting sqref="B356:M359">
    <cfRule type="cellIs" dxfId="247" priority="9" operator="lessThan">
      <formula>0</formula>
    </cfRule>
  </conditionalFormatting>
  <conditionalFormatting sqref="N356:N359">
    <cfRule type="cellIs" dxfId="246" priority="8" operator="lessThan">
      <formula>0</formula>
    </cfRule>
  </conditionalFormatting>
  <conditionalFormatting sqref="L356:L359">
    <cfRule type="cellIs" dxfId="245" priority="7" operator="lessThan">
      <formula>0</formula>
    </cfRule>
  </conditionalFormatting>
  <conditionalFormatting sqref="L356:L359">
    <cfRule type="cellIs" dxfId="244" priority="6" operator="lessThan">
      <formula>0</formula>
    </cfRule>
  </conditionalFormatting>
  <conditionalFormatting sqref="B362:N364">
    <cfRule type="cellIs" dxfId="243" priority="5" operator="lessThan">
      <formula>0</formula>
    </cfRule>
  </conditionalFormatting>
  <conditionalFormatting sqref="B363:N363">
    <cfRule type="cellIs" dxfId="242" priority="4" operator="lessThan">
      <formula>0</formula>
    </cfRule>
  </conditionalFormatting>
  <conditionalFormatting sqref="B364:N364">
    <cfRule type="cellIs" dxfId="241" priority="3" operator="lessThan">
      <formula>0</formula>
    </cfRule>
  </conditionalFormatting>
  <conditionalFormatting sqref="B365:N365">
    <cfRule type="cellIs" dxfId="240" priority="2" operator="lessThan">
      <formula>0</formula>
    </cfRule>
  </conditionalFormatting>
  <conditionalFormatting sqref="B362:N365">
    <cfRule type="cellIs" dxfId="239"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65873-30F9-4945-940B-7AC8AF11F597}">
  <sheetPr>
    <tabColor rgb="FFFF0000"/>
    <outlinePr summaryBelow="0" summaryRight="0"/>
  </sheetPr>
  <dimension ref="A1:DN742"/>
  <sheetViews>
    <sheetView topLeftCell="B359" zoomScale="70" zoomScaleNormal="70" workbookViewId="0">
      <selection activeCell="O376" sqref="O376:O379"/>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2953</v>
      </c>
      <c r="C2" t="s">
        <v>2954</v>
      </c>
      <c r="D2" t="s">
        <v>2955</v>
      </c>
      <c r="E2" t="s">
        <v>2557</v>
      </c>
      <c r="F2" t="s">
        <v>2558</v>
      </c>
      <c r="G2" t="s">
        <v>2559</v>
      </c>
      <c r="H2" t="s">
        <v>2560</v>
      </c>
      <c r="I2" t="s">
        <v>2561</v>
      </c>
      <c r="J2" t="s">
        <v>2562</v>
      </c>
      <c r="K2" t="s">
        <v>2563</v>
      </c>
      <c r="L2" t="s">
        <v>2564</v>
      </c>
      <c r="M2" t="s">
        <v>2565</v>
      </c>
      <c r="N2" t="s">
        <v>2566</v>
      </c>
      <c r="O2" t="s">
        <v>2567</v>
      </c>
      <c r="P2" t="s">
        <v>2568</v>
      </c>
      <c r="Q2" t="s">
        <v>2569</v>
      </c>
      <c r="R2" t="s">
        <v>2570</v>
      </c>
      <c r="S2" t="s">
        <v>2571</v>
      </c>
      <c r="T2" t="s">
        <v>2572</v>
      </c>
      <c r="U2" t="s">
        <v>2573</v>
      </c>
      <c r="V2" t="s">
        <v>2574</v>
      </c>
      <c r="W2" t="s">
        <v>2575</v>
      </c>
      <c r="X2" t="s">
        <v>2576</v>
      </c>
      <c r="Y2" t="s">
        <v>2577</v>
      </c>
      <c r="Z2" t="s">
        <v>2578</v>
      </c>
      <c r="AA2" t="s">
        <v>2579</v>
      </c>
      <c r="AB2" t="s">
        <v>2580</v>
      </c>
      <c r="AC2" t="s">
        <v>2581</v>
      </c>
      <c r="AD2" t="s">
        <v>2582</v>
      </c>
      <c r="AE2" t="s">
        <v>2583</v>
      </c>
      <c r="AF2" t="s">
        <v>2584</v>
      </c>
      <c r="AG2" t="s">
        <v>2585</v>
      </c>
      <c r="AH2" t="s">
        <v>2586</v>
      </c>
      <c r="AI2" t="s">
        <v>2587</v>
      </c>
      <c r="AJ2" t="s">
        <v>2588</v>
      </c>
      <c r="AK2" t="s">
        <v>2589</v>
      </c>
      <c r="AL2" t="s">
        <v>2590</v>
      </c>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2610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2611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796</v>
      </c>
      <c r="B5">
        <v>1415442.22</v>
      </c>
      <c r="C5">
        <v>752990.16</v>
      </c>
      <c r="D5">
        <v>741808</v>
      </c>
      <c r="E5">
        <v>886063.27</v>
      </c>
      <c r="F5">
        <v>684839.43</v>
      </c>
      <c r="G5">
        <v>1250619.1499999999</v>
      </c>
      <c r="H5">
        <v>1136011</v>
      </c>
      <c r="I5">
        <v>1215429.29</v>
      </c>
      <c r="J5">
        <v>2007529.75</v>
      </c>
      <c r="K5">
        <v>3522482</v>
      </c>
      <c r="L5">
        <v>3109972</v>
      </c>
      <c r="M5">
        <v>1187585</v>
      </c>
      <c r="N5">
        <v>757321.62</v>
      </c>
      <c r="O5">
        <v>1581491</v>
      </c>
      <c r="P5">
        <v>853721</v>
      </c>
      <c r="Q5">
        <v>625202</v>
      </c>
      <c r="R5">
        <v>798808.55</v>
      </c>
      <c r="S5">
        <v>513917</v>
      </c>
      <c r="T5">
        <v>386714</v>
      </c>
      <c r="U5">
        <v>219070</v>
      </c>
      <c r="V5">
        <v>112154.33</v>
      </c>
      <c r="W5">
        <v>432793</v>
      </c>
      <c r="X5">
        <v>394472</v>
      </c>
      <c r="Y5">
        <v>267557</v>
      </c>
      <c r="Z5">
        <v>187042.31</v>
      </c>
      <c r="AA5">
        <v>197507</v>
      </c>
      <c r="AB5">
        <v>212120</v>
      </c>
      <c r="AC5">
        <v>151248</v>
      </c>
      <c r="AD5">
        <v>503456.83</v>
      </c>
      <c r="AE5">
        <v>326186</v>
      </c>
      <c r="AF5">
        <v>652925</v>
      </c>
      <c r="AG5">
        <v>1171584</v>
      </c>
      <c r="AH5">
        <v>1253816.1000000001</v>
      </c>
      <c r="AI5">
        <v>971028.32</v>
      </c>
      <c r="AJ5">
        <v>291124</v>
      </c>
      <c r="AK5">
        <v>408608</v>
      </c>
      <c r="AL5">
        <v>381252.57</v>
      </c>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2956</v>
      </c>
      <c r="B6">
        <v>558697.73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797</v>
      </c>
      <c r="B7">
        <v>45870.38</v>
      </c>
      <c r="C7">
        <v>0</v>
      </c>
      <c r="D7">
        <v>557711</v>
      </c>
      <c r="E7">
        <v>0</v>
      </c>
      <c r="F7">
        <v>601425.65</v>
      </c>
      <c r="G7">
        <v>466299.13</v>
      </c>
      <c r="H7">
        <v>1222920</v>
      </c>
      <c r="I7">
        <v>928017.7</v>
      </c>
      <c r="J7">
        <v>1009994.96</v>
      </c>
      <c r="K7">
        <v>2225566</v>
      </c>
      <c r="L7">
        <v>2593324</v>
      </c>
      <c r="M7">
        <v>1263009</v>
      </c>
      <c r="N7">
        <v>1590497.56</v>
      </c>
      <c r="O7">
        <v>983257</v>
      </c>
      <c r="P7">
        <v>169939</v>
      </c>
      <c r="Q7">
        <v>653276</v>
      </c>
      <c r="R7">
        <v>786718.68</v>
      </c>
      <c r="S7">
        <v>312384</v>
      </c>
      <c r="T7">
        <v>303648</v>
      </c>
      <c r="U7">
        <v>410997</v>
      </c>
      <c r="V7">
        <v>247617.35</v>
      </c>
      <c r="W7">
        <v>285157</v>
      </c>
      <c r="X7">
        <v>282488</v>
      </c>
      <c r="Y7">
        <v>361522</v>
      </c>
      <c r="Z7">
        <v>306568.64</v>
      </c>
      <c r="AA7">
        <v>305808</v>
      </c>
      <c r="AB7">
        <v>310515</v>
      </c>
      <c r="AC7">
        <v>507103</v>
      </c>
      <c r="AD7">
        <v>505806.55</v>
      </c>
      <c r="AE7">
        <v>500867</v>
      </c>
      <c r="AF7">
        <v>468321</v>
      </c>
      <c r="AG7">
        <v>0</v>
      </c>
      <c r="AH7">
        <v>0</v>
      </c>
      <c r="AI7">
        <v>0</v>
      </c>
      <c r="AJ7">
        <v>0</v>
      </c>
      <c r="AK7">
        <v>0</v>
      </c>
      <c r="AL7">
        <v>0</v>
      </c>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2622</v>
      </c>
      <c r="B8">
        <v>45870.38</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798</v>
      </c>
      <c r="B9">
        <v>793869.94</v>
      </c>
      <c r="C9">
        <v>1397733.16</v>
      </c>
      <c r="D9">
        <v>751064</v>
      </c>
      <c r="E9">
        <v>1223623.06</v>
      </c>
      <c r="F9">
        <v>1060607.42</v>
      </c>
      <c r="G9">
        <v>2593701.7999999998</v>
      </c>
      <c r="H9">
        <v>2476083</v>
      </c>
      <c r="I9">
        <v>2551629.14</v>
      </c>
      <c r="J9">
        <v>1728003.01</v>
      </c>
      <c r="K9">
        <v>1883209</v>
      </c>
      <c r="L9">
        <v>1571560</v>
      </c>
      <c r="M9">
        <v>8285349</v>
      </c>
      <c r="N9">
        <v>1143116.6399999999</v>
      </c>
      <c r="O9">
        <v>932294</v>
      </c>
      <c r="P9">
        <v>851378</v>
      </c>
      <c r="Q9">
        <v>815123</v>
      </c>
      <c r="R9">
        <v>763109.54</v>
      </c>
      <c r="S9">
        <v>606581</v>
      </c>
      <c r="T9">
        <v>599021</v>
      </c>
      <c r="U9">
        <v>562971</v>
      </c>
      <c r="V9">
        <v>399130.09</v>
      </c>
      <c r="W9">
        <v>449015</v>
      </c>
      <c r="X9">
        <v>482901</v>
      </c>
      <c r="Y9">
        <v>507815</v>
      </c>
      <c r="Z9">
        <v>519104.88</v>
      </c>
      <c r="AA9">
        <v>730241</v>
      </c>
      <c r="AB9">
        <v>740347</v>
      </c>
      <c r="AC9">
        <v>718621</v>
      </c>
      <c r="AD9">
        <v>606992.87</v>
      </c>
      <c r="AE9">
        <v>780886</v>
      </c>
      <c r="AF9">
        <v>900824</v>
      </c>
      <c r="AG9">
        <v>904341</v>
      </c>
      <c r="AH9">
        <v>669266.63</v>
      </c>
      <c r="AI9">
        <v>733253.25</v>
      </c>
      <c r="AJ9">
        <v>726080</v>
      </c>
      <c r="AK9">
        <v>699979</v>
      </c>
      <c r="AL9">
        <v>484264.2</v>
      </c>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2612</v>
      </c>
      <c r="B10">
        <v>0</v>
      </c>
      <c r="C10">
        <v>1426932.77</v>
      </c>
      <c r="D10">
        <v>751064</v>
      </c>
      <c r="E10">
        <v>1221334.55</v>
      </c>
      <c r="F10">
        <v>1060607.42</v>
      </c>
      <c r="G10">
        <v>2261889.7799999998</v>
      </c>
      <c r="H10">
        <v>1976083</v>
      </c>
      <c r="I10">
        <v>2139752.44</v>
      </c>
      <c r="J10">
        <v>1728003.01</v>
      </c>
      <c r="K10">
        <v>0</v>
      </c>
      <c r="L10">
        <v>0</v>
      </c>
      <c r="M10">
        <v>7120628</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673676.7</v>
      </c>
      <c r="AI10">
        <v>731852.82</v>
      </c>
      <c r="AJ10">
        <v>0</v>
      </c>
      <c r="AK10">
        <v>0</v>
      </c>
      <c r="AL10">
        <v>0</v>
      </c>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2640</v>
      </c>
      <c r="B11">
        <v>0</v>
      </c>
      <c r="C11">
        <v>99204.38</v>
      </c>
      <c r="D11">
        <v>0</v>
      </c>
      <c r="E11">
        <v>126854.32</v>
      </c>
      <c r="F11">
        <v>0</v>
      </c>
      <c r="G11">
        <v>363899.46</v>
      </c>
      <c r="H11">
        <v>500000</v>
      </c>
      <c r="I11">
        <v>442178.88</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5484.48</v>
      </c>
      <c r="AI11">
        <v>11030.56</v>
      </c>
      <c r="AJ11">
        <v>0</v>
      </c>
      <c r="AK11">
        <v>0</v>
      </c>
      <c r="AL11">
        <v>0</v>
      </c>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2613</v>
      </c>
      <c r="B12">
        <v>0</v>
      </c>
      <c r="C12">
        <v>-128403.99</v>
      </c>
      <c r="D12">
        <v>0</v>
      </c>
      <c r="E12">
        <v>-124565.81</v>
      </c>
      <c r="F12">
        <v>0</v>
      </c>
      <c r="G12">
        <v>-32087.45</v>
      </c>
      <c r="H12">
        <v>0</v>
      </c>
      <c r="I12">
        <v>-30302.18</v>
      </c>
      <c r="J12">
        <v>0</v>
      </c>
      <c r="K12">
        <v>1883209</v>
      </c>
      <c r="L12">
        <v>1571560</v>
      </c>
      <c r="M12">
        <v>1164721</v>
      </c>
      <c r="N12">
        <v>1143116.6399999999</v>
      </c>
      <c r="O12">
        <v>932294</v>
      </c>
      <c r="P12">
        <v>851378</v>
      </c>
      <c r="Q12">
        <v>815123</v>
      </c>
      <c r="R12">
        <v>763109.54</v>
      </c>
      <c r="S12">
        <v>606581</v>
      </c>
      <c r="T12">
        <v>599021</v>
      </c>
      <c r="U12">
        <v>562971</v>
      </c>
      <c r="V12">
        <v>399130.09</v>
      </c>
      <c r="W12">
        <v>449015</v>
      </c>
      <c r="X12">
        <v>482901</v>
      </c>
      <c r="Y12">
        <v>507815</v>
      </c>
      <c r="Z12">
        <v>519104.88</v>
      </c>
      <c r="AA12">
        <v>730241</v>
      </c>
      <c r="AB12">
        <v>740347</v>
      </c>
      <c r="AC12">
        <v>718621</v>
      </c>
      <c r="AD12">
        <v>606992.87</v>
      </c>
      <c r="AE12">
        <v>780886</v>
      </c>
      <c r="AF12">
        <v>900824</v>
      </c>
      <c r="AG12">
        <v>904341</v>
      </c>
      <c r="AH12">
        <v>-9894.5499999999993</v>
      </c>
      <c r="AI12">
        <v>-9630.1200000000008</v>
      </c>
      <c r="AJ12">
        <v>726080</v>
      </c>
      <c r="AK12">
        <v>699979</v>
      </c>
      <c r="AL12">
        <v>484264.2</v>
      </c>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2854</v>
      </c>
      <c r="B13">
        <v>0</v>
      </c>
      <c r="C13">
        <v>0</v>
      </c>
      <c r="D13">
        <v>0</v>
      </c>
      <c r="E13">
        <v>0</v>
      </c>
      <c r="F13">
        <v>133360.5</v>
      </c>
      <c r="G13">
        <v>32788.74</v>
      </c>
      <c r="H13">
        <v>14616</v>
      </c>
      <c r="I13">
        <v>251088.72</v>
      </c>
      <c r="J13">
        <v>202793.5</v>
      </c>
      <c r="K13">
        <v>123780</v>
      </c>
      <c r="L13">
        <v>0</v>
      </c>
      <c r="M13">
        <v>0</v>
      </c>
      <c r="N13">
        <v>0</v>
      </c>
      <c r="O13">
        <v>0</v>
      </c>
      <c r="P13">
        <v>0</v>
      </c>
      <c r="Q13">
        <v>0</v>
      </c>
      <c r="R13">
        <v>0</v>
      </c>
      <c r="S13">
        <v>30360</v>
      </c>
      <c r="T13">
        <v>31854</v>
      </c>
      <c r="U13">
        <v>27963</v>
      </c>
      <c r="V13">
        <v>0</v>
      </c>
      <c r="W13">
        <v>0</v>
      </c>
      <c r="X13">
        <v>0</v>
      </c>
      <c r="Y13">
        <v>0</v>
      </c>
      <c r="Z13">
        <v>0</v>
      </c>
      <c r="AA13">
        <v>15900</v>
      </c>
      <c r="AB13">
        <v>0</v>
      </c>
      <c r="AC13">
        <v>0</v>
      </c>
      <c r="AD13">
        <v>0</v>
      </c>
      <c r="AE13">
        <v>0</v>
      </c>
      <c r="AF13">
        <v>0</v>
      </c>
      <c r="AG13">
        <v>0</v>
      </c>
      <c r="AH13">
        <v>0</v>
      </c>
      <c r="AI13">
        <v>0</v>
      </c>
      <c r="AJ13">
        <v>0</v>
      </c>
      <c r="AK13">
        <v>0</v>
      </c>
      <c r="AL13">
        <v>0</v>
      </c>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2640</v>
      </c>
      <c r="B14">
        <v>0</v>
      </c>
      <c r="C14">
        <v>0</v>
      </c>
      <c r="D14">
        <v>0</v>
      </c>
      <c r="E14">
        <v>0</v>
      </c>
      <c r="F14">
        <v>133360.5</v>
      </c>
      <c r="G14">
        <v>32788.74</v>
      </c>
      <c r="H14">
        <v>14616</v>
      </c>
      <c r="I14">
        <v>251088.72</v>
      </c>
      <c r="J14">
        <v>202793.5</v>
      </c>
      <c r="K14">
        <v>123780</v>
      </c>
      <c r="L14">
        <v>0</v>
      </c>
      <c r="M14">
        <v>0</v>
      </c>
      <c r="N14">
        <v>0</v>
      </c>
      <c r="O14">
        <v>0</v>
      </c>
      <c r="P14">
        <v>0</v>
      </c>
      <c r="Q14">
        <v>0</v>
      </c>
      <c r="R14">
        <v>0</v>
      </c>
      <c r="S14">
        <v>30360</v>
      </c>
      <c r="T14">
        <v>31854</v>
      </c>
      <c r="U14">
        <v>27963</v>
      </c>
      <c r="V14">
        <v>0</v>
      </c>
      <c r="W14">
        <v>0</v>
      </c>
      <c r="X14">
        <v>0</v>
      </c>
      <c r="Y14">
        <v>0</v>
      </c>
      <c r="Z14">
        <v>0</v>
      </c>
      <c r="AA14">
        <v>15900</v>
      </c>
      <c r="AB14">
        <v>0</v>
      </c>
      <c r="AC14">
        <v>0</v>
      </c>
      <c r="AD14">
        <v>0</v>
      </c>
      <c r="AE14">
        <v>0</v>
      </c>
      <c r="AF14">
        <v>0</v>
      </c>
      <c r="AG14">
        <v>0</v>
      </c>
      <c r="AH14">
        <v>0</v>
      </c>
      <c r="AI14">
        <v>0</v>
      </c>
      <c r="AJ14">
        <v>0</v>
      </c>
      <c r="AK14">
        <v>0</v>
      </c>
      <c r="AL14">
        <v>0</v>
      </c>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2957</v>
      </c>
      <c r="B15">
        <v>0</v>
      </c>
      <c r="C15">
        <v>7675.01</v>
      </c>
      <c r="D15">
        <v>5117</v>
      </c>
      <c r="E15">
        <v>2558.34</v>
      </c>
      <c r="F15">
        <v>7825.5</v>
      </c>
      <c r="G15">
        <v>7825.5</v>
      </c>
      <c r="H15">
        <v>7826</v>
      </c>
      <c r="I15">
        <v>7825.5</v>
      </c>
      <c r="J15">
        <v>21469.83</v>
      </c>
      <c r="K15">
        <v>19524</v>
      </c>
      <c r="L15">
        <v>17607</v>
      </c>
      <c r="M15">
        <v>16421</v>
      </c>
      <c r="N15">
        <v>14734.9</v>
      </c>
      <c r="O15">
        <v>11282</v>
      </c>
      <c r="P15">
        <v>95666</v>
      </c>
      <c r="Q15">
        <v>9819</v>
      </c>
      <c r="R15">
        <v>91402.48</v>
      </c>
      <c r="S15">
        <v>107325</v>
      </c>
      <c r="T15">
        <v>80494</v>
      </c>
      <c r="U15">
        <v>80494</v>
      </c>
      <c r="V15">
        <v>53662.5</v>
      </c>
      <c r="W15">
        <v>65588</v>
      </c>
      <c r="X15">
        <v>38756</v>
      </c>
      <c r="Y15">
        <v>38756</v>
      </c>
      <c r="Z15">
        <v>3925</v>
      </c>
      <c r="AA15">
        <v>0</v>
      </c>
      <c r="AB15">
        <v>0</v>
      </c>
      <c r="AC15">
        <v>0</v>
      </c>
      <c r="AD15">
        <v>0</v>
      </c>
      <c r="AE15">
        <v>0</v>
      </c>
      <c r="AF15">
        <v>0</v>
      </c>
      <c r="AG15">
        <v>0</v>
      </c>
      <c r="AH15">
        <v>0</v>
      </c>
      <c r="AI15">
        <v>0</v>
      </c>
      <c r="AJ15">
        <v>0</v>
      </c>
      <c r="AK15">
        <v>0</v>
      </c>
      <c r="AL15">
        <v>0</v>
      </c>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2640</v>
      </c>
      <c r="B16">
        <v>0</v>
      </c>
      <c r="C16">
        <v>7675.01</v>
      </c>
      <c r="D16">
        <v>5117</v>
      </c>
      <c r="E16">
        <v>2558.34</v>
      </c>
      <c r="F16">
        <v>7825.5</v>
      </c>
      <c r="G16">
        <v>7825.5</v>
      </c>
      <c r="H16">
        <v>7826</v>
      </c>
      <c r="I16">
        <v>7825.5</v>
      </c>
      <c r="J16">
        <v>21469.83</v>
      </c>
      <c r="K16">
        <v>19524</v>
      </c>
      <c r="L16">
        <v>17607</v>
      </c>
      <c r="M16">
        <v>16421</v>
      </c>
      <c r="N16">
        <v>14734.9</v>
      </c>
      <c r="O16">
        <v>11282</v>
      </c>
      <c r="P16">
        <v>95666</v>
      </c>
      <c r="Q16">
        <v>9819</v>
      </c>
      <c r="R16">
        <v>91402.48</v>
      </c>
      <c r="S16">
        <v>107325</v>
      </c>
      <c r="T16">
        <v>80494</v>
      </c>
      <c r="U16">
        <v>80494</v>
      </c>
      <c r="V16">
        <v>53662.5</v>
      </c>
      <c r="W16">
        <v>65588</v>
      </c>
      <c r="X16">
        <v>38756</v>
      </c>
      <c r="Y16">
        <v>38756</v>
      </c>
      <c r="Z16">
        <v>3925</v>
      </c>
      <c r="AA16">
        <v>0</v>
      </c>
      <c r="AB16">
        <v>0</v>
      </c>
      <c r="AC16">
        <v>0</v>
      </c>
      <c r="AD16">
        <v>0</v>
      </c>
      <c r="AE16">
        <v>0</v>
      </c>
      <c r="AF16">
        <v>0</v>
      </c>
      <c r="AG16">
        <v>0</v>
      </c>
      <c r="AH16">
        <v>0</v>
      </c>
      <c r="AI16">
        <v>0</v>
      </c>
      <c r="AJ16">
        <v>0</v>
      </c>
      <c r="AK16">
        <v>0</v>
      </c>
      <c r="AL16">
        <v>0</v>
      </c>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799</v>
      </c>
      <c r="B17">
        <v>0</v>
      </c>
      <c r="C17">
        <v>0</v>
      </c>
      <c r="D17">
        <v>0</v>
      </c>
      <c r="E17">
        <v>0</v>
      </c>
      <c r="F17">
        <v>0</v>
      </c>
      <c r="G17">
        <v>192661.26</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2856</v>
      </c>
      <c r="B18">
        <v>0</v>
      </c>
      <c r="C18">
        <v>0</v>
      </c>
      <c r="D18">
        <v>0</v>
      </c>
      <c r="E18">
        <v>0</v>
      </c>
      <c r="F18">
        <v>0</v>
      </c>
      <c r="G18">
        <v>192661.26</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2859</v>
      </c>
      <c r="B19">
        <v>0</v>
      </c>
      <c r="C19">
        <v>46721.65</v>
      </c>
      <c r="D19">
        <v>45890</v>
      </c>
      <c r="E19">
        <v>46185.13</v>
      </c>
      <c r="F19">
        <v>0</v>
      </c>
      <c r="G19">
        <v>130.61000000000001</v>
      </c>
      <c r="H19">
        <v>0</v>
      </c>
      <c r="I19">
        <v>45.1</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495.03</v>
      </c>
      <c r="AI19">
        <v>514.71</v>
      </c>
      <c r="AJ19">
        <v>0</v>
      </c>
      <c r="AK19">
        <v>0</v>
      </c>
      <c r="AL19">
        <v>0</v>
      </c>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2629</v>
      </c>
      <c r="B20">
        <v>0</v>
      </c>
      <c r="C20">
        <v>822.42</v>
      </c>
      <c r="D20">
        <v>0</v>
      </c>
      <c r="E20">
        <v>802.41</v>
      </c>
      <c r="F20">
        <v>0</v>
      </c>
      <c r="G20">
        <v>130.61000000000001</v>
      </c>
      <c r="H20">
        <v>0</v>
      </c>
      <c r="I20">
        <v>45.1</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495.03</v>
      </c>
      <c r="AI20">
        <v>514.71</v>
      </c>
      <c r="AJ20">
        <v>0</v>
      </c>
      <c r="AK20">
        <v>0</v>
      </c>
      <c r="AL20">
        <v>0</v>
      </c>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2860</v>
      </c>
      <c r="B21">
        <v>0</v>
      </c>
      <c r="C21">
        <v>45899.23</v>
      </c>
      <c r="D21">
        <v>45890</v>
      </c>
      <c r="E21">
        <v>45382.71</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2958</v>
      </c>
      <c r="B22">
        <v>0</v>
      </c>
      <c r="C22">
        <v>15691.8</v>
      </c>
      <c r="D22">
        <v>0</v>
      </c>
      <c r="E22">
        <v>17068.36</v>
      </c>
      <c r="F22">
        <v>0</v>
      </c>
      <c r="G22">
        <v>12194.64</v>
      </c>
      <c r="H22">
        <v>0</v>
      </c>
      <c r="I22">
        <v>7706.14</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913.76</v>
      </c>
      <c r="AJ22">
        <v>0</v>
      </c>
      <c r="AK22">
        <v>0</v>
      </c>
      <c r="AL22">
        <v>0</v>
      </c>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2959</v>
      </c>
      <c r="B23">
        <v>0</v>
      </c>
      <c r="C23">
        <v>23035.51</v>
      </c>
      <c r="D23">
        <v>0</v>
      </c>
      <c r="E23">
        <v>16101.05</v>
      </c>
      <c r="F23">
        <v>0</v>
      </c>
      <c r="G23">
        <v>43233.75</v>
      </c>
      <c r="H23">
        <v>0</v>
      </c>
      <c r="I23">
        <v>53013.41</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12532.48</v>
      </c>
      <c r="AI23">
        <v>7664.5</v>
      </c>
      <c r="AJ23">
        <v>0</v>
      </c>
      <c r="AK23">
        <v>0</v>
      </c>
      <c r="AL23">
        <v>0</v>
      </c>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2960</v>
      </c>
      <c r="B24">
        <v>0</v>
      </c>
      <c r="C24">
        <v>23035.51</v>
      </c>
      <c r="D24">
        <v>0</v>
      </c>
      <c r="E24">
        <v>16101.05</v>
      </c>
      <c r="F24">
        <v>0</v>
      </c>
      <c r="G24">
        <v>43233.75</v>
      </c>
      <c r="H24">
        <v>0</v>
      </c>
      <c r="I24">
        <v>53013.41</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12532.48</v>
      </c>
      <c r="AI24">
        <v>7664.5</v>
      </c>
      <c r="AJ24">
        <v>0</v>
      </c>
      <c r="AK24">
        <v>0</v>
      </c>
      <c r="AL24">
        <v>0</v>
      </c>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2961</v>
      </c>
      <c r="B25">
        <v>0</v>
      </c>
      <c r="C25">
        <v>0</v>
      </c>
      <c r="D25">
        <v>0</v>
      </c>
      <c r="E25">
        <v>0</v>
      </c>
      <c r="F25">
        <v>0</v>
      </c>
      <c r="G25">
        <v>0</v>
      </c>
      <c r="H25">
        <v>0</v>
      </c>
      <c r="I25">
        <v>0</v>
      </c>
      <c r="J25">
        <v>0</v>
      </c>
      <c r="K25">
        <v>0</v>
      </c>
      <c r="L25">
        <v>0</v>
      </c>
      <c r="M25">
        <v>0</v>
      </c>
      <c r="N25">
        <v>0</v>
      </c>
      <c r="O25">
        <v>0</v>
      </c>
      <c r="P25">
        <v>0</v>
      </c>
      <c r="Q25">
        <v>102603</v>
      </c>
      <c r="R25">
        <v>0</v>
      </c>
      <c r="S25">
        <v>0</v>
      </c>
      <c r="T25">
        <v>0</v>
      </c>
      <c r="U25">
        <v>0</v>
      </c>
      <c r="V25">
        <v>0</v>
      </c>
      <c r="W25">
        <v>0</v>
      </c>
      <c r="X25">
        <v>0</v>
      </c>
      <c r="Y25">
        <v>32178</v>
      </c>
      <c r="Z25">
        <v>0</v>
      </c>
      <c r="AA25">
        <v>0</v>
      </c>
      <c r="AB25">
        <v>0</v>
      </c>
      <c r="AC25">
        <v>0</v>
      </c>
      <c r="AD25">
        <v>0</v>
      </c>
      <c r="AE25">
        <v>0</v>
      </c>
      <c r="AF25">
        <v>0</v>
      </c>
      <c r="AG25">
        <v>0</v>
      </c>
      <c r="AH25">
        <v>0</v>
      </c>
      <c r="AI25">
        <v>0</v>
      </c>
      <c r="AJ25">
        <v>0</v>
      </c>
      <c r="AK25">
        <v>0</v>
      </c>
      <c r="AL25">
        <v>0</v>
      </c>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2616</v>
      </c>
      <c r="B26">
        <v>396320.54</v>
      </c>
      <c r="C26">
        <v>75265.94</v>
      </c>
      <c r="D26">
        <v>119627</v>
      </c>
      <c r="E26">
        <v>93722.240000000005</v>
      </c>
      <c r="F26">
        <v>118494.26</v>
      </c>
      <c r="G26">
        <v>225169.85</v>
      </c>
      <c r="H26">
        <v>399099</v>
      </c>
      <c r="I26">
        <v>345927.92</v>
      </c>
      <c r="J26">
        <v>362427.04</v>
      </c>
      <c r="K26">
        <v>340630</v>
      </c>
      <c r="L26">
        <v>289965</v>
      </c>
      <c r="M26">
        <v>203445</v>
      </c>
      <c r="N26">
        <v>199764.43</v>
      </c>
      <c r="O26">
        <v>185878</v>
      </c>
      <c r="P26">
        <v>200726</v>
      </c>
      <c r="Q26">
        <v>188890</v>
      </c>
      <c r="R26">
        <v>172769.99</v>
      </c>
      <c r="S26">
        <v>104398</v>
      </c>
      <c r="T26">
        <v>84898</v>
      </c>
      <c r="U26">
        <v>94356</v>
      </c>
      <c r="V26">
        <v>24487.119999999999</v>
      </c>
      <c r="W26">
        <v>44328</v>
      </c>
      <c r="X26">
        <v>39297</v>
      </c>
      <c r="Y26">
        <v>31381</v>
      </c>
      <c r="Z26">
        <v>25818.29</v>
      </c>
      <c r="AA26">
        <v>20971</v>
      </c>
      <c r="AB26">
        <v>55568</v>
      </c>
      <c r="AC26">
        <v>19582</v>
      </c>
      <c r="AD26">
        <v>13903.51</v>
      </c>
      <c r="AE26">
        <v>18477</v>
      </c>
      <c r="AF26">
        <v>50429</v>
      </c>
      <c r="AG26">
        <v>37020</v>
      </c>
      <c r="AH26">
        <v>58949.2</v>
      </c>
      <c r="AI26">
        <v>49035.93</v>
      </c>
      <c r="AJ26">
        <v>107658</v>
      </c>
      <c r="AK26">
        <v>100234</v>
      </c>
      <c r="AL26">
        <v>94859.94</v>
      </c>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2962</v>
      </c>
      <c r="B27">
        <v>298827.28999999998</v>
      </c>
      <c r="C27">
        <v>24869.57</v>
      </c>
      <c r="D27">
        <v>0</v>
      </c>
      <c r="E27">
        <v>39496.06</v>
      </c>
      <c r="F27">
        <v>37174.1</v>
      </c>
      <c r="G27">
        <v>112717.22</v>
      </c>
      <c r="H27">
        <v>139203</v>
      </c>
      <c r="I27">
        <v>176508.52</v>
      </c>
      <c r="J27">
        <v>152461.32</v>
      </c>
      <c r="K27">
        <v>99598</v>
      </c>
      <c r="L27">
        <v>144950</v>
      </c>
      <c r="M27">
        <v>103993</v>
      </c>
      <c r="N27">
        <v>97821.36</v>
      </c>
      <c r="O27">
        <v>95478</v>
      </c>
      <c r="P27">
        <v>106648</v>
      </c>
      <c r="Q27">
        <v>109862</v>
      </c>
      <c r="R27">
        <v>91211.11</v>
      </c>
      <c r="S27">
        <v>73134</v>
      </c>
      <c r="T27">
        <v>59370</v>
      </c>
      <c r="U27">
        <v>74010</v>
      </c>
      <c r="V27">
        <v>14893.68</v>
      </c>
      <c r="W27">
        <v>16188</v>
      </c>
      <c r="X27">
        <v>17001</v>
      </c>
      <c r="Y27">
        <v>23241</v>
      </c>
      <c r="Z27">
        <v>11890.52</v>
      </c>
      <c r="AA27">
        <v>12762</v>
      </c>
      <c r="AB27">
        <v>43680</v>
      </c>
      <c r="AC27">
        <v>12195</v>
      </c>
      <c r="AD27">
        <v>4032.58</v>
      </c>
      <c r="AE27">
        <v>4978</v>
      </c>
      <c r="AF27">
        <v>33244</v>
      </c>
      <c r="AG27">
        <v>19052</v>
      </c>
      <c r="AH27">
        <v>53928.83</v>
      </c>
      <c r="AI27">
        <v>47631.29</v>
      </c>
      <c r="AJ27">
        <v>84050</v>
      </c>
      <c r="AK27">
        <v>66185</v>
      </c>
      <c r="AL27">
        <v>63218.86</v>
      </c>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2963</v>
      </c>
      <c r="B28">
        <v>0</v>
      </c>
      <c r="C28">
        <v>7445.15</v>
      </c>
      <c r="D28">
        <v>0</v>
      </c>
      <c r="E28">
        <v>5115.5</v>
      </c>
      <c r="F28">
        <v>0</v>
      </c>
      <c r="G28">
        <v>97934.45</v>
      </c>
      <c r="H28">
        <v>42318</v>
      </c>
      <c r="I28">
        <v>68302.31</v>
      </c>
      <c r="J28">
        <v>44298.87</v>
      </c>
      <c r="K28">
        <v>77249</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200.93</v>
      </c>
      <c r="AI28">
        <v>732</v>
      </c>
      <c r="AJ28">
        <v>0</v>
      </c>
      <c r="AK28">
        <v>0</v>
      </c>
      <c r="AL28">
        <v>0</v>
      </c>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2617</v>
      </c>
      <c r="B29">
        <v>97493.25</v>
      </c>
      <c r="C29">
        <v>42951.22</v>
      </c>
      <c r="D29">
        <v>119627</v>
      </c>
      <c r="E29">
        <v>49110.68</v>
      </c>
      <c r="F29">
        <v>81320.160000000003</v>
      </c>
      <c r="G29">
        <v>14518.18</v>
      </c>
      <c r="H29">
        <v>217578</v>
      </c>
      <c r="I29">
        <v>101117.09</v>
      </c>
      <c r="J29">
        <v>165666.85</v>
      </c>
      <c r="K29">
        <v>163783</v>
      </c>
      <c r="L29">
        <v>145015</v>
      </c>
      <c r="M29">
        <v>99452</v>
      </c>
      <c r="N29">
        <v>101943.07</v>
      </c>
      <c r="O29">
        <v>90400</v>
      </c>
      <c r="P29">
        <v>94078</v>
      </c>
      <c r="Q29">
        <v>79028</v>
      </c>
      <c r="R29">
        <v>81558.880000000005</v>
      </c>
      <c r="S29">
        <v>31264</v>
      </c>
      <c r="T29">
        <v>25528</v>
      </c>
      <c r="U29">
        <v>20346</v>
      </c>
      <c r="V29">
        <v>9593.44</v>
      </c>
      <c r="W29">
        <v>28140</v>
      </c>
      <c r="X29">
        <v>22296</v>
      </c>
      <c r="Y29">
        <v>8140</v>
      </c>
      <c r="Z29">
        <v>13927.77</v>
      </c>
      <c r="AA29">
        <v>8209</v>
      </c>
      <c r="AB29">
        <v>11888</v>
      </c>
      <c r="AC29">
        <v>7387</v>
      </c>
      <c r="AD29">
        <v>9870.94</v>
      </c>
      <c r="AE29">
        <v>13499</v>
      </c>
      <c r="AF29">
        <v>17185</v>
      </c>
      <c r="AG29">
        <v>17968</v>
      </c>
      <c r="AH29">
        <v>4819.4399999999996</v>
      </c>
      <c r="AI29">
        <v>672.64</v>
      </c>
      <c r="AJ29">
        <v>23608</v>
      </c>
      <c r="AK29">
        <v>34049</v>
      </c>
      <c r="AL29">
        <v>31641.09</v>
      </c>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800</v>
      </c>
      <c r="B30">
        <v>3210200.81</v>
      </c>
      <c r="C30">
        <v>2319113.2200000002</v>
      </c>
      <c r="D30">
        <v>2221217</v>
      </c>
      <c r="E30">
        <v>2285321.44</v>
      </c>
      <c r="F30">
        <v>2606552.7599999998</v>
      </c>
      <c r="G30">
        <v>4824624.43</v>
      </c>
      <c r="H30">
        <v>5256555</v>
      </c>
      <c r="I30">
        <v>5360682.92</v>
      </c>
      <c r="J30">
        <v>5332218.08</v>
      </c>
      <c r="K30">
        <v>8115191</v>
      </c>
      <c r="L30">
        <v>7582428</v>
      </c>
      <c r="M30">
        <v>10955809</v>
      </c>
      <c r="N30">
        <v>3705435.15</v>
      </c>
      <c r="O30">
        <v>3694202</v>
      </c>
      <c r="P30">
        <v>2171430</v>
      </c>
      <c r="Q30">
        <v>2394913</v>
      </c>
      <c r="R30">
        <v>2612809.2400000002</v>
      </c>
      <c r="S30">
        <v>1674965</v>
      </c>
      <c r="T30">
        <v>1486629</v>
      </c>
      <c r="U30">
        <v>1395851</v>
      </c>
      <c r="V30">
        <v>837051.39</v>
      </c>
      <c r="W30">
        <v>1276881</v>
      </c>
      <c r="X30">
        <v>1237914</v>
      </c>
      <c r="Y30">
        <v>1239209</v>
      </c>
      <c r="Z30">
        <v>1042459.11</v>
      </c>
      <c r="AA30">
        <v>1270427</v>
      </c>
      <c r="AB30">
        <v>1318550</v>
      </c>
      <c r="AC30">
        <v>1396554</v>
      </c>
      <c r="AD30">
        <v>1630159.76</v>
      </c>
      <c r="AE30">
        <v>1626416</v>
      </c>
      <c r="AF30">
        <v>2072499</v>
      </c>
      <c r="AG30">
        <v>2112945</v>
      </c>
      <c r="AH30">
        <v>1995059.44</v>
      </c>
      <c r="AI30">
        <v>1762410.48</v>
      </c>
      <c r="AJ30">
        <v>1124862</v>
      </c>
      <c r="AK30">
        <v>1208821</v>
      </c>
      <c r="AL30">
        <v>960376.71</v>
      </c>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2618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2878</v>
      </c>
      <c r="B32">
        <v>6257</v>
      </c>
      <c r="C32">
        <v>3932.48</v>
      </c>
      <c r="D32">
        <v>3932</v>
      </c>
      <c r="E32">
        <v>3947.48</v>
      </c>
      <c r="F32">
        <v>3947.48</v>
      </c>
      <c r="G32">
        <v>41334.629999999997</v>
      </c>
      <c r="H32">
        <v>58751</v>
      </c>
      <c r="I32">
        <v>59703.21</v>
      </c>
      <c r="J32">
        <v>61080.32</v>
      </c>
      <c r="K32">
        <v>62279</v>
      </c>
      <c r="L32">
        <v>61416</v>
      </c>
      <c r="M32">
        <v>4844</v>
      </c>
      <c r="N32">
        <v>4844.1400000000003</v>
      </c>
      <c r="O32">
        <v>5147</v>
      </c>
      <c r="P32">
        <v>4603</v>
      </c>
      <c r="Q32">
        <v>4603</v>
      </c>
      <c r="R32">
        <v>4303.18</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2621</v>
      </c>
      <c r="B33">
        <v>5796318.8300000001</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2623</v>
      </c>
      <c r="B34">
        <v>5796318.8300000001</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2624</v>
      </c>
      <c r="B35">
        <v>0</v>
      </c>
      <c r="C35">
        <v>0</v>
      </c>
      <c r="D35">
        <v>0</v>
      </c>
      <c r="E35">
        <v>0</v>
      </c>
      <c r="F35">
        <v>2568817.2000000002</v>
      </c>
      <c r="G35">
        <v>5820269.0099999998</v>
      </c>
      <c r="H35">
        <v>6525019</v>
      </c>
      <c r="I35">
        <v>6027801.4900000002</v>
      </c>
      <c r="J35">
        <v>4748268.17</v>
      </c>
      <c r="K35">
        <v>408757</v>
      </c>
      <c r="L35">
        <v>399600</v>
      </c>
      <c r="M35">
        <v>0</v>
      </c>
      <c r="N35">
        <v>0</v>
      </c>
      <c r="O35">
        <v>0</v>
      </c>
      <c r="P35">
        <v>22109</v>
      </c>
      <c r="Q35">
        <v>0</v>
      </c>
      <c r="R35">
        <v>22109.13</v>
      </c>
      <c r="S35">
        <v>22109</v>
      </c>
      <c r="T35">
        <v>22109</v>
      </c>
      <c r="U35">
        <v>22109</v>
      </c>
      <c r="V35">
        <v>30000</v>
      </c>
      <c r="W35">
        <v>30000</v>
      </c>
      <c r="X35">
        <v>30000</v>
      </c>
      <c r="Y35">
        <v>0</v>
      </c>
      <c r="Z35">
        <v>40000</v>
      </c>
      <c r="AA35">
        <v>40000</v>
      </c>
      <c r="AB35">
        <v>0</v>
      </c>
      <c r="AC35">
        <v>0</v>
      </c>
      <c r="AD35">
        <v>0</v>
      </c>
      <c r="AE35">
        <v>0</v>
      </c>
      <c r="AF35">
        <v>30000</v>
      </c>
      <c r="AG35">
        <v>200000</v>
      </c>
      <c r="AH35">
        <v>0</v>
      </c>
      <c r="AI35">
        <v>0</v>
      </c>
      <c r="AJ35">
        <v>0</v>
      </c>
      <c r="AK35">
        <v>0</v>
      </c>
      <c r="AL35">
        <v>0</v>
      </c>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2625</v>
      </c>
      <c r="B36">
        <v>9222859.2300000004</v>
      </c>
      <c r="C36">
        <v>9735329.1699999999</v>
      </c>
      <c r="D36">
        <v>9074392</v>
      </c>
      <c r="E36">
        <v>9275757.5600000005</v>
      </c>
      <c r="F36">
        <v>9282319.6899999995</v>
      </c>
      <c r="G36">
        <v>7426087.5899999999</v>
      </c>
      <c r="H36">
        <v>7299653</v>
      </c>
      <c r="I36">
        <v>7260299.9900000002</v>
      </c>
      <c r="J36">
        <v>7255483.7999999998</v>
      </c>
      <c r="K36">
        <v>7283677</v>
      </c>
      <c r="L36">
        <v>7284918</v>
      </c>
      <c r="M36">
        <v>1388601</v>
      </c>
      <c r="N36">
        <v>1420718.06</v>
      </c>
      <c r="O36">
        <v>1261387</v>
      </c>
      <c r="P36">
        <v>1327063</v>
      </c>
      <c r="Q36">
        <v>1340356</v>
      </c>
      <c r="R36">
        <v>1351027.23</v>
      </c>
      <c r="S36">
        <v>633456</v>
      </c>
      <c r="T36">
        <v>222330</v>
      </c>
      <c r="U36">
        <v>139026</v>
      </c>
      <c r="V36">
        <v>742192.73</v>
      </c>
      <c r="W36">
        <v>732369</v>
      </c>
      <c r="X36">
        <v>721813</v>
      </c>
      <c r="Y36">
        <v>754102</v>
      </c>
      <c r="Z36">
        <v>694871.87</v>
      </c>
      <c r="AA36">
        <v>664501</v>
      </c>
      <c r="AB36">
        <v>713146</v>
      </c>
      <c r="AC36">
        <v>727128</v>
      </c>
      <c r="AD36">
        <v>44517.1</v>
      </c>
      <c r="AE36">
        <v>0</v>
      </c>
      <c r="AF36">
        <v>0</v>
      </c>
      <c r="AG36">
        <v>0</v>
      </c>
      <c r="AH36">
        <v>0</v>
      </c>
      <c r="AI36">
        <v>0</v>
      </c>
      <c r="AJ36">
        <v>0</v>
      </c>
      <c r="AK36">
        <v>0</v>
      </c>
      <c r="AL36">
        <v>0</v>
      </c>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2626</v>
      </c>
      <c r="B37">
        <v>8850441.7300000004</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2964</v>
      </c>
      <c r="B38">
        <v>372417.5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2627</v>
      </c>
      <c r="B39">
        <v>0</v>
      </c>
      <c r="C39">
        <v>-115798.62</v>
      </c>
      <c r="D39">
        <v>0</v>
      </c>
      <c r="E39">
        <v>-115798.62</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2965</v>
      </c>
      <c r="B40">
        <v>130375.11</v>
      </c>
      <c r="C40">
        <v>170931.32</v>
      </c>
      <c r="D40">
        <v>197756</v>
      </c>
      <c r="E40">
        <v>237209.54</v>
      </c>
      <c r="F40">
        <v>122549.61</v>
      </c>
      <c r="G40">
        <v>124505.98</v>
      </c>
      <c r="H40">
        <v>126462</v>
      </c>
      <c r="I40">
        <v>128418.73</v>
      </c>
      <c r="J40">
        <v>130375.11</v>
      </c>
      <c r="K40">
        <v>132331</v>
      </c>
      <c r="L40">
        <v>134288</v>
      </c>
      <c r="M40">
        <v>125905</v>
      </c>
      <c r="N40">
        <v>75286.039999999994</v>
      </c>
      <c r="O40">
        <v>74817</v>
      </c>
      <c r="P40">
        <v>63166</v>
      </c>
      <c r="Q40">
        <v>60001</v>
      </c>
      <c r="R40">
        <v>60846.79</v>
      </c>
      <c r="S40">
        <v>0</v>
      </c>
      <c r="T40">
        <v>26831</v>
      </c>
      <c r="U40">
        <v>26831</v>
      </c>
      <c r="V40">
        <v>53662.5</v>
      </c>
      <c r="W40">
        <v>53663</v>
      </c>
      <c r="X40">
        <v>80494</v>
      </c>
      <c r="Y40">
        <v>80494</v>
      </c>
      <c r="Z40">
        <v>35325</v>
      </c>
      <c r="AA40">
        <v>0</v>
      </c>
      <c r="AB40">
        <v>0</v>
      </c>
      <c r="AC40">
        <v>0</v>
      </c>
      <c r="AD40">
        <v>0</v>
      </c>
      <c r="AE40">
        <v>0</v>
      </c>
      <c r="AF40">
        <v>0</v>
      </c>
      <c r="AG40">
        <v>0</v>
      </c>
      <c r="AH40">
        <v>0</v>
      </c>
      <c r="AI40">
        <v>0</v>
      </c>
      <c r="AJ40">
        <v>0</v>
      </c>
      <c r="AK40">
        <v>0</v>
      </c>
      <c r="AL40">
        <v>0</v>
      </c>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2640</v>
      </c>
      <c r="B41">
        <v>130375.11</v>
      </c>
      <c r="C41">
        <v>170931.32</v>
      </c>
      <c r="D41">
        <v>197756</v>
      </c>
      <c r="E41">
        <v>237209.54</v>
      </c>
      <c r="F41">
        <v>122549.61</v>
      </c>
      <c r="G41">
        <v>124505.98</v>
      </c>
      <c r="H41">
        <v>126462</v>
      </c>
      <c r="I41">
        <v>128418.73</v>
      </c>
      <c r="J41">
        <v>130375.11</v>
      </c>
      <c r="K41">
        <v>132331</v>
      </c>
      <c r="L41">
        <v>134288</v>
      </c>
      <c r="M41">
        <v>125905</v>
      </c>
      <c r="N41">
        <v>75286.039999999994</v>
      </c>
      <c r="O41">
        <v>74817</v>
      </c>
      <c r="P41">
        <v>63166</v>
      </c>
      <c r="Q41">
        <v>60001</v>
      </c>
      <c r="R41">
        <v>60846.79</v>
      </c>
      <c r="S41">
        <v>0</v>
      </c>
      <c r="T41">
        <v>26831</v>
      </c>
      <c r="U41">
        <v>26831</v>
      </c>
      <c r="V41">
        <v>53662.5</v>
      </c>
      <c r="W41">
        <v>53663</v>
      </c>
      <c r="X41">
        <v>80494</v>
      </c>
      <c r="Y41">
        <v>80494</v>
      </c>
      <c r="Z41">
        <v>35325</v>
      </c>
      <c r="AA41">
        <v>0</v>
      </c>
      <c r="AB41">
        <v>0</v>
      </c>
      <c r="AC41">
        <v>0</v>
      </c>
      <c r="AD41">
        <v>0</v>
      </c>
      <c r="AE41">
        <v>0</v>
      </c>
      <c r="AF41">
        <v>0</v>
      </c>
      <c r="AG41">
        <v>0</v>
      </c>
      <c r="AH41">
        <v>0</v>
      </c>
      <c r="AI41">
        <v>0</v>
      </c>
      <c r="AJ41">
        <v>0</v>
      </c>
      <c r="AK41">
        <v>0</v>
      </c>
      <c r="AL41">
        <v>0</v>
      </c>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2628</v>
      </c>
      <c r="B42">
        <v>0</v>
      </c>
      <c r="C42">
        <v>5205273.1399999997</v>
      </c>
      <c r="D42">
        <v>5089249</v>
      </c>
      <c r="E42">
        <v>5220730.0199999996</v>
      </c>
      <c r="F42">
        <v>0</v>
      </c>
      <c r="G42">
        <v>25515.360000000001</v>
      </c>
      <c r="H42">
        <v>0</v>
      </c>
      <c r="I42">
        <v>22172.16</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9727.48</v>
      </c>
      <c r="AI42">
        <v>10903.38</v>
      </c>
      <c r="AJ42">
        <v>0</v>
      </c>
      <c r="AK42">
        <v>0</v>
      </c>
      <c r="AL42">
        <v>0</v>
      </c>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2629</v>
      </c>
      <c r="B43">
        <v>0</v>
      </c>
      <c r="C43">
        <v>26980.13</v>
      </c>
      <c r="D43">
        <v>0</v>
      </c>
      <c r="E43">
        <v>20233.54</v>
      </c>
      <c r="F43">
        <v>0</v>
      </c>
      <c r="G43">
        <v>25515.360000000001</v>
      </c>
      <c r="H43">
        <v>0</v>
      </c>
      <c r="I43">
        <v>22172.16</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9727.48</v>
      </c>
      <c r="AI43">
        <v>10903.38</v>
      </c>
      <c r="AJ43">
        <v>0</v>
      </c>
      <c r="AK43">
        <v>0</v>
      </c>
      <c r="AL43">
        <v>0</v>
      </c>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2966</v>
      </c>
      <c r="B44">
        <v>0</v>
      </c>
      <c r="C44">
        <v>5178293.01</v>
      </c>
      <c r="D44">
        <v>5089249</v>
      </c>
      <c r="E44">
        <v>5200496.4800000004</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2630</v>
      </c>
      <c r="B45">
        <v>0</v>
      </c>
      <c r="C45">
        <v>0</v>
      </c>
      <c r="D45">
        <v>0</v>
      </c>
      <c r="E45">
        <v>0</v>
      </c>
      <c r="F45">
        <v>0</v>
      </c>
      <c r="G45">
        <v>92107.73</v>
      </c>
      <c r="H45">
        <v>90471</v>
      </c>
      <c r="I45">
        <v>91050.01</v>
      </c>
      <c r="J45">
        <v>91627.76</v>
      </c>
      <c r="K45">
        <v>92205</v>
      </c>
      <c r="L45">
        <v>92794</v>
      </c>
      <c r="M45">
        <v>93387</v>
      </c>
      <c r="N45">
        <v>64919.839999999997</v>
      </c>
      <c r="O45">
        <v>64920</v>
      </c>
      <c r="P45">
        <v>64920</v>
      </c>
      <c r="Q45">
        <v>64920</v>
      </c>
      <c r="R45">
        <v>64919.839999999997</v>
      </c>
      <c r="S45">
        <v>64920</v>
      </c>
      <c r="T45">
        <v>64920</v>
      </c>
      <c r="U45">
        <v>64920</v>
      </c>
      <c r="V45">
        <v>0</v>
      </c>
      <c r="W45">
        <v>0</v>
      </c>
      <c r="X45">
        <v>0</v>
      </c>
      <c r="Y45">
        <v>0</v>
      </c>
      <c r="Z45">
        <v>0</v>
      </c>
      <c r="AA45">
        <v>0</v>
      </c>
      <c r="AB45">
        <v>0</v>
      </c>
      <c r="AC45">
        <v>0</v>
      </c>
      <c r="AD45">
        <v>0</v>
      </c>
      <c r="AE45">
        <v>0</v>
      </c>
      <c r="AF45">
        <v>0</v>
      </c>
      <c r="AG45">
        <v>0</v>
      </c>
      <c r="AH45">
        <v>0</v>
      </c>
      <c r="AI45">
        <v>0</v>
      </c>
      <c r="AJ45">
        <v>0</v>
      </c>
      <c r="AK45">
        <v>0</v>
      </c>
      <c r="AL45">
        <v>0</v>
      </c>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801</v>
      </c>
      <c r="B46">
        <v>1220028.02</v>
      </c>
      <c r="C46">
        <v>1275468.71</v>
      </c>
      <c r="D46">
        <v>1231261</v>
      </c>
      <c r="E46">
        <v>1241267.73</v>
      </c>
      <c r="F46">
        <v>1141511.8400000001</v>
      </c>
      <c r="G46">
        <v>2119059.16</v>
      </c>
      <c r="H46">
        <v>2154881</v>
      </c>
      <c r="I46">
        <v>2058171.52</v>
      </c>
      <c r="J46">
        <v>1982008.55</v>
      </c>
      <c r="K46">
        <v>1737200</v>
      </c>
      <c r="L46">
        <v>1694528</v>
      </c>
      <c r="M46">
        <v>1734540</v>
      </c>
      <c r="N46">
        <v>1615302.65</v>
      </c>
      <c r="O46">
        <v>1589828</v>
      </c>
      <c r="P46">
        <v>1620429</v>
      </c>
      <c r="Q46">
        <v>1670812</v>
      </c>
      <c r="R46">
        <v>1502732.43</v>
      </c>
      <c r="S46">
        <v>1334734</v>
      </c>
      <c r="T46">
        <v>1311981</v>
      </c>
      <c r="U46">
        <v>1349654</v>
      </c>
      <c r="V46">
        <v>1210936.4099999999</v>
      </c>
      <c r="W46">
        <v>1236633</v>
      </c>
      <c r="X46">
        <v>1247281</v>
      </c>
      <c r="Y46">
        <v>1257916</v>
      </c>
      <c r="Z46">
        <v>1262440.1499999999</v>
      </c>
      <c r="AA46">
        <v>1207489</v>
      </c>
      <c r="AB46">
        <v>1168939</v>
      </c>
      <c r="AC46">
        <v>887258</v>
      </c>
      <c r="AD46">
        <v>922686.71</v>
      </c>
      <c r="AE46">
        <v>918356</v>
      </c>
      <c r="AF46">
        <v>735255</v>
      </c>
      <c r="AG46">
        <v>569552</v>
      </c>
      <c r="AH46">
        <v>473444.81</v>
      </c>
      <c r="AI46">
        <v>353161.7</v>
      </c>
      <c r="AJ46">
        <v>272434</v>
      </c>
      <c r="AK46">
        <v>227773</v>
      </c>
      <c r="AL46">
        <v>227858.76</v>
      </c>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2631</v>
      </c>
      <c r="B47">
        <v>437562.38</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802</v>
      </c>
      <c r="B48">
        <v>456409.54</v>
      </c>
      <c r="C48">
        <v>886297.41</v>
      </c>
      <c r="D48">
        <v>444650</v>
      </c>
      <c r="E48">
        <v>807940.16</v>
      </c>
      <c r="F48">
        <v>432302.54</v>
      </c>
      <c r="G48">
        <v>1289233.0900000001</v>
      </c>
      <c r="H48">
        <v>961695</v>
      </c>
      <c r="I48">
        <v>821172.62</v>
      </c>
      <c r="J48">
        <v>657103.44999999995</v>
      </c>
      <c r="K48">
        <v>622560</v>
      </c>
      <c r="L48">
        <v>613412</v>
      </c>
      <c r="M48">
        <v>627686</v>
      </c>
      <c r="N48">
        <v>612819.6</v>
      </c>
      <c r="O48">
        <v>641398</v>
      </c>
      <c r="P48">
        <v>653314</v>
      </c>
      <c r="Q48">
        <v>662901</v>
      </c>
      <c r="R48">
        <v>684144.47</v>
      </c>
      <c r="S48">
        <v>386555</v>
      </c>
      <c r="T48">
        <v>348920</v>
      </c>
      <c r="U48">
        <v>346445</v>
      </c>
      <c r="V48">
        <v>33114.71</v>
      </c>
      <c r="W48">
        <v>35727</v>
      </c>
      <c r="X48">
        <v>38602</v>
      </c>
      <c r="Y48">
        <v>35381</v>
      </c>
      <c r="Z48">
        <v>23305.99</v>
      </c>
      <c r="AA48">
        <v>24288</v>
      </c>
      <c r="AB48">
        <v>25020</v>
      </c>
      <c r="AC48">
        <v>25589</v>
      </c>
      <c r="AD48">
        <v>23895.59</v>
      </c>
      <c r="AE48">
        <v>11686</v>
      </c>
      <c r="AF48">
        <v>11255</v>
      </c>
      <c r="AG48">
        <v>12389</v>
      </c>
      <c r="AH48">
        <v>13130.57</v>
      </c>
      <c r="AI48">
        <v>14215.23</v>
      </c>
      <c r="AJ48">
        <v>9714</v>
      </c>
      <c r="AK48">
        <v>9481</v>
      </c>
      <c r="AL48">
        <v>8810.2800000000007</v>
      </c>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2862</v>
      </c>
      <c r="B49">
        <v>456409.54</v>
      </c>
      <c r="C49">
        <v>1422568.02</v>
      </c>
      <c r="D49">
        <v>0</v>
      </c>
      <c r="E49">
        <v>851485.75</v>
      </c>
      <c r="F49">
        <v>0</v>
      </c>
      <c r="G49">
        <v>1973784.04</v>
      </c>
      <c r="H49">
        <v>0</v>
      </c>
      <c r="I49">
        <v>1389167.17</v>
      </c>
      <c r="J49">
        <v>0</v>
      </c>
      <c r="K49">
        <v>0</v>
      </c>
      <c r="L49">
        <v>0</v>
      </c>
      <c r="M49">
        <v>0</v>
      </c>
      <c r="N49">
        <v>0</v>
      </c>
      <c r="O49">
        <v>0</v>
      </c>
      <c r="P49">
        <v>0</v>
      </c>
      <c r="Q49">
        <v>0</v>
      </c>
      <c r="R49">
        <v>0</v>
      </c>
      <c r="S49">
        <v>0</v>
      </c>
      <c r="T49">
        <v>0</v>
      </c>
      <c r="U49">
        <v>0</v>
      </c>
      <c r="V49">
        <v>33114.71</v>
      </c>
      <c r="W49">
        <v>35727</v>
      </c>
      <c r="X49">
        <v>38602</v>
      </c>
      <c r="Y49">
        <v>35381</v>
      </c>
      <c r="Z49">
        <v>23305.99</v>
      </c>
      <c r="AA49">
        <v>24288</v>
      </c>
      <c r="AB49">
        <v>25020</v>
      </c>
      <c r="AC49">
        <v>25589</v>
      </c>
      <c r="AD49">
        <v>23895.59</v>
      </c>
      <c r="AE49">
        <v>0</v>
      </c>
      <c r="AF49">
        <v>0</v>
      </c>
      <c r="AG49">
        <v>0</v>
      </c>
      <c r="AH49">
        <v>32230.16</v>
      </c>
      <c r="AI49">
        <v>31945.26</v>
      </c>
      <c r="AJ49">
        <v>0</v>
      </c>
      <c r="AK49">
        <v>0</v>
      </c>
      <c r="AL49">
        <v>0</v>
      </c>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2632</v>
      </c>
      <c r="B50">
        <v>0</v>
      </c>
      <c r="C50">
        <v>-536270.61</v>
      </c>
      <c r="D50">
        <v>444650</v>
      </c>
      <c r="E50">
        <v>-43545.59</v>
      </c>
      <c r="F50">
        <v>432302.54</v>
      </c>
      <c r="G50">
        <v>-684550.95</v>
      </c>
      <c r="H50">
        <v>961695</v>
      </c>
      <c r="I50">
        <v>-567994.55000000005</v>
      </c>
      <c r="J50">
        <v>657103.44999999995</v>
      </c>
      <c r="K50">
        <v>622560</v>
      </c>
      <c r="L50">
        <v>613412</v>
      </c>
      <c r="M50">
        <v>627686</v>
      </c>
      <c r="N50">
        <v>612819.6</v>
      </c>
      <c r="O50">
        <v>641398</v>
      </c>
      <c r="P50">
        <v>653314</v>
      </c>
      <c r="Q50">
        <v>662901</v>
      </c>
      <c r="R50">
        <v>684144.47</v>
      </c>
      <c r="S50">
        <v>386555</v>
      </c>
      <c r="T50">
        <v>348920</v>
      </c>
      <c r="U50">
        <v>346445</v>
      </c>
      <c r="V50">
        <v>0</v>
      </c>
      <c r="W50">
        <v>0</v>
      </c>
      <c r="X50">
        <v>0</v>
      </c>
      <c r="Y50">
        <v>0</v>
      </c>
      <c r="Z50">
        <v>0</v>
      </c>
      <c r="AA50">
        <v>0</v>
      </c>
      <c r="AB50">
        <v>0</v>
      </c>
      <c r="AC50">
        <v>0</v>
      </c>
      <c r="AD50">
        <v>0</v>
      </c>
      <c r="AE50">
        <v>11686</v>
      </c>
      <c r="AF50">
        <v>11255</v>
      </c>
      <c r="AG50">
        <v>12389</v>
      </c>
      <c r="AH50">
        <v>-19099.59</v>
      </c>
      <c r="AI50">
        <v>-17730.03</v>
      </c>
      <c r="AJ50">
        <v>9714</v>
      </c>
      <c r="AK50">
        <v>9481</v>
      </c>
      <c r="AL50">
        <v>8810.2800000000007</v>
      </c>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2633</v>
      </c>
      <c r="B51">
        <v>290600.56</v>
      </c>
      <c r="C51">
        <v>236287.2</v>
      </c>
      <c r="D51">
        <v>236287</v>
      </c>
      <c r="E51">
        <v>236287.2</v>
      </c>
      <c r="F51">
        <v>236287.2</v>
      </c>
      <c r="G51">
        <v>1989993</v>
      </c>
      <c r="H51">
        <v>1897241</v>
      </c>
      <c r="I51">
        <v>2100344.6800000002</v>
      </c>
      <c r="J51">
        <v>1748442.92</v>
      </c>
      <c r="K51">
        <v>1748443</v>
      </c>
      <c r="L51">
        <v>1748443</v>
      </c>
      <c r="M51">
        <v>1748443</v>
      </c>
      <c r="N51">
        <v>1486844.34</v>
      </c>
      <c r="O51">
        <v>1486844</v>
      </c>
      <c r="P51">
        <v>1486844</v>
      </c>
      <c r="Q51">
        <v>1486844</v>
      </c>
      <c r="R51">
        <v>1486844.34</v>
      </c>
      <c r="S51">
        <v>1329214</v>
      </c>
      <c r="T51">
        <v>958831</v>
      </c>
      <c r="U51">
        <v>78656</v>
      </c>
      <c r="V51">
        <v>78656.479999999996</v>
      </c>
      <c r="W51">
        <v>78656</v>
      </c>
      <c r="X51">
        <v>78656</v>
      </c>
      <c r="Y51">
        <v>78656</v>
      </c>
      <c r="Z51">
        <v>78656.479999999996</v>
      </c>
      <c r="AA51">
        <v>78656</v>
      </c>
      <c r="AB51">
        <v>78656</v>
      </c>
      <c r="AC51">
        <v>78656</v>
      </c>
      <c r="AD51">
        <v>78656.479999999996</v>
      </c>
      <c r="AE51">
        <v>78656</v>
      </c>
      <c r="AF51">
        <v>78656</v>
      </c>
      <c r="AG51">
        <v>78656</v>
      </c>
      <c r="AH51">
        <v>78656.479999999996</v>
      </c>
      <c r="AI51">
        <v>78656.479999999996</v>
      </c>
      <c r="AJ51">
        <v>78656</v>
      </c>
      <c r="AK51">
        <v>78656</v>
      </c>
      <c r="AL51">
        <v>78656.479999999996</v>
      </c>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2634</v>
      </c>
      <c r="B52">
        <v>93087.28</v>
      </c>
      <c r="C52">
        <v>74184.570000000007</v>
      </c>
      <c r="D52">
        <v>116993</v>
      </c>
      <c r="E52">
        <v>127027.21</v>
      </c>
      <c r="F52">
        <v>560425.62</v>
      </c>
      <c r="G52">
        <v>31765.19</v>
      </c>
      <c r="H52">
        <v>33817</v>
      </c>
      <c r="I52">
        <v>19241.25</v>
      </c>
      <c r="J52">
        <v>35123.97</v>
      </c>
      <c r="K52">
        <v>27991</v>
      </c>
      <c r="L52">
        <v>32458</v>
      </c>
      <c r="M52">
        <v>32816</v>
      </c>
      <c r="N52">
        <v>37078.06</v>
      </c>
      <c r="O52">
        <v>23922</v>
      </c>
      <c r="P52">
        <v>30066</v>
      </c>
      <c r="Q52">
        <v>37450</v>
      </c>
      <c r="R52">
        <v>32691.67</v>
      </c>
      <c r="S52">
        <v>17857</v>
      </c>
      <c r="T52">
        <v>19630</v>
      </c>
      <c r="U52">
        <v>14997</v>
      </c>
      <c r="V52">
        <v>34674.639999999999</v>
      </c>
      <c r="W52">
        <v>27369</v>
      </c>
      <c r="X52">
        <v>72497</v>
      </c>
      <c r="Y52">
        <v>62983</v>
      </c>
      <c r="Z52">
        <v>77672.25</v>
      </c>
      <c r="AA52">
        <v>32205</v>
      </c>
      <c r="AB52">
        <v>17899</v>
      </c>
      <c r="AC52">
        <v>17976</v>
      </c>
      <c r="AD52">
        <v>16730.990000000002</v>
      </c>
      <c r="AE52">
        <v>6902</v>
      </c>
      <c r="AF52">
        <v>6769</v>
      </c>
      <c r="AG52">
        <v>6470</v>
      </c>
      <c r="AH52">
        <v>0</v>
      </c>
      <c r="AI52">
        <v>0</v>
      </c>
      <c r="AJ52">
        <v>0</v>
      </c>
      <c r="AK52">
        <v>0</v>
      </c>
      <c r="AL52">
        <v>0</v>
      </c>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2967</v>
      </c>
      <c r="B53">
        <v>0</v>
      </c>
      <c r="C53">
        <v>66253.69</v>
      </c>
      <c r="D53">
        <v>0</v>
      </c>
      <c r="E53">
        <v>76766.44</v>
      </c>
      <c r="F53">
        <v>0</v>
      </c>
      <c r="G53">
        <v>71075.06</v>
      </c>
      <c r="H53">
        <v>0</v>
      </c>
      <c r="I53">
        <v>73482.77</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2635</v>
      </c>
      <c r="B54">
        <v>106535.19</v>
      </c>
      <c r="C54">
        <v>12014.46</v>
      </c>
      <c r="D54">
        <v>584775</v>
      </c>
      <c r="E54">
        <v>23345.01</v>
      </c>
      <c r="F54">
        <v>122231.86</v>
      </c>
      <c r="G54">
        <v>127903.32</v>
      </c>
      <c r="H54">
        <v>578582</v>
      </c>
      <c r="I54">
        <v>173173.55</v>
      </c>
      <c r="J54">
        <v>645653.23</v>
      </c>
      <c r="K54">
        <v>644363</v>
      </c>
      <c r="L54">
        <v>478884</v>
      </c>
      <c r="M54">
        <v>174158</v>
      </c>
      <c r="N54">
        <v>593266.68999999994</v>
      </c>
      <c r="O54">
        <v>721468</v>
      </c>
      <c r="P54">
        <v>578761</v>
      </c>
      <c r="Q54">
        <v>490647</v>
      </c>
      <c r="R54">
        <v>162555.5</v>
      </c>
      <c r="S54">
        <v>136417</v>
      </c>
      <c r="T54">
        <v>154434</v>
      </c>
      <c r="U54">
        <v>1038078</v>
      </c>
      <c r="V54">
        <v>79060.67</v>
      </c>
      <c r="W54">
        <v>83569</v>
      </c>
      <c r="X54">
        <v>103963</v>
      </c>
      <c r="Y54">
        <v>38921</v>
      </c>
      <c r="Z54">
        <v>31721.81</v>
      </c>
      <c r="AA54">
        <v>44508</v>
      </c>
      <c r="AB54">
        <v>44320</v>
      </c>
      <c r="AC54">
        <v>37684</v>
      </c>
      <c r="AD54">
        <v>24204.36</v>
      </c>
      <c r="AE54">
        <v>24405</v>
      </c>
      <c r="AF54">
        <v>13666</v>
      </c>
      <c r="AG54">
        <v>13219</v>
      </c>
      <c r="AH54">
        <v>2983.29</v>
      </c>
      <c r="AI54">
        <v>7277.35</v>
      </c>
      <c r="AJ54">
        <v>18228</v>
      </c>
      <c r="AK54">
        <v>25695</v>
      </c>
      <c r="AL54">
        <v>38190.18</v>
      </c>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2962</v>
      </c>
      <c r="B55">
        <v>0</v>
      </c>
      <c r="C55">
        <v>2452.44</v>
      </c>
      <c r="D55">
        <v>0</v>
      </c>
      <c r="E55">
        <v>13289.66</v>
      </c>
      <c r="F55">
        <v>0</v>
      </c>
      <c r="G55">
        <v>14864.65</v>
      </c>
      <c r="H55">
        <v>0</v>
      </c>
      <c r="I55">
        <v>84022.51</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590.16</v>
      </c>
      <c r="AI55">
        <v>4597.1000000000004</v>
      </c>
      <c r="AJ55">
        <v>0</v>
      </c>
      <c r="AK55">
        <v>0</v>
      </c>
      <c r="AL55">
        <v>0</v>
      </c>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2963</v>
      </c>
      <c r="B56">
        <v>0</v>
      </c>
      <c r="C56">
        <v>8997.02</v>
      </c>
      <c r="D56">
        <v>0</v>
      </c>
      <c r="E56">
        <v>9505.35</v>
      </c>
      <c r="F56">
        <v>25296.799999999999</v>
      </c>
      <c r="G56">
        <v>81059.990000000005</v>
      </c>
      <c r="H56">
        <v>10168</v>
      </c>
      <c r="I56">
        <v>65741.42</v>
      </c>
      <c r="J56">
        <v>3451</v>
      </c>
      <c r="K56">
        <v>12829</v>
      </c>
      <c r="L56">
        <v>17143</v>
      </c>
      <c r="M56">
        <v>15197</v>
      </c>
      <c r="N56">
        <v>94581.49</v>
      </c>
      <c r="O56">
        <v>202008</v>
      </c>
      <c r="P56">
        <v>84806</v>
      </c>
      <c r="Q56">
        <v>36767</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2636</v>
      </c>
      <c r="B57">
        <v>106535.19</v>
      </c>
      <c r="C57">
        <v>565</v>
      </c>
      <c r="D57">
        <v>584775</v>
      </c>
      <c r="E57">
        <v>550</v>
      </c>
      <c r="F57">
        <v>96935.07</v>
      </c>
      <c r="G57">
        <v>31978.68</v>
      </c>
      <c r="H57">
        <v>568414</v>
      </c>
      <c r="I57">
        <v>23409.62</v>
      </c>
      <c r="J57">
        <v>642202.23</v>
      </c>
      <c r="K57">
        <v>631534</v>
      </c>
      <c r="L57">
        <v>461741</v>
      </c>
      <c r="M57">
        <v>158961</v>
      </c>
      <c r="N57">
        <v>498685.2</v>
      </c>
      <c r="O57">
        <v>519460</v>
      </c>
      <c r="P57">
        <v>493955</v>
      </c>
      <c r="Q57">
        <v>453880</v>
      </c>
      <c r="R57">
        <v>162555.5</v>
      </c>
      <c r="S57">
        <v>136417</v>
      </c>
      <c r="T57">
        <v>154434</v>
      </c>
      <c r="U57">
        <v>1038078</v>
      </c>
      <c r="V57">
        <v>79060.67</v>
      </c>
      <c r="W57">
        <v>83569</v>
      </c>
      <c r="X57">
        <v>103963</v>
      </c>
      <c r="Y57">
        <v>38921</v>
      </c>
      <c r="Z57">
        <v>31721.81</v>
      </c>
      <c r="AA57">
        <v>44508</v>
      </c>
      <c r="AB57">
        <v>44320</v>
      </c>
      <c r="AC57">
        <v>37684</v>
      </c>
      <c r="AD57">
        <v>24204.36</v>
      </c>
      <c r="AE57">
        <v>24405</v>
      </c>
      <c r="AF57">
        <v>13666</v>
      </c>
      <c r="AG57">
        <v>13219</v>
      </c>
      <c r="AH57">
        <v>2393.13</v>
      </c>
      <c r="AI57">
        <v>2680.25</v>
      </c>
      <c r="AJ57">
        <v>18228</v>
      </c>
      <c r="AK57">
        <v>25695</v>
      </c>
      <c r="AL57">
        <v>38190.18</v>
      </c>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803</v>
      </c>
      <c r="B58">
        <v>17760033.16</v>
      </c>
      <c r="C58">
        <v>17550173.52</v>
      </c>
      <c r="D58">
        <v>16979295</v>
      </c>
      <c r="E58">
        <v>17134479.73</v>
      </c>
      <c r="F58">
        <v>14470393.039999999</v>
      </c>
      <c r="G58">
        <v>19158849.109999999</v>
      </c>
      <c r="H58">
        <v>19726572</v>
      </c>
      <c r="I58">
        <v>18835031.989999998</v>
      </c>
      <c r="J58">
        <v>17355167.280000001</v>
      </c>
      <c r="K58">
        <v>12759806</v>
      </c>
      <c r="L58">
        <v>12540741</v>
      </c>
      <c r="M58">
        <v>5930380</v>
      </c>
      <c r="N58">
        <v>5911079.4199999999</v>
      </c>
      <c r="O58">
        <v>5869731</v>
      </c>
      <c r="P58">
        <v>5851275</v>
      </c>
      <c r="Q58">
        <v>5818534</v>
      </c>
      <c r="R58">
        <v>5372174.5899999999</v>
      </c>
      <c r="S58">
        <v>3925262</v>
      </c>
      <c r="T58">
        <v>3129986</v>
      </c>
      <c r="U58">
        <v>3080716</v>
      </c>
      <c r="V58">
        <v>2262298.13</v>
      </c>
      <c r="W58">
        <v>2277986</v>
      </c>
      <c r="X58">
        <v>2373306</v>
      </c>
      <c r="Y58">
        <v>2308453</v>
      </c>
      <c r="Z58">
        <v>2243993.54</v>
      </c>
      <c r="AA58">
        <v>2091647</v>
      </c>
      <c r="AB58">
        <v>2047980</v>
      </c>
      <c r="AC58">
        <v>1774291</v>
      </c>
      <c r="AD58">
        <v>1110691.24</v>
      </c>
      <c r="AE58">
        <v>1040005</v>
      </c>
      <c r="AF58">
        <v>875601</v>
      </c>
      <c r="AG58">
        <v>880286</v>
      </c>
      <c r="AH58">
        <v>577942.62</v>
      </c>
      <c r="AI58">
        <v>464214.13</v>
      </c>
      <c r="AJ58">
        <v>379032</v>
      </c>
      <c r="AK58">
        <v>341605</v>
      </c>
      <c r="AL58">
        <v>353515.7</v>
      </c>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804</v>
      </c>
      <c r="B59">
        <v>20970233.969999999</v>
      </c>
      <c r="C59">
        <v>19869286.739999998</v>
      </c>
      <c r="D59">
        <v>19200512</v>
      </c>
      <c r="E59">
        <v>19419801.170000002</v>
      </c>
      <c r="F59">
        <v>17076945.800000001</v>
      </c>
      <c r="G59">
        <v>23983473.539999999</v>
      </c>
      <c r="H59">
        <v>24983127</v>
      </c>
      <c r="I59">
        <v>24195714.91</v>
      </c>
      <c r="J59">
        <v>22687385.359999999</v>
      </c>
      <c r="K59">
        <v>20874997</v>
      </c>
      <c r="L59">
        <v>20123169</v>
      </c>
      <c r="M59">
        <v>16886189</v>
      </c>
      <c r="N59">
        <v>9616514.5600000005</v>
      </c>
      <c r="O59">
        <v>9563933</v>
      </c>
      <c r="P59">
        <v>8022705</v>
      </c>
      <c r="Q59">
        <v>8213447</v>
      </c>
      <c r="R59">
        <v>7984983.8300000001</v>
      </c>
      <c r="S59">
        <v>5600227</v>
      </c>
      <c r="T59">
        <v>4616615</v>
      </c>
      <c r="U59">
        <v>4476567</v>
      </c>
      <c r="V59">
        <v>3099349.52</v>
      </c>
      <c r="W59">
        <v>3554867</v>
      </c>
      <c r="X59">
        <v>3611220</v>
      </c>
      <c r="Y59">
        <v>3547662</v>
      </c>
      <c r="Z59">
        <v>3286452.65</v>
      </c>
      <c r="AA59">
        <v>3362074</v>
      </c>
      <c r="AB59">
        <v>3366530</v>
      </c>
      <c r="AC59">
        <v>3170845</v>
      </c>
      <c r="AD59">
        <v>2740850.99</v>
      </c>
      <c r="AE59">
        <v>2666421</v>
      </c>
      <c r="AF59">
        <v>2948100</v>
      </c>
      <c r="AG59">
        <v>2993231</v>
      </c>
      <c r="AH59">
        <v>2573002.06</v>
      </c>
      <c r="AI59">
        <v>2226624.61</v>
      </c>
      <c r="AJ59">
        <v>1503894</v>
      </c>
      <c r="AK59">
        <v>1550426</v>
      </c>
      <c r="AL59">
        <v>1313892.4099999999</v>
      </c>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2637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2638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805</v>
      </c>
      <c r="B62">
        <v>0</v>
      </c>
      <c r="C62">
        <v>120000</v>
      </c>
      <c r="D62">
        <v>500000</v>
      </c>
      <c r="E62">
        <v>560000</v>
      </c>
      <c r="F62">
        <v>450000</v>
      </c>
      <c r="G62">
        <v>995000</v>
      </c>
      <c r="H62">
        <v>1889760</v>
      </c>
      <c r="I62">
        <v>1826480</v>
      </c>
      <c r="J62">
        <v>1738950</v>
      </c>
      <c r="K62">
        <v>270000</v>
      </c>
      <c r="L62">
        <v>117384</v>
      </c>
      <c r="M62">
        <v>274631</v>
      </c>
      <c r="N62">
        <v>230000</v>
      </c>
      <c r="O62">
        <v>230000</v>
      </c>
      <c r="P62">
        <v>655000</v>
      </c>
      <c r="Q62">
        <v>733000</v>
      </c>
      <c r="R62">
        <v>778000</v>
      </c>
      <c r="S62">
        <v>940000</v>
      </c>
      <c r="T62">
        <v>620000</v>
      </c>
      <c r="U62">
        <v>440000</v>
      </c>
      <c r="V62">
        <v>240000</v>
      </c>
      <c r="W62">
        <v>330000</v>
      </c>
      <c r="X62">
        <v>530000</v>
      </c>
      <c r="Y62">
        <v>530000</v>
      </c>
      <c r="Z62">
        <v>530000</v>
      </c>
      <c r="AA62">
        <v>240000</v>
      </c>
      <c r="AB62">
        <v>220000</v>
      </c>
      <c r="AC62">
        <v>200000</v>
      </c>
      <c r="AD62">
        <v>0</v>
      </c>
      <c r="AE62">
        <v>0</v>
      </c>
      <c r="AF62">
        <v>0</v>
      </c>
      <c r="AG62">
        <v>0</v>
      </c>
      <c r="AH62">
        <v>0</v>
      </c>
      <c r="AI62">
        <v>0</v>
      </c>
      <c r="AJ62">
        <v>0</v>
      </c>
      <c r="AK62">
        <v>0</v>
      </c>
      <c r="AL62">
        <v>0</v>
      </c>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806</v>
      </c>
      <c r="B63">
        <v>399124.52</v>
      </c>
      <c r="C63">
        <v>349391.56</v>
      </c>
      <c r="D63">
        <v>279893</v>
      </c>
      <c r="E63">
        <v>359280.74</v>
      </c>
      <c r="F63">
        <v>464320.77</v>
      </c>
      <c r="G63">
        <v>450508.82</v>
      </c>
      <c r="H63">
        <v>488563</v>
      </c>
      <c r="I63">
        <v>411064.75</v>
      </c>
      <c r="J63">
        <v>497947.06</v>
      </c>
      <c r="K63">
        <v>365038</v>
      </c>
      <c r="L63">
        <v>344551</v>
      </c>
      <c r="M63">
        <v>340013</v>
      </c>
      <c r="N63">
        <v>284781.44</v>
      </c>
      <c r="O63">
        <v>248037</v>
      </c>
      <c r="P63">
        <v>242338</v>
      </c>
      <c r="Q63">
        <v>582543</v>
      </c>
      <c r="R63">
        <v>536300.82999999996</v>
      </c>
      <c r="S63">
        <v>447815</v>
      </c>
      <c r="T63">
        <v>158115</v>
      </c>
      <c r="U63">
        <v>156714</v>
      </c>
      <c r="V63">
        <v>123483.61</v>
      </c>
      <c r="W63">
        <v>332499</v>
      </c>
      <c r="X63">
        <v>150804</v>
      </c>
      <c r="Y63">
        <v>232504</v>
      </c>
      <c r="Z63">
        <v>150520.68</v>
      </c>
      <c r="AA63">
        <v>158113</v>
      </c>
      <c r="AB63">
        <v>458435</v>
      </c>
      <c r="AC63">
        <v>110771</v>
      </c>
      <c r="AD63">
        <v>150758.97</v>
      </c>
      <c r="AE63">
        <v>232854</v>
      </c>
      <c r="AF63">
        <v>233042</v>
      </c>
      <c r="AG63">
        <v>181667</v>
      </c>
      <c r="AH63">
        <v>177877</v>
      </c>
      <c r="AI63">
        <v>101830.74</v>
      </c>
      <c r="AJ63">
        <v>136803</v>
      </c>
      <c r="AK63">
        <v>473555</v>
      </c>
      <c r="AL63">
        <v>468517.7</v>
      </c>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2612</v>
      </c>
      <c r="B64">
        <v>0</v>
      </c>
      <c r="C64">
        <v>248461.79</v>
      </c>
      <c r="D64">
        <v>279893</v>
      </c>
      <c r="E64">
        <v>171185.24</v>
      </c>
      <c r="F64">
        <v>464320.77</v>
      </c>
      <c r="G64">
        <v>365416.4</v>
      </c>
      <c r="H64">
        <v>488563</v>
      </c>
      <c r="I64">
        <v>333287.28000000003</v>
      </c>
      <c r="J64">
        <v>497947.06</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152331.85999999999</v>
      </c>
      <c r="AI64">
        <v>68766.960000000006</v>
      </c>
      <c r="AJ64">
        <v>0</v>
      </c>
      <c r="AK64">
        <v>0</v>
      </c>
      <c r="AL64">
        <v>0</v>
      </c>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2640</v>
      </c>
      <c r="B65">
        <v>0</v>
      </c>
      <c r="C65">
        <v>100929.77</v>
      </c>
      <c r="D65">
        <v>0</v>
      </c>
      <c r="E65">
        <v>188095.5</v>
      </c>
      <c r="F65">
        <v>0</v>
      </c>
      <c r="G65">
        <v>85092.42</v>
      </c>
      <c r="H65">
        <v>0</v>
      </c>
      <c r="I65">
        <v>77777.47</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25545.14</v>
      </c>
      <c r="AI65">
        <v>33063.78</v>
      </c>
      <c r="AJ65">
        <v>0</v>
      </c>
      <c r="AK65">
        <v>0</v>
      </c>
      <c r="AL65">
        <v>0</v>
      </c>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2639</v>
      </c>
      <c r="B66">
        <v>0</v>
      </c>
      <c r="C66">
        <v>0</v>
      </c>
      <c r="D66">
        <v>0</v>
      </c>
      <c r="E66">
        <v>0</v>
      </c>
      <c r="F66">
        <v>0</v>
      </c>
      <c r="G66">
        <v>0</v>
      </c>
      <c r="H66">
        <v>0</v>
      </c>
      <c r="I66">
        <v>0</v>
      </c>
      <c r="J66">
        <v>0</v>
      </c>
      <c r="K66">
        <v>365038</v>
      </c>
      <c r="L66">
        <v>344551</v>
      </c>
      <c r="M66">
        <v>340013</v>
      </c>
      <c r="N66">
        <v>284781.44</v>
      </c>
      <c r="O66">
        <v>248037</v>
      </c>
      <c r="P66">
        <v>242338</v>
      </c>
      <c r="Q66">
        <v>582543</v>
      </c>
      <c r="R66">
        <v>536300.82999999996</v>
      </c>
      <c r="S66">
        <v>447815</v>
      </c>
      <c r="T66">
        <v>158115</v>
      </c>
      <c r="U66">
        <v>156714</v>
      </c>
      <c r="V66">
        <v>123483.61</v>
      </c>
      <c r="W66">
        <v>332499</v>
      </c>
      <c r="X66">
        <v>150804</v>
      </c>
      <c r="Y66">
        <v>232504</v>
      </c>
      <c r="Z66">
        <v>150520.68</v>
      </c>
      <c r="AA66">
        <v>158113</v>
      </c>
      <c r="AB66">
        <v>458435</v>
      </c>
      <c r="AC66">
        <v>110771</v>
      </c>
      <c r="AD66">
        <v>150758.97</v>
      </c>
      <c r="AE66">
        <v>232854</v>
      </c>
      <c r="AF66">
        <v>233042</v>
      </c>
      <c r="AG66">
        <v>181667</v>
      </c>
      <c r="AH66">
        <v>0</v>
      </c>
      <c r="AI66">
        <v>0</v>
      </c>
      <c r="AJ66">
        <v>136803</v>
      </c>
      <c r="AK66">
        <v>473555</v>
      </c>
      <c r="AL66">
        <v>468517.7</v>
      </c>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2863</v>
      </c>
      <c r="B67">
        <v>377351.83</v>
      </c>
      <c r="C67">
        <v>424784.09</v>
      </c>
      <c r="D67">
        <v>450385</v>
      </c>
      <c r="E67">
        <v>428363.32</v>
      </c>
      <c r="F67">
        <v>561111.42000000004</v>
      </c>
      <c r="G67">
        <v>1108276.52</v>
      </c>
      <c r="H67">
        <v>1016183</v>
      </c>
      <c r="I67">
        <v>887266.35</v>
      </c>
      <c r="J67">
        <v>840814.06</v>
      </c>
      <c r="K67">
        <v>724589</v>
      </c>
      <c r="L67">
        <v>640541</v>
      </c>
      <c r="M67">
        <v>494578</v>
      </c>
      <c r="N67">
        <v>571254.56999999995</v>
      </c>
      <c r="O67">
        <v>492188</v>
      </c>
      <c r="P67">
        <v>513323</v>
      </c>
      <c r="Q67">
        <v>400508</v>
      </c>
      <c r="R67">
        <v>399772.31</v>
      </c>
      <c r="S67">
        <v>343486</v>
      </c>
      <c r="T67">
        <v>312330</v>
      </c>
      <c r="U67">
        <v>311556</v>
      </c>
      <c r="V67">
        <v>276750.46999999997</v>
      </c>
      <c r="W67">
        <v>320853</v>
      </c>
      <c r="X67">
        <v>340498</v>
      </c>
      <c r="Y67">
        <v>321444</v>
      </c>
      <c r="Z67">
        <v>317703.92</v>
      </c>
      <c r="AA67">
        <v>373150</v>
      </c>
      <c r="AB67">
        <v>362391</v>
      </c>
      <c r="AC67">
        <v>311862</v>
      </c>
      <c r="AD67">
        <v>363417.59999999998</v>
      </c>
      <c r="AE67">
        <v>398644</v>
      </c>
      <c r="AF67">
        <v>362136</v>
      </c>
      <c r="AG67">
        <v>323721</v>
      </c>
      <c r="AH67">
        <v>296035.57</v>
      </c>
      <c r="AI67">
        <v>295754.69</v>
      </c>
      <c r="AJ67">
        <v>306825</v>
      </c>
      <c r="AK67">
        <v>278073</v>
      </c>
      <c r="AL67">
        <v>340177.3</v>
      </c>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807</v>
      </c>
      <c r="B68">
        <v>0</v>
      </c>
      <c r="C68">
        <v>489993.96</v>
      </c>
      <c r="D68">
        <v>0</v>
      </c>
      <c r="E68">
        <v>507665.05</v>
      </c>
      <c r="F68">
        <v>0</v>
      </c>
      <c r="G68">
        <v>526708.30000000005</v>
      </c>
      <c r="H68">
        <v>0</v>
      </c>
      <c r="I68">
        <v>498171.4</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2612</v>
      </c>
      <c r="B69">
        <v>0</v>
      </c>
      <c r="C69">
        <v>489993.96</v>
      </c>
      <c r="D69">
        <v>0</v>
      </c>
      <c r="E69">
        <v>507665.05</v>
      </c>
      <c r="F69">
        <v>0</v>
      </c>
      <c r="G69">
        <v>516647.09</v>
      </c>
      <c r="H69">
        <v>0</v>
      </c>
      <c r="I69">
        <v>496171.4</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2640</v>
      </c>
      <c r="B70">
        <v>0</v>
      </c>
      <c r="C70">
        <v>0</v>
      </c>
      <c r="D70">
        <v>0</v>
      </c>
      <c r="E70">
        <v>0</v>
      </c>
      <c r="F70">
        <v>0</v>
      </c>
      <c r="G70">
        <v>10061.209999999999</v>
      </c>
      <c r="H70">
        <v>0</v>
      </c>
      <c r="I70">
        <v>2000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808</v>
      </c>
      <c r="B71">
        <v>1158987.6599999999</v>
      </c>
      <c r="C71">
        <v>195611.69</v>
      </c>
      <c r="D71">
        <v>210603</v>
      </c>
      <c r="E71">
        <v>219849.68</v>
      </c>
      <c r="F71">
        <v>239000</v>
      </c>
      <c r="G71">
        <v>77696.67</v>
      </c>
      <c r="H71">
        <v>60600</v>
      </c>
      <c r="I71">
        <v>59100</v>
      </c>
      <c r="J71">
        <v>50000</v>
      </c>
      <c r="K71">
        <v>48500</v>
      </c>
      <c r="L71">
        <v>47000</v>
      </c>
      <c r="M71">
        <v>45500</v>
      </c>
      <c r="N71">
        <v>44000</v>
      </c>
      <c r="O71">
        <v>142500</v>
      </c>
      <c r="P71">
        <v>241789</v>
      </c>
      <c r="Q71">
        <v>243841</v>
      </c>
      <c r="R71">
        <v>245893.33</v>
      </c>
      <c r="S71">
        <v>8695</v>
      </c>
      <c r="T71">
        <v>71208</v>
      </c>
      <c r="U71">
        <v>11208</v>
      </c>
      <c r="V71">
        <v>0</v>
      </c>
      <c r="W71">
        <v>0</v>
      </c>
      <c r="X71">
        <v>0</v>
      </c>
      <c r="Y71">
        <v>0</v>
      </c>
      <c r="Z71">
        <v>0</v>
      </c>
      <c r="AA71">
        <v>0</v>
      </c>
      <c r="AB71">
        <v>0</v>
      </c>
      <c r="AC71">
        <v>0</v>
      </c>
      <c r="AD71">
        <v>0</v>
      </c>
      <c r="AE71">
        <v>0</v>
      </c>
      <c r="AF71">
        <v>0</v>
      </c>
      <c r="AG71">
        <v>0</v>
      </c>
      <c r="AH71">
        <v>0</v>
      </c>
      <c r="AI71">
        <v>0</v>
      </c>
      <c r="AJ71">
        <v>0</v>
      </c>
      <c r="AK71">
        <v>0</v>
      </c>
      <c r="AL71">
        <v>0</v>
      </c>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2641</v>
      </c>
      <c r="B72">
        <v>1158987.6599999999</v>
      </c>
      <c r="C72">
        <v>195611.69</v>
      </c>
      <c r="D72">
        <v>210603</v>
      </c>
      <c r="E72">
        <v>219849.68</v>
      </c>
      <c r="F72">
        <v>239000</v>
      </c>
      <c r="G72">
        <v>77696.67</v>
      </c>
      <c r="H72">
        <v>60600</v>
      </c>
      <c r="I72">
        <v>59100</v>
      </c>
      <c r="J72">
        <v>50000</v>
      </c>
      <c r="K72">
        <v>48500</v>
      </c>
      <c r="L72">
        <v>47000</v>
      </c>
      <c r="M72">
        <v>45500</v>
      </c>
      <c r="N72">
        <v>44000</v>
      </c>
      <c r="O72">
        <v>142500</v>
      </c>
      <c r="P72">
        <v>241789</v>
      </c>
      <c r="Q72">
        <v>243841</v>
      </c>
      <c r="R72">
        <v>245893.33</v>
      </c>
      <c r="S72">
        <v>8695</v>
      </c>
      <c r="T72">
        <v>71208</v>
      </c>
      <c r="U72">
        <v>11208</v>
      </c>
      <c r="V72">
        <v>0</v>
      </c>
      <c r="W72">
        <v>0</v>
      </c>
      <c r="X72">
        <v>0</v>
      </c>
      <c r="Y72">
        <v>0</v>
      </c>
      <c r="Z72">
        <v>0</v>
      </c>
      <c r="AA72">
        <v>0</v>
      </c>
      <c r="AB72">
        <v>0</v>
      </c>
      <c r="AC72">
        <v>0</v>
      </c>
      <c r="AD72">
        <v>0</v>
      </c>
      <c r="AE72">
        <v>0</v>
      </c>
      <c r="AF72">
        <v>0</v>
      </c>
      <c r="AG72">
        <v>0</v>
      </c>
      <c r="AH72">
        <v>0</v>
      </c>
      <c r="AI72">
        <v>0</v>
      </c>
      <c r="AJ72">
        <v>0</v>
      </c>
      <c r="AK72">
        <v>0</v>
      </c>
      <c r="AL72">
        <v>0</v>
      </c>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2968</v>
      </c>
      <c r="B73">
        <v>217563.24</v>
      </c>
      <c r="C73">
        <v>151473.79999999999</v>
      </c>
      <c r="D73">
        <v>161256</v>
      </c>
      <c r="E73">
        <v>169149.52</v>
      </c>
      <c r="F73">
        <v>175106.06</v>
      </c>
      <c r="G73">
        <v>176835.51</v>
      </c>
      <c r="H73">
        <v>184948</v>
      </c>
      <c r="I73">
        <v>196914.79</v>
      </c>
      <c r="J73">
        <v>204456.65</v>
      </c>
      <c r="K73">
        <v>203521</v>
      </c>
      <c r="L73">
        <v>201942</v>
      </c>
      <c r="M73">
        <v>201814</v>
      </c>
      <c r="N73">
        <v>198476.88</v>
      </c>
      <c r="O73">
        <v>199716</v>
      </c>
      <c r="P73">
        <v>198460</v>
      </c>
      <c r="Q73">
        <v>196144</v>
      </c>
      <c r="R73">
        <v>193549.22</v>
      </c>
      <c r="S73">
        <v>71538</v>
      </c>
      <c r="T73">
        <v>71370</v>
      </c>
      <c r="U73">
        <v>66301</v>
      </c>
      <c r="V73">
        <v>64939.41</v>
      </c>
      <c r="W73">
        <v>61549</v>
      </c>
      <c r="X73">
        <v>58977</v>
      </c>
      <c r="Y73">
        <v>59803</v>
      </c>
      <c r="Z73">
        <v>60645.8</v>
      </c>
      <c r="AA73">
        <v>56619</v>
      </c>
      <c r="AB73">
        <v>55369</v>
      </c>
      <c r="AC73">
        <v>54196</v>
      </c>
      <c r="AD73">
        <v>54719.85</v>
      </c>
      <c r="AE73">
        <v>56020</v>
      </c>
      <c r="AF73">
        <v>51107</v>
      </c>
      <c r="AG73">
        <v>48185</v>
      </c>
      <c r="AH73">
        <v>48102.98</v>
      </c>
      <c r="AI73">
        <v>44958.78</v>
      </c>
      <c r="AJ73">
        <v>45934</v>
      </c>
      <c r="AK73">
        <v>41725</v>
      </c>
      <c r="AL73">
        <v>34874.400000000001</v>
      </c>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2629</v>
      </c>
      <c r="B74">
        <v>137969.23000000001</v>
      </c>
      <c r="C74">
        <v>150621.66</v>
      </c>
      <c r="D74">
        <v>157147</v>
      </c>
      <c r="E74">
        <v>168332.08</v>
      </c>
      <c r="F74">
        <v>175106.06</v>
      </c>
      <c r="G74">
        <v>176029.81</v>
      </c>
      <c r="H74">
        <v>184948</v>
      </c>
      <c r="I74">
        <v>196083.64</v>
      </c>
      <c r="J74">
        <v>204456.65</v>
      </c>
      <c r="K74">
        <v>203521</v>
      </c>
      <c r="L74">
        <v>201942</v>
      </c>
      <c r="M74">
        <v>201814</v>
      </c>
      <c r="N74">
        <v>198476.88</v>
      </c>
      <c r="O74">
        <v>199716</v>
      </c>
      <c r="P74">
        <v>198460</v>
      </c>
      <c r="Q74">
        <v>196144</v>
      </c>
      <c r="R74">
        <v>193549.22</v>
      </c>
      <c r="S74">
        <v>71538</v>
      </c>
      <c r="T74">
        <v>71370</v>
      </c>
      <c r="U74">
        <v>66301</v>
      </c>
      <c r="V74">
        <v>64939.41</v>
      </c>
      <c r="W74">
        <v>61549</v>
      </c>
      <c r="X74">
        <v>58977</v>
      </c>
      <c r="Y74">
        <v>59803</v>
      </c>
      <c r="Z74">
        <v>60645.8</v>
      </c>
      <c r="AA74">
        <v>56619</v>
      </c>
      <c r="AB74">
        <v>55369</v>
      </c>
      <c r="AC74">
        <v>54196</v>
      </c>
      <c r="AD74">
        <v>54719.85</v>
      </c>
      <c r="AE74">
        <v>56020</v>
      </c>
      <c r="AF74">
        <v>51107</v>
      </c>
      <c r="AG74">
        <v>48185</v>
      </c>
      <c r="AH74">
        <v>47100</v>
      </c>
      <c r="AI74">
        <v>43811.8</v>
      </c>
      <c r="AJ74">
        <v>45934</v>
      </c>
      <c r="AK74">
        <v>41725</v>
      </c>
      <c r="AL74">
        <v>34874.400000000001</v>
      </c>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2969</v>
      </c>
      <c r="B75">
        <v>0</v>
      </c>
      <c r="C75">
        <v>852.14</v>
      </c>
      <c r="D75">
        <v>0</v>
      </c>
      <c r="E75">
        <v>817.44</v>
      </c>
      <c r="F75">
        <v>0</v>
      </c>
      <c r="G75">
        <v>805.7</v>
      </c>
      <c r="H75">
        <v>0</v>
      </c>
      <c r="I75">
        <v>831.14</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1002.98</v>
      </c>
      <c r="AI75">
        <v>1146.98</v>
      </c>
      <c r="AJ75">
        <v>0</v>
      </c>
      <c r="AK75">
        <v>0</v>
      </c>
      <c r="AL75">
        <v>0</v>
      </c>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2970</v>
      </c>
      <c r="B76">
        <v>79594.009999999995</v>
      </c>
      <c r="C76">
        <v>0</v>
      </c>
      <c r="D76">
        <v>4109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2645</v>
      </c>
      <c r="B77">
        <v>583710.43999999994</v>
      </c>
      <c r="C77">
        <v>75606.25</v>
      </c>
      <c r="D77">
        <v>630606</v>
      </c>
      <c r="E77">
        <v>130388.45</v>
      </c>
      <c r="F77">
        <v>567204.71</v>
      </c>
      <c r="G77">
        <v>263750.37</v>
      </c>
      <c r="H77">
        <v>803580</v>
      </c>
      <c r="I77">
        <v>448683.33</v>
      </c>
      <c r="J77">
        <v>966570.23</v>
      </c>
      <c r="K77">
        <v>941668</v>
      </c>
      <c r="L77">
        <v>832551</v>
      </c>
      <c r="M77">
        <v>515332</v>
      </c>
      <c r="N77">
        <v>504517.56</v>
      </c>
      <c r="O77">
        <v>469424</v>
      </c>
      <c r="P77">
        <v>452447</v>
      </c>
      <c r="Q77">
        <v>442704</v>
      </c>
      <c r="R77">
        <v>429143.42</v>
      </c>
      <c r="S77">
        <v>40766</v>
      </c>
      <c r="T77">
        <v>38389</v>
      </c>
      <c r="U77">
        <v>53403</v>
      </c>
      <c r="V77">
        <v>48328.18</v>
      </c>
      <c r="W77">
        <v>51470</v>
      </c>
      <c r="X77">
        <v>41340</v>
      </c>
      <c r="Y77">
        <v>21886</v>
      </c>
      <c r="Z77">
        <v>34089.54</v>
      </c>
      <c r="AA77">
        <v>38278</v>
      </c>
      <c r="AB77">
        <v>53359</v>
      </c>
      <c r="AC77">
        <v>55250</v>
      </c>
      <c r="AD77">
        <v>50869.55</v>
      </c>
      <c r="AE77">
        <v>52685</v>
      </c>
      <c r="AF77">
        <v>47065</v>
      </c>
      <c r="AG77">
        <v>42569</v>
      </c>
      <c r="AH77">
        <v>47429.26</v>
      </c>
      <c r="AI77">
        <v>41791.35</v>
      </c>
      <c r="AJ77">
        <v>32640</v>
      </c>
      <c r="AK77">
        <v>39750</v>
      </c>
      <c r="AL77">
        <v>64730.95</v>
      </c>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2971</v>
      </c>
      <c r="B78">
        <v>583710.43999999994</v>
      </c>
      <c r="C78">
        <v>75606.25</v>
      </c>
      <c r="D78">
        <v>129765</v>
      </c>
      <c r="E78">
        <v>130388.45</v>
      </c>
      <c r="F78">
        <v>0</v>
      </c>
      <c r="G78">
        <v>263750.37</v>
      </c>
      <c r="H78">
        <v>0</v>
      </c>
      <c r="I78">
        <v>448683.33</v>
      </c>
      <c r="J78">
        <v>0</v>
      </c>
      <c r="K78">
        <v>0</v>
      </c>
      <c r="L78">
        <v>366861</v>
      </c>
      <c r="M78">
        <v>68281</v>
      </c>
      <c r="N78">
        <v>74270.75</v>
      </c>
      <c r="O78">
        <v>63266</v>
      </c>
      <c r="P78">
        <v>57123</v>
      </c>
      <c r="Q78">
        <v>65062</v>
      </c>
      <c r="R78">
        <v>54222.12</v>
      </c>
      <c r="S78">
        <v>40766</v>
      </c>
      <c r="T78">
        <v>38389</v>
      </c>
      <c r="U78">
        <v>53403</v>
      </c>
      <c r="V78">
        <v>48328.18</v>
      </c>
      <c r="W78">
        <v>51470</v>
      </c>
      <c r="X78">
        <v>41340</v>
      </c>
      <c r="Y78">
        <v>0</v>
      </c>
      <c r="Z78">
        <v>34089.54</v>
      </c>
      <c r="AA78">
        <v>38278</v>
      </c>
      <c r="AB78">
        <v>53359</v>
      </c>
      <c r="AC78">
        <v>55250</v>
      </c>
      <c r="AD78">
        <v>50869.55</v>
      </c>
      <c r="AE78">
        <v>52685</v>
      </c>
      <c r="AF78">
        <v>47065</v>
      </c>
      <c r="AG78">
        <v>42569</v>
      </c>
      <c r="AH78">
        <v>47429.26</v>
      </c>
      <c r="AI78">
        <v>41791.35</v>
      </c>
      <c r="AJ78">
        <v>32640</v>
      </c>
      <c r="AK78">
        <v>39750</v>
      </c>
      <c r="AL78">
        <v>64730.95</v>
      </c>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2646</v>
      </c>
      <c r="B79">
        <v>0</v>
      </c>
      <c r="C79">
        <v>0</v>
      </c>
      <c r="D79">
        <v>500841</v>
      </c>
      <c r="E79">
        <v>0</v>
      </c>
      <c r="F79">
        <v>567204.71</v>
      </c>
      <c r="G79">
        <v>0</v>
      </c>
      <c r="H79">
        <v>803580</v>
      </c>
      <c r="I79">
        <v>0</v>
      </c>
      <c r="J79">
        <v>966570.23</v>
      </c>
      <c r="K79">
        <v>941668</v>
      </c>
      <c r="L79">
        <v>465690</v>
      </c>
      <c r="M79">
        <v>447051</v>
      </c>
      <c r="N79">
        <v>430246.81</v>
      </c>
      <c r="O79">
        <v>406158</v>
      </c>
      <c r="P79">
        <v>395324</v>
      </c>
      <c r="Q79">
        <v>377642</v>
      </c>
      <c r="R79">
        <v>374921.3</v>
      </c>
      <c r="S79">
        <v>0</v>
      </c>
      <c r="T79">
        <v>0</v>
      </c>
      <c r="U79">
        <v>0</v>
      </c>
      <c r="V79">
        <v>0</v>
      </c>
      <c r="W79">
        <v>0</v>
      </c>
      <c r="X79">
        <v>0</v>
      </c>
      <c r="Y79">
        <v>21886</v>
      </c>
      <c r="Z79">
        <v>0</v>
      </c>
      <c r="AA79">
        <v>0</v>
      </c>
      <c r="AB79">
        <v>0</v>
      </c>
      <c r="AC79">
        <v>0</v>
      </c>
      <c r="AD79">
        <v>0</v>
      </c>
      <c r="AE79">
        <v>0</v>
      </c>
      <c r="AF79">
        <v>0</v>
      </c>
      <c r="AG79">
        <v>0</v>
      </c>
      <c r="AH79">
        <v>0</v>
      </c>
      <c r="AI79">
        <v>0</v>
      </c>
      <c r="AJ79">
        <v>0</v>
      </c>
      <c r="AK79">
        <v>0</v>
      </c>
      <c r="AL79">
        <v>0</v>
      </c>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2647</v>
      </c>
      <c r="B80">
        <v>109792.64</v>
      </c>
      <c r="C80">
        <v>107690.75</v>
      </c>
      <c r="D80">
        <v>106173</v>
      </c>
      <c r="E80">
        <v>90797.69</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2972</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190038</v>
      </c>
      <c r="Y81">
        <v>92130</v>
      </c>
      <c r="Z81">
        <v>166729.25</v>
      </c>
      <c r="AA81">
        <v>0</v>
      </c>
      <c r="AB81">
        <v>0</v>
      </c>
      <c r="AC81">
        <v>0</v>
      </c>
      <c r="AD81">
        <v>0</v>
      </c>
      <c r="AE81">
        <v>0</v>
      </c>
      <c r="AF81">
        <v>0</v>
      </c>
      <c r="AG81">
        <v>0</v>
      </c>
      <c r="AH81">
        <v>0</v>
      </c>
      <c r="AI81">
        <v>0</v>
      </c>
      <c r="AJ81">
        <v>0</v>
      </c>
      <c r="AK81">
        <v>0</v>
      </c>
      <c r="AL81">
        <v>0</v>
      </c>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t="s">
        <v>2648</v>
      </c>
      <c r="B82">
        <v>189843.46</v>
      </c>
      <c r="C82">
        <v>15370.16</v>
      </c>
      <c r="D82">
        <v>2207</v>
      </c>
      <c r="E82">
        <v>72332.070000000007</v>
      </c>
      <c r="F82">
        <v>71799.67</v>
      </c>
      <c r="G82">
        <v>90098.33</v>
      </c>
      <c r="H82">
        <v>110458</v>
      </c>
      <c r="I82">
        <v>232532.86</v>
      </c>
      <c r="J82">
        <v>165548.22</v>
      </c>
      <c r="K82">
        <v>105002</v>
      </c>
      <c r="L82">
        <v>92172</v>
      </c>
      <c r="M82">
        <v>124645</v>
      </c>
      <c r="N82">
        <v>85025.79</v>
      </c>
      <c r="O82">
        <v>27511</v>
      </c>
      <c r="P82">
        <v>100043</v>
      </c>
      <c r="Q82">
        <v>105200</v>
      </c>
      <c r="R82">
        <v>74823.89</v>
      </c>
      <c r="S82">
        <v>44320</v>
      </c>
      <c r="T82">
        <v>83738</v>
      </c>
      <c r="U82">
        <v>77469</v>
      </c>
      <c r="V82">
        <v>31606.43</v>
      </c>
      <c r="W82">
        <v>0</v>
      </c>
      <c r="X82">
        <v>75017</v>
      </c>
      <c r="Y82">
        <v>146602</v>
      </c>
      <c r="Z82">
        <v>117308.47</v>
      </c>
      <c r="AA82">
        <v>72508</v>
      </c>
      <c r="AB82">
        <v>92863</v>
      </c>
      <c r="AC82">
        <v>137267</v>
      </c>
      <c r="AD82">
        <v>89620.89</v>
      </c>
      <c r="AE82">
        <v>61616</v>
      </c>
      <c r="AF82">
        <v>121611</v>
      </c>
      <c r="AG82">
        <v>169269</v>
      </c>
      <c r="AH82">
        <v>108326.73</v>
      </c>
      <c r="AI82">
        <v>57205.53</v>
      </c>
      <c r="AJ82">
        <v>107532</v>
      </c>
      <c r="AK82">
        <v>99016</v>
      </c>
      <c r="AL82">
        <v>55627.29</v>
      </c>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t="s">
        <v>2973</v>
      </c>
      <c r="B83">
        <v>0</v>
      </c>
      <c r="C83">
        <v>46927.71</v>
      </c>
      <c r="D83">
        <v>0</v>
      </c>
      <c r="E83">
        <v>43398.77</v>
      </c>
      <c r="F83">
        <v>0</v>
      </c>
      <c r="G83">
        <v>97689.69</v>
      </c>
      <c r="H83">
        <v>0</v>
      </c>
      <c r="I83">
        <v>86276.5</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8518.9</v>
      </c>
      <c r="AI83">
        <v>12780.06</v>
      </c>
      <c r="AJ83">
        <v>0</v>
      </c>
      <c r="AK83">
        <v>0</v>
      </c>
      <c r="AL83">
        <v>0</v>
      </c>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t="s">
        <v>2974</v>
      </c>
      <c r="B84">
        <v>0</v>
      </c>
      <c r="C84">
        <v>46927.71</v>
      </c>
      <c r="D84">
        <v>0</v>
      </c>
      <c r="E84">
        <v>43398.77</v>
      </c>
      <c r="F84">
        <v>0</v>
      </c>
      <c r="G84">
        <v>97689.69</v>
      </c>
      <c r="H84">
        <v>0</v>
      </c>
      <c r="I84">
        <v>86276.5</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8518.9</v>
      </c>
      <c r="AI84">
        <v>12780.06</v>
      </c>
      <c r="AJ84">
        <v>0</v>
      </c>
      <c r="AK84">
        <v>0</v>
      </c>
      <c r="AL84">
        <v>0</v>
      </c>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t="s">
        <v>2649</v>
      </c>
      <c r="B85">
        <v>146751.87</v>
      </c>
      <c r="C85">
        <v>55912.69</v>
      </c>
      <c r="D85">
        <v>96357</v>
      </c>
      <c r="E85">
        <v>55820.480000000003</v>
      </c>
      <c r="F85">
        <v>131180.82</v>
      </c>
      <c r="G85">
        <v>47017.35</v>
      </c>
      <c r="H85">
        <v>151533</v>
      </c>
      <c r="I85">
        <v>62396.68</v>
      </c>
      <c r="J85">
        <v>153488.4</v>
      </c>
      <c r="K85">
        <v>127346</v>
      </c>
      <c r="L85">
        <v>111879</v>
      </c>
      <c r="M85">
        <v>127090</v>
      </c>
      <c r="N85">
        <v>129909.45</v>
      </c>
      <c r="O85">
        <v>114098</v>
      </c>
      <c r="P85">
        <v>123543</v>
      </c>
      <c r="Q85">
        <v>137219</v>
      </c>
      <c r="R85">
        <v>150043.20000000001</v>
      </c>
      <c r="S85">
        <v>63540</v>
      </c>
      <c r="T85">
        <v>55781</v>
      </c>
      <c r="U85">
        <v>52931</v>
      </c>
      <c r="V85">
        <v>36603.01</v>
      </c>
      <c r="W85">
        <v>45435</v>
      </c>
      <c r="X85">
        <v>44532</v>
      </c>
      <c r="Y85">
        <v>50956</v>
      </c>
      <c r="Z85">
        <v>56310.2</v>
      </c>
      <c r="AA85">
        <v>64196</v>
      </c>
      <c r="AB85">
        <v>64629</v>
      </c>
      <c r="AC85">
        <v>61765</v>
      </c>
      <c r="AD85">
        <v>52327.08</v>
      </c>
      <c r="AE85">
        <v>79280</v>
      </c>
      <c r="AF85">
        <v>72424</v>
      </c>
      <c r="AG85">
        <v>76048</v>
      </c>
      <c r="AH85">
        <v>50555.85</v>
      </c>
      <c r="AI85">
        <v>61240.639999999999</v>
      </c>
      <c r="AJ85">
        <v>56791</v>
      </c>
      <c r="AK85">
        <v>54386</v>
      </c>
      <c r="AL85">
        <v>40985.4</v>
      </c>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t="s">
        <v>809</v>
      </c>
      <c r="B86">
        <v>3183125.65</v>
      </c>
      <c r="C86">
        <v>2032762.66</v>
      </c>
      <c r="D86">
        <v>2437480</v>
      </c>
      <c r="E86">
        <v>2637045.7599999998</v>
      </c>
      <c r="F86">
        <v>2659723.44</v>
      </c>
      <c r="G86">
        <v>3833581.54</v>
      </c>
      <c r="H86">
        <v>4705625</v>
      </c>
      <c r="I86">
        <v>4708886.68</v>
      </c>
      <c r="J86">
        <v>4617774.62</v>
      </c>
      <c r="K86">
        <v>2785664</v>
      </c>
      <c r="L86">
        <v>2388020</v>
      </c>
      <c r="M86">
        <v>2123603</v>
      </c>
      <c r="N86">
        <v>2047965.68</v>
      </c>
      <c r="O86">
        <v>1923474</v>
      </c>
      <c r="P86">
        <v>2526943</v>
      </c>
      <c r="Q86">
        <v>2841159</v>
      </c>
      <c r="R86">
        <v>2807526.21</v>
      </c>
      <c r="S86">
        <v>1960160</v>
      </c>
      <c r="T86">
        <v>1410931</v>
      </c>
      <c r="U86">
        <v>1169582</v>
      </c>
      <c r="V86">
        <v>821711.11</v>
      </c>
      <c r="W86">
        <v>1141806</v>
      </c>
      <c r="X86">
        <v>1431206</v>
      </c>
      <c r="Y86">
        <v>1455325</v>
      </c>
      <c r="Z86">
        <v>1433307.86</v>
      </c>
      <c r="AA86">
        <v>1002864</v>
      </c>
      <c r="AB86">
        <v>1307046</v>
      </c>
      <c r="AC86">
        <v>931111</v>
      </c>
      <c r="AD86">
        <v>761713.94</v>
      </c>
      <c r="AE86">
        <v>881099</v>
      </c>
      <c r="AF86">
        <v>887385</v>
      </c>
      <c r="AG86">
        <v>841459</v>
      </c>
      <c r="AH86">
        <v>736846.3</v>
      </c>
      <c r="AI86">
        <v>615561.78</v>
      </c>
      <c r="AJ86">
        <v>686525</v>
      </c>
      <c r="AK86">
        <v>986505</v>
      </c>
      <c r="AL86">
        <v>1004913.04</v>
      </c>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t="s">
        <v>2650</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t="s">
        <v>810</v>
      </c>
      <c r="B88">
        <v>0</v>
      </c>
      <c r="C88">
        <v>1173670.1299999999</v>
      </c>
      <c r="D88">
        <v>1191619</v>
      </c>
      <c r="E88">
        <v>1166098.05</v>
      </c>
      <c r="F88">
        <v>1200000</v>
      </c>
      <c r="G88">
        <v>1488188.33</v>
      </c>
      <c r="H88">
        <v>1442400</v>
      </c>
      <c r="I88">
        <v>1455900</v>
      </c>
      <c r="J88">
        <v>1439000</v>
      </c>
      <c r="K88">
        <v>1452500</v>
      </c>
      <c r="L88">
        <v>1465000</v>
      </c>
      <c r="M88">
        <v>1477000</v>
      </c>
      <c r="N88">
        <v>1489000</v>
      </c>
      <c r="O88">
        <v>1701000</v>
      </c>
      <c r="P88">
        <v>1912000</v>
      </c>
      <c r="Q88">
        <v>1922500</v>
      </c>
      <c r="R88">
        <v>1933000</v>
      </c>
      <c r="S88">
        <v>0</v>
      </c>
      <c r="T88">
        <v>140289</v>
      </c>
      <c r="U88">
        <v>3091</v>
      </c>
      <c r="V88">
        <v>0</v>
      </c>
      <c r="W88">
        <v>0</v>
      </c>
      <c r="X88">
        <v>0</v>
      </c>
      <c r="Y88">
        <v>0</v>
      </c>
      <c r="Z88">
        <v>0</v>
      </c>
      <c r="AA88">
        <v>0</v>
      </c>
      <c r="AB88">
        <v>0</v>
      </c>
      <c r="AC88">
        <v>0</v>
      </c>
      <c r="AD88">
        <v>0</v>
      </c>
      <c r="AE88">
        <v>0</v>
      </c>
      <c r="AF88">
        <v>0</v>
      </c>
      <c r="AG88">
        <v>0</v>
      </c>
      <c r="AH88">
        <v>0</v>
      </c>
      <c r="AI88">
        <v>0</v>
      </c>
      <c r="AJ88">
        <v>0</v>
      </c>
      <c r="AK88">
        <v>0</v>
      </c>
      <c r="AL88">
        <v>0</v>
      </c>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t="s">
        <v>2641</v>
      </c>
      <c r="B89">
        <v>0</v>
      </c>
      <c r="C89">
        <v>1173670.1299999999</v>
      </c>
      <c r="D89">
        <v>1191619</v>
      </c>
      <c r="E89">
        <v>1166098.05</v>
      </c>
      <c r="F89">
        <v>1200000</v>
      </c>
      <c r="G89">
        <v>1488188.33</v>
      </c>
      <c r="H89">
        <v>1442400</v>
      </c>
      <c r="I89">
        <v>1455900</v>
      </c>
      <c r="J89">
        <v>1439000</v>
      </c>
      <c r="K89">
        <v>1452500</v>
      </c>
      <c r="L89">
        <v>1465000</v>
      </c>
      <c r="M89">
        <v>1477000</v>
      </c>
      <c r="N89">
        <v>1489000</v>
      </c>
      <c r="O89">
        <v>1701000</v>
      </c>
      <c r="P89">
        <v>1912000</v>
      </c>
      <c r="Q89">
        <v>1922500</v>
      </c>
      <c r="R89">
        <v>1933000</v>
      </c>
      <c r="S89">
        <v>0</v>
      </c>
      <c r="T89">
        <v>140289</v>
      </c>
      <c r="U89">
        <v>3091</v>
      </c>
      <c r="V89">
        <v>0</v>
      </c>
      <c r="W89">
        <v>0</v>
      </c>
      <c r="X89">
        <v>0</v>
      </c>
      <c r="Y89">
        <v>0</v>
      </c>
      <c r="Z89">
        <v>0</v>
      </c>
      <c r="AA89">
        <v>0</v>
      </c>
      <c r="AB89">
        <v>0</v>
      </c>
      <c r="AC89">
        <v>0</v>
      </c>
      <c r="AD89">
        <v>0</v>
      </c>
      <c r="AE89">
        <v>0</v>
      </c>
      <c r="AF89">
        <v>0</v>
      </c>
      <c r="AG89">
        <v>0</v>
      </c>
      <c r="AH89">
        <v>0</v>
      </c>
      <c r="AI89">
        <v>0</v>
      </c>
      <c r="AJ89">
        <v>0</v>
      </c>
      <c r="AK89">
        <v>0</v>
      </c>
      <c r="AL89">
        <v>0</v>
      </c>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2652</v>
      </c>
      <c r="B90">
        <v>378416.12</v>
      </c>
      <c r="C90">
        <v>383270.53</v>
      </c>
      <c r="D90">
        <v>399225</v>
      </c>
      <c r="E90">
        <v>326258.06</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t="s">
        <v>2975</v>
      </c>
      <c r="B91">
        <v>0</v>
      </c>
      <c r="C91">
        <v>0</v>
      </c>
      <c r="D91">
        <v>0</v>
      </c>
      <c r="E91">
        <v>91613.07</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t="s">
        <v>2653</v>
      </c>
      <c r="B92">
        <v>0</v>
      </c>
      <c r="C92">
        <v>73846.11</v>
      </c>
      <c r="D92">
        <v>58347</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t="s">
        <v>2654</v>
      </c>
      <c r="B93">
        <v>0</v>
      </c>
      <c r="C93">
        <v>73846.11</v>
      </c>
      <c r="D93">
        <v>58347</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t="s">
        <v>2976</v>
      </c>
      <c r="B94">
        <v>0</v>
      </c>
      <c r="C94">
        <v>4006.66</v>
      </c>
      <c r="D94">
        <v>0</v>
      </c>
      <c r="E94">
        <v>4221.9399999999996</v>
      </c>
      <c r="F94">
        <v>0</v>
      </c>
      <c r="G94">
        <v>5206.43</v>
      </c>
      <c r="H94">
        <v>5749</v>
      </c>
      <c r="I94">
        <v>6292.42</v>
      </c>
      <c r="J94">
        <v>6835.42</v>
      </c>
      <c r="K94">
        <v>7378</v>
      </c>
      <c r="L94">
        <v>7921</v>
      </c>
      <c r="M94">
        <v>10131</v>
      </c>
      <c r="N94">
        <v>5396.29</v>
      </c>
      <c r="O94">
        <v>5523</v>
      </c>
      <c r="P94">
        <v>5649</v>
      </c>
      <c r="Q94">
        <v>5775</v>
      </c>
      <c r="R94">
        <v>5901.61</v>
      </c>
      <c r="S94">
        <v>6028</v>
      </c>
      <c r="T94">
        <v>6154</v>
      </c>
      <c r="U94">
        <v>6281</v>
      </c>
      <c r="V94">
        <v>6406.93</v>
      </c>
      <c r="W94">
        <v>6533</v>
      </c>
      <c r="X94">
        <v>6702</v>
      </c>
      <c r="Y94">
        <v>6786</v>
      </c>
      <c r="Z94">
        <v>6912.25</v>
      </c>
      <c r="AA94">
        <v>7039</v>
      </c>
      <c r="AB94">
        <v>7165</v>
      </c>
      <c r="AC94">
        <v>7291</v>
      </c>
      <c r="AD94">
        <v>0</v>
      </c>
      <c r="AE94">
        <v>0</v>
      </c>
      <c r="AF94">
        <v>0</v>
      </c>
      <c r="AG94">
        <v>0</v>
      </c>
      <c r="AH94">
        <v>0</v>
      </c>
      <c r="AI94">
        <v>0</v>
      </c>
      <c r="AJ94">
        <v>0</v>
      </c>
      <c r="AK94">
        <v>0</v>
      </c>
      <c r="AL94">
        <v>0</v>
      </c>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t="s">
        <v>2971</v>
      </c>
      <c r="B95">
        <v>0</v>
      </c>
      <c r="C95">
        <v>4006.66</v>
      </c>
      <c r="D95">
        <v>0</v>
      </c>
      <c r="E95">
        <v>4221.9399999999996</v>
      </c>
      <c r="F95">
        <v>0</v>
      </c>
      <c r="G95">
        <v>5206.43</v>
      </c>
      <c r="H95">
        <v>5749</v>
      </c>
      <c r="I95">
        <v>6292.42</v>
      </c>
      <c r="J95">
        <v>6835.42</v>
      </c>
      <c r="K95">
        <v>7378</v>
      </c>
      <c r="L95">
        <v>7921</v>
      </c>
      <c r="M95">
        <v>10131</v>
      </c>
      <c r="N95">
        <v>5396.29</v>
      </c>
      <c r="O95">
        <v>5523</v>
      </c>
      <c r="P95">
        <v>5649</v>
      </c>
      <c r="Q95">
        <v>5775</v>
      </c>
      <c r="R95">
        <v>5901.61</v>
      </c>
      <c r="S95">
        <v>6028</v>
      </c>
      <c r="T95">
        <v>6154</v>
      </c>
      <c r="U95">
        <v>6281</v>
      </c>
      <c r="V95">
        <v>6406.93</v>
      </c>
      <c r="W95">
        <v>6533</v>
      </c>
      <c r="X95">
        <v>6702</v>
      </c>
      <c r="Y95">
        <v>6786</v>
      </c>
      <c r="Z95">
        <v>6912.25</v>
      </c>
      <c r="AA95">
        <v>7039</v>
      </c>
      <c r="AB95">
        <v>7165</v>
      </c>
      <c r="AC95">
        <v>7291</v>
      </c>
      <c r="AD95">
        <v>0</v>
      </c>
      <c r="AE95">
        <v>0</v>
      </c>
      <c r="AF95">
        <v>0</v>
      </c>
      <c r="AG95">
        <v>0</v>
      </c>
      <c r="AH95">
        <v>0</v>
      </c>
      <c r="AI95">
        <v>0</v>
      </c>
      <c r="AJ95">
        <v>0</v>
      </c>
      <c r="AK95">
        <v>0</v>
      </c>
      <c r="AL95">
        <v>0</v>
      </c>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t="s">
        <v>2655</v>
      </c>
      <c r="B96">
        <v>140490.46</v>
      </c>
      <c r="C96">
        <v>139264.57</v>
      </c>
      <c r="D96">
        <v>133744</v>
      </c>
      <c r="E96">
        <v>128019.62</v>
      </c>
      <c r="F96">
        <v>122347.46</v>
      </c>
      <c r="G96">
        <v>154898.72</v>
      </c>
      <c r="H96">
        <v>141317</v>
      </c>
      <c r="I96">
        <v>136957.64000000001</v>
      </c>
      <c r="J96">
        <v>97337.76</v>
      </c>
      <c r="K96">
        <v>100338</v>
      </c>
      <c r="L96">
        <v>94767</v>
      </c>
      <c r="M96">
        <v>84738</v>
      </c>
      <c r="N96">
        <v>82700.960000000006</v>
      </c>
      <c r="O96">
        <v>58439</v>
      </c>
      <c r="P96">
        <v>59418</v>
      </c>
      <c r="Q96">
        <v>59586</v>
      </c>
      <c r="R96">
        <v>48355.17</v>
      </c>
      <c r="S96">
        <v>42955</v>
      </c>
      <c r="T96">
        <v>48946</v>
      </c>
      <c r="U96">
        <v>47113</v>
      </c>
      <c r="V96">
        <v>29052.02</v>
      </c>
      <c r="W96">
        <v>18648</v>
      </c>
      <c r="X96">
        <v>17497</v>
      </c>
      <c r="Y96">
        <v>16718</v>
      </c>
      <c r="Z96">
        <v>17180.7</v>
      </c>
      <c r="AA96">
        <v>21913</v>
      </c>
      <c r="AB96">
        <v>22942</v>
      </c>
      <c r="AC96">
        <v>21758</v>
      </c>
      <c r="AD96">
        <v>25867.95</v>
      </c>
      <c r="AE96">
        <v>24789</v>
      </c>
      <c r="AF96">
        <v>23711</v>
      </c>
      <c r="AG96">
        <v>22632</v>
      </c>
      <c r="AH96">
        <v>21553.69</v>
      </c>
      <c r="AI96">
        <v>17930.25</v>
      </c>
      <c r="AJ96">
        <v>17232</v>
      </c>
      <c r="AK96">
        <v>16534</v>
      </c>
      <c r="AL96">
        <v>15835.52</v>
      </c>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2656</v>
      </c>
      <c r="B97">
        <v>201065.39</v>
      </c>
      <c r="C97">
        <v>49990.92</v>
      </c>
      <c r="D97">
        <v>7902</v>
      </c>
      <c r="E97">
        <v>3323.87</v>
      </c>
      <c r="F97">
        <v>4425.3</v>
      </c>
      <c r="G97">
        <v>319306.77</v>
      </c>
      <c r="H97">
        <v>411382</v>
      </c>
      <c r="I97">
        <v>268744.42</v>
      </c>
      <c r="J97">
        <v>56512.33</v>
      </c>
      <c r="K97">
        <v>59264</v>
      </c>
      <c r="L97">
        <v>62175</v>
      </c>
      <c r="M97">
        <v>65167</v>
      </c>
      <c r="N97">
        <v>62575.23</v>
      </c>
      <c r="O97">
        <v>65317</v>
      </c>
      <c r="P97">
        <v>68073</v>
      </c>
      <c r="Q97">
        <v>70956</v>
      </c>
      <c r="R97">
        <v>73870.02</v>
      </c>
      <c r="S97">
        <v>75073</v>
      </c>
      <c r="T97">
        <v>66781</v>
      </c>
      <c r="U97">
        <v>68880</v>
      </c>
      <c r="V97">
        <v>0</v>
      </c>
      <c r="W97">
        <v>0</v>
      </c>
      <c r="X97">
        <v>0</v>
      </c>
      <c r="Y97">
        <v>0</v>
      </c>
      <c r="Z97">
        <v>0</v>
      </c>
      <c r="AA97">
        <v>0</v>
      </c>
      <c r="AB97">
        <v>0</v>
      </c>
      <c r="AC97">
        <v>0</v>
      </c>
      <c r="AD97">
        <v>0</v>
      </c>
      <c r="AE97">
        <v>0</v>
      </c>
      <c r="AF97">
        <v>0</v>
      </c>
      <c r="AG97">
        <v>0</v>
      </c>
      <c r="AH97">
        <v>0</v>
      </c>
      <c r="AI97">
        <v>0</v>
      </c>
      <c r="AJ97">
        <v>0</v>
      </c>
      <c r="AK97">
        <v>0</v>
      </c>
      <c r="AL97">
        <v>0</v>
      </c>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2657</v>
      </c>
      <c r="B98">
        <v>3880.33</v>
      </c>
      <c r="C98">
        <v>0</v>
      </c>
      <c r="D98">
        <v>4096</v>
      </c>
      <c r="E98">
        <v>0</v>
      </c>
      <c r="F98">
        <v>12790.65</v>
      </c>
      <c r="G98">
        <v>31067.86</v>
      </c>
      <c r="H98">
        <v>41708</v>
      </c>
      <c r="I98">
        <v>25566.34</v>
      </c>
      <c r="J98">
        <v>22497.39</v>
      </c>
      <c r="K98">
        <v>23397</v>
      </c>
      <c r="L98">
        <v>17494</v>
      </c>
      <c r="M98">
        <v>12080</v>
      </c>
      <c r="N98">
        <v>11647.66</v>
      </c>
      <c r="O98">
        <v>11654</v>
      </c>
      <c r="P98">
        <v>12359</v>
      </c>
      <c r="Q98">
        <v>18373</v>
      </c>
      <c r="R98">
        <v>11019.87</v>
      </c>
      <c r="S98">
        <v>10307</v>
      </c>
      <c r="T98">
        <v>9242</v>
      </c>
      <c r="U98">
        <v>9545</v>
      </c>
      <c r="V98">
        <v>0</v>
      </c>
      <c r="W98">
        <v>0</v>
      </c>
      <c r="X98">
        <v>0</v>
      </c>
      <c r="Y98">
        <v>0</v>
      </c>
      <c r="Z98">
        <v>0</v>
      </c>
      <c r="AA98">
        <v>0</v>
      </c>
      <c r="AB98">
        <v>0</v>
      </c>
      <c r="AC98">
        <v>0</v>
      </c>
      <c r="AD98">
        <v>0</v>
      </c>
      <c r="AE98">
        <v>0</v>
      </c>
      <c r="AF98">
        <v>0</v>
      </c>
      <c r="AG98">
        <v>0</v>
      </c>
      <c r="AH98">
        <v>0</v>
      </c>
      <c r="AI98">
        <v>0</v>
      </c>
      <c r="AJ98">
        <v>0</v>
      </c>
      <c r="AK98">
        <v>0</v>
      </c>
      <c r="AL98">
        <v>0</v>
      </c>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t="s">
        <v>811</v>
      </c>
      <c r="B99">
        <v>723852.3</v>
      </c>
      <c r="C99">
        <v>1824048.93</v>
      </c>
      <c r="D99">
        <v>1794933</v>
      </c>
      <c r="E99">
        <v>1719534.62</v>
      </c>
      <c r="F99">
        <v>1339563.4099999999</v>
      </c>
      <c r="G99">
        <v>1998668.11</v>
      </c>
      <c r="H99">
        <v>2042556</v>
      </c>
      <c r="I99">
        <v>1893460.82</v>
      </c>
      <c r="J99">
        <v>1622182.9</v>
      </c>
      <c r="K99">
        <v>1642877</v>
      </c>
      <c r="L99">
        <v>1647357</v>
      </c>
      <c r="M99">
        <v>1649116</v>
      </c>
      <c r="N99">
        <v>1651320.14</v>
      </c>
      <c r="O99">
        <v>1841933</v>
      </c>
      <c r="P99">
        <v>2057499</v>
      </c>
      <c r="Q99">
        <v>2077190</v>
      </c>
      <c r="R99">
        <v>2072146.68</v>
      </c>
      <c r="S99">
        <v>134363</v>
      </c>
      <c r="T99">
        <v>271412</v>
      </c>
      <c r="U99">
        <v>134910</v>
      </c>
      <c r="V99">
        <v>35458.949999999997</v>
      </c>
      <c r="W99">
        <v>25181</v>
      </c>
      <c r="X99">
        <v>24199</v>
      </c>
      <c r="Y99">
        <v>23504</v>
      </c>
      <c r="Z99">
        <v>24092.959999999999</v>
      </c>
      <c r="AA99">
        <v>28952</v>
      </c>
      <c r="AB99">
        <v>30107</v>
      </c>
      <c r="AC99">
        <v>29049</v>
      </c>
      <c r="AD99">
        <v>25867.95</v>
      </c>
      <c r="AE99">
        <v>24789</v>
      </c>
      <c r="AF99">
        <v>23711</v>
      </c>
      <c r="AG99">
        <v>22632</v>
      </c>
      <c r="AH99">
        <v>21553.69</v>
      </c>
      <c r="AI99">
        <v>17930.25</v>
      </c>
      <c r="AJ99">
        <v>17232</v>
      </c>
      <c r="AK99">
        <v>16534</v>
      </c>
      <c r="AL99">
        <v>15835.52</v>
      </c>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812</v>
      </c>
      <c r="B100">
        <v>3906977.95</v>
      </c>
      <c r="C100">
        <v>3856811.58</v>
      </c>
      <c r="D100">
        <v>4232413</v>
      </c>
      <c r="E100">
        <v>4356580.38</v>
      </c>
      <c r="F100">
        <v>3999286.85</v>
      </c>
      <c r="G100">
        <v>5832249.6500000004</v>
      </c>
      <c r="H100">
        <v>6748181</v>
      </c>
      <c r="I100">
        <v>6602347.5</v>
      </c>
      <c r="J100">
        <v>6239957.5199999996</v>
      </c>
      <c r="K100">
        <v>4428541</v>
      </c>
      <c r="L100">
        <v>4035377</v>
      </c>
      <c r="M100">
        <v>3772719</v>
      </c>
      <c r="N100">
        <v>3699285.82</v>
      </c>
      <c r="O100">
        <v>3765407</v>
      </c>
      <c r="P100">
        <v>4584442</v>
      </c>
      <c r="Q100">
        <v>4918349</v>
      </c>
      <c r="R100">
        <v>4879672.88</v>
      </c>
      <c r="S100">
        <v>2094523</v>
      </c>
      <c r="T100">
        <v>1682343</v>
      </c>
      <c r="U100">
        <v>1304492</v>
      </c>
      <c r="V100">
        <v>857170.07</v>
      </c>
      <c r="W100">
        <v>1166987</v>
      </c>
      <c r="X100">
        <v>1455405</v>
      </c>
      <c r="Y100">
        <v>1478829</v>
      </c>
      <c r="Z100">
        <v>1457400.82</v>
      </c>
      <c r="AA100">
        <v>1031816</v>
      </c>
      <c r="AB100">
        <v>1337153</v>
      </c>
      <c r="AC100">
        <v>960160</v>
      </c>
      <c r="AD100">
        <v>787581.89</v>
      </c>
      <c r="AE100">
        <v>905888</v>
      </c>
      <c r="AF100">
        <v>911096</v>
      </c>
      <c r="AG100">
        <v>864091</v>
      </c>
      <c r="AH100">
        <v>758399.99</v>
      </c>
      <c r="AI100">
        <v>633492.03</v>
      </c>
      <c r="AJ100">
        <v>703757</v>
      </c>
      <c r="AK100">
        <v>1003039</v>
      </c>
      <c r="AL100">
        <v>1020748.56</v>
      </c>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2658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t="s">
        <v>2659</v>
      </c>
      <c r="B102">
        <v>1079752.07</v>
      </c>
      <c r="C102">
        <v>1079752.07</v>
      </c>
      <c r="D102">
        <v>1079752</v>
      </c>
      <c r="E102">
        <v>1079752.07</v>
      </c>
      <c r="F102">
        <v>1079752.07</v>
      </c>
      <c r="G102">
        <v>1079752.07</v>
      </c>
      <c r="H102">
        <v>1079752</v>
      </c>
      <c r="I102">
        <v>1121046.3799999999</v>
      </c>
      <c r="J102">
        <v>1121046.3799999999</v>
      </c>
      <c r="K102">
        <v>1121046</v>
      </c>
      <c r="L102">
        <v>1121046</v>
      </c>
      <c r="M102">
        <v>891991</v>
      </c>
      <c r="N102">
        <v>891990.52</v>
      </c>
      <c r="O102">
        <v>891991</v>
      </c>
      <c r="P102">
        <v>891991</v>
      </c>
      <c r="Q102">
        <v>891991</v>
      </c>
      <c r="R102">
        <v>891990.52</v>
      </c>
      <c r="S102">
        <v>891991</v>
      </c>
      <c r="T102">
        <v>857993</v>
      </c>
      <c r="U102">
        <v>857993</v>
      </c>
      <c r="V102">
        <v>857993.25</v>
      </c>
      <c r="W102">
        <v>857993</v>
      </c>
      <c r="X102">
        <v>857993</v>
      </c>
      <c r="Y102">
        <v>857993</v>
      </c>
      <c r="Z102">
        <v>857993.25</v>
      </c>
      <c r="AA102">
        <v>428997</v>
      </c>
      <c r="AB102">
        <v>428997</v>
      </c>
      <c r="AC102">
        <v>343199</v>
      </c>
      <c r="AD102">
        <v>343198.88</v>
      </c>
      <c r="AE102">
        <v>343199</v>
      </c>
      <c r="AF102">
        <v>330000</v>
      </c>
      <c r="AG102">
        <v>400000</v>
      </c>
      <c r="AH102">
        <v>400000</v>
      </c>
      <c r="AI102">
        <v>400000</v>
      </c>
      <c r="AJ102">
        <v>400000</v>
      </c>
      <c r="AK102">
        <v>400000</v>
      </c>
      <c r="AL102">
        <v>100000</v>
      </c>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t="s">
        <v>2660</v>
      </c>
      <c r="B103">
        <v>1079752.07</v>
      </c>
      <c r="C103">
        <v>1079752.07</v>
      </c>
      <c r="D103">
        <v>1079752</v>
      </c>
      <c r="E103">
        <v>1079752.07</v>
      </c>
      <c r="F103">
        <v>1079752.07</v>
      </c>
      <c r="G103">
        <v>1079752.07</v>
      </c>
      <c r="H103">
        <v>1079752</v>
      </c>
      <c r="I103">
        <v>1121046.3799999999</v>
      </c>
      <c r="J103">
        <v>1121046.3799999999</v>
      </c>
      <c r="K103">
        <v>1121046</v>
      </c>
      <c r="L103">
        <v>1121046</v>
      </c>
      <c r="M103">
        <v>891991</v>
      </c>
      <c r="N103">
        <v>891990.52</v>
      </c>
      <c r="O103">
        <v>891991</v>
      </c>
      <c r="P103">
        <v>891991</v>
      </c>
      <c r="Q103">
        <v>891991</v>
      </c>
      <c r="R103">
        <v>891990.52</v>
      </c>
      <c r="S103">
        <v>891991</v>
      </c>
      <c r="T103">
        <v>857993</v>
      </c>
      <c r="U103">
        <v>857993</v>
      </c>
      <c r="V103">
        <v>857993.25</v>
      </c>
      <c r="W103">
        <v>857993</v>
      </c>
      <c r="X103">
        <v>857993</v>
      </c>
      <c r="Y103">
        <v>857993</v>
      </c>
      <c r="Z103">
        <v>857993.25</v>
      </c>
      <c r="AA103">
        <v>428997</v>
      </c>
      <c r="AB103">
        <v>428997</v>
      </c>
      <c r="AC103">
        <v>343199</v>
      </c>
      <c r="AD103">
        <v>343198.88</v>
      </c>
      <c r="AE103">
        <v>343199</v>
      </c>
      <c r="AF103">
        <v>330000</v>
      </c>
      <c r="AG103">
        <v>400000</v>
      </c>
      <c r="AH103">
        <v>400000</v>
      </c>
      <c r="AI103">
        <v>400000</v>
      </c>
      <c r="AJ103">
        <v>400000</v>
      </c>
      <c r="AK103">
        <v>400000</v>
      </c>
      <c r="AL103">
        <v>100000</v>
      </c>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t="s">
        <v>2661</v>
      </c>
      <c r="B104">
        <v>861116.57</v>
      </c>
      <c r="C104">
        <v>861116.57</v>
      </c>
      <c r="D104">
        <v>861117</v>
      </c>
      <c r="E104">
        <v>861116.57</v>
      </c>
      <c r="F104">
        <v>861116.57</v>
      </c>
      <c r="G104">
        <v>861116.57</v>
      </c>
      <c r="H104">
        <v>856117</v>
      </c>
      <c r="I104">
        <v>856116.57</v>
      </c>
      <c r="J104">
        <v>855668.01</v>
      </c>
      <c r="K104">
        <v>855668</v>
      </c>
      <c r="L104">
        <v>855668</v>
      </c>
      <c r="M104">
        <v>721367</v>
      </c>
      <c r="N104">
        <v>720433.29</v>
      </c>
      <c r="O104">
        <v>720433</v>
      </c>
      <c r="P104">
        <v>686433</v>
      </c>
      <c r="Q104">
        <v>686433</v>
      </c>
      <c r="R104">
        <v>686433.29</v>
      </c>
      <c r="S104">
        <v>686433</v>
      </c>
      <c r="T104">
        <v>686433</v>
      </c>
      <c r="U104">
        <v>686432</v>
      </c>
      <c r="V104">
        <v>686432.19</v>
      </c>
      <c r="W104">
        <v>686432</v>
      </c>
      <c r="X104">
        <v>686432</v>
      </c>
      <c r="Y104">
        <v>686432</v>
      </c>
      <c r="Z104">
        <v>686397.85</v>
      </c>
      <c r="AA104">
        <v>343200</v>
      </c>
      <c r="AB104">
        <v>343197</v>
      </c>
      <c r="AC104">
        <v>343197</v>
      </c>
      <c r="AD104">
        <v>343197.36</v>
      </c>
      <c r="AE104">
        <v>343197</v>
      </c>
      <c r="AF104">
        <v>329999</v>
      </c>
      <c r="AG104">
        <v>300000</v>
      </c>
      <c r="AH104">
        <v>300000</v>
      </c>
      <c r="AI104">
        <v>300000</v>
      </c>
      <c r="AJ104">
        <v>274000</v>
      </c>
      <c r="AK104">
        <v>274000</v>
      </c>
      <c r="AL104">
        <v>100000</v>
      </c>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t="s">
        <v>2662</v>
      </c>
      <c r="B105">
        <v>861116.57</v>
      </c>
      <c r="C105">
        <v>861116.57</v>
      </c>
      <c r="D105">
        <v>861117</v>
      </c>
      <c r="E105">
        <v>861116.57</v>
      </c>
      <c r="F105">
        <v>861116.57</v>
      </c>
      <c r="G105">
        <v>861116.57</v>
      </c>
      <c r="H105">
        <v>856117</v>
      </c>
      <c r="I105">
        <v>856116.57</v>
      </c>
      <c r="J105">
        <v>855668.01</v>
      </c>
      <c r="K105">
        <v>855668</v>
      </c>
      <c r="L105">
        <v>855668</v>
      </c>
      <c r="M105">
        <v>721367</v>
      </c>
      <c r="N105">
        <v>720433.29</v>
      </c>
      <c r="O105">
        <v>720433</v>
      </c>
      <c r="P105">
        <v>686433</v>
      </c>
      <c r="Q105">
        <v>686433</v>
      </c>
      <c r="R105">
        <v>686433.29</v>
      </c>
      <c r="S105">
        <v>686433</v>
      </c>
      <c r="T105">
        <v>686433</v>
      </c>
      <c r="U105">
        <v>686432</v>
      </c>
      <c r="V105">
        <v>686432.19</v>
      </c>
      <c r="W105">
        <v>686432</v>
      </c>
      <c r="X105">
        <v>686432</v>
      </c>
      <c r="Y105">
        <v>686432</v>
      </c>
      <c r="Z105">
        <v>686397.85</v>
      </c>
      <c r="AA105">
        <v>343200</v>
      </c>
      <c r="AB105">
        <v>343197</v>
      </c>
      <c r="AC105">
        <v>343197</v>
      </c>
      <c r="AD105">
        <v>343197.36</v>
      </c>
      <c r="AE105">
        <v>343197</v>
      </c>
      <c r="AF105">
        <v>329999</v>
      </c>
      <c r="AG105">
        <v>300000</v>
      </c>
      <c r="AH105">
        <v>300000</v>
      </c>
      <c r="AI105">
        <v>300000</v>
      </c>
      <c r="AJ105">
        <v>274000</v>
      </c>
      <c r="AK105">
        <v>274000</v>
      </c>
      <c r="AL105">
        <v>100000</v>
      </c>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A106" t="s">
        <v>2663</v>
      </c>
      <c r="B106">
        <v>12730144.77</v>
      </c>
      <c r="C106">
        <v>12730144.77</v>
      </c>
      <c r="D106">
        <v>12730145</v>
      </c>
      <c r="E106">
        <v>12730144.77</v>
      </c>
      <c r="F106">
        <v>12730144.77</v>
      </c>
      <c r="G106">
        <v>12730144.76</v>
      </c>
      <c r="H106">
        <v>12235145</v>
      </c>
      <c r="I106">
        <v>12235144.76</v>
      </c>
      <c r="J106">
        <v>12193069.75</v>
      </c>
      <c r="K106">
        <v>12193070</v>
      </c>
      <c r="L106">
        <v>12193070</v>
      </c>
      <c r="M106">
        <v>2908031</v>
      </c>
      <c r="N106">
        <v>2843637.32</v>
      </c>
      <c r="O106">
        <v>2843637</v>
      </c>
      <c r="P106">
        <v>865389</v>
      </c>
      <c r="Q106">
        <v>865389</v>
      </c>
      <c r="R106">
        <v>865388.84</v>
      </c>
      <c r="S106">
        <v>865389</v>
      </c>
      <c r="T106">
        <v>865389</v>
      </c>
      <c r="U106">
        <v>865313</v>
      </c>
      <c r="V106">
        <v>865312.59</v>
      </c>
      <c r="W106">
        <v>865312</v>
      </c>
      <c r="X106">
        <v>865312</v>
      </c>
      <c r="Y106">
        <v>865311</v>
      </c>
      <c r="Z106">
        <v>862943.12</v>
      </c>
      <c r="AA106">
        <v>862944</v>
      </c>
      <c r="AB106">
        <v>862537</v>
      </c>
      <c r="AC106">
        <v>862537</v>
      </c>
      <c r="AD106">
        <v>862536.54</v>
      </c>
      <c r="AE106">
        <v>862536</v>
      </c>
      <c r="AF106">
        <v>862536</v>
      </c>
      <c r="AG106">
        <v>856125</v>
      </c>
      <c r="AH106">
        <v>856125.38</v>
      </c>
      <c r="AI106">
        <v>856125.38</v>
      </c>
      <c r="AJ106">
        <v>0</v>
      </c>
      <c r="AK106">
        <v>0</v>
      </c>
      <c r="AL106">
        <v>0</v>
      </c>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1:72" x14ac:dyDescent="0.3">
      <c r="A107" t="s">
        <v>2664</v>
      </c>
      <c r="B107">
        <v>12730144.77</v>
      </c>
      <c r="C107">
        <v>12730144.77</v>
      </c>
      <c r="D107">
        <v>12730145</v>
      </c>
      <c r="E107">
        <v>12730144.77</v>
      </c>
      <c r="F107">
        <v>12730144.77</v>
      </c>
      <c r="G107">
        <v>12730144.76</v>
      </c>
      <c r="H107">
        <v>12235145</v>
      </c>
      <c r="I107">
        <v>12235144.76</v>
      </c>
      <c r="J107">
        <v>12193069.75</v>
      </c>
      <c r="K107">
        <v>12193070</v>
      </c>
      <c r="L107">
        <v>12193070</v>
      </c>
      <c r="M107">
        <v>2908031</v>
      </c>
      <c r="N107">
        <v>2843637.32</v>
      </c>
      <c r="O107">
        <v>2843637</v>
      </c>
      <c r="P107">
        <v>865389</v>
      </c>
      <c r="Q107">
        <v>865389</v>
      </c>
      <c r="R107">
        <v>865388.84</v>
      </c>
      <c r="S107">
        <v>865389</v>
      </c>
      <c r="T107">
        <v>865389</v>
      </c>
      <c r="U107">
        <v>865313</v>
      </c>
      <c r="V107">
        <v>865312.59</v>
      </c>
      <c r="W107">
        <v>865312</v>
      </c>
      <c r="X107">
        <v>865312</v>
      </c>
      <c r="Y107">
        <v>865311</v>
      </c>
      <c r="Z107">
        <v>862943.12</v>
      </c>
      <c r="AA107">
        <v>862944</v>
      </c>
      <c r="AB107">
        <v>862537</v>
      </c>
      <c r="AC107">
        <v>862537</v>
      </c>
      <c r="AD107">
        <v>862536.54</v>
      </c>
      <c r="AE107">
        <v>862536</v>
      </c>
      <c r="AF107">
        <v>862536</v>
      </c>
      <c r="AG107">
        <v>856125</v>
      </c>
      <c r="AH107">
        <v>856125.38</v>
      </c>
      <c r="AI107">
        <v>856125.38</v>
      </c>
      <c r="AJ107">
        <v>0</v>
      </c>
      <c r="AK107">
        <v>0</v>
      </c>
      <c r="AL107">
        <v>0</v>
      </c>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1:72" x14ac:dyDescent="0.3">
      <c r="A108" t="s">
        <v>2666</v>
      </c>
      <c r="B108">
        <v>2968574.66</v>
      </c>
      <c r="C108">
        <v>2542551.1800000002</v>
      </c>
      <c r="D108">
        <v>1801757</v>
      </c>
      <c r="E108">
        <v>1880147.56</v>
      </c>
      <c r="F108">
        <v>2039203.92</v>
      </c>
      <c r="G108">
        <v>2172741.81</v>
      </c>
      <c r="H108">
        <v>1773036</v>
      </c>
      <c r="I108">
        <v>1878894.19</v>
      </c>
      <c r="J108">
        <v>1581414.11</v>
      </c>
      <c r="K108">
        <v>1653325</v>
      </c>
      <c r="L108">
        <v>1343927</v>
      </c>
      <c r="M108">
        <v>1528232</v>
      </c>
      <c r="N108">
        <v>1266906.53</v>
      </c>
      <c r="O108">
        <v>1245397</v>
      </c>
      <c r="P108">
        <v>1061025</v>
      </c>
      <c r="Q108">
        <v>1030408</v>
      </c>
      <c r="R108">
        <v>856738.09</v>
      </c>
      <c r="S108">
        <v>905661</v>
      </c>
      <c r="T108">
        <v>781395</v>
      </c>
      <c r="U108">
        <v>995711</v>
      </c>
      <c r="V108">
        <v>682445.22</v>
      </c>
      <c r="W108">
        <v>828147</v>
      </c>
      <c r="X108">
        <v>596082</v>
      </c>
      <c r="Y108">
        <v>508510</v>
      </c>
      <c r="Z108">
        <v>278475.09000000003</v>
      </c>
      <c r="AA108">
        <v>1125241</v>
      </c>
      <c r="AB108">
        <v>824401</v>
      </c>
      <c r="AC108">
        <v>1006141</v>
      </c>
      <c r="AD108">
        <v>748861.25</v>
      </c>
      <c r="AE108">
        <v>518891</v>
      </c>
      <c r="AF108">
        <v>808743</v>
      </c>
      <c r="AG108">
        <v>937354</v>
      </c>
      <c r="AH108">
        <v>623247.77</v>
      </c>
      <c r="AI108">
        <v>401212.61</v>
      </c>
      <c r="AJ108">
        <v>490426</v>
      </c>
      <c r="AK108">
        <v>237327</v>
      </c>
      <c r="AL108">
        <v>157437.24</v>
      </c>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1:72" x14ac:dyDescent="0.3">
      <c r="A109" t="s">
        <v>2667</v>
      </c>
      <c r="B109">
        <v>112104.64</v>
      </c>
      <c r="C109">
        <v>112104.64</v>
      </c>
      <c r="D109">
        <v>112105</v>
      </c>
      <c r="E109">
        <v>112104.64</v>
      </c>
      <c r="F109">
        <v>112104.64</v>
      </c>
      <c r="G109">
        <v>112104.64</v>
      </c>
      <c r="H109">
        <v>112105</v>
      </c>
      <c r="I109">
        <v>112104.64</v>
      </c>
      <c r="J109">
        <v>112104.64</v>
      </c>
      <c r="K109">
        <v>89199</v>
      </c>
      <c r="L109">
        <v>89199</v>
      </c>
      <c r="M109">
        <v>89199</v>
      </c>
      <c r="N109">
        <v>89199.05</v>
      </c>
      <c r="O109">
        <v>89199</v>
      </c>
      <c r="P109">
        <v>89199</v>
      </c>
      <c r="Q109">
        <v>89199</v>
      </c>
      <c r="R109">
        <v>89199.05</v>
      </c>
      <c r="S109">
        <v>85799</v>
      </c>
      <c r="T109">
        <v>85799</v>
      </c>
      <c r="U109">
        <v>85799</v>
      </c>
      <c r="V109">
        <v>85799.33</v>
      </c>
      <c r="W109">
        <v>85039</v>
      </c>
      <c r="X109">
        <v>85039</v>
      </c>
      <c r="Y109">
        <v>85039</v>
      </c>
      <c r="Z109">
        <v>85038.97</v>
      </c>
      <c r="AA109">
        <v>40000</v>
      </c>
      <c r="AB109">
        <v>40000</v>
      </c>
      <c r="AC109">
        <v>40000</v>
      </c>
      <c r="AD109">
        <v>40000</v>
      </c>
      <c r="AE109">
        <v>40000</v>
      </c>
      <c r="AF109">
        <v>40000</v>
      </c>
      <c r="AG109">
        <v>40000</v>
      </c>
      <c r="AH109">
        <v>40000</v>
      </c>
      <c r="AI109">
        <v>40000</v>
      </c>
      <c r="AJ109">
        <v>21606</v>
      </c>
      <c r="AK109">
        <v>21606</v>
      </c>
      <c r="AL109">
        <v>10000</v>
      </c>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1:72" x14ac:dyDescent="0.3">
      <c r="A110" t="s">
        <v>2668</v>
      </c>
      <c r="B110">
        <v>112104.64</v>
      </c>
      <c r="C110">
        <v>112104.64</v>
      </c>
      <c r="D110">
        <v>112105</v>
      </c>
      <c r="E110">
        <v>112104.64</v>
      </c>
      <c r="F110">
        <v>112104.64</v>
      </c>
      <c r="G110">
        <v>112104.64</v>
      </c>
      <c r="H110">
        <v>112105</v>
      </c>
      <c r="I110">
        <v>112104.64</v>
      </c>
      <c r="J110">
        <v>112104.64</v>
      </c>
      <c r="K110">
        <v>89199</v>
      </c>
      <c r="L110">
        <v>89199</v>
      </c>
      <c r="M110">
        <v>89199</v>
      </c>
      <c r="N110">
        <v>89199.05</v>
      </c>
      <c r="O110">
        <v>89199</v>
      </c>
      <c r="P110">
        <v>89199</v>
      </c>
      <c r="Q110">
        <v>89199</v>
      </c>
      <c r="R110">
        <v>89199.05</v>
      </c>
      <c r="S110">
        <v>85799</v>
      </c>
      <c r="T110">
        <v>85799</v>
      </c>
      <c r="U110">
        <v>85799</v>
      </c>
      <c r="V110">
        <v>85799.33</v>
      </c>
      <c r="W110">
        <v>85039</v>
      </c>
      <c r="X110">
        <v>85039</v>
      </c>
      <c r="Y110">
        <v>85039</v>
      </c>
      <c r="Z110">
        <v>85038.97</v>
      </c>
      <c r="AA110">
        <v>40000</v>
      </c>
      <c r="AB110">
        <v>40000</v>
      </c>
      <c r="AC110">
        <v>40000</v>
      </c>
      <c r="AD110">
        <v>40000</v>
      </c>
      <c r="AE110">
        <v>40000</v>
      </c>
      <c r="AF110">
        <v>40000</v>
      </c>
      <c r="AG110">
        <v>40000</v>
      </c>
      <c r="AH110">
        <v>40000</v>
      </c>
      <c r="AI110">
        <v>40000</v>
      </c>
      <c r="AJ110">
        <v>21606</v>
      </c>
      <c r="AK110">
        <v>21606</v>
      </c>
      <c r="AL110">
        <v>10000</v>
      </c>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1:72" x14ac:dyDescent="0.3">
      <c r="A111" t="s">
        <v>813</v>
      </c>
      <c r="B111">
        <v>2856470.02</v>
      </c>
      <c r="C111">
        <v>2430446.54</v>
      </c>
      <c r="D111">
        <v>1689652</v>
      </c>
      <c r="E111">
        <v>1768042.92</v>
      </c>
      <c r="F111">
        <v>1927099.28</v>
      </c>
      <c r="G111">
        <v>2060637.17</v>
      </c>
      <c r="H111">
        <v>1660931</v>
      </c>
      <c r="I111">
        <v>1766789.55</v>
      </c>
      <c r="J111">
        <v>1469309.47</v>
      </c>
      <c r="K111">
        <v>1564126</v>
      </c>
      <c r="L111">
        <v>1254728</v>
      </c>
      <c r="M111">
        <v>1439033</v>
      </c>
      <c r="N111">
        <v>1177707.48</v>
      </c>
      <c r="O111">
        <v>1156198</v>
      </c>
      <c r="P111">
        <v>971826</v>
      </c>
      <c r="Q111">
        <v>941209</v>
      </c>
      <c r="R111">
        <v>767539.04</v>
      </c>
      <c r="S111">
        <v>819862</v>
      </c>
      <c r="T111">
        <v>695596</v>
      </c>
      <c r="U111">
        <v>909912</v>
      </c>
      <c r="V111">
        <v>596645.89</v>
      </c>
      <c r="W111">
        <v>743108</v>
      </c>
      <c r="X111">
        <v>511043</v>
      </c>
      <c r="Y111">
        <v>423471</v>
      </c>
      <c r="Z111">
        <v>193436.12</v>
      </c>
      <c r="AA111">
        <v>1085241</v>
      </c>
      <c r="AB111">
        <v>784401</v>
      </c>
      <c r="AC111">
        <v>966141</v>
      </c>
      <c r="AD111">
        <v>708861.25</v>
      </c>
      <c r="AE111">
        <v>478891</v>
      </c>
      <c r="AF111">
        <v>768743</v>
      </c>
      <c r="AG111">
        <v>897354</v>
      </c>
      <c r="AH111">
        <v>583247.77</v>
      </c>
      <c r="AI111">
        <v>361212.61</v>
      </c>
      <c r="AJ111">
        <v>468820</v>
      </c>
      <c r="AK111">
        <v>215721</v>
      </c>
      <c r="AL111">
        <v>147437.24</v>
      </c>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1:72" x14ac:dyDescent="0.3">
      <c r="A112" t="s">
        <v>2669</v>
      </c>
      <c r="B112">
        <v>31855.88</v>
      </c>
      <c r="C112">
        <v>-604337.55000000005</v>
      </c>
      <c r="D112">
        <v>-930898</v>
      </c>
      <c r="E112">
        <v>-933628.04</v>
      </c>
      <c r="F112">
        <v>-2846570.09</v>
      </c>
      <c r="G112">
        <v>-306013.06</v>
      </c>
      <c r="H112">
        <v>803845</v>
      </c>
      <c r="I112">
        <v>-93956.11</v>
      </c>
      <c r="J112">
        <v>-933878.76</v>
      </c>
      <c r="K112">
        <v>-845527</v>
      </c>
      <c r="L112">
        <v>-587481</v>
      </c>
      <c r="M112">
        <v>6597685</v>
      </c>
      <c r="N112">
        <v>-405180.74</v>
      </c>
      <c r="O112">
        <v>-464369</v>
      </c>
      <c r="P112">
        <v>-473042</v>
      </c>
      <c r="Q112">
        <v>-552492</v>
      </c>
      <c r="R112">
        <v>-552438.38</v>
      </c>
      <c r="S112">
        <v>118481</v>
      </c>
      <c r="T112">
        <v>8262</v>
      </c>
      <c r="U112">
        <v>8282</v>
      </c>
      <c r="V112">
        <v>7989.46</v>
      </c>
      <c r="W112">
        <v>7989</v>
      </c>
      <c r="X112">
        <v>7989</v>
      </c>
      <c r="Y112">
        <v>8580</v>
      </c>
      <c r="Z112">
        <v>1235.78</v>
      </c>
      <c r="AA112">
        <v>-1127</v>
      </c>
      <c r="AB112">
        <v>-758</v>
      </c>
      <c r="AC112">
        <v>-1190</v>
      </c>
      <c r="AD112">
        <v>-1326.05</v>
      </c>
      <c r="AE112">
        <v>35909</v>
      </c>
      <c r="AF112">
        <v>35726</v>
      </c>
      <c r="AG112">
        <v>35661</v>
      </c>
      <c r="AH112">
        <v>35228.92</v>
      </c>
      <c r="AI112">
        <v>35794.58</v>
      </c>
      <c r="AJ112">
        <v>35711</v>
      </c>
      <c r="AK112">
        <v>36060</v>
      </c>
      <c r="AL112">
        <v>35706.61</v>
      </c>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1:72" x14ac:dyDescent="0.3">
      <c r="A113" t="s">
        <v>2670</v>
      </c>
      <c r="B113">
        <v>-707596.56</v>
      </c>
      <c r="C113">
        <v>-583680.62</v>
      </c>
      <c r="D113">
        <v>-707596</v>
      </c>
      <c r="E113">
        <v>-919793.79</v>
      </c>
      <c r="F113">
        <v>-822675.08</v>
      </c>
      <c r="G113">
        <v>-286237.18</v>
      </c>
      <c r="H113">
        <v>-421139</v>
      </c>
      <c r="I113">
        <v>-76938.350000000006</v>
      </c>
      <c r="J113">
        <v>-887497.41</v>
      </c>
      <c r="K113">
        <v>-834158</v>
      </c>
      <c r="L113">
        <v>-581388</v>
      </c>
      <c r="M113">
        <v>6599006</v>
      </c>
      <c r="N113">
        <v>-468792.55</v>
      </c>
      <c r="O113">
        <v>-462996</v>
      </c>
      <c r="P113">
        <v>-472853</v>
      </c>
      <c r="Q113">
        <v>-552758</v>
      </c>
      <c r="R113">
        <v>-552758.34</v>
      </c>
      <c r="S113">
        <v>118212</v>
      </c>
      <c r="T113">
        <v>7989</v>
      </c>
      <c r="U113">
        <v>7989</v>
      </c>
      <c r="V113">
        <v>7989.46</v>
      </c>
      <c r="W113">
        <v>7989</v>
      </c>
      <c r="X113">
        <v>7989</v>
      </c>
      <c r="Y113">
        <v>7989</v>
      </c>
      <c r="Z113">
        <v>-1632.3</v>
      </c>
      <c r="AA113">
        <v>-1632</v>
      </c>
      <c r="AB113">
        <v>-1632</v>
      </c>
      <c r="AC113">
        <v>-1632</v>
      </c>
      <c r="AD113">
        <v>-1632.3</v>
      </c>
      <c r="AE113">
        <v>35510</v>
      </c>
      <c r="AF113">
        <v>35510</v>
      </c>
      <c r="AG113">
        <v>35510</v>
      </c>
      <c r="AH113">
        <v>35509.57</v>
      </c>
      <c r="AI113">
        <v>35509.57</v>
      </c>
      <c r="AJ113">
        <v>0</v>
      </c>
      <c r="AK113">
        <v>0</v>
      </c>
      <c r="AL113">
        <v>0</v>
      </c>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1:72" x14ac:dyDescent="0.3">
      <c r="A114" t="s">
        <v>2671</v>
      </c>
      <c r="B114">
        <v>-663671.94999999995</v>
      </c>
      <c r="C114">
        <v>-663671.94999999995</v>
      </c>
      <c r="D114">
        <v>-663672</v>
      </c>
      <c r="E114">
        <v>-663671.94999999995</v>
      </c>
      <c r="F114">
        <v>-663671.94999999995</v>
      </c>
      <c r="G114">
        <v>-663671.94999999995</v>
      </c>
      <c r="H114">
        <v>-663672</v>
      </c>
      <c r="I114">
        <v>-663671.94999999995</v>
      </c>
      <c r="J114">
        <v>-663671.94999999995</v>
      </c>
      <c r="K114">
        <v>-663672</v>
      </c>
      <c r="L114">
        <v>-663672</v>
      </c>
      <c r="M114">
        <v>-663672</v>
      </c>
      <c r="N114">
        <v>-663671.94999999995</v>
      </c>
      <c r="O114">
        <v>-663672</v>
      </c>
      <c r="P114">
        <v>-663672</v>
      </c>
      <c r="Q114">
        <v>-663672</v>
      </c>
      <c r="R114">
        <v>-663671.94999999995</v>
      </c>
      <c r="S114">
        <v>7989</v>
      </c>
      <c r="T114">
        <v>7989</v>
      </c>
      <c r="U114">
        <v>7989</v>
      </c>
      <c r="V114">
        <v>7989.46</v>
      </c>
      <c r="W114">
        <v>7989</v>
      </c>
      <c r="X114">
        <v>7989</v>
      </c>
      <c r="Y114">
        <v>7989</v>
      </c>
      <c r="Z114">
        <v>-1632.3</v>
      </c>
      <c r="AA114">
        <v>-1632</v>
      </c>
      <c r="AB114">
        <v>-1632</v>
      </c>
      <c r="AC114">
        <v>-1632</v>
      </c>
      <c r="AD114">
        <v>-1632.3</v>
      </c>
      <c r="AE114">
        <v>35510</v>
      </c>
      <c r="AF114">
        <v>35510</v>
      </c>
      <c r="AG114">
        <v>35510</v>
      </c>
      <c r="AH114">
        <v>35509.57</v>
      </c>
      <c r="AI114">
        <v>35509.57</v>
      </c>
      <c r="AJ114">
        <v>0</v>
      </c>
      <c r="AK114">
        <v>0</v>
      </c>
      <c r="AL114">
        <v>0</v>
      </c>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1:72" x14ac:dyDescent="0.3">
      <c r="A115" t="s">
        <v>2672</v>
      </c>
      <c r="B115">
        <v>-43924.61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1:72" x14ac:dyDescent="0.3">
      <c r="A116" t="s">
        <v>2673</v>
      </c>
      <c r="B116">
        <v>0</v>
      </c>
      <c r="C116">
        <v>79991.33</v>
      </c>
      <c r="D116">
        <v>-43924</v>
      </c>
      <c r="E116">
        <v>-256121.84</v>
      </c>
      <c r="F116">
        <v>-159003.13</v>
      </c>
      <c r="G116">
        <v>377434.77</v>
      </c>
      <c r="H116">
        <v>242533</v>
      </c>
      <c r="I116">
        <v>586733.6</v>
      </c>
      <c r="J116">
        <v>-223825.46</v>
      </c>
      <c r="K116">
        <v>-170486</v>
      </c>
      <c r="L116">
        <v>82284</v>
      </c>
      <c r="M116">
        <v>7262678</v>
      </c>
      <c r="N116">
        <v>194879.4</v>
      </c>
      <c r="O116">
        <v>200676</v>
      </c>
      <c r="P116">
        <v>190819</v>
      </c>
      <c r="Q116">
        <v>110914</v>
      </c>
      <c r="R116">
        <v>110913.61</v>
      </c>
      <c r="S116">
        <v>110223</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1:72" x14ac:dyDescent="0.3">
      <c r="A117" t="s">
        <v>2977</v>
      </c>
      <c r="B117">
        <v>0</v>
      </c>
      <c r="C117">
        <v>0</v>
      </c>
      <c r="D117">
        <v>0</v>
      </c>
      <c r="E117">
        <v>0</v>
      </c>
      <c r="F117">
        <v>0</v>
      </c>
      <c r="G117">
        <v>0</v>
      </c>
      <c r="H117">
        <v>0</v>
      </c>
      <c r="I117">
        <v>0</v>
      </c>
      <c r="J117">
        <v>0</v>
      </c>
      <c r="K117">
        <v>0</v>
      </c>
      <c r="L117">
        <v>0</v>
      </c>
      <c r="M117">
        <v>0</v>
      </c>
      <c r="N117">
        <v>65327.68</v>
      </c>
      <c r="O117">
        <v>0</v>
      </c>
      <c r="P117">
        <v>0</v>
      </c>
      <c r="Q117">
        <v>0</v>
      </c>
      <c r="R117">
        <v>0</v>
      </c>
      <c r="S117">
        <v>0</v>
      </c>
      <c r="T117">
        <v>0</v>
      </c>
      <c r="U117">
        <v>77</v>
      </c>
      <c r="V117">
        <v>0</v>
      </c>
      <c r="W117">
        <v>0</v>
      </c>
      <c r="X117">
        <v>0</v>
      </c>
      <c r="Y117">
        <v>1</v>
      </c>
      <c r="Z117">
        <v>2402.41</v>
      </c>
      <c r="AA117">
        <v>0</v>
      </c>
      <c r="AB117">
        <v>410</v>
      </c>
      <c r="AC117">
        <v>0</v>
      </c>
      <c r="AD117">
        <v>0</v>
      </c>
      <c r="AE117">
        <v>0</v>
      </c>
      <c r="AF117">
        <v>0</v>
      </c>
      <c r="AG117">
        <v>0</v>
      </c>
      <c r="AH117">
        <v>0</v>
      </c>
      <c r="AI117">
        <v>0</v>
      </c>
      <c r="AJ117">
        <v>0</v>
      </c>
      <c r="AK117">
        <v>0</v>
      </c>
      <c r="AL117">
        <v>0</v>
      </c>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1:72" x14ac:dyDescent="0.3">
      <c r="A118" t="s">
        <v>2674</v>
      </c>
      <c r="B118">
        <v>0</v>
      </c>
      <c r="C118">
        <v>-20656.93</v>
      </c>
      <c r="D118">
        <v>0</v>
      </c>
      <c r="E118">
        <v>-13834.25</v>
      </c>
      <c r="F118">
        <v>0</v>
      </c>
      <c r="G118">
        <v>-19775.88</v>
      </c>
      <c r="H118">
        <v>0</v>
      </c>
      <c r="I118">
        <v>-17017.759999999998</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-280.64999999999998</v>
      </c>
      <c r="AI118">
        <v>285.01</v>
      </c>
      <c r="AJ118">
        <v>0</v>
      </c>
      <c r="AK118">
        <v>0</v>
      </c>
      <c r="AL118">
        <v>0</v>
      </c>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1:72" x14ac:dyDescent="0.3">
      <c r="A119" t="s">
        <v>2675</v>
      </c>
      <c r="B119">
        <v>739452.44</v>
      </c>
      <c r="C119">
        <v>0</v>
      </c>
      <c r="D119">
        <v>-223302</v>
      </c>
      <c r="E119">
        <v>0</v>
      </c>
      <c r="F119">
        <v>-2023895.02</v>
      </c>
      <c r="G119">
        <v>0</v>
      </c>
      <c r="H119">
        <v>1224984</v>
      </c>
      <c r="I119">
        <v>0</v>
      </c>
      <c r="J119">
        <v>-46381.35</v>
      </c>
      <c r="K119">
        <v>-11369</v>
      </c>
      <c r="L119">
        <v>-6093</v>
      </c>
      <c r="M119">
        <v>-1321</v>
      </c>
      <c r="N119">
        <v>-1715.87</v>
      </c>
      <c r="O119">
        <v>-1373</v>
      </c>
      <c r="P119">
        <v>-189</v>
      </c>
      <c r="Q119">
        <v>266</v>
      </c>
      <c r="R119">
        <v>319.95999999999998</v>
      </c>
      <c r="S119">
        <v>269</v>
      </c>
      <c r="T119">
        <v>273</v>
      </c>
      <c r="U119">
        <v>216</v>
      </c>
      <c r="V119">
        <v>0</v>
      </c>
      <c r="W119">
        <v>0</v>
      </c>
      <c r="X119">
        <v>0</v>
      </c>
      <c r="Y119">
        <v>590</v>
      </c>
      <c r="Z119">
        <v>465.67</v>
      </c>
      <c r="AA119">
        <v>505</v>
      </c>
      <c r="AB119">
        <v>464</v>
      </c>
      <c r="AC119">
        <v>442</v>
      </c>
      <c r="AD119">
        <v>306.24</v>
      </c>
      <c r="AE119">
        <v>399</v>
      </c>
      <c r="AF119">
        <v>216</v>
      </c>
      <c r="AG119">
        <v>151</v>
      </c>
      <c r="AH119">
        <v>0</v>
      </c>
      <c r="AI119">
        <v>0</v>
      </c>
      <c r="AJ119">
        <v>0</v>
      </c>
      <c r="AK119">
        <v>0</v>
      </c>
      <c r="AL119">
        <v>0</v>
      </c>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1:72" x14ac:dyDescent="0.3">
      <c r="A120" t="s">
        <v>814</v>
      </c>
      <c r="B120">
        <v>16591691.880000001</v>
      </c>
      <c r="C120">
        <v>15529474.970000001</v>
      </c>
      <c r="D120">
        <v>14462121</v>
      </c>
      <c r="E120">
        <v>14537780.859999999</v>
      </c>
      <c r="F120">
        <v>12783895.17</v>
      </c>
      <c r="G120">
        <v>15457990.08</v>
      </c>
      <c r="H120">
        <v>15668143</v>
      </c>
      <c r="I120">
        <v>14876199.41</v>
      </c>
      <c r="J120">
        <v>13696273.109999999</v>
      </c>
      <c r="K120">
        <v>13856536</v>
      </c>
      <c r="L120">
        <v>13805184</v>
      </c>
      <c r="M120">
        <v>11755315</v>
      </c>
      <c r="N120">
        <v>4425796.4000000004</v>
      </c>
      <c r="O120">
        <v>4345098</v>
      </c>
      <c r="P120">
        <v>2139805</v>
      </c>
      <c r="Q120">
        <v>2029738</v>
      </c>
      <c r="R120">
        <v>1856121.84</v>
      </c>
      <c r="S120">
        <v>2575964</v>
      </c>
      <c r="T120">
        <v>2341479</v>
      </c>
      <c r="U120">
        <v>2555738</v>
      </c>
      <c r="V120">
        <v>2242179.4500000002</v>
      </c>
      <c r="W120">
        <v>2387880</v>
      </c>
      <c r="X120">
        <v>2155815</v>
      </c>
      <c r="Y120">
        <v>2068833</v>
      </c>
      <c r="Z120">
        <v>1829051.83</v>
      </c>
      <c r="AA120">
        <v>2330258</v>
      </c>
      <c r="AB120">
        <v>2029377</v>
      </c>
      <c r="AC120">
        <v>2210685</v>
      </c>
      <c r="AD120">
        <v>1953269.1</v>
      </c>
      <c r="AE120">
        <v>1760533</v>
      </c>
      <c r="AF120">
        <v>2037004</v>
      </c>
      <c r="AG120">
        <v>2129140</v>
      </c>
      <c r="AH120">
        <v>1814602.07</v>
      </c>
      <c r="AI120">
        <v>1593132.58</v>
      </c>
      <c r="AJ120">
        <v>800137</v>
      </c>
      <c r="AK120">
        <v>547387</v>
      </c>
      <c r="AL120">
        <v>293143.84999999998</v>
      </c>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1:72" x14ac:dyDescent="0.3">
      <c r="A121" t="s">
        <v>2676</v>
      </c>
      <c r="B121">
        <v>471564.14</v>
      </c>
      <c r="C121">
        <v>483000.19</v>
      </c>
      <c r="D121">
        <v>505978</v>
      </c>
      <c r="E121">
        <v>525439.93000000005</v>
      </c>
      <c r="F121">
        <v>293763.78000000003</v>
      </c>
      <c r="G121">
        <v>2693233.81</v>
      </c>
      <c r="H121">
        <v>2566803</v>
      </c>
      <c r="I121">
        <v>2717168</v>
      </c>
      <c r="J121">
        <v>2751154.73</v>
      </c>
      <c r="K121">
        <v>2589920</v>
      </c>
      <c r="L121">
        <v>2282608</v>
      </c>
      <c r="M121">
        <v>1358155</v>
      </c>
      <c r="N121">
        <v>1491432.34</v>
      </c>
      <c r="O121">
        <v>1453428</v>
      </c>
      <c r="P121">
        <v>1298458</v>
      </c>
      <c r="Q121">
        <v>1265360</v>
      </c>
      <c r="R121">
        <v>1249189.1000000001</v>
      </c>
      <c r="S121">
        <v>929740</v>
      </c>
      <c r="T121">
        <v>592793</v>
      </c>
      <c r="U121">
        <v>616337</v>
      </c>
      <c r="V121">
        <v>0</v>
      </c>
      <c r="W121">
        <v>0</v>
      </c>
      <c r="X121">
        <v>0</v>
      </c>
      <c r="Y121">
        <v>0</v>
      </c>
      <c r="Z121">
        <v>0</v>
      </c>
      <c r="AA121">
        <v>0</v>
      </c>
      <c r="AB121">
        <v>0</v>
      </c>
      <c r="AC121">
        <v>0</v>
      </c>
      <c r="AD121">
        <v>0</v>
      </c>
      <c r="AE121">
        <v>0</v>
      </c>
      <c r="AF121">
        <v>0</v>
      </c>
      <c r="AG121">
        <v>0</v>
      </c>
      <c r="AH121">
        <v>0</v>
      </c>
      <c r="AI121">
        <v>0</v>
      </c>
      <c r="AJ121">
        <v>0</v>
      </c>
      <c r="AK121">
        <v>0</v>
      </c>
      <c r="AL121">
        <v>0</v>
      </c>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1:72" x14ac:dyDescent="0.3">
      <c r="A122" t="s">
        <v>2677</v>
      </c>
      <c r="B122">
        <v>17063256.010000002</v>
      </c>
      <c r="C122">
        <v>16012475.16</v>
      </c>
      <c r="D122">
        <v>14968099</v>
      </c>
      <c r="E122">
        <v>15063220.789999999</v>
      </c>
      <c r="F122">
        <v>13077658.949999999</v>
      </c>
      <c r="G122">
        <v>18151223.890000001</v>
      </c>
      <c r="H122">
        <v>18234946</v>
      </c>
      <c r="I122">
        <v>17593367.41</v>
      </c>
      <c r="J122">
        <v>16447427.84</v>
      </c>
      <c r="K122">
        <v>16446456</v>
      </c>
      <c r="L122">
        <v>16087792</v>
      </c>
      <c r="M122">
        <v>13113470</v>
      </c>
      <c r="N122">
        <v>5917228.7400000002</v>
      </c>
      <c r="O122">
        <v>5798526</v>
      </c>
      <c r="P122">
        <v>3438263</v>
      </c>
      <c r="Q122">
        <v>3295098</v>
      </c>
      <c r="R122">
        <v>3105310.94</v>
      </c>
      <c r="S122">
        <v>3505704</v>
      </c>
      <c r="T122">
        <v>2934272</v>
      </c>
      <c r="U122">
        <v>3172075</v>
      </c>
      <c r="V122">
        <v>2242179.4500000002</v>
      </c>
      <c r="W122">
        <v>2387880</v>
      </c>
      <c r="X122">
        <v>2155815</v>
      </c>
      <c r="Y122">
        <v>2068833</v>
      </c>
      <c r="Z122">
        <v>1829051.83</v>
      </c>
      <c r="AA122">
        <v>2330258</v>
      </c>
      <c r="AB122">
        <v>2029377</v>
      </c>
      <c r="AC122">
        <v>2210685</v>
      </c>
      <c r="AD122">
        <v>1953269.1</v>
      </c>
      <c r="AE122">
        <v>1760533</v>
      </c>
      <c r="AF122">
        <v>2037004</v>
      </c>
      <c r="AG122">
        <v>2129140</v>
      </c>
      <c r="AH122">
        <v>1814602.07</v>
      </c>
      <c r="AI122">
        <v>1593132.58</v>
      </c>
      <c r="AJ122">
        <v>800137</v>
      </c>
      <c r="AK122">
        <v>547387</v>
      </c>
      <c r="AL122">
        <v>293143.84999999998</v>
      </c>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1:72" x14ac:dyDescent="0.3">
      <c r="A123" t="s">
        <v>2678</v>
      </c>
      <c r="B123">
        <v>20970233.969999999</v>
      </c>
      <c r="C123">
        <v>19869286.739999998</v>
      </c>
      <c r="D123">
        <v>19200512</v>
      </c>
      <c r="E123">
        <v>19419801.170000002</v>
      </c>
      <c r="F123">
        <v>17076945.800000001</v>
      </c>
      <c r="G123">
        <v>23983473.539999999</v>
      </c>
      <c r="H123">
        <v>24983127</v>
      </c>
      <c r="I123">
        <v>24195714.91</v>
      </c>
      <c r="J123">
        <v>22687385.359999999</v>
      </c>
      <c r="K123">
        <v>20874997</v>
      </c>
      <c r="L123">
        <v>20123169</v>
      </c>
      <c r="M123">
        <v>16886189</v>
      </c>
      <c r="N123">
        <v>9616514.5600000005</v>
      </c>
      <c r="O123">
        <v>9563933</v>
      </c>
      <c r="P123">
        <v>8022705</v>
      </c>
      <c r="Q123">
        <v>8213447</v>
      </c>
      <c r="R123">
        <v>7984983.8200000003</v>
      </c>
      <c r="S123">
        <v>5600227</v>
      </c>
      <c r="T123">
        <v>4616615</v>
      </c>
      <c r="U123">
        <v>4476567</v>
      </c>
      <c r="V123">
        <v>3099349.52</v>
      </c>
      <c r="W123">
        <v>3554867</v>
      </c>
      <c r="X123">
        <v>3611220</v>
      </c>
      <c r="Y123">
        <v>3547662</v>
      </c>
      <c r="Z123">
        <v>3286452.65</v>
      </c>
      <c r="AA123">
        <v>3362074</v>
      </c>
      <c r="AB123">
        <v>3366530</v>
      </c>
      <c r="AC123">
        <v>3170845</v>
      </c>
      <c r="AD123">
        <v>2740850.99</v>
      </c>
      <c r="AE123">
        <v>2666421</v>
      </c>
      <c r="AF123">
        <v>2948100</v>
      </c>
      <c r="AG123">
        <v>2993231</v>
      </c>
      <c r="AH123">
        <v>2573002.06</v>
      </c>
      <c r="AI123">
        <v>2226624.61</v>
      </c>
      <c r="AJ123">
        <v>1503894</v>
      </c>
      <c r="AK123">
        <v>1550426</v>
      </c>
      <c r="AL123">
        <v>1313892.4099999999</v>
      </c>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1:72"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1:72"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1:72"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1:72" x14ac:dyDescent="0.3">
      <c r="BA127" s="80"/>
    </row>
    <row r="128" spans="1:72" x14ac:dyDescent="0.3">
      <c r="BA128" s="80"/>
    </row>
    <row r="129" spans="1:63" x14ac:dyDescent="0.3">
      <c r="BA129" s="80"/>
    </row>
    <row r="130" spans="1:63" x14ac:dyDescent="0.3">
      <c r="BA130" s="80"/>
    </row>
    <row r="131" spans="1:63" x14ac:dyDescent="0.3">
      <c r="BA131" s="80"/>
    </row>
    <row r="132" spans="1:63" x14ac:dyDescent="0.3">
      <c r="BA132" s="80"/>
    </row>
    <row r="133" spans="1:63" x14ac:dyDescent="0.3">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row>
    <row r="134" spans="1:63" x14ac:dyDescent="0.3">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row>
    <row r="135" spans="1:63" x14ac:dyDescent="0.3">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row>
    <row r="136" spans="1:63" x14ac:dyDescent="0.3">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row>
    <row r="137" spans="1:63" x14ac:dyDescent="0.3">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row>
    <row r="138" spans="1:63" x14ac:dyDescent="0.3">
      <c r="A138" s="131" t="s">
        <v>805</v>
      </c>
      <c r="B138" s="132">
        <f>INDEX(B$3:B$136,MATCH($A$138,$A$3:$A$136,0),1)</f>
        <v>0</v>
      </c>
      <c r="C138" s="132">
        <f t="shared" ref="C138:AH138" si="0">INDEX(C$3:C$136,MATCH($A$138,$A3:$A136,0),1)</f>
        <v>120000</v>
      </c>
      <c r="D138" s="132">
        <f t="shared" si="0"/>
        <v>500000</v>
      </c>
      <c r="E138" s="132">
        <f t="shared" si="0"/>
        <v>560000</v>
      </c>
      <c r="F138" s="132">
        <f t="shared" si="0"/>
        <v>450000</v>
      </c>
      <c r="G138" s="132">
        <f t="shared" si="0"/>
        <v>995000</v>
      </c>
      <c r="H138" s="132">
        <f t="shared" si="0"/>
        <v>1889760</v>
      </c>
      <c r="I138" s="132">
        <f t="shared" si="0"/>
        <v>1826480</v>
      </c>
      <c r="J138" s="132">
        <f t="shared" si="0"/>
        <v>1738950</v>
      </c>
      <c r="K138" s="132">
        <f t="shared" si="0"/>
        <v>270000</v>
      </c>
      <c r="L138" s="132">
        <f t="shared" si="0"/>
        <v>117384</v>
      </c>
      <c r="M138" s="132">
        <f t="shared" si="0"/>
        <v>274631</v>
      </c>
      <c r="N138" s="132">
        <f t="shared" si="0"/>
        <v>230000</v>
      </c>
      <c r="O138" s="132">
        <f t="shared" si="0"/>
        <v>230000</v>
      </c>
      <c r="P138" s="132">
        <f t="shared" si="0"/>
        <v>655000</v>
      </c>
      <c r="Q138" s="132">
        <f t="shared" si="0"/>
        <v>733000</v>
      </c>
      <c r="R138" s="132">
        <f t="shared" si="0"/>
        <v>778000</v>
      </c>
      <c r="S138" s="132">
        <f t="shared" si="0"/>
        <v>940000</v>
      </c>
      <c r="T138" s="132">
        <f t="shared" si="0"/>
        <v>620000</v>
      </c>
      <c r="U138" s="132">
        <f t="shared" si="0"/>
        <v>440000</v>
      </c>
      <c r="V138" s="132">
        <f t="shared" si="0"/>
        <v>240000</v>
      </c>
      <c r="W138" s="132">
        <f t="shared" si="0"/>
        <v>330000</v>
      </c>
      <c r="X138" s="132">
        <f t="shared" si="0"/>
        <v>530000</v>
      </c>
      <c r="Y138" s="132">
        <f t="shared" si="0"/>
        <v>530000</v>
      </c>
      <c r="Z138" s="132">
        <f t="shared" si="0"/>
        <v>530000</v>
      </c>
      <c r="AA138" s="132">
        <f t="shared" si="0"/>
        <v>240000</v>
      </c>
      <c r="AB138" s="132">
        <f t="shared" si="0"/>
        <v>220000</v>
      </c>
      <c r="AC138" s="132">
        <f t="shared" si="0"/>
        <v>200000</v>
      </c>
      <c r="AD138" s="132">
        <f t="shared" si="0"/>
        <v>0</v>
      </c>
      <c r="AE138" s="132">
        <f t="shared" si="0"/>
        <v>0</v>
      </c>
      <c r="AF138" s="132">
        <f t="shared" si="0"/>
        <v>0</v>
      </c>
      <c r="AG138" s="132">
        <f t="shared" si="0"/>
        <v>0</v>
      </c>
      <c r="AH138" s="132">
        <f t="shared" si="0"/>
        <v>0</v>
      </c>
      <c r="AI138" s="132">
        <f t="shared" ref="AI138:BK138" si="1">INDEX(AI$3:AI$136,MATCH($A$138,$A3:$A136,0),1)</f>
        <v>0</v>
      </c>
      <c r="AJ138" s="132">
        <f t="shared" si="1"/>
        <v>0</v>
      </c>
      <c r="AK138" s="132">
        <f t="shared" si="1"/>
        <v>0</v>
      </c>
      <c r="AL138" s="132">
        <f t="shared" si="1"/>
        <v>0</v>
      </c>
      <c r="AM138" s="132">
        <f t="shared" si="1"/>
        <v>0</v>
      </c>
      <c r="AN138" s="132">
        <f t="shared" si="1"/>
        <v>0</v>
      </c>
      <c r="AO138" s="132">
        <f t="shared" si="1"/>
        <v>0</v>
      </c>
      <c r="AP138" s="132">
        <f t="shared" si="1"/>
        <v>0</v>
      </c>
      <c r="AQ138" s="132">
        <f t="shared" si="1"/>
        <v>0</v>
      </c>
      <c r="AR138" s="132">
        <f t="shared" si="1"/>
        <v>0</v>
      </c>
      <c r="AS138" s="132">
        <f t="shared" si="1"/>
        <v>0</v>
      </c>
      <c r="AT138" s="132">
        <f t="shared" si="1"/>
        <v>0</v>
      </c>
      <c r="AU138" s="132">
        <f t="shared" si="1"/>
        <v>0</v>
      </c>
      <c r="AV138" s="132">
        <f t="shared" si="1"/>
        <v>0</v>
      </c>
      <c r="AW138" s="132">
        <f t="shared" si="1"/>
        <v>0</v>
      </c>
      <c r="AX138" s="132">
        <f t="shared" si="1"/>
        <v>0</v>
      </c>
      <c r="AY138" s="132">
        <f t="shared" si="1"/>
        <v>0</v>
      </c>
      <c r="AZ138" s="132">
        <f t="shared" si="1"/>
        <v>0</v>
      </c>
      <c r="BA138" s="132">
        <f t="shared" si="1"/>
        <v>0</v>
      </c>
      <c r="BB138" s="132">
        <f t="shared" si="1"/>
        <v>0</v>
      </c>
      <c r="BC138" s="132">
        <f t="shared" si="1"/>
        <v>0</v>
      </c>
      <c r="BD138" s="132">
        <f t="shared" si="1"/>
        <v>0</v>
      </c>
      <c r="BE138" s="132">
        <f t="shared" si="1"/>
        <v>0</v>
      </c>
      <c r="BF138" s="132">
        <f t="shared" si="1"/>
        <v>0</v>
      </c>
      <c r="BG138" s="132">
        <f t="shared" si="1"/>
        <v>0</v>
      </c>
      <c r="BH138" s="132">
        <f t="shared" si="1"/>
        <v>0</v>
      </c>
      <c r="BI138" s="132">
        <f t="shared" si="1"/>
        <v>0</v>
      </c>
      <c r="BJ138" s="132">
        <f t="shared" si="1"/>
        <v>0</v>
      </c>
      <c r="BK138" s="132">
        <f t="shared" si="1"/>
        <v>0</v>
      </c>
    </row>
    <row r="139" spans="1:63" x14ac:dyDescent="0.3">
      <c r="A139" s="131" t="s">
        <v>807</v>
      </c>
      <c r="B139" s="132">
        <f>INDEX(B$3:B$136,MATCH($A$139,$A$3:$A$136,0),1)</f>
        <v>0</v>
      </c>
      <c r="C139" s="132">
        <f t="shared" ref="C139:AH139" si="2">INDEX(C$3:C$136,MATCH($A$139,$A3:$A136,0),1)</f>
        <v>489993.96</v>
      </c>
      <c r="D139" s="132">
        <f t="shared" si="2"/>
        <v>0</v>
      </c>
      <c r="E139" s="132">
        <f t="shared" si="2"/>
        <v>507665.05</v>
      </c>
      <c r="F139" s="132">
        <f t="shared" si="2"/>
        <v>0</v>
      </c>
      <c r="G139" s="132">
        <f t="shared" si="2"/>
        <v>526708.30000000005</v>
      </c>
      <c r="H139" s="132">
        <f t="shared" si="2"/>
        <v>0</v>
      </c>
      <c r="I139" s="132">
        <f t="shared" si="2"/>
        <v>498171.4</v>
      </c>
      <c r="J139" s="132">
        <f t="shared" si="2"/>
        <v>0</v>
      </c>
      <c r="K139" s="132">
        <f t="shared" si="2"/>
        <v>0</v>
      </c>
      <c r="L139" s="132">
        <f t="shared" si="2"/>
        <v>0</v>
      </c>
      <c r="M139" s="132">
        <f t="shared" si="2"/>
        <v>0</v>
      </c>
      <c r="N139" s="132">
        <f t="shared" si="2"/>
        <v>0</v>
      </c>
      <c r="O139" s="132">
        <f t="shared" si="2"/>
        <v>0</v>
      </c>
      <c r="P139" s="132">
        <f t="shared" si="2"/>
        <v>0</v>
      </c>
      <c r="Q139" s="132">
        <f t="shared" si="2"/>
        <v>0</v>
      </c>
      <c r="R139" s="132">
        <f t="shared" si="2"/>
        <v>0</v>
      </c>
      <c r="S139" s="132">
        <f t="shared" si="2"/>
        <v>0</v>
      </c>
      <c r="T139" s="132">
        <f t="shared" si="2"/>
        <v>0</v>
      </c>
      <c r="U139" s="132">
        <f t="shared" si="2"/>
        <v>0</v>
      </c>
      <c r="V139" s="132">
        <f t="shared" si="2"/>
        <v>0</v>
      </c>
      <c r="W139" s="132">
        <f t="shared" si="2"/>
        <v>0</v>
      </c>
      <c r="X139" s="132">
        <f t="shared" si="2"/>
        <v>0</v>
      </c>
      <c r="Y139" s="132">
        <f t="shared" si="2"/>
        <v>0</v>
      </c>
      <c r="Z139" s="132">
        <f t="shared" si="2"/>
        <v>0</v>
      </c>
      <c r="AA139" s="132">
        <f t="shared" si="2"/>
        <v>0</v>
      </c>
      <c r="AB139" s="132">
        <f t="shared" si="2"/>
        <v>0</v>
      </c>
      <c r="AC139" s="132">
        <f t="shared" si="2"/>
        <v>0</v>
      </c>
      <c r="AD139" s="132">
        <f t="shared" si="2"/>
        <v>0</v>
      </c>
      <c r="AE139" s="132">
        <f t="shared" si="2"/>
        <v>0</v>
      </c>
      <c r="AF139" s="132">
        <f t="shared" si="2"/>
        <v>0</v>
      </c>
      <c r="AG139" s="132">
        <f t="shared" si="2"/>
        <v>0</v>
      </c>
      <c r="AH139" s="132">
        <f t="shared" si="2"/>
        <v>0</v>
      </c>
      <c r="AI139" s="132">
        <f t="shared" ref="AI139:BK139" si="3">INDEX(AI$3:AI$136,MATCH($A$139,$A3:$A136,0),1)</f>
        <v>0</v>
      </c>
      <c r="AJ139" s="132">
        <f t="shared" si="3"/>
        <v>0</v>
      </c>
      <c r="AK139" s="132">
        <f t="shared" si="3"/>
        <v>0</v>
      </c>
      <c r="AL139" s="132">
        <f t="shared" si="3"/>
        <v>0</v>
      </c>
      <c r="AM139" s="132">
        <f t="shared" si="3"/>
        <v>0</v>
      </c>
      <c r="AN139" s="132">
        <f t="shared" si="3"/>
        <v>0</v>
      </c>
      <c r="AO139" s="132">
        <f t="shared" si="3"/>
        <v>0</v>
      </c>
      <c r="AP139" s="132">
        <f t="shared" si="3"/>
        <v>0</v>
      </c>
      <c r="AQ139" s="132">
        <f t="shared" si="3"/>
        <v>0</v>
      </c>
      <c r="AR139" s="132">
        <f t="shared" si="3"/>
        <v>0</v>
      </c>
      <c r="AS139" s="132">
        <f t="shared" si="3"/>
        <v>0</v>
      </c>
      <c r="AT139" s="132">
        <f t="shared" si="3"/>
        <v>0</v>
      </c>
      <c r="AU139" s="132">
        <f t="shared" si="3"/>
        <v>0</v>
      </c>
      <c r="AV139" s="132">
        <f t="shared" si="3"/>
        <v>0</v>
      </c>
      <c r="AW139" s="132">
        <f t="shared" si="3"/>
        <v>0</v>
      </c>
      <c r="AX139" s="132">
        <f t="shared" si="3"/>
        <v>0</v>
      </c>
      <c r="AY139" s="132">
        <f t="shared" si="3"/>
        <v>0</v>
      </c>
      <c r="AZ139" s="132">
        <f t="shared" si="3"/>
        <v>0</v>
      </c>
      <c r="BA139" s="132">
        <f t="shared" si="3"/>
        <v>0</v>
      </c>
      <c r="BB139" s="132">
        <f t="shared" si="3"/>
        <v>0</v>
      </c>
      <c r="BC139" s="132">
        <f t="shared" si="3"/>
        <v>0</v>
      </c>
      <c r="BD139" s="132">
        <f t="shared" si="3"/>
        <v>0</v>
      </c>
      <c r="BE139" s="132">
        <f t="shared" si="3"/>
        <v>0</v>
      </c>
      <c r="BF139" s="132">
        <f t="shared" si="3"/>
        <v>0</v>
      </c>
      <c r="BG139" s="132">
        <f t="shared" si="3"/>
        <v>0</v>
      </c>
      <c r="BH139" s="132">
        <f t="shared" si="3"/>
        <v>0</v>
      </c>
      <c r="BI139" s="132">
        <f t="shared" si="3"/>
        <v>0</v>
      </c>
      <c r="BJ139" s="132">
        <f t="shared" si="3"/>
        <v>0</v>
      </c>
      <c r="BK139" s="132">
        <f t="shared" si="3"/>
        <v>0</v>
      </c>
    </row>
    <row r="140" spans="1:63" x14ac:dyDescent="0.3">
      <c r="A140" s="131" t="s">
        <v>808</v>
      </c>
      <c r="B140" s="132">
        <f>INDEX(B$3:B$136,MATCH($A$140,$A$3:$A$136,0),1)</f>
        <v>1158987.6599999999</v>
      </c>
      <c r="C140" s="132">
        <f t="shared" ref="C140:AH140" si="4">INDEX(C$3:C$136,MATCH($A$140,$A3:$A136,0),1)</f>
        <v>195611.69</v>
      </c>
      <c r="D140" s="132">
        <f t="shared" si="4"/>
        <v>210603</v>
      </c>
      <c r="E140" s="132">
        <f t="shared" si="4"/>
        <v>219849.68</v>
      </c>
      <c r="F140" s="132">
        <f t="shared" si="4"/>
        <v>239000</v>
      </c>
      <c r="G140" s="132">
        <f t="shared" si="4"/>
        <v>77696.67</v>
      </c>
      <c r="H140" s="132">
        <f t="shared" si="4"/>
        <v>60600</v>
      </c>
      <c r="I140" s="132">
        <f t="shared" si="4"/>
        <v>59100</v>
      </c>
      <c r="J140" s="132">
        <f t="shared" si="4"/>
        <v>50000</v>
      </c>
      <c r="K140" s="132">
        <f t="shared" si="4"/>
        <v>48500</v>
      </c>
      <c r="L140" s="132">
        <f t="shared" si="4"/>
        <v>47000</v>
      </c>
      <c r="M140" s="132">
        <f t="shared" si="4"/>
        <v>45500</v>
      </c>
      <c r="N140" s="132">
        <f t="shared" si="4"/>
        <v>44000</v>
      </c>
      <c r="O140" s="132">
        <f t="shared" si="4"/>
        <v>142500</v>
      </c>
      <c r="P140" s="132">
        <f t="shared" si="4"/>
        <v>241789</v>
      </c>
      <c r="Q140" s="132">
        <f t="shared" si="4"/>
        <v>243841</v>
      </c>
      <c r="R140" s="132">
        <f t="shared" si="4"/>
        <v>245893.33</v>
      </c>
      <c r="S140" s="132">
        <f t="shared" si="4"/>
        <v>8695</v>
      </c>
      <c r="T140" s="132">
        <f t="shared" si="4"/>
        <v>71208</v>
      </c>
      <c r="U140" s="132">
        <f t="shared" si="4"/>
        <v>11208</v>
      </c>
      <c r="V140" s="132">
        <f t="shared" si="4"/>
        <v>0</v>
      </c>
      <c r="W140" s="132">
        <f t="shared" si="4"/>
        <v>0</v>
      </c>
      <c r="X140" s="132">
        <f t="shared" si="4"/>
        <v>0</v>
      </c>
      <c r="Y140" s="132">
        <f t="shared" si="4"/>
        <v>0</v>
      </c>
      <c r="Z140" s="132">
        <f t="shared" si="4"/>
        <v>0</v>
      </c>
      <c r="AA140" s="132">
        <f t="shared" si="4"/>
        <v>0</v>
      </c>
      <c r="AB140" s="132">
        <f t="shared" si="4"/>
        <v>0</v>
      </c>
      <c r="AC140" s="132">
        <f t="shared" si="4"/>
        <v>0</v>
      </c>
      <c r="AD140" s="132">
        <f t="shared" si="4"/>
        <v>0</v>
      </c>
      <c r="AE140" s="132">
        <f t="shared" si="4"/>
        <v>0</v>
      </c>
      <c r="AF140" s="132">
        <f t="shared" si="4"/>
        <v>0</v>
      </c>
      <c r="AG140" s="132">
        <f t="shared" si="4"/>
        <v>0</v>
      </c>
      <c r="AH140" s="132">
        <f t="shared" si="4"/>
        <v>0</v>
      </c>
      <c r="AI140" s="132">
        <f t="shared" ref="AI140:BK140" si="5">INDEX(AI$3:AI$136,MATCH($A$140,$A3:$A136,0),1)</f>
        <v>0</v>
      </c>
      <c r="AJ140" s="132">
        <f t="shared" si="5"/>
        <v>0</v>
      </c>
      <c r="AK140" s="132">
        <f t="shared" si="5"/>
        <v>0</v>
      </c>
      <c r="AL140" s="132">
        <f t="shared" si="5"/>
        <v>0</v>
      </c>
      <c r="AM140" s="132">
        <f t="shared" si="5"/>
        <v>0</v>
      </c>
      <c r="AN140" s="132">
        <f t="shared" si="5"/>
        <v>0</v>
      </c>
      <c r="AO140" s="132">
        <f t="shared" si="5"/>
        <v>0</v>
      </c>
      <c r="AP140" s="132">
        <f t="shared" si="5"/>
        <v>0</v>
      </c>
      <c r="AQ140" s="132">
        <f t="shared" si="5"/>
        <v>0</v>
      </c>
      <c r="AR140" s="132">
        <f t="shared" si="5"/>
        <v>0</v>
      </c>
      <c r="AS140" s="132">
        <f t="shared" si="5"/>
        <v>0</v>
      </c>
      <c r="AT140" s="132">
        <f t="shared" si="5"/>
        <v>0</v>
      </c>
      <c r="AU140" s="132">
        <f t="shared" si="5"/>
        <v>0</v>
      </c>
      <c r="AV140" s="132">
        <f t="shared" si="5"/>
        <v>0</v>
      </c>
      <c r="AW140" s="132">
        <f t="shared" si="5"/>
        <v>0</v>
      </c>
      <c r="AX140" s="132">
        <f t="shared" si="5"/>
        <v>0</v>
      </c>
      <c r="AY140" s="132">
        <f t="shared" si="5"/>
        <v>0</v>
      </c>
      <c r="AZ140" s="132">
        <f t="shared" si="5"/>
        <v>0</v>
      </c>
      <c r="BA140" s="132">
        <f t="shared" si="5"/>
        <v>0</v>
      </c>
      <c r="BB140" s="132">
        <f t="shared" si="5"/>
        <v>0</v>
      </c>
      <c r="BC140" s="132">
        <f t="shared" si="5"/>
        <v>0</v>
      </c>
      <c r="BD140" s="132">
        <f t="shared" si="5"/>
        <v>0</v>
      </c>
      <c r="BE140" s="132">
        <f t="shared" si="5"/>
        <v>0</v>
      </c>
      <c r="BF140" s="132">
        <f t="shared" si="5"/>
        <v>0</v>
      </c>
      <c r="BG140" s="132">
        <f t="shared" si="5"/>
        <v>0</v>
      </c>
      <c r="BH140" s="132">
        <f t="shared" si="5"/>
        <v>0</v>
      </c>
      <c r="BI140" s="132">
        <f t="shared" si="5"/>
        <v>0</v>
      </c>
      <c r="BJ140" s="132">
        <f t="shared" si="5"/>
        <v>0</v>
      </c>
      <c r="BK140" s="132">
        <f t="shared" si="5"/>
        <v>0</v>
      </c>
    </row>
    <row r="141" spans="1:63" x14ac:dyDescent="0.3">
      <c r="A141" s="131" t="s">
        <v>810</v>
      </c>
      <c r="B141" s="132">
        <f>INDEX(B$3:B$136,MATCH($A$141,$A3:$A$136,0),1)</f>
        <v>0</v>
      </c>
      <c r="C141" s="132">
        <f>INDEX(C$3:C$136,MATCH($A$141,$A3:$A$136,0),1)</f>
        <v>1173670.1299999999</v>
      </c>
      <c r="D141" s="132">
        <f>INDEX(D$3:D$136,MATCH($A$141,$A3:$A$136,0),1)</f>
        <v>1191619</v>
      </c>
      <c r="E141" s="132">
        <f>INDEX(E$3:E$136,MATCH($A$141,$A3:$A$136,0),1)</f>
        <v>1166098.05</v>
      </c>
      <c r="F141" s="132">
        <f>INDEX(F$3:F$136,MATCH($A$141,$A3:$A$136,0),1)</f>
        <v>1200000</v>
      </c>
      <c r="G141" s="132">
        <f>INDEX(G$3:G$136,MATCH($A$141,$A3:$A$136,0),1)</f>
        <v>1488188.33</v>
      </c>
      <c r="H141" s="132">
        <f>INDEX(H$3:H$136,MATCH($A$141,$A3:$A$136,0),1)</f>
        <v>1442400</v>
      </c>
      <c r="I141" s="132">
        <f>INDEX(I$3:I$136,MATCH($A$141,$A3:$A$136,0),1)</f>
        <v>1455900</v>
      </c>
      <c r="J141" s="132">
        <f>INDEX(J$3:J$136,MATCH($A$141,$A3:$A$136,0),1)</f>
        <v>1439000</v>
      </c>
      <c r="K141" s="132">
        <f>INDEX(K$3:K$136,MATCH($A$141,$A3:$A$136,0),1)</f>
        <v>1452500</v>
      </c>
      <c r="L141" s="132">
        <f>INDEX(L$3:L$136,MATCH($A$141,$A3:$A$136,0),1)</f>
        <v>1465000</v>
      </c>
      <c r="M141" s="132">
        <f>INDEX(M$3:M$136,MATCH($A$141,$A3:$A$136,0),1)</f>
        <v>1477000</v>
      </c>
      <c r="N141" s="132">
        <f>INDEX(N$3:N$136,MATCH($A$141,$A3:$A$136,0),1)</f>
        <v>1489000</v>
      </c>
      <c r="O141" s="132">
        <f>INDEX(O$3:O$136,MATCH($A$141,$A3:$A$136,0),1)</f>
        <v>1701000</v>
      </c>
      <c r="P141" s="132">
        <f>INDEX(P$3:P$136,MATCH($A$141,$A3:$A$136,0),1)</f>
        <v>1912000</v>
      </c>
      <c r="Q141" s="132">
        <f>INDEX(Q$3:Q$136,MATCH($A$141,$A3:$A$136,0),1)</f>
        <v>1922500</v>
      </c>
      <c r="R141" s="132">
        <f>INDEX(R$3:R$136,MATCH($A$141,$A3:$A$136,0),1)</f>
        <v>1933000</v>
      </c>
      <c r="S141" s="132">
        <f>INDEX(S$3:S$136,MATCH($A$141,$A3:$A$136,0),1)</f>
        <v>0</v>
      </c>
      <c r="T141" s="132">
        <f>INDEX(T$3:T$136,MATCH($A$141,$A3:$A$136,0),1)</f>
        <v>140289</v>
      </c>
      <c r="U141" s="132">
        <f>INDEX(U$3:U$136,MATCH($A$141,$A3:$A$136,0),1)</f>
        <v>3091</v>
      </c>
      <c r="V141" s="132">
        <f>INDEX(V$3:V$136,MATCH($A$141,$A3:$A$136,0),1)</f>
        <v>0</v>
      </c>
      <c r="W141" s="132">
        <f>INDEX(W$3:W$136,MATCH($A$141,$A3:$A$136,0),1)</f>
        <v>0</v>
      </c>
      <c r="X141" s="132">
        <f>INDEX(X$3:X$136,MATCH($A$141,$A3:$A$136,0),1)</f>
        <v>0</v>
      </c>
      <c r="Y141" s="132">
        <f>INDEX(Y$3:Y$136,MATCH($A$141,$A3:$A$136,0),1)</f>
        <v>0</v>
      </c>
      <c r="Z141" s="132">
        <f>INDEX(Z$3:Z$136,MATCH($A$141,$A3:$A$136,0),1)</f>
        <v>0</v>
      </c>
      <c r="AA141" s="132">
        <f>INDEX(AA$3:AA$136,MATCH($A$141,$A3:$A$136,0),1)</f>
        <v>0</v>
      </c>
      <c r="AB141" s="132">
        <f>INDEX(AB$3:AB$136,MATCH($A$141,$A3:$A$136,0),1)</f>
        <v>0</v>
      </c>
      <c r="AC141" s="132">
        <f>INDEX(AC$3:AC$136,MATCH($A$141,$A3:$A$136,0),1)</f>
        <v>0</v>
      </c>
      <c r="AD141" s="132">
        <f>INDEX(AD$3:AD$136,MATCH($A$141,$A3:$A$136,0),1)</f>
        <v>0</v>
      </c>
      <c r="AE141" s="132">
        <f>INDEX(AE$3:AE$136,MATCH($A$141,$A3:$A$136,0),1)</f>
        <v>0</v>
      </c>
      <c r="AF141" s="132">
        <f>INDEX(AF$3:AF$136,MATCH($A$141,$A3:$A$136,0),1)</f>
        <v>0</v>
      </c>
      <c r="AG141" s="132">
        <f>INDEX(AG$3:AG$136,MATCH($A$141,$A3:$A$136,0),1)</f>
        <v>0</v>
      </c>
      <c r="AH141" s="132">
        <f>INDEX(AH$3:AH$136,MATCH($A$141,$A3:$A$136,0),1)</f>
        <v>0</v>
      </c>
      <c r="AI141" s="132">
        <f>INDEX(AI$3:AI$136,MATCH($A$141,$A3:$A$136,0),1)</f>
        <v>0</v>
      </c>
      <c r="AJ141" s="132">
        <f>INDEX(AJ$3:AJ$136,MATCH($A$141,$A3:$A$136,0),1)</f>
        <v>0</v>
      </c>
      <c r="AK141" s="132">
        <f>INDEX(AK$3:AK$136,MATCH($A$141,$A3:$A$136,0),1)</f>
        <v>0</v>
      </c>
      <c r="AL141" s="132">
        <f>INDEX(AL$3:AL$136,MATCH($A$141,$A3:$A$136,0),1)</f>
        <v>0</v>
      </c>
      <c r="AM141" s="132">
        <f>INDEX(AM$3:AM$136,MATCH($A$141,$A3:$A$136,0),1)</f>
        <v>0</v>
      </c>
      <c r="AN141" s="132">
        <f>INDEX(AN$3:AN$136,MATCH($A$141,$A3:$A$136,0),1)</f>
        <v>0</v>
      </c>
      <c r="AO141" s="132">
        <f>INDEX(AO$3:AO$136,MATCH($A$141,$A3:$A$136,0),1)</f>
        <v>0</v>
      </c>
      <c r="AP141" s="132">
        <f>INDEX(AP$3:AP$136,MATCH($A$141,$A3:$A$136,0),1)</f>
        <v>0</v>
      </c>
      <c r="AQ141" s="132">
        <f>INDEX(AQ$3:AQ$136,MATCH($A$141,$A3:$A$136,0),1)</f>
        <v>0</v>
      </c>
      <c r="AR141" s="132">
        <f>INDEX(AR$3:AR$136,MATCH($A$141,$A3:$A$136,0),1)</f>
        <v>0</v>
      </c>
      <c r="AS141" s="132">
        <f>INDEX(AS$3:AS$136,MATCH($A$141,$A3:$A$136,0),1)</f>
        <v>0</v>
      </c>
      <c r="AT141" s="132">
        <f>INDEX(AT$3:AT$136,MATCH($A$141,$A3:$A$136,0),1)</f>
        <v>0</v>
      </c>
      <c r="AU141" s="132">
        <f>INDEX(AU$3:AU$136,MATCH($A$141,$A3:$A$136,0),1)</f>
        <v>0</v>
      </c>
      <c r="AV141" s="132">
        <f>INDEX(AV$3:AV$136,MATCH($A$141,$A3:$A$136,0),1)</f>
        <v>0</v>
      </c>
      <c r="AW141" s="132">
        <f>INDEX(AW$3:AW$136,MATCH($A$141,$A3:$A$136,0),1)</f>
        <v>0</v>
      </c>
      <c r="AX141" s="132">
        <f>INDEX(AX$3:AX$136,MATCH($A$141,$A3:$A$136,0),1)</f>
        <v>0</v>
      </c>
      <c r="AY141" s="132">
        <f>INDEX(AY$3:AY$136,MATCH($A$141,$A3:$A$136,0),1)</f>
        <v>0</v>
      </c>
      <c r="AZ141" s="132">
        <f>INDEX(AZ$3:AZ$136,MATCH($A$141,$A3:$A$136,0),1)</f>
        <v>0</v>
      </c>
      <c r="BA141" s="132">
        <f>INDEX(BA$3:BA$136,MATCH($A$141,$A3:$A$136,0),1)</f>
        <v>0</v>
      </c>
      <c r="BB141" s="132">
        <f>INDEX(BB$3:BB$136,MATCH($A$141,$A3:$A$136,0),1)</f>
        <v>0</v>
      </c>
      <c r="BC141" s="132">
        <f>INDEX(BC$3:BC$136,MATCH($A$141,$A3:$A$136,0),1)</f>
        <v>0</v>
      </c>
      <c r="BD141" s="132">
        <f>INDEX(BD$3:BD$136,MATCH($A$141,$A3:$A$136,0),1)</f>
        <v>0</v>
      </c>
      <c r="BE141" s="132">
        <f>INDEX(BE$3:BE$136,MATCH($A$141,$A3:$A$136,0),1)</f>
        <v>0</v>
      </c>
      <c r="BF141" s="132">
        <f>INDEX(BF$3:BF$136,MATCH($A$141,$A3:$A$136,0),1)</f>
        <v>0</v>
      </c>
      <c r="BG141" s="132">
        <f>INDEX(BG$3:BG$136,MATCH($A$141,$A3:$A$136,0),1)</f>
        <v>0</v>
      </c>
      <c r="BH141" s="132">
        <f>INDEX(BH$3:BH$136,MATCH($A$141,$A3:$A$136,0),1)</f>
        <v>0</v>
      </c>
      <c r="BI141" s="132">
        <f>INDEX(BI$3:BI$136,MATCH($A$141,$A3:$A$136,0),1)</f>
        <v>0</v>
      </c>
      <c r="BJ141" s="132">
        <f>INDEX(BJ$3:BJ$136,MATCH($A$141,$A3:$A$136,0),1)</f>
        <v>0</v>
      </c>
      <c r="BK141" s="132">
        <f>INDEX(BK$3:BK$136,MATCH($A$141,$A3:$A$136,0),1)</f>
        <v>0</v>
      </c>
    </row>
    <row r="142" spans="1:63" s="80" customFormat="1" x14ac:dyDescent="0.3">
      <c r="A142" s="81" t="s">
        <v>2</v>
      </c>
      <c r="B142" s="80">
        <f>B138+B139+B140</f>
        <v>1158987.6599999999</v>
      </c>
      <c r="C142" s="80">
        <f t="shared" ref="C142:BB142" si="6">C138+C139+C140</f>
        <v>805605.64999999991</v>
      </c>
      <c r="D142" s="80">
        <f t="shared" si="6"/>
        <v>710603</v>
      </c>
      <c r="E142" s="80">
        <f t="shared" si="6"/>
        <v>1287514.73</v>
      </c>
      <c r="F142" s="80">
        <f t="shared" si="6"/>
        <v>689000</v>
      </c>
      <c r="G142" s="80">
        <f t="shared" si="6"/>
        <v>1599404.97</v>
      </c>
      <c r="H142" s="80">
        <f t="shared" si="6"/>
        <v>1950360</v>
      </c>
      <c r="I142" s="80">
        <f t="shared" si="6"/>
        <v>2383751.4</v>
      </c>
      <c r="J142" s="80">
        <f t="shared" si="6"/>
        <v>1788950</v>
      </c>
      <c r="K142" s="80">
        <f t="shared" si="6"/>
        <v>318500</v>
      </c>
      <c r="L142" s="80">
        <f t="shared" si="6"/>
        <v>164384</v>
      </c>
      <c r="M142" s="80">
        <f t="shared" si="6"/>
        <v>320131</v>
      </c>
      <c r="N142" s="80">
        <f t="shared" si="6"/>
        <v>274000</v>
      </c>
      <c r="O142" s="80">
        <f t="shared" si="6"/>
        <v>372500</v>
      </c>
      <c r="P142" s="80">
        <f t="shared" si="6"/>
        <v>896789</v>
      </c>
      <c r="Q142" s="80">
        <f t="shared" si="6"/>
        <v>976841</v>
      </c>
      <c r="R142" s="80">
        <f t="shared" si="6"/>
        <v>1023893.33</v>
      </c>
      <c r="S142" s="80">
        <f t="shared" si="6"/>
        <v>948695</v>
      </c>
      <c r="T142" s="80">
        <f t="shared" si="6"/>
        <v>691208</v>
      </c>
      <c r="U142" s="80">
        <f t="shared" si="6"/>
        <v>451208</v>
      </c>
      <c r="V142" s="80">
        <f t="shared" si="6"/>
        <v>240000</v>
      </c>
      <c r="W142" s="80">
        <f t="shared" si="6"/>
        <v>330000</v>
      </c>
      <c r="X142" s="80">
        <f t="shared" si="6"/>
        <v>530000</v>
      </c>
      <c r="Y142" s="80">
        <f t="shared" si="6"/>
        <v>530000</v>
      </c>
      <c r="Z142" s="80">
        <f t="shared" si="6"/>
        <v>530000</v>
      </c>
      <c r="AA142" s="80">
        <f t="shared" si="6"/>
        <v>240000</v>
      </c>
      <c r="AB142" s="80">
        <f t="shared" si="6"/>
        <v>220000</v>
      </c>
      <c r="AC142" s="80">
        <f t="shared" si="6"/>
        <v>200000</v>
      </c>
      <c r="AD142" s="80">
        <f t="shared" si="6"/>
        <v>0</v>
      </c>
      <c r="AE142" s="80">
        <f t="shared" si="6"/>
        <v>0</v>
      </c>
      <c r="AF142" s="80">
        <f t="shared" si="6"/>
        <v>0</v>
      </c>
      <c r="AG142" s="80">
        <f t="shared" si="6"/>
        <v>0</v>
      </c>
      <c r="AH142" s="80">
        <f t="shared" si="6"/>
        <v>0</v>
      </c>
      <c r="AI142" s="80">
        <f t="shared" si="6"/>
        <v>0</v>
      </c>
      <c r="AJ142" s="80">
        <f t="shared" si="6"/>
        <v>0</v>
      </c>
      <c r="AK142" s="80">
        <f t="shared" si="6"/>
        <v>0</v>
      </c>
      <c r="AL142" s="80">
        <f t="shared" si="6"/>
        <v>0</v>
      </c>
      <c r="AM142" s="80">
        <f t="shared" si="6"/>
        <v>0</v>
      </c>
      <c r="AN142" s="80">
        <f t="shared" si="6"/>
        <v>0</v>
      </c>
      <c r="AO142" s="80">
        <f t="shared" si="6"/>
        <v>0</v>
      </c>
      <c r="AP142" s="80">
        <f t="shared" si="6"/>
        <v>0</v>
      </c>
      <c r="AQ142" s="80">
        <f t="shared" si="6"/>
        <v>0</v>
      </c>
      <c r="AR142" s="80">
        <f t="shared" si="6"/>
        <v>0</v>
      </c>
      <c r="AS142" s="80">
        <f t="shared" si="6"/>
        <v>0</v>
      </c>
      <c r="AT142" s="80">
        <f t="shared" si="6"/>
        <v>0</v>
      </c>
      <c r="AU142" s="80">
        <f t="shared" si="6"/>
        <v>0</v>
      </c>
      <c r="AV142" s="80">
        <f t="shared" si="6"/>
        <v>0</v>
      </c>
      <c r="AW142" s="80">
        <f t="shared" si="6"/>
        <v>0</v>
      </c>
      <c r="AX142" s="80">
        <f t="shared" si="6"/>
        <v>0</v>
      </c>
      <c r="AY142" s="80">
        <f t="shared" si="6"/>
        <v>0</v>
      </c>
      <c r="AZ142" s="80">
        <f t="shared" si="6"/>
        <v>0</v>
      </c>
      <c r="BA142" s="80">
        <f t="shared" si="6"/>
        <v>0</v>
      </c>
      <c r="BB142" s="80">
        <f t="shared" si="6"/>
        <v>0</v>
      </c>
      <c r="BC142" s="80">
        <f t="shared" ref="BC142:BK142" si="7">+BC42+BC46+BC49</f>
        <v>0</v>
      </c>
      <c r="BD142" s="80">
        <f t="shared" si="7"/>
        <v>0</v>
      </c>
      <c r="BE142" s="80">
        <f t="shared" si="7"/>
        <v>0</v>
      </c>
      <c r="BF142" s="80">
        <f t="shared" si="7"/>
        <v>0</v>
      </c>
      <c r="BG142" s="80">
        <f t="shared" si="7"/>
        <v>0</v>
      </c>
      <c r="BH142" s="80">
        <f t="shared" si="7"/>
        <v>0</v>
      </c>
      <c r="BI142" s="80">
        <f t="shared" si="7"/>
        <v>0</v>
      </c>
      <c r="BJ142" s="80">
        <f t="shared" si="7"/>
        <v>0</v>
      </c>
      <c r="BK142" s="80">
        <f t="shared" si="7"/>
        <v>0</v>
      </c>
    </row>
    <row r="143" spans="1:63" s="80" customFormat="1" x14ac:dyDescent="0.3">
      <c r="A143" s="81" t="s">
        <v>3</v>
      </c>
      <c r="B143" s="80">
        <f>B141</f>
        <v>0</v>
      </c>
      <c r="C143" s="80">
        <f t="shared" ref="C143:BK143" si="8">C141</f>
        <v>1173670.1299999999</v>
      </c>
      <c r="D143" s="80">
        <f t="shared" si="8"/>
        <v>1191619</v>
      </c>
      <c r="E143" s="80">
        <f t="shared" si="8"/>
        <v>1166098.05</v>
      </c>
      <c r="F143" s="80">
        <f t="shared" si="8"/>
        <v>1200000</v>
      </c>
      <c r="G143" s="80">
        <f t="shared" si="8"/>
        <v>1488188.33</v>
      </c>
      <c r="H143" s="80">
        <f t="shared" si="8"/>
        <v>1442400</v>
      </c>
      <c r="I143" s="80">
        <f t="shared" si="8"/>
        <v>1455900</v>
      </c>
      <c r="J143" s="80">
        <f t="shared" si="8"/>
        <v>1439000</v>
      </c>
      <c r="K143" s="80">
        <f t="shared" si="8"/>
        <v>1452500</v>
      </c>
      <c r="L143" s="80">
        <f t="shared" si="8"/>
        <v>1465000</v>
      </c>
      <c r="M143" s="80">
        <f t="shared" si="8"/>
        <v>1477000</v>
      </c>
      <c r="N143" s="80">
        <f t="shared" si="8"/>
        <v>1489000</v>
      </c>
      <c r="O143" s="80">
        <f t="shared" si="8"/>
        <v>1701000</v>
      </c>
      <c r="P143" s="80">
        <f t="shared" si="8"/>
        <v>1912000</v>
      </c>
      <c r="Q143" s="80">
        <f t="shared" si="8"/>
        <v>1922500</v>
      </c>
      <c r="R143" s="80">
        <f t="shared" si="8"/>
        <v>1933000</v>
      </c>
      <c r="S143" s="80">
        <f t="shared" si="8"/>
        <v>0</v>
      </c>
      <c r="T143" s="80">
        <f t="shared" si="8"/>
        <v>140289</v>
      </c>
      <c r="U143" s="80">
        <f t="shared" si="8"/>
        <v>3091</v>
      </c>
      <c r="V143" s="80">
        <f t="shared" si="8"/>
        <v>0</v>
      </c>
      <c r="W143" s="80">
        <f t="shared" si="8"/>
        <v>0</v>
      </c>
      <c r="X143" s="80">
        <f t="shared" si="8"/>
        <v>0</v>
      </c>
      <c r="Y143" s="80">
        <f t="shared" si="8"/>
        <v>0</v>
      </c>
      <c r="Z143" s="80">
        <f t="shared" si="8"/>
        <v>0</v>
      </c>
      <c r="AA143" s="80">
        <f t="shared" si="8"/>
        <v>0</v>
      </c>
      <c r="AB143" s="80">
        <f t="shared" si="8"/>
        <v>0</v>
      </c>
      <c r="AC143" s="80">
        <f t="shared" si="8"/>
        <v>0</v>
      </c>
      <c r="AD143" s="80">
        <f t="shared" si="8"/>
        <v>0</v>
      </c>
      <c r="AE143" s="80">
        <f t="shared" si="8"/>
        <v>0</v>
      </c>
      <c r="AF143" s="80">
        <f t="shared" si="8"/>
        <v>0</v>
      </c>
      <c r="AG143" s="80">
        <f t="shared" si="8"/>
        <v>0</v>
      </c>
      <c r="AH143" s="80">
        <f t="shared" si="8"/>
        <v>0</v>
      </c>
      <c r="AI143" s="80">
        <f t="shared" si="8"/>
        <v>0</v>
      </c>
      <c r="AJ143" s="80">
        <f t="shared" si="8"/>
        <v>0</v>
      </c>
      <c r="AK143" s="80">
        <f t="shared" si="8"/>
        <v>0</v>
      </c>
      <c r="AL143" s="80">
        <f t="shared" si="8"/>
        <v>0</v>
      </c>
      <c r="AM143" s="80">
        <f t="shared" si="8"/>
        <v>0</v>
      </c>
      <c r="AN143" s="80">
        <f t="shared" si="8"/>
        <v>0</v>
      </c>
      <c r="AO143" s="80">
        <f t="shared" si="8"/>
        <v>0</v>
      </c>
      <c r="AP143" s="80">
        <f t="shared" si="8"/>
        <v>0</v>
      </c>
      <c r="AQ143" s="80">
        <f t="shared" si="8"/>
        <v>0</v>
      </c>
      <c r="AR143" s="80">
        <f t="shared" si="8"/>
        <v>0</v>
      </c>
      <c r="AS143" s="80">
        <f t="shared" si="8"/>
        <v>0</v>
      </c>
      <c r="AT143" s="80">
        <f t="shared" si="8"/>
        <v>0</v>
      </c>
      <c r="AU143" s="80">
        <f t="shared" si="8"/>
        <v>0</v>
      </c>
      <c r="AV143" s="80">
        <f t="shared" si="8"/>
        <v>0</v>
      </c>
      <c r="AW143" s="80">
        <f t="shared" si="8"/>
        <v>0</v>
      </c>
      <c r="AX143" s="80">
        <f t="shared" si="8"/>
        <v>0</v>
      </c>
      <c r="AY143" s="80">
        <f t="shared" si="8"/>
        <v>0</v>
      </c>
      <c r="AZ143" s="80">
        <f t="shared" si="8"/>
        <v>0</v>
      </c>
      <c r="BA143" s="80">
        <f t="shared" si="8"/>
        <v>0</v>
      </c>
      <c r="BB143" s="80">
        <f t="shared" si="8"/>
        <v>0</v>
      </c>
      <c r="BC143" s="80">
        <f t="shared" si="8"/>
        <v>0</v>
      </c>
      <c r="BD143" s="80">
        <f t="shared" si="8"/>
        <v>0</v>
      </c>
      <c r="BE143" s="80">
        <f t="shared" si="8"/>
        <v>0</v>
      </c>
      <c r="BF143" s="80">
        <f t="shared" si="8"/>
        <v>0</v>
      </c>
      <c r="BG143" s="80">
        <f t="shared" si="8"/>
        <v>0</v>
      </c>
      <c r="BH143" s="80">
        <f t="shared" si="8"/>
        <v>0</v>
      </c>
      <c r="BI143" s="80">
        <f t="shared" si="8"/>
        <v>0</v>
      </c>
      <c r="BJ143" s="80">
        <f t="shared" si="8"/>
        <v>0</v>
      </c>
      <c r="BK143" s="80">
        <f t="shared" si="8"/>
        <v>0</v>
      </c>
    </row>
    <row r="144" spans="1:63" s="82" customFormat="1" x14ac:dyDescent="0.3">
      <c r="A144" s="81" t="s">
        <v>4</v>
      </c>
      <c r="B144" s="82">
        <f>SUM(B142:B143)</f>
        <v>1158987.6599999999</v>
      </c>
      <c r="C144" s="82">
        <f t="shared" ref="C144:BK144" si="9">SUM(C142:C143)</f>
        <v>1979275.7799999998</v>
      </c>
      <c r="D144" s="82">
        <f t="shared" si="9"/>
        <v>1902222</v>
      </c>
      <c r="E144" s="82">
        <f t="shared" si="9"/>
        <v>2453612.7800000003</v>
      </c>
      <c r="F144" s="82">
        <f t="shared" si="9"/>
        <v>1889000</v>
      </c>
      <c r="G144" s="82">
        <f t="shared" si="9"/>
        <v>3087593.3</v>
      </c>
      <c r="H144" s="82">
        <f t="shared" si="9"/>
        <v>3392760</v>
      </c>
      <c r="I144" s="82">
        <f t="shared" si="9"/>
        <v>3839651.4</v>
      </c>
      <c r="J144" s="82">
        <f t="shared" si="9"/>
        <v>3227950</v>
      </c>
      <c r="K144" s="82">
        <f t="shared" si="9"/>
        <v>1771000</v>
      </c>
      <c r="L144" s="82">
        <f t="shared" si="9"/>
        <v>1629384</v>
      </c>
      <c r="M144" s="82">
        <f t="shared" si="9"/>
        <v>1797131</v>
      </c>
      <c r="N144" s="82">
        <f t="shared" si="9"/>
        <v>1763000</v>
      </c>
      <c r="O144" s="82">
        <f t="shared" si="9"/>
        <v>2073500</v>
      </c>
      <c r="P144" s="82">
        <f t="shared" si="9"/>
        <v>2808789</v>
      </c>
      <c r="Q144" s="82">
        <f t="shared" si="9"/>
        <v>2899341</v>
      </c>
      <c r="R144" s="82">
        <f t="shared" si="9"/>
        <v>2956893.33</v>
      </c>
      <c r="S144" s="82">
        <f t="shared" si="9"/>
        <v>948695</v>
      </c>
      <c r="T144" s="82">
        <f t="shared" si="9"/>
        <v>831497</v>
      </c>
      <c r="U144" s="82">
        <f t="shared" si="9"/>
        <v>454299</v>
      </c>
      <c r="V144" s="82">
        <f t="shared" si="9"/>
        <v>240000</v>
      </c>
      <c r="W144" s="82">
        <f t="shared" si="9"/>
        <v>330000</v>
      </c>
      <c r="X144" s="82">
        <f t="shared" si="9"/>
        <v>530000</v>
      </c>
      <c r="Y144" s="82">
        <f t="shared" si="9"/>
        <v>530000</v>
      </c>
      <c r="Z144" s="82">
        <f t="shared" si="9"/>
        <v>530000</v>
      </c>
      <c r="AA144" s="82">
        <f t="shared" si="9"/>
        <v>240000</v>
      </c>
      <c r="AB144" s="82">
        <f t="shared" si="9"/>
        <v>220000</v>
      </c>
      <c r="AC144" s="82">
        <f t="shared" si="9"/>
        <v>200000</v>
      </c>
      <c r="AD144" s="82">
        <f t="shared" si="9"/>
        <v>0</v>
      </c>
      <c r="AE144" s="82">
        <f t="shared" si="9"/>
        <v>0</v>
      </c>
      <c r="AF144" s="82">
        <f t="shared" si="9"/>
        <v>0</v>
      </c>
      <c r="AG144" s="82">
        <f t="shared" si="9"/>
        <v>0</v>
      </c>
      <c r="AH144" s="82">
        <f t="shared" si="9"/>
        <v>0</v>
      </c>
      <c r="AI144" s="82">
        <f t="shared" si="9"/>
        <v>0</v>
      </c>
      <c r="AJ144" s="82">
        <f t="shared" si="9"/>
        <v>0</v>
      </c>
      <c r="AK144" s="82">
        <f t="shared" si="9"/>
        <v>0</v>
      </c>
      <c r="AL144" s="82">
        <f t="shared" si="9"/>
        <v>0</v>
      </c>
      <c r="AM144" s="82">
        <f t="shared" si="9"/>
        <v>0</v>
      </c>
      <c r="AN144" s="82">
        <f t="shared" si="9"/>
        <v>0</v>
      </c>
      <c r="AO144" s="82">
        <f t="shared" si="9"/>
        <v>0</v>
      </c>
      <c r="AP144" s="82">
        <f t="shared" si="9"/>
        <v>0</v>
      </c>
      <c r="AQ144" s="82">
        <f t="shared" si="9"/>
        <v>0</v>
      </c>
      <c r="AR144" s="82">
        <f t="shared" si="9"/>
        <v>0</v>
      </c>
      <c r="AS144" s="82">
        <f t="shared" si="9"/>
        <v>0</v>
      </c>
      <c r="AT144" s="82">
        <f t="shared" si="9"/>
        <v>0</v>
      </c>
      <c r="AU144" s="82">
        <f t="shared" si="9"/>
        <v>0</v>
      </c>
      <c r="AV144" s="82">
        <f t="shared" si="9"/>
        <v>0</v>
      </c>
      <c r="AW144" s="82">
        <f t="shared" si="9"/>
        <v>0</v>
      </c>
      <c r="AX144" s="82">
        <f t="shared" si="9"/>
        <v>0</v>
      </c>
      <c r="AY144" s="82">
        <f t="shared" si="9"/>
        <v>0</v>
      </c>
      <c r="AZ144" s="82">
        <f t="shared" si="9"/>
        <v>0</v>
      </c>
      <c r="BA144" s="82">
        <f t="shared" si="9"/>
        <v>0</v>
      </c>
      <c r="BB144" s="82">
        <f t="shared" si="9"/>
        <v>0</v>
      </c>
      <c r="BC144" s="82">
        <f t="shared" si="9"/>
        <v>0</v>
      </c>
      <c r="BD144" s="82">
        <f t="shared" si="9"/>
        <v>0</v>
      </c>
      <c r="BE144" s="82">
        <f t="shared" si="9"/>
        <v>0</v>
      </c>
      <c r="BF144" s="82">
        <f t="shared" si="9"/>
        <v>0</v>
      </c>
      <c r="BG144" s="82">
        <f t="shared" si="9"/>
        <v>0</v>
      </c>
      <c r="BH144" s="82">
        <f t="shared" si="9"/>
        <v>0</v>
      </c>
      <c r="BI144" s="82">
        <f t="shared" si="9"/>
        <v>0</v>
      </c>
      <c r="BJ144" s="82">
        <f t="shared" si="9"/>
        <v>0</v>
      </c>
      <c r="BK144" s="82">
        <f t="shared" si="9"/>
        <v>0</v>
      </c>
    </row>
    <row r="145" spans="1:72" x14ac:dyDescent="0.3">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row>
    <row r="146" spans="1:72" x14ac:dyDescent="0.3">
      <c r="A146" s="4" t="s">
        <v>5</v>
      </c>
    </row>
    <row r="147" spans="1:72" s="3" customFormat="1" x14ac:dyDescent="0.3">
      <c r="A147" t="s">
        <v>6</v>
      </c>
      <c r="B147" t="s">
        <v>2978</v>
      </c>
      <c r="C147" t="s">
        <v>2954</v>
      </c>
      <c r="D147" t="s">
        <v>2955</v>
      </c>
      <c r="E147" t="s">
        <v>2557</v>
      </c>
      <c r="F147" t="s">
        <v>2679</v>
      </c>
      <c r="G147" t="s">
        <v>2559</v>
      </c>
      <c r="H147" t="s">
        <v>2560</v>
      </c>
      <c r="I147" t="s">
        <v>2561</v>
      </c>
      <c r="J147" t="s">
        <v>2680</v>
      </c>
      <c r="K147" t="s">
        <v>2563</v>
      </c>
      <c r="L147" t="s">
        <v>2564</v>
      </c>
      <c r="M147" t="s">
        <v>2565</v>
      </c>
      <c r="N147" t="s">
        <v>2681</v>
      </c>
      <c r="O147" t="s">
        <v>2567</v>
      </c>
      <c r="P147" t="s">
        <v>2568</v>
      </c>
      <c r="Q147" t="s">
        <v>2569</v>
      </c>
      <c r="R147" t="s">
        <v>2682</v>
      </c>
      <c r="S147" t="s">
        <v>2571</v>
      </c>
      <c r="T147" t="s">
        <v>2572</v>
      </c>
      <c r="U147" t="s">
        <v>2573</v>
      </c>
      <c r="V147" t="s">
        <v>2683</v>
      </c>
      <c r="W147" t="s">
        <v>2575</v>
      </c>
      <c r="X147" t="s">
        <v>2576</v>
      </c>
      <c r="Y147" t="s">
        <v>2577</v>
      </c>
      <c r="Z147" t="s">
        <v>2684</v>
      </c>
      <c r="AA147" t="s">
        <v>2579</v>
      </c>
      <c r="AB147" t="s">
        <v>2580</v>
      </c>
      <c r="AC147" t="s">
        <v>2581</v>
      </c>
      <c r="AD147" t="s">
        <v>2685</v>
      </c>
      <c r="AE147" t="s">
        <v>2583</v>
      </c>
      <c r="AF147" t="s">
        <v>2584</v>
      </c>
      <c r="AG147" t="s">
        <v>2585</v>
      </c>
      <c r="AH147" t="s">
        <v>2686</v>
      </c>
      <c r="AI147" t="s">
        <v>2587</v>
      </c>
      <c r="AJ147" t="s">
        <v>2588</v>
      </c>
      <c r="AK147" t="s">
        <v>2589</v>
      </c>
      <c r="AL147" t="s">
        <v>2687</v>
      </c>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2692</v>
      </c>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2693</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877</v>
      </c>
      <c r="B150">
        <v>1230224.3600000001</v>
      </c>
      <c r="C150">
        <v>679829.68</v>
      </c>
      <c r="D150">
        <v>717212</v>
      </c>
      <c r="E150">
        <v>445360.54</v>
      </c>
      <c r="F150">
        <v>-926676.94</v>
      </c>
      <c r="G150">
        <v>1866831.62</v>
      </c>
      <c r="H150">
        <v>1667871</v>
      </c>
      <c r="I150">
        <v>1391849.98</v>
      </c>
      <c r="J150">
        <v>1403854.13</v>
      </c>
      <c r="K150">
        <v>1469059</v>
      </c>
      <c r="L150">
        <v>1207867</v>
      </c>
      <c r="M150">
        <v>1076881</v>
      </c>
      <c r="N150">
        <v>1128317.01</v>
      </c>
      <c r="O150">
        <v>978295</v>
      </c>
      <c r="P150">
        <v>978176</v>
      </c>
      <c r="Q150">
        <v>851595</v>
      </c>
      <c r="R150">
        <v>1116523.19</v>
      </c>
      <c r="S150">
        <v>672471</v>
      </c>
      <c r="T150">
        <v>711860</v>
      </c>
      <c r="U150">
        <v>550574</v>
      </c>
      <c r="V150">
        <v>499960.31</v>
      </c>
      <c r="W150">
        <v>519723</v>
      </c>
      <c r="X150">
        <v>536965</v>
      </c>
      <c r="Y150">
        <v>549079</v>
      </c>
      <c r="Z150">
        <v>615903.81999999995</v>
      </c>
      <c r="AA150">
        <v>789372</v>
      </c>
      <c r="AB150">
        <v>795231</v>
      </c>
      <c r="AC150">
        <v>762186</v>
      </c>
      <c r="AD150">
        <v>641394.72</v>
      </c>
      <c r="AE150">
        <v>805547</v>
      </c>
      <c r="AF150">
        <v>852889</v>
      </c>
      <c r="AG150">
        <v>849208</v>
      </c>
      <c r="AH150">
        <v>691413.49</v>
      </c>
      <c r="AI150">
        <v>761225.42</v>
      </c>
      <c r="AJ150">
        <v>734869</v>
      </c>
      <c r="AK150">
        <v>650303</v>
      </c>
      <c r="AL150">
        <v>494334.19</v>
      </c>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2694</v>
      </c>
      <c r="B151">
        <v>541739.14</v>
      </c>
      <c r="C151">
        <v>0</v>
      </c>
      <c r="D151">
        <v>717212</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2867</v>
      </c>
      <c r="B152">
        <v>0</v>
      </c>
      <c r="C152">
        <v>7745.62</v>
      </c>
      <c r="D152">
        <v>0</v>
      </c>
      <c r="E152">
        <v>1605.28</v>
      </c>
      <c r="F152">
        <v>-13644.51</v>
      </c>
      <c r="G152">
        <v>19918.849999999999</v>
      </c>
      <c r="H152">
        <v>26049</v>
      </c>
      <c r="I152">
        <v>16317.17</v>
      </c>
      <c r="J152">
        <v>15675.76</v>
      </c>
      <c r="K152">
        <v>28115</v>
      </c>
      <c r="L152">
        <v>22493</v>
      </c>
      <c r="M152">
        <v>5066</v>
      </c>
      <c r="N152">
        <v>15460.96</v>
      </c>
      <c r="O152">
        <v>6501</v>
      </c>
      <c r="P152">
        <v>2686</v>
      </c>
      <c r="Q152">
        <v>6024</v>
      </c>
      <c r="R152">
        <v>5544.93</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2868</v>
      </c>
      <c r="B153">
        <v>0</v>
      </c>
      <c r="C153">
        <v>672084.06</v>
      </c>
      <c r="D153">
        <v>0</v>
      </c>
      <c r="E153">
        <v>443755.26</v>
      </c>
      <c r="F153">
        <v>-913032.43</v>
      </c>
      <c r="G153">
        <v>1846912.77</v>
      </c>
      <c r="H153">
        <v>1641822</v>
      </c>
      <c r="I153">
        <v>1375532.81</v>
      </c>
      <c r="J153">
        <v>1388178.37</v>
      </c>
      <c r="K153">
        <v>1440944</v>
      </c>
      <c r="L153">
        <v>1185374</v>
      </c>
      <c r="M153">
        <v>1071815</v>
      </c>
      <c r="N153">
        <v>1112856.05</v>
      </c>
      <c r="O153">
        <v>971794</v>
      </c>
      <c r="P153">
        <v>975490</v>
      </c>
      <c r="Q153">
        <v>845571</v>
      </c>
      <c r="R153">
        <v>1094343.47</v>
      </c>
      <c r="S153">
        <v>672471</v>
      </c>
      <c r="T153">
        <v>711860</v>
      </c>
      <c r="U153">
        <v>550574</v>
      </c>
      <c r="V153">
        <v>499960.31</v>
      </c>
      <c r="W153">
        <v>519723</v>
      </c>
      <c r="X153">
        <v>536965</v>
      </c>
      <c r="Y153">
        <v>549079</v>
      </c>
      <c r="Z153">
        <v>615903.81999999995</v>
      </c>
      <c r="AA153">
        <v>789372</v>
      </c>
      <c r="AB153">
        <v>795231</v>
      </c>
      <c r="AC153">
        <v>762186</v>
      </c>
      <c r="AD153">
        <v>641394.72</v>
      </c>
      <c r="AE153">
        <v>805547</v>
      </c>
      <c r="AF153">
        <v>852889</v>
      </c>
      <c r="AG153">
        <v>849208</v>
      </c>
      <c r="AH153">
        <v>691413.49</v>
      </c>
      <c r="AI153">
        <v>761225.42</v>
      </c>
      <c r="AJ153">
        <v>734869</v>
      </c>
      <c r="AK153">
        <v>650303</v>
      </c>
      <c r="AL153">
        <v>494334.19</v>
      </c>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2979</v>
      </c>
      <c r="B154">
        <v>78230.22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2980</v>
      </c>
      <c r="B155">
        <v>78230.22</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2981</v>
      </c>
      <c r="B156">
        <v>148187.34</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878</v>
      </c>
      <c r="B157">
        <v>-18301.810000000001</v>
      </c>
      <c r="C157">
        <v>63550.51</v>
      </c>
      <c r="D157">
        <v>0</v>
      </c>
      <c r="E157">
        <v>7159.22</v>
      </c>
      <c r="F157">
        <v>10286.44</v>
      </c>
      <c r="G157">
        <v>9426.82</v>
      </c>
      <c r="H157">
        <v>66430</v>
      </c>
      <c r="I157">
        <v>50129.56</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11894.53</v>
      </c>
      <c r="AI157">
        <v>4230.03</v>
      </c>
      <c r="AJ157">
        <v>0</v>
      </c>
      <c r="AK157">
        <v>0</v>
      </c>
      <c r="AL157">
        <v>0</v>
      </c>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879</v>
      </c>
      <c r="B158">
        <v>0</v>
      </c>
      <c r="C158">
        <v>4788.51</v>
      </c>
      <c r="D158">
        <v>0</v>
      </c>
      <c r="E158">
        <v>7159.22</v>
      </c>
      <c r="F158">
        <v>0</v>
      </c>
      <c r="G158">
        <v>9426.82</v>
      </c>
      <c r="H158">
        <v>0</v>
      </c>
      <c r="I158">
        <v>15654.76</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11894.53</v>
      </c>
      <c r="AI158">
        <v>4230.03</v>
      </c>
      <c r="AJ158">
        <v>0</v>
      </c>
      <c r="AK158">
        <v>0</v>
      </c>
      <c r="AL158">
        <v>0</v>
      </c>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2695</v>
      </c>
      <c r="B159">
        <v>0</v>
      </c>
      <c r="C159">
        <v>58761.99</v>
      </c>
      <c r="D159">
        <v>0</v>
      </c>
      <c r="E159">
        <v>0</v>
      </c>
      <c r="F159">
        <v>45247.26</v>
      </c>
      <c r="G159">
        <v>33634.81</v>
      </c>
      <c r="H159">
        <v>66430</v>
      </c>
      <c r="I159">
        <v>34474.800000000003</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795</v>
      </c>
      <c r="B160">
        <v>57860.59</v>
      </c>
      <c r="C160">
        <v>21367.35</v>
      </c>
      <c r="D160">
        <v>27626</v>
      </c>
      <c r="E160">
        <v>14031.22</v>
      </c>
      <c r="F160">
        <v>-13998.13</v>
      </c>
      <c r="G160">
        <v>50907.07</v>
      </c>
      <c r="H160">
        <v>56489</v>
      </c>
      <c r="I160">
        <v>33758.57</v>
      </c>
      <c r="J160">
        <v>57342.19</v>
      </c>
      <c r="K160">
        <v>50974</v>
      </c>
      <c r="L160">
        <v>45348</v>
      </c>
      <c r="M160">
        <v>51067</v>
      </c>
      <c r="N160">
        <v>21571.3</v>
      </c>
      <c r="O160">
        <v>20165</v>
      </c>
      <c r="P160">
        <v>17019</v>
      </c>
      <c r="Q160">
        <v>21064</v>
      </c>
      <c r="R160">
        <v>70950.23</v>
      </c>
      <c r="S160">
        <v>11467</v>
      </c>
      <c r="T160">
        <v>10424</v>
      </c>
      <c r="U160">
        <v>6574</v>
      </c>
      <c r="V160">
        <v>105450.53</v>
      </c>
      <c r="W160">
        <v>11601</v>
      </c>
      <c r="X160">
        <v>7990</v>
      </c>
      <c r="Y160">
        <v>69711</v>
      </c>
      <c r="Z160">
        <v>8725.64</v>
      </c>
      <c r="AA160">
        <v>14544</v>
      </c>
      <c r="AB160">
        <v>8758</v>
      </c>
      <c r="AC160">
        <v>16158</v>
      </c>
      <c r="AD160">
        <v>15816.11</v>
      </c>
      <c r="AE160">
        <v>11182</v>
      </c>
      <c r="AF160">
        <v>7429</v>
      </c>
      <c r="AG160">
        <v>12214</v>
      </c>
      <c r="AH160">
        <v>1809.33</v>
      </c>
      <c r="AI160">
        <v>9719.7199999999993</v>
      </c>
      <c r="AJ160">
        <v>3084</v>
      </c>
      <c r="AK160">
        <v>3357</v>
      </c>
      <c r="AL160">
        <v>6869.59</v>
      </c>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880</v>
      </c>
      <c r="B161">
        <v>1269783.1399999999</v>
      </c>
      <c r="C161">
        <v>764747.54</v>
      </c>
      <c r="D161">
        <v>744838</v>
      </c>
      <c r="E161">
        <v>466550.98</v>
      </c>
      <c r="F161">
        <v>-930388.64</v>
      </c>
      <c r="G161">
        <v>1927165.52</v>
      </c>
      <c r="H161">
        <v>1790790</v>
      </c>
      <c r="I161">
        <v>1475738.1</v>
      </c>
      <c r="J161">
        <v>1461196.31</v>
      </c>
      <c r="K161">
        <v>1520033</v>
      </c>
      <c r="L161">
        <v>1253215</v>
      </c>
      <c r="M161">
        <v>1127948</v>
      </c>
      <c r="N161">
        <v>1149888.3</v>
      </c>
      <c r="O161">
        <v>998460</v>
      </c>
      <c r="P161">
        <v>995195</v>
      </c>
      <c r="Q161">
        <v>872659</v>
      </c>
      <c r="R161">
        <v>1187473.42</v>
      </c>
      <c r="S161">
        <v>683938</v>
      </c>
      <c r="T161">
        <v>722284</v>
      </c>
      <c r="U161">
        <v>557148</v>
      </c>
      <c r="V161">
        <v>605410.84</v>
      </c>
      <c r="W161">
        <v>531324</v>
      </c>
      <c r="X161">
        <v>544955</v>
      </c>
      <c r="Y161">
        <v>618790</v>
      </c>
      <c r="Z161">
        <v>624629.46</v>
      </c>
      <c r="AA161">
        <v>803916</v>
      </c>
      <c r="AB161">
        <v>803989</v>
      </c>
      <c r="AC161">
        <v>778344</v>
      </c>
      <c r="AD161">
        <v>657210.82999999996</v>
      </c>
      <c r="AE161">
        <v>816729</v>
      </c>
      <c r="AF161">
        <v>860318</v>
      </c>
      <c r="AG161">
        <v>861422</v>
      </c>
      <c r="AH161">
        <v>705117.35</v>
      </c>
      <c r="AI161">
        <v>775175.17</v>
      </c>
      <c r="AJ161">
        <v>737953</v>
      </c>
      <c r="AK161">
        <v>653660</v>
      </c>
      <c r="AL161">
        <v>501203.77</v>
      </c>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2696</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881</v>
      </c>
      <c r="B163">
        <v>422357.49</v>
      </c>
      <c r="C163">
        <v>358612.63</v>
      </c>
      <c r="D163">
        <v>429922</v>
      </c>
      <c r="E163">
        <v>332999.83</v>
      </c>
      <c r="F163">
        <v>-487128.44</v>
      </c>
      <c r="G163">
        <v>934528.38</v>
      </c>
      <c r="H163">
        <v>875725</v>
      </c>
      <c r="I163">
        <v>624589.71</v>
      </c>
      <c r="J163">
        <v>658528.68000000005</v>
      </c>
      <c r="K163">
        <v>694859</v>
      </c>
      <c r="L163">
        <v>537449</v>
      </c>
      <c r="M163">
        <v>392058</v>
      </c>
      <c r="N163">
        <v>406385.98</v>
      </c>
      <c r="O163">
        <v>385399</v>
      </c>
      <c r="P163">
        <v>387392</v>
      </c>
      <c r="Q163">
        <v>356095</v>
      </c>
      <c r="R163">
        <v>508895.78</v>
      </c>
      <c r="S163">
        <v>274328</v>
      </c>
      <c r="T163">
        <v>273448</v>
      </c>
      <c r="U163">
        <v>212084</v>
      </c>
      <c r="V163">
        <v>177313.85</v>
      </c>
      <c r="W163">
        <v>179169</v>
      </c>
      <c r="X163">
        <v>191914</v>
      </c>
      <c r="Y163">
        <v>220687</v>
      </c>
      <c r="Z163">
        <v>254611.65</v>
      </c>
      <c r="AA163">
        <v>367429</v>
      </c>
      <c r="AB163">
        <v>361064</v>
      </c>
      <c r="AC163">
        <v>341450</v>
      </c>
      <c r="AD163">
        <v>315426.06</v>
      </c>
      <c r="AE163">
        <v>314964</v>
      </c>
      <c r="AF163">
        <v>343938</v>
      </c>
      <c r="AG163">
        <v>367606</v>
      </c>
      <c r="AH163">
        <v>311203.46000000002</v>
      </c>
      <c r="AI163">
        <v>322183.27</v>
      </c>
      <c r="AJ163">
        <v>310396</v>
      </c>
      <c r="AK163">
        <v>345570</v>
      </c>
      <c r="AL163">
        <v>323874.21999999997</v>
      </c>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2869</v>
      </c>
      <c r="B164">
        <v>0</v>
      </c>
      <c r="C164">
        <v>3084.95</v>
      </c>
      <c r="D164">
        <v>0</v>
      </c>
      <c r="E164">
        <v>775.37</v>
      </c>
      <c r="F164">
        <v>-17959.3</v>
      </c>
      <c r="G164">
        <v>11553.85</v>
      </c>
      <c r="H164">
        <v>15529</v>
      </c>
      <c r="I164">
        <v>8722.19</v>
      </c>
      <c r="J164">
        <v>33238.660000000003</v>
      </c>
      <c r="K164">
        <v>28536</v>
      </c>
      <c r="L164">
        <v>5197</v>
      </c>
      <c r="M164">
        <v>2045</v>
      </c>
      <c r="N164">
        <v>7016.68</v>
      </c>
      <c r="O164">
        <v>4038</v>
      </c>
      <c r="P164">
        <v>1203</v>
      </c>
      <c r="Q164">
        <v>1900</v>
      </c>
      <c r="R164">
        <v>384.81</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2982</v>
      </c>
      <c r="B165">
        <v>0</v>
      </c>
      <c r="C165">
        <v>355527.69</v>
      </c>
      <c r="D165">
        <v>0</v>
      </c>
      <c r="E165">
        <v>332224.46000000002</v>
      </c>
      <c r="F165">
        <v>-469169.15</v>
      </c>
      <c r="G165">
        <v>922974.54</v>
      </c>
      <c r="H165">
        <v>860196</v>
      </c>
      <c r="I165">
        <v>615867.52</v>
      </c>
      <c r="J165">
        <v>625290.02</v>
      </c>
      <c r="K165">
        <v>666323</v>
      </c>
      <c r="L165">
        <v>532252</v>
      </c>
      <c r="M165">
        <v>390013</v>
      </c>
      <c r="N165">
        <v>399369.3</v>
      </c>
      <c r="O165">
        <v>381361</v>
      </c>
      <c r="P165">
        <v>386189</v>
      </c>
      <c r="Q165">
        <v>354195</v>
      </c>
      <c r="R165">
        <v>507356.53</v>
      </c>
      <c r="S165">
        <v>274328</v>
      </c>
      <c r="T165">
        <v>273448</v>
      </c>
      <c r="U165">
        <v>212084</v>
      </c>
      <c r="V165">
        <v>177313.85</v>
      </c>
      <c r="W165">
        <v>179169</v>
      </c>
      <c r="X165">
        <v>191914</v>
      </c>
      <c r="Y165">
        <v>220687</v>
      </c>
      <c r="Z165">
        <v>254611.65</v>
      </c>
      <c r="AA165">
        <v>367429</v>
      </c>
      <c r="AB165">
        <v>361064</v>
      </c>
      <c r="AC165">
        <v>341450</v>
      </c>
      <c r="AD165">
        <v>315426.06</v>
      </c>
      <c r="AE165">
        <v>314964</v>
      </c>
      <c r="AF165">
        <v>343938</v>
      </c>
      <c r="AG165">
        <v>367606</v>
      </c>
      <c r="AH165">
        <v>311203.46000000002</v>
      </c>
      <c r="AI165">
        <v>322183.27</v>
      </c>
      <c r="AJ165">
        <v>310396</v>
      </c>
      <c r="AK165">
        <v>345570</v>
      </c>
      <c r="AL165">
        <v>323874.21999999997</v>
      </c>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882</v>
      </c>
      <c r="B166">
        <v>315958.48</v>
      </c>
      <c r="C166">
        <v>200730.55</v>
      </c>
      <c r="D166">
        <v>233830</v>
      </c>
      <c r="E166">
        <v>205074.39</v>
      </c>
      <c r="F166">
        <v>83445.679999999993</v>
      </c>
      <c r="G166">
        <v>450447.83</v>
      </c>
      <c r="H166">
        <v>476488</v>
      </c>
      <c r="I166">
        <v>362658.66</v>
      </c>
      <c r="J166">
        <v>390320.21</v>
      </c>
      <c r="K166">
        <v>370465</v>
      </c>
      <c r="L166">
        <v>351165</v>
      </c>
      <c r="M166">
        <v>321749</v>
      </c>
      <c r="N166">
        <v>361429.73</v>
      </c>
      <c r="O166">
        <v>295538</v>
      </c>
      <c r="P166">
        <v>267373</v>
      </c>
      <c r="Q166">
        <v>255351</v>
      </c>
      <c r="R166">
        <v>473212.06</v>
      </c>
      <c r="S166">
        <v>235298</v>
      </c>
      <c r="T166">
        <v>184787</v>
      </c>
      <c r="U166">
        <v>124349</v>
      </c>
      <c r="V166">
        <v>88485.2</v>
      </c>
      <c r="W166">
        <v>85306</v>
      </c>
      <c r="X166">
        <v>97418</v>
      </c>
      <c r="Y166">
        <v>91224</v>
      </c>
      <c r="Z166">
        <v>78420.789999999994</v>
      </c>
      <c r="AA166">
        <v>118959</v>
      </c>
      <c r="AB166">
        <v>114432</v>
      </c>
      <c r="AC166">
        <v>105216</v>
      </c>
      <c r="AD166">
        <v>108088.43</v>
      </c>
      <c r="AE166">
        <v>104355</v>
      </c>
      <c r="AF166">
        <v>104891</v>
      </c>
      <c r="AG166">
        <v>108527</v>
      </c>
      <c r="AH166">
        <v>74002.06</v>
      </c>
      <c r="AI166">
        <v>85619.96</v>
      </c>
      <c r="AJ166">
        <v>93888</v>
      </c>
      <c r="AK166">
        <v>94560</v>
      </c>
      <c r="AL166">
        <v>67570.81</v>
      </c>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883</v>
      </c>
      <c r="B167">
        <v>49353.62</v>
      </c>
      <c r="C167">
        <v>92490.28</v>
      </c>
      <c r="D167">
        <v>87971</v>
      </c>
      <c r="E167">
        <v>87554.53</v>
      </c>
      <c r="F167">
        <v>-166078.95000000001</v>
      </c>
      <c r="G167">
        <v>219065.82</v>
      </c>
      <c r="H167">
        <v>176262</v>
      </c>
      <c r="I167">
        <v>136640.45000000001</v>
      </c>
      <c r="J167">
        <v>132541.37</v>
      </c>
      <c r="K167">
        <v>123181</v>
      </c>
      <c r="L167">
        <v>125113</v>
      </c>
      <c r="M167">
        <v>115934</v>
      </c>
      <c r="N167">
        <v>137573.65</v>
      </c>
      <c r="O167">
        <v>108666</v>
      </c>
      <c r="P167">
        <v>97508</v>
      </c>
      <c r="Q167">
        <v>90339</v>
      </c>
      <c r="R167">
        <v>178413</v>
      </c>
      <c r="S167">
        <v>77194</v>
      </c>
      <c r="T167">
        <v>64853</v>
      </c>
      <c r="U167">
        <v>33719</v>
      </c>
      <c r="V167">
        <v>10930.42</v>
      </c>
      <c r="W167">
        <v>12569</v>
      </c>
      <c r="X167">
        <v>19998</v>
      </c>
      <c r="Y167">
        <v>9121</v>
      </c>
      <c r="Z167">
        <v>9464.32</v>
      </c>
      <c r="AA167">
        <v>29592</v>
      </c>
      <c r="AB167">
        <v>16338</v>
      </c>
      <c r="AC167">
        <v>17560</v>
      </c>
      <c r="AD167">
        <v>13610.54</v>
      </c>
      <c r="AE167">
        <v>15308</v>
      </c>
      <c r="AF167">
        <v>18660</v>
      </c>
      <c r="AG167">
        <v>21545</v>
      </c>
      <c r="AH167">
        <v>10711.56</v>
      </c>
      <c r="AI167">
        <v>29606.82</v>
      </c>
      <c r="AJ167">
        <v>16334</v>
      </c>
      <c r="AK167">
        <v>18080</v>
      </c>
      <c r="AL167">
        <v>10976.36</v>
      </c>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884</v>
      </c>
      <c r="B168">
        <v>266604.86</v>
      </c>
      <c r="C168">
        <v>108240.27</v>
      </c>
      <c r="D168">
        <v>145859</v>
      </c>
      <c r="E168">
        <v>117519.86</v>
      </c>
      <c r="F168">
        <v>249524.63</v>
      </c>
      <c r="G168">
        <v>231382.01</v>
      </c>
      <c r="H168">
        <v>300226</v>
      </c>
      <c r="I168">
        <v>226018.2</v>
      </c>
      <c r="J168">
        <v>257778.84</v>
      </c>
      <c r="K168">
        <v>247284</v>
      </c>
      <c r="L168">
        <v>226052</v>
      </c>
      <c r="M168">
        <v>205815</v>
      </c>
      <c r="N168">
        <v>223856.08</v>
      </c>
      <c r="O168">
        <v>186872</v>
      </c>
      <c r="P168">
        <v>169865</v>
      </c>
      <c r="Q168">
        <v>165012</v>
      </c>
      <c r="R168">
        <v>294799.06</v>
      </c>
      <c r="S168">
        <v>158104</v>
      </c>
      <c r="T168">
        <v>119934</v>
      </c>
      <c r="U168">
        <v>90630</v>
      </c>
      <c r="V168">
        <v>77554.78</v>
      </c>
      <c r="W168">
        <v>72737</v>
      </c>
      <c r="X168">
        <v>77420</v>
      </c>
      <c r="Y168">
        <v>82103</v>
      </c>
      <c r="Z168">
        <v>68956.47</v>
      </c>
      <c r="AA168">
        <v>89367</v>
      </c>
      <c r="AB168">
        <v>98094</v>
      </c>
      <c r="AC168">
        <v>87656</v>
      </c>
      <c r="AD168">
        <v>94477.89</v>
      </c>
      <c r="AE168">
        <v>89047</v>
      </c>
      <c r="AF168">
        <v>86231</v>
      </c>
      <c r="AG168">
        <v>86982</v>
      </c>
      <c r="AH168">
        <v>63290.49</v>
      </c>
      <c r="AI168">
        <v>56013.13</v>
      </c>
      <c r="AJ168">
        <v>77554</v>
      </c>
      <c r="AK168">
        <v>76480</v>
      </c>
      <c r="AL168">
        <v>56594.45</v>
      </c>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891</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3675.53</v>
      </c>
      <c r="AI169">
        <v>4055.72</v>
      </c>
      <c r="AJ169">
        <v>0</v>
      </c>
      <c r="AK169">
        <v>0</v>
      </c>
      <c r="AL169">
        <v>0</v>
      </c>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885</v>
      </c>
      <c r="B170">
        <v>0</v>
      </c>
      <c r="C170">
        <v>36288.839999999997</v>
      </c>
      <c r="D170">
        <v>0</v>
      </c>
      <c r="E170">
        <v>33319.75</v>
      </c>
      <c r="F170">
        <v>0</v>
      </c>
      <c r="G170">
        <v>47916.24</v>
      </c>
      <c r="H170">
        <v>0</v>
      </c>
      <c r="I170">
        <v>54915.05</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19232.150000000001</v>
      </c>
      <c r="AI170">
        <v>15271.6</v>
      </c>
      <c r="AJ170">
        <v>0</v>
      </c>
      <c r="AK170">
        <v>0</v>
      </c>
      <c r="AL170">
        <v>0</v>
      </c>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892</v>
      </c>
      <c r="B171">
        <v>0</v>
      </c>
      <c r="C171">
        <v>-18584.98</v>
      </c>
      <c r="D171">
        <v>0</v>
      </c>
      <c r="E171">
        <v>244.12</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424.42</v>
      </c>
      <c r="AI171">
        <v>27.16</v>
      </c>
      <c r="AJ171">
        <v>0</v>
      </c>
      <c r="AK171">
        <v>0</v>
      </c>
      <c r="AL171">
        <v>0</v>
      </c>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2550</v>
      </c>
      <c r="B172">
        <v>0</v>
      </c>
      <c r="C172">
        <v>1.19</v>
      </c>
      <c r="D172">
        <v>0</v>
      </c>
      <c r="E172">
        <v>0</v>
      </c>
      <c r="F172">
        <v>0</v>
      </c>
      <c r="G172">
        <v>0</v>
      </c>
      <c r="H172">
        <v>0</v>
      </c>
      <c r="I172">
        <v>0</v>
      </c>
      <c r="J172">
        <v>0</v>
      </c>
      <c r="K172">
        <v>0</v>
      </c>
      <c r="L172">
        <v>0</v>
      </c>
      <c r="M172">
        <v>0</v>
      </c>
      <c r="N172">
        <v>5916.5</v>
      </c>
      <c r="O172">
        <v>0</v>
      </c>
      <c r="P172">
        <v>0</v>
      </c>
      <c r="Q172">
        <v>0</v>
      </c>
      <c r="R172">
        <v>-0.13</v>
      </c>
      <c r="S172">
        <v>2630.33</v>
      </c>
      <c r="T172">
        <v>0</v>
      </c>
      <c r="U172">
        <v>7891</v>
      </c>
      <c r="V172">
        <v>0</v>
      </c>
      <c r="W172">
        <v>0</v>
      </c>
      <c r="X172">
        <v>0</v>
      </c>
      <c r="Y172">
        <v>0</v>
      </c>
      <c r="Z172">
        <v>25590.31</v>
      </c>
      <c r="AA172">
        <v>0</v>
      </c>
      <c r="AB172">
        <v>0</v>
      </c>
      <c r="AC172">
        <v>0</v>
      </c>
      <c r="AD172">
        <v>0</v>
      </c>
      <c r="AE172">
        <v>0</v>
      </c>
      <c r="AF172">
        <v>0</v>
      </c>
      <c r="AG172">
        <v>0</v>
      </c>
      <c r="AH172">
        <v>0</v>
      </c>
      <c r="AI172">
        <v>0</v>
      </c>
      <c r="AJ172">
        <v>0</v>
      </c>
      <c r="AK172">
        <v>0</v>
      </c>
      <c r="AL172">
        <v>0</v>
      </c>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t="s">
        <v>2870</v>
      </c>
      <c r="B173">
        <v>0</v>
      </c>
      <c r="C173">
        <v>2.14</v>
      </c>
      <c r="D173">
        <v>0</v>
      </c>
      <c r="E173">
        <v>7.71</v>
      </c>
      <c r="F173">
        <v>0</v>
      </c>
      <c r="G173">
        <v>0</v>
      </c>
      <c r="H173">
        <v>0</v>
      </c>
      <c r="I173">
        <v>0</v>
      </c>
      <c r="J173">
        <v>0</v>
      </c>
      <c r="K173">
        <v>0</v>
      </c>
      <c r="L173">
        <v>0</v>
      </c>
      <c r="M173">
        <v>0</v>
      </c>
      <c r="N173">
        <v>8904.34</v>
      </c>
      <c r="O173">
        <v>2542</v>
      </c>
      <c r="P173">
        <v>271</v>
      </c>
      <c r="Q173">
        <v>1712</v>
      </c>
      <c r="R173">
        <v>4149.4799999999996</v>
      </c>
      <c r="S173">
        <v>375</v>
      </c>
      <c r="T173">
        <v>2469</v>
      </c>
      <c r="U173">
        <v>31325</v>
      </c>
      <c r="V173">
        <v>94383.17</v>
      </c>
      <c r="W173">
        <v>-1719</v>
      </c>
      <c r="X173">
        <v>97908</v>
      </c>
      <c r="Y173">
        <v>1069</v>
      </c>
      <c r="Z173">
        <v>156692.04999999999</v>
      </c>
      <c r="AA173">
        <v>12</v>
      </c>
      <c r="AB173">
        <v>1900</v>
      </c>
      <c r="AC173">
        <v>11217</v>
      </c>
      <c r="AD173">
        <v>3418.1</v>
      </c>
      <c r="AE173">
        <v>1728</v>
      </c>
      <c r="AF173">
        <v>2166</v>
      </c>
      <c r="AG173">
        <v>461</v>
      </c>
      <c r="AH173">
        <v>0</v>
      </c>
      <c r="AI173">
        <v>0</v>
      </c>
      <c r="AJ173">
        <v>-162</v>
      </c>
      <c r="AK173">
        <v>186</v>
      </c>
      <c r="AL173">
        <v>2979.62</v>
      </c>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2697</v>
      </c>
      <c r="B174">
        <v>654898.25</v>
      </c>
      <c r="C174">
        <v>577050.37</v>
      </c>
      <c r="D174">
        <v>663752</v>
      </c>
      <c r="E174">
        <v>571645.80000000005</v>
      </c>
      <c r="F174">
        <v>-562886.81000000006</v>
      </c>
      <c r="G174">
        <v>1432892.45</v>
      </c>
      <c r="H174">
        <v>1352213</v>
      </c>
      <c r="I174">
        <v>1042163.42</v>
      </c>
      <c r="J174">
        <v>1048848.8999999999</v>
      </c>
      <c r="K174">
        <v>1065324</v>
      </c>
      <c r="L174">
        <v>888614</v>
      </c>
      <c r="M174">
        <v>713807</v>
      </c>
      <c r="N174">
        <v>800386.05</v>
      </c>
      <c r="O174">
        <v>683479</v>
      </c>
      <c r="P174">
        <v>655036</v>
      </c>
      <c r="Q174">
        <v>613158</v>
      </c>
      <c r="R174">
        <v>986257.19</v>
      </c>
      <c r="S174">
        <v>510001</v>
      </c>
      <c r="T174">
        <v>460704</v>
      </c>
      <c r="U174">
        <v>375649</v>
      </c>
      <c r="V174">
        <v>360182.22</v>
      </c>
      <c r="W174">
        <v>262756</v>
      </c>
      <c r="X174">
        <v>387240</v>
      </c>
      <c r="Y174">
        <v>312980</v>
      </c>
      <c r="Z174">
        <v>592085.71</v>
      </c>
      <c r="AA174">
        <v>486400</v>
      </c>
      <c r="AB174">
        <v>477396</v>
      </c>
      <c r="AC174">
        <v>457883</v>
      </c>
      <c r="AD174">
        <v>426932.58</v>
      </c>
      <c r="AE174">
        <v>421047</v>
      </c>
      <c r="AF174">
        <v>450995</v>
      </c>
      <c r="AG174">
        <v>476594</v>
      </c>
      <c r="AH174">
        <v>408537.63</v>
      </c>
      <c r="AI174">
        <v>427157.71</v>
      </c>
      <c r="AJ174">
        <v>404284</v>
      </c>
      <c r="AK174">
        <v>440316</v>
      </c>
      <c r="AL174">
        <v>394424.64</v>
      </c>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886</v>
      </c>
      <c r="B175">
        <v>-128556.45</v>
      </c>
      <c r="C175">
        <v>541859.85</v>
      </c>
      <c r="D175">
        <v>-53102</v>
      </c>
      <c r="E175">
        <v>-21766.959999999999</v>
      </c>
      <c r="F175">
        <v>81468.539999999994</v>
      </c>
      <c r="G175">
        <v>32541.919999999998</v>
      </c>
      <c r="H175">
        <v>23800</v>
      </c>
      <c r="I175">
        <v>-6788.42</v>
      </c>
      <c r="J175">
        <v>-23414.65</v>
      </c>
      <c r="K175">
        <v>17715</v>
      </c>
      <c r="L175">
        <v>15161</v>
      </c>
      <c r="M175">
        <v>-30159</v>
      </c>
      <c r="N175">
        <v>373.18</v>
      </c>
      <c r="O175">
        <v>-54578</v>
      </c>
      <c r="P175">
        <v>-7378</v>
      </c>
      <c r="Q175">
        <v>-8367</v>
      </c>
      <c r="R175">
        <v>-19774.82</v>
      </c>
      <c r="S175">
        <v>-1351</v>
      </c>
      <c r="T175">
        <v>1615</v>
      </c>
      <c r="U175">
        <v>3659</v>
      </c>
      <c r="V175">
        <v>9823.17</v>
      </c>
      <c r="W175">
        <v>10556</v>
      </c>
      <c r="X175">
        <v>11220</v>
      </c>
      <c r="Y175">
        <v>-1224</v>
      </c>
      <c r="Z175">
        <v>3953.28</v>
      </c>
      <c r="AA175">
        <v>4429</v>
      </c>
      <c r="AB175">
        <v>4743</v>
      </c>
      <c r="AC175">
        <v>1461</v>
      </c>
      <c r="AD175">
        <v>-203.07</v>
      </c>
      <c r="AE175">
        <v>0</v>
      </c>
      <c r="AF175">
        <v>0</v>
      </c>
      <c r="AG175">
        <v>0</v>
      </c>
      <c r="AH175">
        <v>0</v>
      </c>
      <c r="AI175">
        <v>0</v>
      </c>
      <c r="AJ175">
        <v>0</v>
      </c>
      <c r="AK175">
        <v>0</v>
      </c>
      <c r="AL175">
        <v>0</v>
      </c>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887</v>
      </c>
      <c r="B176">
        <v>0</v>
      </c>
      <c r="C176">
        <v>7414.46</v>
      </c>
      <c r="D176">
        <v>0</v>
      </c>
      <c r="E176">
        <v>-2194.17</v>
      </c>
      <c r="F176">
        <v>77586.720000000001</v>
      </c>
      <c r="G176">
        <v>-15966.21</v>
      </c>
      <c r="H176">
        <v>0</v>
      </c>
      <c r="I176">
        <v>-14700.77</v>
      </c>
      <c r="J176">
        <v>0</v>
      </c>
      <c r="K176">
        <v>0</v>
      </c>
      <c r="L176">
        <v>0</v>
      </c>
      <c r="M176">
        <v>0</v>
      </c>
      <c r="N176">
        <v>15864.95</v>
      </c>
      <c r="O176">
        <v>0</v>
      </c>
      <c r="P176">
        <v>0</v>
      </c>
      <c r="Q176">
        <v>0</v>
      </c>
      <c r="R176">
        <v>0</v>
      </c>
      <c r="S176">
        <v>16.329999999999998</v>
      </c>
      <c r="T176">
        <v>43</v>
      </c>
      <c r="U176">
        <v>207438</v>
      </c>
      <c r="V176">
        <v>1435.42</v>
      </c>
      <c r="W176">
        <v>8711</v>
      </c>
      <c r="X176">
        <v>138868</v>
      </c>
      <c r="Y176">
        <v>-727</v>
      </c>
      <c r="Z176">
        <v>250.69</v>
      </c>
      <c r="AA176">
        <v>53171</v>
      </c>
      <c r="AB176">
        <v>0</v>
      </c>
      <c r="AC176">
        <v>0</v>
      </c>
      <c r="AD176">
        <v>0</v>
      </c>
      <c r="AE176">
        <v>0</v>
      </c>
      <c r="AF176">
        <v>0</v>
      </c>
      <c r="AG176">
        <v>0</v>
      </c>
      <c r="AH176">
        <v>-2366.67</v>
      </c>
      <c r="AI176">
        <v>-259.92</v>
      </c>
      <c r="AJ176">
        <v>0</v>
      </c>
      <c r="AK176">
        <v>0</v>
      </c>
      <c r="AL176">
        <v>0</v>
      </c>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2698</v>
      </c>
      <c r="B177">
        <v>0</v>
      </c>
      <c r="C177">
        <v>-3432.59</v>
      </c>
      <c r="D177">
        <v>0</v>
      </c>
      <c r="E177">
        <v>-2194.17</v>
      </c>
      <c r="F177">
        <v>0</v>
      </c>
      <c r="G177">
        <v>-16078.07</v>
      </c>
      <c r="H177">
        <v>0</v>
      </c>
      <c r="I177">
        <v>-20144.46</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322.06</v>
      </c>
      <c r="AI177">
        <v>-176.85</v>
      </c>
      <c r="AJ177">
        <v>0</v>
      </c>
      <c r="AK177">
        <v>0</v>
      </c>
      <c r="AL177">
        <v>0</v>
      </c>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A178" t="s">
        <v>2699</v>
      </c>
      <c r="B178">
        <v>0</v>
      </c>
      <c r="C178">
        <v>0</v>
      </c>
      <c r="D178">
        <v>0</v>
      </c>
      <c r="E178">
        <v>0</v>
      </c>
      <c r="F178">
        <v>0</v>
      </c>
      <c r="G178">
        <v>0</v>
      </c>
      <c r="H178">
        <v>0</v>
      </c>
      <c r="I178">
        <v>0</v>
      </c>
      <c r="J178">
        <v>0</v>
      </c>
      <c r="K178">
        <v>0</v>
      </c>
      <c r="L178">
        <v>0</v>
      </c>
      <c r="M178">
        <v>0</v>
      </c>
      <c r="N178">
        <v>0</v>
      </c>
      <c r="O178">
        <v>0</v>
      </c>
      <c r="P178">
        <v>0</v>
      </c>
      <c r="Q178">
        <v>0</v>
      </c>
      <c r="R178">
        <v>0</v>
      </c>
      <c r="S178">
        <v>0</v>
      </c>
      <c r="T178">
        <v>0</v>
      </c>
      <c r="U178">
        <v>207438</v>
      </c>
      <c r="V178">
        <v>0</v>
      </c>
      <c r="W178">
        <v>0</v>
      </c>
      <c r="X178">
        <v>0</v>
      </c>
      <c r="Y178">
        <v>0</v>
      </c>
      <c r="Z178">
        <v>0</v>
      </c>
      <c r="AA178">
        <v>0</v>
      </c>
      <c r="AB178">
        <v>0</v>
      </c>
      <c r="AC178">
        <v>0</v>
      </c>
      <c r="AD178">
        <v>0</v>
      </c>
      <c r="AE178">
        <v>0</v>
      </c>
      <c r="AF178">
        <v>0</v>
      </c>
      <c r="AG178">
        <v>0</v>
      </c>
      <c r="AH178">
        <v>0</v>
      </c>
      <c r="AI178">
        <v>0</v>
      </c>
      <c r="AJ178">
        <v>0</v>
      </c>
      <c r="AK178">
        <v>0</v>
      </c>
      <c r="AL178">
        <v>0</v>
      </c>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1:72" x14ac:dyDescent="0.3">
      <c r="A179" t="s">
        <v>2983</v>
      </c>
      <c r="B179">
        <v>0</v>
      </c>
      <c r="C179">
        <v>6.86</v>
      </c>
      <c r="D179">
        <v>0</v>
      </c>
      <c r="E179">
        <v>0</v>
      </c>
      <c r="F179">
        <v>0</v>
      </c>
      <c r="G179">
        <v>111.87</v>
      </c>
      <c r="H179">
        <v>0</v>
      </c>
      <c r="I179">
        <v>122.48</v>
      </c>
      <c r="J179">
        <v>0</v>
      </c>
      <c r="K179">
        <v>0</v>
      </c>
      <c r="L179">
        <v>0</v>
      </c>
      <c r="M179">
        <v>0</v>
      </c>
      <c r="N179">
        <v>0</v>
      </c>
      <c r="O179">
        <v>0</v>
      </c>
      <c r="P179">
        <v>0</v>
      </c>
      <c r="Q179">
        <v>0</v>
      </c>
      <c r="R179">
        <v>0</v>
      </c>
      <c r="S179">
        <v>16.329999999999998</v>
      </c>
      <c r="T179">
        <v>43</v>
      </c>
      <c r="U179">
        <v>0</v>
      </c>
      <c r="V179">
        <v>1436</v>
      </c>
      <c r="W179">
        <v>3863</v>
      </c>
      <c r="X179">
        <v>74220</v>
      </c>
      <c r="Y179">
        <v>0</v>
      </c>
      <c r="Z179">
        <v>0</v>
      </c>
      <c r="AA179">
        <v>0</v>
      </c>
      <c r="AB179">
        <v>0</v>
      </c>
      <c r="AC179">
        <v>0</v>
      </c>
      <c r="AD179">
        <v>0</v>
      </c>
      <c r="AE179">
        <v>0</v>
      </c>
      <c r="AF179">
        <v>0</v>
      </c>
      <c r="AG179">
        <v>0</v>
      </c>
      <c r="AH179">
        <v>-2688.73</v>
      </c>
      <c r="AI179">
        <v>-83.06</v>
      </c>
      <c r="AJ179">
        <v>0</v>
      </c>
      <c r="AK179">
        <v>0</v>
      </c>
      <c r="AL179">
        <v>0</v>
      </c>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1:72" x14ac:dyDescent="0.3">
      <c r="A180" t="s">
        <v>2871</v>
      </c>
      <c r="B180">
        <v>0</v>
      </c>
      <c r="C180">
        <v>10840.19</v>
      </c>
      <c r="D180">
        <v>0</v>
      </c>
      <c r="E180">
        <v>0</v>
      </c>
      <c r="F180">
        <v>29004.25</v>
      </c>
      <c r="G180">
        <v>6331.18</v>
      </c>
      <c r="H180">
        <v>0</v>
      </c>
      <c r="I180">
        <v>5321.21</v>
      </c>
      <c r="J180">
        <v>0</v>
      </c>
      <c r="K180">
        <v>0</v>
      </c>
      <c r="L180">
        <v>0</v>
      </c>
      <c r="M180">
        <v>0</v>
      </c>
      <c r="N180">
        <v>15864.95</v>
      </c>
      <c r="O180">
        <v>0</v>
      </c>
      <c r="P180">
        <v>0</v>
      </c>
      <c r="Q180">
        <v>0</v>
      </c>
      <c r="R180">
        <v>0</v>
      </c>
      <c r="S180">
        <v>0</v>
      </c>
      <c r="T180">
        <v>0</v>
      </c>
      <c r="U180">
        <v>0</v>
      </c>
      <c r="V180">
        <v>-0.57999999999999996</v>
      </c>
      <c r="W180">
        <v>4848</v>
      </c>
      <c r="X180">
        <v>64648</v>
      </c>
      <c r="Y180">
        <v>-727</v>
      </c>
      <c r="Z180">
        <v>250.69</v>
      </c>
      <c r="AA180">
        <v>53171</v>
      </c>
      <c r="AB180">
        <v>0</v>
      </c>
      <c r="AC180">
        <v>0</v>
      </c>
      <c r="AD180">
        <v>0</v>
      </c>
      <c r="AE180">
        <v>0</v>
      </c>
      <c r="AF180">
        <v>0</v>
      </c>
      <c r="AG180">
        <v>0</v>
      </c>
      <c r="AH180">
        <v>0</v>
      </c>
      <c r="AI180">
        <v>0</v>
      </c>
      <c r="AJ180">
        <v>0</v>
      </c>
      <c r="AK180">
        <v>0</v>
      </c>
      <c r="AL180">
        <v>0</v>
      </c>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1:72" x14ac:dyDescent="0.3">
      <c r="A181" t="s">
        <v>2700</v>
      </c>
      <c r="B181">
        <v>476846.73</v>
      </c>
      <c r="C181">
        <v>736971.48</v>
      </c>
      <c r="D181">
        <v>27984</v>
      </c>
      <c r="E181">
        <v>-129055.95</v>
      </c>
      <c r="F181">
        <v>-208446.57</v>
      </c>
      <c r="G181">
        <v>510848.78</v>
      </c>
      <c r="H181">
        <v>462377</v>
      </c>
      <c r="I181">
        <v>412085.5</v>
      </c>
      <c r="J181">
        <v>388932.76</v>
      </c>
      <c r="K181">
        <v>472424</v>
      </c>
      <c r="L181">
        <v>379762</v>
      </c>
      <c r="M181">
        <v>383982</v>
      </c>
      <c r="N181">
        <v>413335.23</v>
      </c>
      <c r="O181">
        <v>260403</v>
      </c>
      <c r="P181">
        <v>332781</v>
      </c>
      <c r="Q181">
        <v>251134</v>
      </c>
      <c r="R181">
        <v>181392.42</v>
      </c>
      <c r="S181">
        <v>172586</v>
      </c>
      <c r="T181">
        <v>263238</v>
      </c>
      <c r="U181">
        <v>392596</v>
      </c>
      <c r="V181">
        <v>256487.21</v>
      </c>
      <c r="W181">
        <v>287835</v>
      </c>
      <c r="X181">
        <v>307803</v>
      </c>
      <c r="Y181">
        <v>303859</v>
      </c>
      <c r="Z181">
        <v>36747.72</v>
      </c>
      <c r="AA181">
        <v>375116</v>
      </c>
      <c r="AB181">
        <v>331336</v>
      </c>
      <c r="AC181">
        <v>321922</v>
      </c>
      <c r="AD181">
        <v>229465.95</v>
      </c>
      <c r="AE181">
        <v>395682</v>
      </c>
      <c r="AF181">
        <v>409323</v>
      </c>
      <c r="AG181">
        <v>384828</v>
      </c>
      <c r="AH181">
        <v>294213.05</v>
      </c>
      <c r="AI181">
        <v>347757.55</v>
      </c>
      <c r="AJ181">
        <v>333669</v>
      </c>
      <c r="AK181">
        <v>213344</v>
      </c>
      <c r="AL181">
        <v>106779.13</v>
      </c>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1:72" x14ac:dyDescent="0.3">
      <c r="A182" t="s">
        <v>888</v>
      </c>
      <c r="B182">
        <v>18726.52</v>
      </c>
      <c r="C182">
        <v>17877.79</v>
      </c>
      <c r="D182">
        <v>19096</v>
      </c>
      <c r="E182">
        <v>17457.03</v>
      </c>
      <c r="F182">
        <v>4394.66</v>
      </c>
      <c r="G182">
        <v>21159.65</v>
      </c>
      <c r="H182">
        <v>24321</v>
      </c>
      <c r="I182">
        <v>24082.83</v>
      </c>
      <c r="J182">
        <v>15730.93</v>
      </c>
      <c r="K182">
        <v>17581</v>
      </c>
      <c r="L182">
        <v>18130</v>
      </c>
      <c r="M182">
        <v>15289</v>
      </c>
      <c r="N182">
        <v>17025.849999999999</v>
      </c>
      <c r="O182">
        <v>22411</v>
      </c>
      <c r="P182">
        <v>25105</v>
      </c>
      <c r="Q182">
        <v>23006</v>
      </c>
      <c r="R182">
        <v>18164.439999999999</v>
      </c>
      <c r="S182">
        <v>7613</v>
      </c>
      <c r="T182">
        <v>3901</v>
      </c>
      <c r="U182">
        <v>2034</v>
      </c>
      <c r="V182">
        <v>2018.5</v>
      </c>
      <c r="W182">
        <v>2280</v>
      </c>
      <c r="X182">
        <v>3554</v>
      </c>
      <c r="Y182">
        <v>3564</v>
      </c>
      <c r="Z182">
        <v>3585.43</v>
      </c>
      <c r="AA182">
        <v>1738</v>
      </c>
      <c r="AB182">
        <v>3487</v>
      </c>
      <c r="AC182">
        <v>1040</v>
      </c>
      <c r="AD182">
        <v>125.07</v>
      </c>
      <c r="AE182">
        <v>293</v>
      </c>
      <c r="AF182">
        <v>174</v>
      </c>
      <c r="AG182">
        <v>84</v>
      </c>
      <c r="AH182">
        <v>91.27</v>
      </c>
      <c r="AI182">
        <v>1949.87</v>
      </c>
      <c r="AJ182">
        <v>58</v>
      </c>
      <c r="AK182">
        <v>58</v>
      </c>
      <c r="AL182">
        <v>127.23</v>
      </c>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row r="183" spans="1:72" x14ac:dyDescent="0.3">
      <c r="A183" t="s">
        <v>889</v>
      </c>
      <c r="B183">
        <v>110627.93</v>
      </c>
      <c r="C183">
        <v>29142.63</v>
      </c>
      <c r="D183">
        <v>16491</v>
      </c>
      <c r="E183">
        <v>-23350.92</v>
      </c>
      <c r="F183">
        <v>-35072.71</v>
      </c>
      <c r="G183">
        <v>100691.75</v>
      </c>
      <c r="H183">
        <v>55929</v>
      </c>
      <c r="I183">
        <v>92584.57</v>
      </c>
      <c r="J183">
        <v>96886.1</v>
      </c>
      <c r="K183">
        <v>96746</v>
      </c>
      <c r="L183">
        <v>76133</v>
      </c>
      <c r="M183">
        <v>82126</v>
      </c>
      <c r="N183">
        <v>66317.850000000006</v>
      </c>
      <c r="O183">
        <v>37127</v>
      </c>
      <c r="P183">
        <v>83309</v>
      </c>
      <c r="Q183">
        <v>54591</v>
      </c>
      <c r="R183">
        <v>37793.379999999997</v>
      </c>
      <c r="S183">
        <v>46996</v>
      </c>
      <c r="T183">
        <v>51543</v>
      </c>
      <c r="U183">
        <v>73319</v>
      </c>
      <c r="V183">
        <v>44854.36</v>
      </c>
      <c r="W183">
        <v>53490</v>
      </c>
      <c r="X183">
        <v>45069</v>
      </c>
      <c r="Y183">
        <v>60639</v>
      </c>
      <c r="Z183">
        <v>18123.38</v>
      </c>
      <c r="AA183">
        <v>72538</v>
      </c>
      <c r="AB183">
        <v>63433</v>
      </c>
      <c r="AC183">
        <v>63602</v>
      </c>
      <c r="AD183">
        <v>36511.800000000003</v>
      </c>
      <c r="AE183">
        <v>78108</v>
      </c>
      <c r="AF183">
        <v>81349</v>
      </c>
      <c r="AG183">
        <v>76928</v>
      </c>
      <c r="AH183">
        <v>69779</v>
      </c>
      <c r="AI183">
        <v>75153.399999999994</v>
      </c>
      <c r="AJ183">
        <v>80512</v>
      </c>
      <c r="AK183">
        <v>53396</v>
      </c>
      <c r="AL183">
        <v>37038.74</v>
      </c>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row>
    <row r="184" spans="1:72" x14ac:dyDescent="0.3">
      <c r="A184" t="s">
        <v>2701</v>
      </c>
      <c r="B184">
        <v>347492.28</v>
      </c>
      <c r="C184">
        <v>689951.06</v>
      </c>
      <c r="D184">
        <v>-7603</v>
      </c>
      <c r="E184">
        <v>-123162.06</v>
      </c>
      <c r="F184">
        <v>-177768.51</v>
      </c>
      <c r="G184">
        <v>388997.37</v>
      </c>
      <c r="H184">
        <v>382127</v>
      </c>
      <c r="I184">
        <v>295418.09999999998</v>
      </c>
      <c r="J184">
        <v>276315.73</v>
      </c>
      <c r="K184">
        <v>358097</v>
      </c>
      <c r="L184">
        <v>285499</v>
      </c>
      <c r="M184">
        <v>286567</v>
      </c>
      <c r="N184">
        <v>329991.53000000003</v>
      </c>
      <c r="O184">
        <v>200865</v>
      </c>
      <c r="P184">
        <v>224367</v>
      </c>
      <c r="Q184">
        <v>173537</v>
      </c>
      <c r="R184">
        <v>125434.6</v>
      </c>
      <c r="S184">
        <v>117977</v>
      </c>
      <c r="T184">
        <v>207794</v>
      </c>
      <c r="U184">
        <v>317243</v>
      </c>
      <c r="V184">
        <v>209614.35</v>
      </c>
      <c r="W184">
        <v>232065</v>
      </c>
      <c r="X184">
        <v>259180</v>
      </c>
      <c r="Y184">
        <v>239656</v>
      </c>
      <c r="Z184">
        <v>15038.91</v>
      </c>
      <c r="AA184">
        <v>300840</v>
      </c>
      <c r="AB184">
        <v>264416</v>
      </c>
      <c r="AC184">
        <v>257280</v>
      </c>
      <c r="AD184">
        <v>192829.09</v>
      </c>
      <c r="AE184">
        <v>317281</v>
      </c>
      <c r="AF184">
        <v>327800</v>
      </c>
      <c r="AG184">
        <v>307816</v>
      </c>
      <c r="AH184">
        <v>224342.78</v>
      </c>
      <c r="AI184">
        <v>270654.28000000003</v>
      </c>
      <c r="AJ184">
        <v>253099</v>
      </c>
      <c r="AK184">
        <v>159890</v>
      </c>
      <c r="AL184">
        <v>69613.17</v>
      </c>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row>
    <row r="185" spans="1:72" x14ac:dyDescent="0.3">
      <c r="A185" t="s">
        <v>2984</v>
      </c>
      <c r="B185">
        <v>0</v>
      </c>
      <c r="C185">
        <v>0</v>
      </c>
      <c r="D185">
        <v>0</v>
      </c>
      <c r="E185">
        <v>0</v>
      </c>
      <c r="F185">
        <v>103747.34</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row>
    <row r="186" spans="1:72" x14ac:dyDescent="0.3">
      <c r="A186" t="s">
        <v>2702</v>
      </c>
      <c r="B186">
        <v>347492.28</v>
      </c>
      <c r="C186">
        <v>689951.06</v>
      </c>
      <c r="D186">
        <v>-7603</v>
      </c>
      <c r="E186">
        <v>-123162.06</v>
      </c>
      <c r="F186">
        <v>237220.85</v>
      </c>
      <c r="G186">
        <v>388997.37</v>
      </c>
      <c r="H186">
        <v>382127</v>
      </c>
      <c r="I186">
        <v>295418.09999999998</v>
      </c>
      <c r="J186">
        <v>276315.73</v>
      </c>
      <c r="K186">
        <v>358097</v>
      </c>
      <c r="L186">
        <v>285499</v>
      </c>
      <c r="M186">
        <v>286567</v>
      </c>
      <c r="N186">
        <v>329991.53000000003</v>
      </c>
      <c r="O186">
        <v>200865</v>
      </c>
      <c r="P186">
        <v>224367</v>
      </c>
      <c r="Q186">
        <v>173537</v>
      </c>
      <c r="R186">
        <v>125434.6</v>
      </c>
      <c r="S186">
        <v>117977</v>
      </c>
      <c r="T186">
        <v>207794</v>
      </c>
      <c r="U186">
        <v>317243</v>
      </c>
      <c r="V186">
        <v>209614.34</v>
      </c>
      <c r="W186">
        <v>232065</v>
      </c>
      <c r="X186">
        <v>259180</v>
      </c>
      <c r="Y186">
        <v>239656</v>
      </c>
      <c r="Z186">
        <v>15038.91</v>
      </c>
      <c r="AA186">
        <v>300840</v>
      </c>
      <c r="AB186">
        <v>264416</v>
      </c>
      <c r="AC186">
        <v>257280</v>
      </c>
      <c r="AD186">
        <v>192829.09</v>
      </c>
      <c r="AE186">
        <v>317281</v>
      </c>
      <c r="AF186">
        <v>327800</v>
      </c>
      <c r="AG186">
        <v>307816</v>
      </c>
      <c r="AH186">
        <v>224342.78</v>
      </c>
      <c r="AI186">
        <v>270654.28000000003</v>
      </c>
      <c r="AJ186">
        <v>253099</v>
      </c>
      <c r="AK186">
        <v>159890</v>
      </c>
      <c r="AL186">
        <v>69613.17</v>
      </c>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row>
    <row r="187" spans="1:72" x14ac:dyDescent="0.3">
      <c r="A187" t="s">
        <v>2703</v>
      </c>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row>
    <row r="188" spans="1:72" x14ac:dyDescent="0.3">
      <c r="A188" t="s">
        <v>2704</v>
      </c>
      <c r="B188">
        <v>347492.28</v>
      </c>
      <c r="C188">
        <v>689951.06</v>
      </c>
      <c r="D188">
        <v>-7603</v>
      </c>
      <c r="E188">
        <v>-123162.06</v>
      </c>
      <c r="F188">
        <v>237220.85</v>
      </c>
      <c r="G188">
        <v>388997.37</v>
      </c>
      <c r="H188">
        <v>382127</v>
      </c>
      <c r="I188">
        <v>295418.09999999998</v>
      </c>
      <c r="J188">
        <v>276315.73</v>
      </c>
      <c r="K188">
        <v>358097</v>
      </c>
      <c r="L188">
        <v>285499</v>
      </c>
      <c r="M188">
        <v>286567</v>
      </c>
      <c r="N188">
        <v>329991.53000000003</v>
      </c>
      <c r="O188">
        <v>200865</v>
      </c>
      <c r="P188">
        <v>224367</v>
      </c>
      <c r="Q188">
        <v>173537</v>
      </c>
      <c r="R188">
        <v>125434.6</v>
      </c>
      <c r="S188">
        <v>117977</v>
      </c>
      <c r="T188">
        <v>207794</v>
      </c>
      <c r="U188">
        <v>317243</v>
      </c>
      <c r="V188">
        <v>209614.34</v>
      </c>
      <c r="W188">
        <v>232065</v>
      </c>
      <c r="X188">
        <v>259180</v>
      </c>
      <c r="Y188">
        <v>239656</v>
      </c>
      <c r="Z188">
        <v>15038.91</v>
      </c>
      <c r="AA188">
        <v>300840</v>
      </c>
      <c r="AB188">
        <v>264416</v>
      </c>
      <c r="AC188">
        <v>257280</v>
      </c>
      <c r="AD188">
        <v>192829.09</v>
      </c>
      <c r="AE188">
        <v>317281</v>
      </c>
      <c r="AF188">
        <v>327800</v>
      </c>
      <c r="AG188">
        <v>307816</v>
      </c>
      <c r="AH188">
        <v>224342.78</v>
      </c>
      <c r="AI188">
        <v>270654.28000000003</v>
      </c>
      <c r="AJ188">
        <v>253099</v>
      </c>
      <c r="AK188">
        <v>159890</v>
      </c>
      <c r="AL188">
        <v>69613.17</v>
      </c>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row>
    <row r="189" spans="1:72" x14ac:dyDescent="0.3">
      <c r="A189" t="s">
        <v>2705</v>
      </c>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row>
    <row r="190" spans="1:72" x14ac:dyDescent="0.3">
      <c r="A190" t="s">
        <v>2985</v>
      </c>
      <c r="B190">
        <v>0</v>
      </c>
      <c r="C190">
        <v>339027.26</v>
      </c>
      <c r="D190">
        <v>39625</v>
      </c>
      <c r="E190">
        <v>1849385.91</v>
      </c>
      <c r="F190">
        <v>-2828135.84</v>
      </c>
      <c r="G190">
        <v>-761425.66</v>
      </c>
      <c r="H190">
        <v>440166</v>
      </c>
      <c r="I190">
        <v>838032.8</v>
      </c>
      <c r="J190">
        <v>-8538.91</v>
      </c>
      <c r="K190">
        <v>0</v>
      </c>
      <c r="L190">
        <v>0</v>
      </c>
      <c r="M190">
        <v>0</v>
      </c>
      <c r="N190">
        <v>0.46</v>
      </c>
      <c r="O190">
        <v>-85</v>
      </c>
      <c r="P190">
        <v>0</v>
      </c>
      <c r="Q190">
        <v>-255</v>
      </c>
      <c r="R190">
        <v>202.54</v>
      </c>
      <c r="S190">
        <v>52</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row>
    <row r="191" spans="1:72" x14ac:dyDescent="0.3">
      <c r="A191" t="s">
        <v>2706</v>
      </c>
      <c r="B191">
        <v>-67492.990000000005</v>
      </c>
      <c r="C191">
        <v>32294.58</v>
      </c>
      <c r="D191">
        <v>472</v>
      </c>
      <c r="E191">
        <v>-2510.63</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row>
    <row r="192" spans="1:72" x14ac:dyDescent="0.3">
      <c r="A192" t="s">
        <v>2986</v>
      </c>
      <c r="B192">
        <v>-158.81</v>
      </c>
      <c r="C192">
        <v>-907.04</v>
      </c>
      <c r="D192">
        <v>-351</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row>
    <row r="193" spans="1:72" x14ac:dyDescent="0.3">
      <c r="A193" t="s">
        <v>2707</v>
      </c>
      <c r="B193">
        <v>-7335.47</v>
      </c>
      <c r="C193">
        <v>-116.98</v>
      </c>
      <c r="D193">
        <v>10512</v>
      </c>
      <c r="E193">
        <v>0</v>
      </c>
      <c r="F193">
        <v>31812.19</v>
      </c>
      <c r="G193">
        <v>-2161.77</v>
      </c>
      <c r="H193">
        <v>-5617</v>
      </c>
      <c r="I193">
        <v>-16064.8</v>
      </c>
      <c r="J193">
        <v>-22346.31</v>
      </c>
      <c r="K193">
        <v>-52</v>
      </c>
      <c r="L193">
        <v>-11195</v>
      </c>
      <c r="M193">
        <v>386</v>
      </c>
      <c r="N193">
        <v>-347.57</v>
      </c>
      <c r="O193">
        <v>-1204</v>
      </c>
      <c r="P193">
        <v>-645</v>
      </c>
      <c r="Q193">
        <v>-73</v>
      </c>
      <c r="R193">
        <v>49.8</v>
      </c>
      <c r="S193">
        <v>-176</v>
      </c>
      <c r="T193">
        <v>154</v>
      </c>
      <c r="U193">
        <v>577</v>
      </c>
      <c r="V193">
        <v>0.04</v>
      </c>
      <c r="W193">
        <v>98.33</v>
      </c>
      <c r="X193">
        <v>171</v>
      </c>
      <c r="Y193">
        <v>124</v>
      </c>
      <c r="Z193">
        <v>-39.58</v>
      </c>
      <c r="AA193">
        <v>41</v>
      </c>
      <c r="AB193">
        <v>22</v>
      </c>
      <c r="AC193">
        <v>136</v>
      </c>
      <c r="AD193">
        <v>-93.11</v>
      </c>
      <c r="AE193">
        <v>183</v>
      </c>
      <c r="AF193">
        <v>65</v>
      </c>
      <c r="AG193">
        <v>432</v>
      </c>
      <c r="AH193">
        <v>-565.66</v>
      </c>
      <c r="AI193">
        <v>83.71</v>
      </c>
      <c r="AJ193">
        <v>-349</v>
      </c>
      <c r="AK193">
        <v>353</v>
      </c>
      <c r="AL193">
        <v>49.26</v>
      </c>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row>
    <row r="194" spans="1:72" x14ac:dyDescent="0.3">
      <c r="A194" t="s">
        <v>2708</v>
      </c>
      <c r="B194">
        <v>0</v>
      </c>
      <c r="C194">
        <v>-16895.77</v>
      </c>
      <c r="D194">
        <v>0</v>
      </c>
      <c r="E194">
        <v>-20275.62</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row>
    <row r="195" spans="1:72" x14ac:dyDescent="0.3">
      <c r="A195" t="s">
        <v>2709</v>
      </c>
      <c r="B195">
        <v>0</v>
      </c>
      <c r="C195">
        <v>0</v>
      </c>
      <c r="D195">
        <v>0</v>
      </c>
      <c r="E195">
        <v>0</v>
      </c>
      <c r="F195">
        <v>0</v>
      </c>
      <c r="G195">
        <v>153166.34</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row>
    <row r="196" spans="1:72" x14ac:dyDescent="0.3">
      <c r="A196" t="s">
        <v>2710</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row>
    <row r="197" spans="1:72" x14ac:dyDescent="0.3">
      <c r="A197" t="s">
        <v>2711</v>
      </c>
      <c r="B197">
        <v>777509.54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1:72" x14ac:dyDescent="0.3">
      <c r="A198" t="s">
        <v>2987</v>
      </c>
      <c r="B198">
        <v>-1424.82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1:72" x14ac:dyDescent="0.3">
      <c r="A199" t="s">
        <v>2712</v>
      </c>
      <c r="B199">
        <v>0</v>
      </c>
      <c r="C199">
        <v>0.03</v>
      </c>
      <c r="D199">
        <v>-4367.09</v>
      </c>
      <c r="E199">
        <v>0.09</v>
      </c>
      <c r="F199">
        <v>-10996.77</v>
      </c>
      <c r="G199">
        <v>-4406.0600000000004</v>
      </c>
      <c r="H199">
        <v>1179</v>
      </c>
      <c r="I199">
        <v>-6524.29</v>
      </c>
      <c r="J199">
        <v>0</v>
      </c>
      <c r="K199">
        <v>0</v>
      </c>
      <c r="L199">
        <v>0</v>
      </c>
      <c r="M199">
        <v>0</v>
      </c>
      <c r="N199">
        <v>-7443.04</v>
      </c>
      <c r="O199">
        <v>-1265</v>
      </c>
      <c r="P199">
        <v>0</v>
      </c>
      <c r="Q199">
        <v>-3795</v>
      </c>
      <c r="R199">
        <v>0</v>
      </c>
      <c r="S199">
        <v>0</v>
      </c>
      <c r="T199">
        <v>0</v>
      </c>
      <c r="U199">
        <v>0</v>
      </c>
      <c r="V199">
        <v>-3024.86</v>
      </c>
      <c r="W199">
        <v>0</v>
      </c>
      <c r="X199">
        <v>0</v>
      </c>
      <c r="Y199">
        <v>0</v>
      </c>
      <c r="Z199">
        <v>0</v>
      </c>
      <c r="AA199">
        <v>0</v>
      </c>
      <c r="AB199">
        <v>0</v>
      </c>
      <c r="AC199">
        <v>0</v>
      </c>
      <c r="AD199">
        <v>0</v>
      </c>
      <c r="AE199">
        <v>0</v>
      </c>
      <c r="AF199">
        <v>0</v>
      </c>
      <c r="AG199">
        <v>0</v>
      </c>
      <c r="AH199">
        <v>-576.91</v>
      </c>
      <c r="AI199">
        <v>0</v>
      </c>
      <c r="AJ199">
        <v>0</v>
      </c>
      <c r="AK199">
        <v>0</v>
      </c>
      <c r="AL199">
        <v>0</v>
      </c>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1:72" x14ac:dyDescent="0.3">
      <c r="A200" t="s">
        <v>2713</v>
      </c>
      <c r="B200">
        <v>875500.46</v>
      </c>
      <c r="C200">
        <v>354426.07</v>
      </c>
      <c r="D200">
        <v>50258</v>
      </c>
      <c r="E200">
        <v>1826599.75</v>
      </c>
      <c r="F200">
        <v>-2642273.31</v>
      </c>
      <c r="G200">
        <v>-614827.14</v>
      </c>
      <c r="H200">
        <v>435728</v>
      </c>
      <c r="I200">
        <v>815443.72</v>
      </c>
      <c r="J200">
        <v>-56501.96</v>
      </c>
      <c r="K200">
        <v>-52</v>
      </c>
      <c r="L200">
        <v>-11195</v>
      </c>
      <c r="M200">
        <v>386</v>
      </c>
      <c r="N200">
        <v>-7790.15</v>
      </c>
      <c r="O200">
        <v>-1204</v>
      </c>
      <c r="P200">
        <v>-645</v>
      </c>
      <c r="Q200">
        <v>-4123</v>
      </c>
      <c r="R200">
        <v>252.34</v>
      </c>
      <c r="S200">
        <v>-124</v>
      </c>
      <c r="T200">
        <v>154</v>
      </c>
      <c r="U200">
        <v>577</v>
      </c>
      <c r="V200">
        <v>-12099.41</v>
      </c>
      <c r="W200">
        <v>98.33</v>
      </c>
      <c r="X200">
        <v>171</v>
      </c>
      <c r="Y200">
        <v>124</v>
      </c>
      <c r="Z200">
        <v>-39.58</v>
      </c>
      <c r="AA200">
        <v>41</v>
      </c>
      <c r="AB200">
        <v>22</v>
      </c>
      <c r="AC200">
        <v>136</v>
      </c>
      <c r="AD200">
        <v>-93.11</v>
      </c>
      <c r="AE200">
        <v>183</v>
      </c>
      <c r="AF200">
        <v>65</v>
      </c>
      <c r="AG200">
        <v>432</v>
      </c>
      <c r="AH200">
        <v>-2873.29</v>
      </c>
      <c r="AI200">
        <v>83.71</v>
      </c>
      <c r="AJ200">
        <v>-349</v>
      </c>
      <c r="AK200">
        <v>353</v>
      </c>
      <c r="AL200">
        <v>49.26</v>
      </c>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1:72" x14ac:dyDescent="0.3">
      <c r="A201" t="s">
        <v>2714</v>
      </c>
      <c r="B201">
        <v>1222992.73</v>
      </c>
      <c r="C201">
        <v>1044377.12</v>
      </c>
      <c r="D201">
        <v>42655</v>
      </c>
      <c r="E201">
        <v>1703437.69</v>
      </c>
      <c r="F201">
        <v>-2405052.46</v>
      </c>
      <c r="G201">
        <v>-225829.77</v>
      </c>
      <c r="H201">
        <v>817855</v>
      </c>
      <c r="I201">
        <v>1110861.82</v>
      </c>
      <c r="J201">
        <v>219813.77</v>
      </c>
      <c r="K201">
        <v>358045</v>
      </c>
      <c r="L201">
        <v>274304</v>
      </c>
      <c r="M201">
        <v>286953</v>
      </c>
      <c r="N201">
        <v>322201.37</v>
      </c>
      <c r="O201">
        <v>199661</v>
      </c>
      <c r="P201">
        <v>223722</v>
      </c>
      <c r="Q201">
        <v>169414</v>
      </c>
      <c r="R201">
        <v>125686.93</v>
      </c>
      <c r="S201">
        <v>117853</v>
      </c>
      <c r="T201">
        <v>207948</v>
      </c>
      <c r="U201">
        <v>317820</v>
      </c>
      <c r="V201">
        <v>197514.93</v>
      </c>
      <c r="W201">
        <v>232065</v>
      </c>
      <c r="X201">
        <v>259351</v>
      </c>
      <c r="Y201">
        <v>239780</v>
      </c>
      <c r="Z201">
        <v>14999.33</v>
      </c>
      <c r="AA201">
        <v>300881</v>
      </c>
      <c r="AB201">
        <v>264438</v>
      </c>
      <c r="AC201">
        <v>257416</v>
      </c>
      <c r="AD201">
        <v>192735.98</v>
      </c>
      <c r="AE201">
        <v>317464</v>
      </c>
      <c r="AF201">
        <v>327865</v>
      </c>
      <c r="AG201">
        <v>308248</v>
      </c>
      <c r="AH201">
        <v>221469.49</v>
      </c>
      <c r="AI201">
        <v>270737.99</v>
      </c>
      <c r="AJ201">
        <v>252750</v>
      </c>
      <c r="AK201">
        <v>160243</v>
      </c>
      <c r="AL201">
        <v>69662.429999999993</v>
      </c>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1:72" x14ac:dyDescent="0.3">
      <c r="A202" t="s">
        <v>2715</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1:72" x14ac:dyDescent="0.3">
      <c r="A203" t="s">
        <v>890</v>
      </c>
      <c r="B203">
        <v>358928.32</v>
      </c>
      <c r="C203">
        <v>712930.86</v>
      </c>
      <c r="D203">
        <v>11858</v>
      </c>
      <c r="E203">
        <v>-103949.36</v>
      </c>
      <c r="F203">
        <v>364045.41</v>
      </c>
      <c r="G203">
        <v>400624.78</v>
      </c>
      <c r="H203">
        <v>355264</v>
      </c>
      <c r="I203">
        <v>304004.37</v>
      </c>
      <c r="J203">
        <v>270356.12</v>
      </c>
      <c r="K203">
        <v>309398</v>
      </c>
      <c r="L203">
        <v>260163</v>
      </c>
      <c r="M203">
        <v>261326</v>
      </c>
      <c r="N203">
        <v>288201.84000000003</v>
      </c>
      <c r="O203">
        <v>181107</v>
      </c>
      <c r="P203">
        <v>201968</v>
      </c>
      <c r="Q203">
        <v>174949</v>
      </c>
      <c r="R203">
        <v>191328.89</v>
      </c>
      <c r="S203">
        <v>124266</v>
      </c>
      <c r="T203">
        <v>197541</v>
      </c>
      <c r="U203">
        <v>313266</v>
      </c>
      <c r="V203">
        <v>209614.34</v>
      </c>
      <c r="W203">
        <v>232065</v>
      </c>
      <c r="X203">
        <v>259180</v>
      </c>
      <c r="Y203">
        <v>239656</v>
      </c>
      <c r="Z203">
        <v>15038.91</v>
      </c>
      <c r="AA203">
        <v>300840</v>
      </c>
      <c r="AB203">
        <v>264416</v>
      </c>
      <c r="AC203">
        <v>257280</v>
      </c>
      <c r="AD203">
        <v>192829.09</v>
      </c>
      <c r="AE203">
        <v>317281</v>
      </c>
      <c r="AF203">
        <v>327800</v>
      </c>
      <c r="AG203">
        <v>307816</v>
      </c>
      <c r="AH203">
        <v>224342.78</v>
      </c>
      <c r="AI203">
        <v>270654.28000000003</v>
      </c>
      <c r="AJ203">
        <v>253099</v>
      </c>
      <c r="AK203">
        <v>159890</v>
      </c>
      <c r="AL203">
        <v>69613.17</v>
      </c>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1:72" x14ac:dyDescent="0.3">
      <c r="A204" t="s">
        <v>2716</v>
      </c>
      <c r="B204">
        <v>-11436.04</v>
      </c>
      <c r="C204">
        <v>-22979.8</v>
      </c>
      <c r="D204">
        <v>-19461</v>
      </c>
      <c r="E204">
        <v>-19212.689999999999</v>
      </c>
      <c r="F204">
        <v>-126824.56</v>
      </c>
      <c r="G204">
        <v>-11627.41</v>
      </c>
      <c r="H204">
        <v>26863</v>
      </c>
      <c r="I204">
        <v>-8586.27</v>
      </c>
      <c r="J204">
        <v>5959.61</v>
      </c>
      <c r="K204">
        <v>48699</v>
      </c>
      <c r="L204">
        <v>25336</v>
      </c>
      <c r="M204">
        <v>25241</v>
      </c>
      <c r="N204">
        <v>41789.69</v>
      </c>
      <c r="O204">
        <v>19758</v>
      </c>
      <c r="P204">
        <v>22399</v>
      </c>
      <c r="Q204">
        <v>-1412</v>
      </c>
      <c r="R204">
        <v>-65894.289999999994</v>
      </c>
      <c r="S204">
        <v>-6289</v>
      </c>
      <c r="T204">
        <v>10253</v>
      </c>
      <c r="U204">
        <v>3977</v>
      </c>
      <c r="V204">
        <v>0</v>
      </c>
      <c r="W204">
        <v>0</v>
      </c>
      <c r="X204">
        <v>0</v>
      </c>
      <c r="Y204">
        <v>0</v>
      </c>
      <c r="Z204">
        <v>0</v>
      </c>
      <c r="AA204">
        <v>0</v>
      </c>
      <c r="AB204">
        <v>0</v>
      </c>
      <c r="AC204">
        <v>0</v>
      </c>
      <c r="AD204">
        <v>0</v>
      </c>
      <c r="AE204">
        <v>0</v>
      </c>
      <c r="AF204">
        <v>0</v>
      </c>
      <c r="AG204">
        <v>0</v>
      </c>
      <c r="AH204">
        <v>0</v>
      </c>
      <c r="AI204">
        <v>0</v>
      </c>
      <c r="AJ204">
        <v>0</v>
      </c>
      <c r="AK204">
        <v>0</v>
      </c>
      <c r="AL204">
        <v>0</v>
      </c>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1:72" x14ac:dyDescent="0.3">
      <c r="A205" t="s">
        <v>2717</v>
      </c>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1:72" x14ac:dyDescent="0.3">
      <c r="A206" t="s">
        <v>2718</v>
      </c>
      <c r="B206">
        <v>1234428.78</v>
      </c>
      <c r="C206">
        <v>1067356.92</v>
      </c>
      <c r="D206">
        <v>62116</v>
      </c>
      <c r="E206">
        <v>1722650.37</v>
      </c>
      <c r="F206">
        <v>-2286596.11</v>
      </c>
      <c r="G206">
        <v>-210152.84</v>
      </c>
      <c r="H206">
        <v>795103</v>
      </c>
      <c r="I206">
        <v>1132243.3600000001</v>
      </c>
      <c r="J206">
        <v>235344.65</v>
      </c>
      <c r="K206">
        <v>304122</v>
      </c>
      <c r="L206">
        <v>255391</v>
      </c>
      <c r="M206">
        <v>261720</v>
      </c>
      <c r="N206">
        <v>280523.18</v>
      </c>
      <c r="O206">
        <v>179923</v>
      </c>
      <c r="P206">
        <v>201770</v>
      </c>
      <c r="Q206">
        <v>173616</v>
      </c>
      <c r="R206">
        <v>191379.84</v>
      </c>
      <c r="S206">
        <v>124262</v>
      </c>
      <c r="T206">
        <v>197598</v>
      </c>
      <c r="U206">
        <v>313482</v>
      </c>
      <c r="V206">
        <v>197514.93</v>
      </c>
      <c r="W206">
        <v>232065</v>
      </c>
      <c r="X206">
        <v>259351</v>
      </c>
      <c r="Y206">
        <v>239780</v>
      </c>
      <c r="Z206">
        <v>14999.33</v>
      </c>
      <c r="AA206">
        <v>300881</v>
      </c>
      <c r="AB206">
        <v>264438</v>
      </c>
      <c r="AC206">
        <v>257416</v>
      </c>
      <c r="AD206">
        <v>192735.98</v>
      </c>
      <c r="AE206">
        <v>317464</v>
      </c>
      <c r="AF206">
        <v>327865</v>
      </c>
      <c r="AG206">
        <v>308248</v>
      </c>
      <c r="AH206">
        <v>221469.49</v>
      </c>
      <c r="AI206">
        <v>270737.99</v>
      </c>
      <c r="AJ206">
        <v>252750</v>
      </c>
      <c r="AK206">
        <v>160243</v>
      </c>
      <c r="AL206">
        <v>69662.429999999993</v>
      </c>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1:72" x14ac:dyDescent="0.3">
      <c r="A207" t="s">
        <v>2719</v>
      </c>
      <c r="B207">
        <v>-11436.05</v>
      </c>
      <c r="C207">
        <v>-22979.8</v>
      </c>
      <c r="D207">
        <v>-19461</v>
      </c>
      <c r="E207">
        <v>-19212.689999999999</v>
      </c>
      <c r="F207">
        <v>-118456.35</v>
      </c>
      <c r="G207">
        <v>-15676.93</v>
      </c>
      <c r="H207">
        <v>22752</v>
      </c>
      <c r="I207">
        <v>-21381.55</v>
      </c>
      <c r="J207">
        <v>-15530.87</v>
      </c>
      <c r="K207">
        <v>53923</v>
      </c>
      <c r="L207">
        <v>18913</v>
      </c>
      <c r="M207">
        <v>25233</v>
      </c>
      <c r="N207">
        <v>41678.199999999997</v>
      </c>
      <c r="O207">
        <v>19738</v>
      </c>
      <c r="P207">
        <v>21952</v>
      </c>
      <c r="Q207">
        <v>-4202</v>
      </c>
      <c r="R207">
        <v>-65692.91</v>
      </c>
      <c r="S207">
        <v>-6409</v>
      </c>
      <c r="T207">
        <v>10350</v>
      </c>
      <c r="U207">
        <v>4338</v>
      </c>
      <c r="V207">
        <v>0</v>
      </c>
      <c r="W207">
        <v>0</v>
      </c>
      <c r="X207">
        <v>0</v>
      </c>
      <c r="Y207">
        <v>0</v>
      </c>
      <c r="Z207">
        <v>0</v>
      </c>
      <c r="AA207">
        <v>0</v>
      </c>
      <c r="AB207">
        <v>0</v>
      </c>
      <c r="AC207">
        <v>0</v>
      </c>
      <c r="AD207">
        <v>0</v>
      </c>
      <c r="AE207">
        <v>0</v>
      </c>
      <c r="AF207">
        <v>0</v>
      </c>
      <c r="AG207">
        <v>0</v>
      </c>
      <c r="AH207">
        <v>0</v>
      </c>
      <c r="AI207">
        <v>0</v>
      </c>
      <c r="AJ207">
        <v>0</v>
      </c>
      <c r="AK207">
        <v>0</v>
      </c>
      <c r="AL207">
        <v>0</v>
      </c>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1:72" x14ac:dyDescent="0.3">
      <c r="A208" t="s">
        <v>2720</v>
      </c>
      <c r="B208">
        <v>4.1779999999999998E-2</v>
      </c>
      <c r="C208">
        <v>8.3000000000000004E-2</v>
      </c>
      <c r="D208">
        <v>1.3799999999999999E-3</v>
      </c>
      <c r="E208">
        <v>-1.2E-2</v>
      </c>
      <c r="F208">
        <v>4.2200000000000001E-2</v>
      </c>
      <c r="G208">
        <v>4.65E-2</v>
      </c>
      <c r="H208">
        <v>4.1500000000000002E-2</v>
      </c>
      <c r="I208">
        <v>3.5999999999999997E-2</v>
      </c>
      <c r="J208">
        <v>3.15E-2</v>
      </c>
      <c r="K208">
        <v>3.6200000000000003E-2</v>
      </c>
      <c r="L208">
        <v>3.0700000000000002E-2</v>
      </c>
      <c r="M208">
        <v>3.5999999999999997E-2</v>
      </c>
      <c r="N208">
        <v>3.8980000000000001E-2</v>
      </c>
      <c r="O208">
        <v>2.6120000000000001E-2</v>
      </c>
      <c r="P208">
        <v>2.9420000000000002E-2</v>
      </c>
      <c r="Q208">
        <v>2.5489999999999999E-2</v>
      </c>
      <c r="R208">
        <v>2.7480000000000001E-2</v>
      </c>
      <c r="S208">
        <v>1.8100000000000002E-2</v>
      </c>
      <c r="T208">
        <v>2.878E-2</v>
      </c>
      <c r="U208">
        <v>4.564E-2</v>
      </c>
      <c r="V208">
        <v>0.03</v>
      </c>
      <c r="W208">
        <v>0.03</v>
      </c>
      <c r="X208">
        <v>0.04</v>
      </c>
      <c r="Y208">
        <v>0.03</v>
      </c>
      <c r="Z208">
        <v>-0.12</v>
      </c>
      <c r="AA208">
        <v>0.09</v>
      </c>
      <c r="AB208">
        <v>0.08</v>
      </c>
      <c r="AC208">
        <v>7.4969999999999995E-2</v>
      </c>
      <c r="AD208">
        <v>5.6189999999999997E-2</v>
      </c>
      <c r="AE208">
        <v>9.2450000000000004E-2</v>
      </c>
      <c r="AF208">
        <v>9.9330000000000002E-2</v>
      </c>
      <c r="AG208">
        <v>0.93278000000000005</v>
      </c>
      <c r="AH208">
        <v>0.73</v>
      </c>
      <c r="AI208">
        <v>0.91</v>
      </c>
      <c r="AJ208">
        <v>0.92</v>
      </c>
      <c r="AK208">
        <v>0.8</v>
      </c>
      <c r="AL208">
        <v>6.95</v>
      </c>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69" x14ac:dyDescent="0.3">
      <c r="A209" t="s">
        <v>2721</v>
      </c>
      <c r="B209">
        <v>2.8445000000000002E-2</v>
      </c>
      <c r="C209">
        <v>0</v>
      </c>
      <c r="D209">
        <v>0</v>
      </c>
      <c r="E209">
        <v>0</v>
      </c>
      <c r="F209">
        <v>0</v>
      </c>
      <c r="G209">
        <v>0</v>
      </c>
      <c r="H209">
        <v>0</v>
      </c>
      <c r="I209">
        <v>3.5999999999999997E-2</v>
      </c>
      <c r="J209">
        <v>3.15E-2</v>
      </c>
      <c r="K209">
        <v>3.4000000000000002E-2</v>
      </c>
      <c r="L209">
        <v>3.0700000000000002E-2</v>
      </c>
      <c r="M209">
        <v>3.5000000000000003E-2</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0.73</v>
      </c>
      <c r="AI209">
        <v>0.91</v>
      </c>
      <c r="AJ209">
        <v>0</v>
      </c>
      <c r="AK209">
        <v>0</v>
      </c>
      <c r="AL209">
        <v>0</v>
      </c>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69"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69"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69"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69" x14ac:dyDescent="0.3">
      <c r="B213" s="80"/>
      <c r="C213" s="80"/>
      <c r="D213" s="80"/>
      <c r="E213" s="80"/>
      <c r="F213" s="80"/>
      <c r="G213" s="80"/>
      <c r="H213" s="80"/>
      <c r="I213" s="80"/>
      <c r="J213" s="80"/>
      <c r="K213" s="80"/>
      <c r="L213" s="80"/>
      <c r="M213" s="80"/>
      <c r="N213" s="80"/>
      <c r="O213" s="80"/>
      <c r="P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c r="BM213" s="80"/>
      <c r="BN213" s="80"/>
      <c r="BO213" s="80"/>
      <c r="BP213" s="80"/>
      <c r="BQ213" s="80"/>
    </row>
    <row r="214" spans="1:69" x14ac:dyDescent="0.3">
      <c r="B214" s="80"/>
      <c r="C214" s="80"/>
      <c r="D214" s="80"/>
      <c r="E214" s="80"/>
      <c r="F214" s="80"/>
      <c r="G214" s="80"/>
      <c r="H214" s="80"/>
      <c r="I214" s="80"/>
      <c r="J214" s="80"/>
      <c r="K214" s="80"/>
      <c r="L214" s="80"/>
      <c r="M214" s="80"/>
      <c r="N214" s="80"/>
      <c r="O214" s="80"/>
      <c r="P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69" x14ac:dyDescent="0.3">
      <c r="B215" s="80"/>
      <c r="C215" s="80"/>
      <c r="D215" s="80"/>
      <c r="E215" s="80"/>
      <c r="F215" s="80"/>
      <c r="G215" s="80"/>
      <c r="H215" s="80"/>
      <c r="I215" s="80"/>
      <c r="J215" s="80"/>
      <c r="K215" s="80"/>
      <c r="L215" s="80"/>
      <c r="M215" s="80"/>
      <c r="N215" s="80"/>
      <c r="O215" s="80"/>
      <c r="P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c r="BM215" s="80"/>
      <c r="BN215" s="80"/>
      <c r="BO215" s="80"/>
      <c r="BP215" s="80"/>
      <c r="BQ215" s="80"/>
    </row>
    <row r="216" spans="1:69" x14ac:dyDescent="0.3">
      <c r="B216" s="80"/>
      <c r="C216" s="80"/>
      <c r="D216" s="80"/>
      <c r="E216" s="80"/>
      <c r="F216" s="80"/>
      <c r="G216" s="80"/>
      <c r="H216" s="80"/>
      <c r="I216" s="80"/>
      <c r="J216" s="80"/>
      <c r="K216" s="80"/>
      <c r="L216" s="80"/>
      <c r="M216" s="80"/>
      <c r="N216" s="80"/>
      <c r="O216" s="80"/>
      <c r="P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c r="BK216" s="80"/>
      <c r="BL216" s="80"/>
      <c r="BM216" s="80"/>
      <c r="BN216" s="80"/>
      <c r="BO216" s="80"/>
      <c r="BP216" s="80"/>
      <c r="BQ216" s="80"/>
    </row>
    <row r="217" spans="1:69" x14ac:dyDescent="0.3">
      <c r="B217" s="80"/>
      <c r="C217" s="80"/>
      <c r="D217" s="80"/>
      <c r="E217" s="80"/>
      <c r="F217" s="80"/>
      <c r="G217" s="80"/>
      <c r="H217" s="80"/>
      <c r="I217" s="80"/>
      <c r="J217" s="80"/>
      <c r="K217" s="80"/>
      <c r="L217" s="80"/>
      <c r="M217" s="80"/>
      <c r="N217" s="80"/>
      <c r="O217" s="80"/>
      <c r="P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c r="BM217" s="80"/>
      <c r="BN217" s="80"/>
      <c r="BO217" s="80"/>
      <c r="BP217" s="80"/>
      <c r="BQ217" s="80"/>
    </row>
    <row r="218" spans="1:69" x14ac:dyDescent="0.3">
      <c r="B218" s="80"/>
      <c r="C218" s="80"/>
      <c r="D218" s="80"/>
      <c r="E218" s="80"/>
      <c r="F218" s="80"/>
      <c r="G218" s="80"/>
      <c r="H218" s="80"/>
      <c r="I218" s="80"/>
      <c r="J218" s="80"/>
      <c r="K218" s="80"/>
      <c r="L218" s="80"/>
      <c r="M218" s="80"/>
      <c r="N218" s="80"/>
      <c r="O218" s="80"/>
      <c r="P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c r="BM218" s="80"/>
      <c r="BN218" s="80"/>
      <c r="BO218" s="80"/>
      <c r="BP218" s="80"/>
      <c r="BQ218" s="80"/>
    </row>
    <row r="219" spans="1:69" x14ac:dyDescent="0.3">
      <c r="B219" s="80"/>
      <c r="C219" s="80"/>
      <c r="D219" s="80"/>
      <c r="E219" s="80"/>
      <c r="F219" s="80"/>
      <c r="G219" s="80"/>
      <c r="H219" s="80"/>
      <c r="I219" s="80"/>
      <c r="J219" s="80"/>
      <c r="K219" s="80"/>
      <c r="L219" s="80"/>
      <c r="M219" s="80"/>
      <c r="N219" s="80"/>
      <c r="O219" s="80"/>
      <c r="P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c r="BK219" s="80"/>
      <c r="BL219" s="80"/>
      <c r="BM219" s="80"/>
      <c r="BN219" s="80"/>
      <c r="BO219" s="80"/>
      <c r="BP219" s="80"/>
      <c r="BQ219" s="80"/>
    </row>
    <row r="220" spans="1:69" x14ac:dyDescent="0.3">
      <c r="B220" s="80"/>
      <c r="C220" s="80"/>
      <c r="D220" s="80"/>
      <c r="E220" s="80"/>
      <c r="F220" s="80"/>
      <c r="G220" s="80"/>
      <c r="H220" s="80"/>
      <c r="I220" s="80"/>
      <c r="J220" s="80"/>
      <c r="K220" s="80"/>
      <c r="L220" s="80"/>
      <c r="M220" s="80"/>
      <c r="N220" s="80"/>
      <c r="O220" s="80"/>
      <c r="P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c r="BK220" s="80"/>
      <c r="BL220" s="80"/>
      <c r="BM220" s="80"/>
      <c r="BN220" s="80"/>
      <c r="BO220" s="80"/>
      <c r="BP220" s="80"/>
      <c r="BQ220" s="80"/>
    </row>
    <row r="221" spans="1:69" x14ac:dyDescent="0.3">
      <c r="B221" s="80"/>
      <c r="C221" s="80"/>
      <c r="D221" s="80"/>
      <c r="E221" s="80"/>
      <c r="F221" s="80"/>
      <c r="G221" s="80"/>
      <c r="H221" s="80"/>
      <c r="I221" s="80"/>
      <c r="J221" s="80"/>
      <c r="K221" s="80"/>
      <c r="L221" s="80"/>
      <c r="M221" s="80"/>
      <c r="N221" s="80"/>
      <c r="O221" s="80"/>
      <c r="P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c r="BK221" s="80"/>
      <c r="BL221" s="80"/>
      <c r="BM221" s="80"/>
      <c r="BN221" s="80"/>
      <c r="BO221" s="80"/>
      <c r="BP221" s="80"/>
      <c r="BQ221" s="80"/>
    </row>
    <row r="222" spans="1:69" x14ac:dyDescent="0.3">
      <c r="B222" s="80"/>
      <c r="C222" s="80"/>
      <c r="D222" s="80"/>
      <c r="E222" s="80"/>
      <c r="F222" s="80"/>
      <c r="G222" s="80"/>
      <c r="H222" s="80"/>
      <c r="I222" s="80"/>
      <c r="J222" s="80"/>
      <c r="K222" s="80"/>
      <c r="L222" s="80"/>
      <c r="M222" s="80"/>
      <c r="N222" s="80"/>
      <c r="O222" s="80"/>
      <c r="P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c r="BM222" s="80"/>
      <c r="BN222" s="80"/>
      <c r="BO222" s="80"/>
      <c r="BP222" s="80"/>
      <c r="BQ222" s="80"/>
    </row>
    <row r="223" spans="1:69" x14ac:dyDescent="0.3">
      <c r="B223" s="80"/>
      <c r="C223" s="80"/>
      <c r="D223" s="80"/>
      <c r="E223" s="80"/>
      <c r="F223" s="80"/>
      <c r="G223" s="80"/>
      <c r="H223" s="80"/>
      <c r="I223" s="80"/>
      <c r="J223" s="80"/>
      <c r="K223" s="80"/>
      <c r="L223" s="80"/>
      <c r="M223" s="80"/>
      <c r="N223" s="80"/>
      <c r="O223" s="80"/>
      <c r="P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c r="BM223" s="80"/>
      <c r="BN223" s="80"/>
      <c r="BO223" s="80"/>
      <c r="BP223" s="80"/>
      <c r="BQ223" s="80"/>
    </row>
    <row r="224" spans="1:69" x14ac:dyDescent="0.3">
      <c r="B224" s="80"/>
      <c r="C224" s="80"/>
      <c r="D224" s="80"/>
      <c r="E224" s="80"/>
      <c r="F224" s="80"/>
      <c r="G224" s="80"/>
      <c r="H224" s="80"/>
      <c r="I224" s="80"/>
      <c r="J224" s="80"/>
      <c r="K224" s="80"/>
      <c r="L224" s="80"/>
      <c r="M224" s="80"/>
      <c r="N224" s="80"/>
      <c r="O224" s="80"/>
      <c r="P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c r="BM224" s="80"/>
      <c r="BN224" s="80"/>
      <c r="BO224" s="80"/>
      <c r="BP224" s="80"/>
      <c r="BQ224" s="80"/>
    </row>
    <row r="225" spans="1:118" x14ac:dyDescent="0.3">
      <c r="B225" s="80"/>
      <c r="C225" s="80"/>
      <c r="D225" s="80"/>
      <c r="E225" s="80"/>
      <c r="F225" s="80"/>
      <c r="G225" s="80"/>
      <c r="H225" s="80"/>
      <c r="I225" s="80"/>
      <c r="J225" s="80"/>
      <c r="K225" s="80"/>
      <c r="L225" s="80"/>
      <c r="M225" s="80"/>
      <c r="N225" s="80"/>
      <c r="O225" s="80"/>
      <c r="P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c r="BK225" s="80"/>
      <c r="BL225" s="80"/>
      <c r="BM225" s="80"/>
      <c r="BN225" s="80"/>
      <c r="BO225" s="80"/>
      <c r="BP225" s="80"/>
      <c r="BQ225" s="80"/>
    </row>
    <row r="226" spans="1:118" x14ac:dyDescent="0.3">
      <c r="B226" s="80"/>
      <c r="C226" s="80"/>
      <c r="D226" s="80"/>
      <c r="E226" s="80"/>
      <c r="F226" s="80"/>
      <c r="G226" s="80"/>
      <c r="H226" s="80"/>
      <c r="I226" s="80"/>
      <c r="J226" s="80"/>
      <c r="K226" s="80"/>
      <c r="L226" s="80"/>
      <c r="M226" s="80"/>
      <c r="N226" s="80"/>
      <c r="O226" s="80"/>
      <c r="P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c r="BK226" s="80"/>
      <c r="BL226" s="80"/>
      <c r="BM226" s="80"/>
      <c r="BN226" s="80"/>
      <c r="BO226" s="80"/>
      <c r="BP226" s="80"/>
      <c r="BQ226" s="80"/>
    </row>
    <row r="227" spans="1:118" x14ac:dyDescent="0.3">
      <c r="B227" s="80"/>
      <c r="C227" s="80"/>
      <c r="D227" s="80"/>
      <c r="E227" s="80"/>
      <c r="F227" s="80"/>
      <c r="G227" s="80"/>
      <c r="H227" s="80"/>
      <c r="I227" s="80"/>
      <c r="J227" s="80"/>
      <c r="K227" s="80"/>
      <c r="L227" s="80"/>
      <c r="M227" s="80"/>
      <c r="N227" s="80"/>
      <c r="O227" s="80"/>
      <c r="P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c r="BK227" s="80"/>
      <c r="BL227" s="80"/>
      <c r="BM227" s="80"/>
      <c r="BN227" s="80"/>
      <c r="BO227" s="80"/>
      <c r="BP227" s="80"/>
      <c r="BQ227" s="80"/>
    </row>
    <row r="228" spans="1:118" x14ac:dyDescent="0.3">
      <c r="B228" s="80"/>
      <c r="C228" s="80"/>
      <c r="D228" s="80"/>
      <c r="E228" s="80"/>
      <c r="F228" s="80"/>
      <c r="G228" s="80"/>
      <c r="H228" s="80"/>
      <c r="I228" s="80"/>
      <c r="J228" s="80"/>
      <c r="K228" s="80"/>
      <c r="L228" s="80"/>
      <c r="M228" s="80"/>
      <c r="N228" s="80"/>
      <c r="O228" s="80"/>
      <c r="P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c r="BM228" s="80"/>
      <c r="BN228" s="80"/>
      <c r="BO228" s="80"/>
      <c r="BP228" s="80"/>
      <c r="BQ228" s="80"/>
    </row>
    <row r="229" spans="1:118" x14ac:dyDescent="0.3">
      <c r="B229" s="80"/>
      <c r="C229" s="80"/>
      <c r="D229" s="80"/>
      <c r="E229" s="80"/>
      <c r="F229" s="80"/>
      <c r="G229" s="80"/>
      <c r="H229" s="80"/>
      <c r="I229" s="80"/>
      <c r="J229" s="80"/>
      <c r="K229" s="80"/>
      <c r="L229" s="80"/>
      <c r="M229" s="80"/>
      <c r="N229" s="80"/>
      <c r="O229" s="80"/>
      <c r="P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c r="BK229" s="80"/>
      <c r="BL229" s="80"/>
      <c r="BM229" s="80"/>
      <c r="BN229" s="80"/>
      <c r="BO229" s="80"/>
      <c r="BP229" s="80"/>
      <c r="BQ229" s="80"/>
    </row>
    <row r="230" spans="1:118" x14ac:dyDescent="0.3">
      <c r="B230" s="80"/>
      <c r="C230" s="80"/>
      <c r="D230" s="80"/>
      <c r="E230" s="80"/>
      <c r="F230" s="80"/>
      <c r="G230" s="80"/>
      <c r="H230" s="80"/>
      <c r="I230" s="80"/>
      <c r="J230" s="80"/>
      <c r="K230" s="80"/>
      <c r="L230" s="80"/>
      <c r="M230" s="80"/>
      <c r="N230" s="80"/>
      <c r="O230" s="80"/>
      <c r="P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c r="BK230" s="80"/>
      <c r="BL230" s="80"/>
      <c r="BM230" s="80"/>
      <c r="BN230" s="80"/>
      <c r="BO230" s="80"/>
      <c r="BP230" s="80"/>
      <c r="BQ230" s="80"/>
    </row>
    <row r="231" spans="1:118" x14ac:dyDescent="0.3">
      <c r="B231" s="80"/>
      <c r="C231" s="80"/>
      <c r="D231" s="80"/>
      <c r="E231" s="80"/>
      <c r="F231" s="80"/>
      <c r="G231" s="80"/>
      <c r="H231" s="80"/>
      <c r="I231" s="80"/>
      <c r="J231" s="80"/>
      <c r="K231" s="80"/>
      <c r="L231" s="80"/>
      <c r="M231" s="80"/>
      <c r="N231" s="80"/>
      <c r="O231" s="80"/>
      <c r="P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c r="BK231" s="80"/>
      <c r="BL231" s="80"/>
      <c r="BM231" s="80"/>
      <c r="BN231" s="80"/>
      <c r="BO231" s="80"/>
      <c r="BP231" s="80"/>
      <c r="BQ231" s="80"/>
    </row>
    <row r="232" spans="1:118" x14ac:dyDescent="0.3">
      <c r="A232" s="79" t="s">
        <v>885</v>
      </c>
      <c r="B232" s="132">
        <f>INDEX(B$148:B$231,MATCH($A$232,$A$148:$A$231,0),1)</f>
        <v>0</v>
      </c>
      <c r="C232" s="132">
        <f t="shared" ref="C232:BL232" si="10">INDEX(C$148:C$231,MATCH($A$232,$A$148:$A$231,0),1)</f>
        <v>36288.839999999997</v>
      </c>
      <c r="D232" s="132">
        <f t="shared" si="10"/>
        <v>0</v>
      </c>
      <c r="E232" s="132">
        <f t="shared" si="10"/>
        <v>33319.75</v>
      </c>
      <c r="F232" s="132">
        <f t="shared" si="10"/>
        <v>0</v>
      </c>
      <c r="G232" s="132">
        <f t="shared" si="10"/>
        <v>47916.24</v>
      </c>
      <c r="H232" s="132">
        <f t="shared" si="10"/>
        <v>0</v>
      </c>
      <c r="I232" s="132">
        <f t="shared" si="10"/>
        <v>54915.05</v>
      </c>
      <c r="J232" s="132">
        <f t="shared" si="10"/>
        <v>0</v>
      </c>
      <c r="K232" s="132">
        <f t="shared" si="10"/>
        <v>0</v>
      </c>
      <c r="L232" s="132">
        <f t="shared" si="10"/>
        <v>0</v>
      </c>
      <c r="M232" s="132">
        <f t="shared" si="10"/>
        <v>0</v>
      </c>
      <c r="N232" s="132">
        <f t="shared" si="10"/>
        <v>0</v>
      </c>
      <c r="O232" s="132">
        <f t="shared" si="10"/>
        <v>0</v>
      </c>
      <c r="P232" s="132">
        <f t="shared" si="10"/>
        <v>0</v>
      </c>
      <c r="Q232" s="132">
        <f t="shared" si="10"/>
        <v>0</v>
      </c>
      <c r="R232" s="132">
        <f t="shared" si="10"/>
        <v>0</v>
      </c>
      <c r="S232" s="132">
        <f t="shared" si="10"/>
        <v>0</v>
      </c>
      <c r="T232" s="132">
        <f t="shared" si="10"/>
        <v>0</v>
      </c>
      <c r="U232" s="132">
        <f t="shared" si="10"/>
        <v>0</v>
      </c>
      <c r="V232" s="132">
        <f t="shared" si="10"/>
        <v>0</v>
      </c>
      <c r="W232" s="132">
        <f t="shared" si="10"/>
        <v>0</v>
      </c>
      <c r="X232" s="132">
        <f t="shared" si="10"/>
        <v>0</v>
      </c>
      <c r="Y232" s="132">
        <f t="shared" si="10"/>
        <v>0</v>
      </c>
      <c r="Z232" s="132">
        <f t="shared" si="10"/>
        <v>0</v>
      </c>
      <c r="AA232" s="132">
        <f t="shared" si="10"/>
        <v>0</v>
      </c>
      <c r="AB232" s="132">
        <f t="shared" si="10"/>
        <v>0</v>
      </c>
      <c r="AC232" s="132">
        <f t="shared" si="10"/>
        <v>0</v>
      </c>
      <c r="AD232" s="132">
        <f t="shared" si="10"/>
        <v>0</v>
      </c>
      <c r="AE232" s="132">
        <f t="shared" si="10"/>
        <v>0</v>
      </c>
      <c r="AF232" s="132">
        <f t="shared" si="10"/>
        <v>0</v>
      </c>
      <c r="AG232" s="132">
        <f t="shared" si="10"/>
        <v>0</v>
      </c>
      <c r="AH232" s="132">
        <f t="shared" si="10"/>
        <v>19232.150000000001</v>
      </c>
      <c r="AI232" s="132">
        <f t="shared" si="10"/>
        <v>15271.6</v>
      </c>
      <c r="AJ232" s="132">
        <f t="shared" si="10"/>
        <v>0</v>
      </c>
      <c r="AK232" s="132">
        <f t="shared" si="10"/>
        <v>0</v>
      </c>
      <c r="AL232" s="132">
        <f t="shared" si="10"/>
        <v>0</v>
      </c>
      <c r="AM232" s="132">
        <f t="shared" si="10"/>
        <v>0</v>
      </c>
      <c r="AN232" s="132">
        <f t="shared" si="10"/>
        <v>0</v>
      </c>
      <c r="AO232" s="132">
        <f t="shared" si="10"/>
        <v>0</v>
      </c>
      <c r="AP232" s="132">
        <f t="shared" si="10"/>
        <v>0</v>
      </c>
      <c r="AQ232" s="132">
        <f t="shared" si="10"/>
        <v>0</v>
      </c>
      <c r="AR232" s="132">
        <f t="shared" si="10"/>
        <v>0</v>
      </c>
      <c r="AS232" s="132">
        <f t="shared" si="10"/>
        <v>0</v>
      </c>
      <c r="AT232" s="132">
        <f t="shared" si="10"/>
        <v>0</v>
      </c>
      <c r="AU232" s="132">
        <f t="shared" si="10"/>
        <v>0</v>
      </c>
      <c r="AV232" s="132">
        <f t="shared" si="10"/>
        <v>0</v>
      </c>
      <c r="AW232" s="132">
        <f t="shared" si="10"/>
        <v>0</v>
      </c>
      <c r="AX232" s="132">
        <f t="shared" si="10"/>
        <v>0</v>
      </c>
      <c r="AY232" s="132">
        <f t="shared" si="10"/>
        <v>0</v>
      </c>
      <c r="AZ232" s="132">
        <f t="shared" si="10"/>
        <v>0</v>
      </c>
      <c r="BA232" s="132">
        <f t="shared" si="10"/>
        <v>0</v>
      </c>
      <c r="BB232" s="132">
        <f t="shared" si="10"/>
        <v>0</v>
      </c>
      <c r="BC232" s="132">
        <f t="shared" si="10"/>
        <v>0</v>
      </c>
      <c r="BD232" s="132">
        <f t="shared" si="10"/>
        <v>0</v>
      </c>
      <c r="BE232" s="132">
        <f t="shared" si="10"/>
        <v>0</v>
      </c>
      <c r="BF232" s="132">
        <f t="shared" si="10"/>
        <v>0</v>
      </c>
      <c r="BG232" s="132">
        <f t="shared" si="10"/>
        <v>0</v>
      </c>
      <c r="BH232" s="132">
        <f t="shared" si="10"/>
        <v>0</v>
      </c>
      <c r="BI232" s="132">
        <f t="shared" si="10"/>
        <v>0</v>
      </c>
      <c r="BJ232" s="132">
        <f t="shared" si="10"/>
        <v>0</v>
      </c>
      <c r="BK232" s="132">
        <f t="shared" si="10"/>
        <v>0</v>
      </c>
      <c r="BL232" s="132">
        <f t="shared" si="10"/>
        <v>0</v>
      </c>
    </row>
    <row r="233" spans="1:118" x14ac:dyDescent="0.3">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c r="BK233" s="80"/>
      <c r="BL233" s="80"/>
      <c r="BM233" s="80"/>
      <c r="BN233" s="80"/>
      <c r="BO233" s="80"/>
      <c r="BP233" s="80"/>
      <c r="BQ233" s="80"/>
    </row>
    <row r="234" spans="1:118" x14ac:dyDescent="0.3">
      <c r="A234" s="81" t="s">
        <v>7</v>
      </c>
      <c r="B234" s="80">
        <f>B232</f>
        <v>0</v>
      </c>
      <c r="C234" s="80">
        <f t="shared" ref="C234:BL234" si="11">C232</f>
        <v>36288.839999999997</v>
      </c>
      <c r="D234" s="80">
        <f t="shared" si="11"/>
        <v>0</v>
      </c>
      <c r="E234" s="80">
        <f t="shared" si="11"/>
        <v>33319.75</v>
      </c>
      <c r="F234" s="80">
        <f t="shared" si="11"/>
        <v>0</v>
      </c>
      <c r="G234" s="80">
        <f t="shared" si="11"/>
        <v>47916.24</v>
      </c>
      <c r="H234" s="80">
        <f t="shared" si="11"/>
        <v>0</v>
      </c>
      <c r="I234" s="80">
        <f t="shared" si="11"/>
        <v>54915.05</v>
      </c>
      <c r="J234" s="80">
        <f t="shared" si="11"/>
        <v>0</v>
      </c>
      <c r="K234" s="80">
        <f t="shared" si="11"/>
        <v>0</v>
      </c>
      <c r="L234" s="80">
        <f t="shared" si="11"/>
        <v>0</v>
      </c>
      <c r="M234" s="80">
        <f t="shared" si="11"/>
        <v>0</v>
      </c>
      <c r="N234" s="80">
        <f t="shared" si="11"/>
        <v>0</v>
      </c>
      <c r="O234" s="80">
        <f t="shared" si="11"/>
        <v>0</v>
      </c>
      <c r="P234" s="80">
        <f t="shared" si="11"/>
        <v>0</v>
      </c>
      <c r="Q234" s="80">
        <f t="shared" si="11"/>
        <v>0</v>
      </c>
      <c r="R234" s="80">
        <f t="shared" si="11"/>
        <v>0</v>
      </c>
      <c r="S234" s="80">
        <f t="shared" si="11"/>
        <v>0</v>
      </c>
      <c r="T234" s="80">
        <f t="shared" si="11"/>
        <v>0</v>
      </c>
      <c r="U234" s="80">
        <f t="shared" si="11"/>
        <v>0</v>
      </c>
      <c r="V234" s="80">
        <f t="shared" si="11"/>
        <v>0</v>
      </c>
      <c r="W234" s="80">
        <f t="shared" si="11"/>
        <v>0</v>
      </c>
      <c r="X234" s="80">
        <f t="shared" si="11"/>
        <v>0</v>
      </c>
      <c r="Y234" s="80">
        <f t="shared" si="11"/>
        <v>0</v>
      </c>
      <c r="Z234" s="80">
        <f t="shared" si="11"/>
        <v>0</v>
      </c>
      <c r="AA234" s="80">
        <f t="shared" si="11"/>
        <v>0</v>
      </c>
      <c r="AB234" s="80">
        <f t="shared" si="11"/>
        <v>0</v>
      </c>
      <c r="AC234" s="80">
        <f t="shared" si="11"/>
        <v>0</v>
      </c>
      <c r="AD234" s="80">
        <f t="shared" si="11"/>
        <v>0</v>
      </c>
      <c r="AE234" s="80">
        <f t="shared" si="11"/>
        <v>0</v>
      </c>
      <c r="AF234" s="80">
        <f t="shared" si="11"/>
        <v>0</v>
      </c>
      <c r="AG234" s="80">
        <f t="shared" si="11"/>
        <v>0</v>
      </c>
      <c r="AH234" s="80">
        <f t="shared" si="11"/>
        <v>19232.150000000001</v>
      </c>
      <c r="AI234" s="80">
        <f t="shared" si="11"/>
        <v>15271.6</v>
      </c>
      <c r="AJ234" s="80">
        <f t="shared" si="11"/>
        <v>0</v>
      </c>
      <c r="AK234" s="80">
        <f t="shared" si="11"/>
        <v>0</v>
      </c>
      <c r="AL234" s="80">
        <f t="shared" si="11"/>
        <v>0</v>
      </c>
      <c r="AM234" s="80">
        <f t="shared" si="11"/>
        <v>0</v>
      </c>
      <c r="AN234" s="80">
        <f t="shared" si="11"/>
        <v>0</v>
      </c>
      <c r="AO234" s="80">
        <f t="shared" si="11"/>
        <v>0</v>
      </c>
      <c r="AP234" s="80">
        <f t="shared" si="11"/>
        <v>0</v>
      </c>
      <c r="AQ234" s="80">
        <f t="shared" si="11"/>
        <v>0</v>
      </c>
      <c r="AR234" s="80">
        <f t="shared" si="11"/>
        <v>0</v>
      </c>
      <c r="AS234" s="80">
        <f t="shared" si="11"/>
        <v>0</v>
      </c>
      <c r="AT234" s="80">
        <f t="shared" si="11"/>
        <v>0</v>
      </c>
      <c r="AU234" s="80">
        <f t="shared" si="11"/>
        <v>0</v>
      </c>
      <c r="AV234" s="80">
        <f t="shared" si="11"/>
        <v>0</v>
      </c>
      <c r="AW234" s="80">
        <f t="shared" si="11"/>
        <v>0</v>
      </c>
      <c r="AX234" s="80">
        <f t="shared" si="11"/>
        <v>0</v>
      </c>
      <c r="AY234" s="80">
        <f t="shared" si="11"/>
        <v>0</v>
      </c>
      <c r="AZ234" s="80">
        <f t="shared" si="11"/>
        <v>0</v>
      </c>
      <c r="BA234" s="80">
        <f t="shared" si="11"/>
        <v>0</v>
      </c>
      <c r="BB234" s="80">
        <f t="shared" si="11"/>
        <v>0</v>
      </c>
      <c r="BC234" s="80">
        <f t="shared" si="11"/>
        <v>0</v>
      </c>
      <c r="BD234" s="80">
        <f t="shared" si="11"/>
        <v>0</v>
      </c>
      <c r="BE234" s="80">
        <f t="shared" si="11"/>
        <v>0</v>
      </c>
      <c r="BF234" s="80">
        <f t="shared" si="11"/>
        <v>0</v>
      </c>
      <c r="BG234" s="80">
        <f t="shared" si="11"/>
        <v>0</v>
      </c>
      <c r="BH234" s="80">
        <f t="shared" si="11"/>
        <v>0</v>
      </c>
      <c r="BI234" s="80">
        <f t="shared" si="11"/>
        <v>0</v>
      </c>
      <c r="BJ234" s="80">
        <f t="shared" si="11"/>
        <v>0</v>
      </c>
      <c r="BK234" s="80">
        <f t="shared" si="11"/>
        <v>0</v>
      </c>
      <c r="BL234" s="80">
        <f t="shared" si="11"/>
        <v>0</v>
      </c>
      <c r="BM234" s="80"/>
      <c r="BN234" s="80"/>
      <c r="BO234" s="80"/>
      <c r="BP234" s="80"/>
      <c r="BQ234" s="80"/>
    </row>
    <row r="235" spans="1:118" x14ac:dyDescent="0.3">
      <c r="BR235" s="80"/>
      <c r="BS235" s="80"/>
      <c r="BT235" s="80"/>
      <c r="BU235" s="80"/>
      <c r="BV235" s="80"/>
      <c r="BW235" s="80"/>
      <c r="BX235" s="80"/>
      <c r="BY235" s="80"/>
      <c r="BZ235" s="80"/>
      <c r="CA235" s="80"/>
      <c r="CB235" s="80"/>
      <c r="CC235" s="80"/>
      <c r="CD235" s="80"/>
      <c r="CE235" s="80"/>
      <c r="CF235" s="80"/>
      <c r="CG235" s="80"/>
      <c r="CH235" s="80"/>
      <c r="CI235" s="80"/>
      <c r="CJ235" s="80"/>
      <c r="CK235" s="80"/>
      <c r="CL235" s="80"/>
      <c r="CM235" s="80"/>
      <c r="CN235" s="80"/>
      <c r="CO235" s="80"/>
      <c r="CP235" s="80"/>
      <c r="CQ235" s="80"/>
      <c r="CR235" s="80"/>
      <c r="CS235" s="80"/>
      <c r="CT235" s="80"/>
      <c r="CU235" s="80"/>
      <c r="CV235" s="80"/>
      <c r="CW235" s="80"/>
      <c r="CX235" s="80"/>
      <c r="CY235" s="80"/>
      <c r="CZ235" s="80"/>
      <c r="DA235" s="80"/>
      <c r="DB235" s="80"/>
      <c r="DC235" s="80"/>
      <c r="DD235" s="80"/>
      <c r="DE235" s="80"/>
      <c r="DF235" s="80"/>
      <c r="DG235" s="80"/>
      <c r="DH235" s="80"/>
      <c r="DI235" s="80"/>
      <c r="DJ235" s="80"/>
      <c r="DK235" s="80"/>
      <c r="DL235" s="80"/>
      <c r="DM235" s="80"/>
      <c r="DN235" s="80"/>
    </row>
    <row r="237" spans="1:118" x14ac:dyDescent="0.3">
      <c r="A237" s="1" t="s">
        <v>8</v>
      </c>
    </row>
    <row r="238" spans="1:118" x14ac:dyDescent="0.3">
      <c r="A238" t="s">
        <v>6</v>
      </c>
      <c r="B238" t="s">
        <v>2953</v>
      </c>
      <c r="C238" t="s">
        <v>2954</v>
      </c>
      <c r="D238" t="s">
        <v>2955</v>
      </c>
      <c r="E238" t="s">
        <v>2557</v>
      </c>
      <c r="F238" t="s">
        <v>2558</v>
      </c>
      <c r="G238" t="s">
        <v>2559</v>
      </c>
      <c r="H238" t="s">
        <v>2560</v>
      </c>
      <c r="I238" t="s">
        <v>2561</v>
      </c>
      <c r="J238" t="s">
        <v>2562</v>
      </c>
      <c r="K238" t="s">
        <v>2563</v>
      </c>
      <c r="L238" t="s">
        <v>2564</v>
      </c>
      <c r="M238" t="s">
        <v>2565</v>
      </c>
      <c r="N238" t="s">
        <v>2566</v>
      </c>
      <c r="O238" t="s">
        <v>2567</v>
      </c>
      <c r="P238" t="s">
        <v>2568</v>
      </c>
      <c r="Q238" t="s">
        <v>2569</v>
      </c>
      <c r="R238" t="s">
        <v>2570</v>
      </c>
      <c r="S238" t="s">
        <v>2571</v>
      </c>
      <c r="T238" t="s">
        <v>2572</v>
      </c>
      <c r="U238" t="s">
        <v>2573</v>
      </c>
      <c r="V238" t="s">
        <v>2574</v>
      </c>
      <c r="W238" t="s">
        <v>2575</v>
      </c>
      <c r="X238" t="s">
        <v>2576</v>
      </c>
      <c r="Y238" t="s">
        <v>2577</v>
      </c>
      <c r="Z238" t="s">
        <v>2578</v>
      </c>
      <c r="AA238" t="s">
        <v>2579</v>
      </c>
      <c r="AB238" t="s">
        <v>2580</v>
      </c>
      <c r="AC238" t="s">
        <v>2581</v>
      </c>
      <c r="AD238" t="s">
        <v>2582</v>
      </c>
      <c r="AE238" t="s">
        <v>2583</v>
      </c>
      <c r="AF238" t="s">
        <v>2584</v>
      </c>
      <c r="AG238" t="s">
        <v>2585</v>
      </c>
      <c r="AH238" t="s">
        <v>2586</v>
      </c>
      <c r="AI238" t="s">
        <v>2587</v>
      </c>
      <c r="AJ238" t="s">
        <v>2588</v>
      </c>
      <c r="AK238" t="s">
        <v>2589</v>
      </c>
      <c r="AL238" t="s">
        <v>2590</v>
      </c>
      <c r="AM238"/>
      <c r="AN238"/>
      <c r="AO238"/>
      <c r="AP238"/>
      <c r="AQ238"/>
      <c r="AR238"/>
      <c r="AS238"/>
      <c r="AT238"/>
      <c r="AU238"/>
      <c r="AV238"/>
      <c r="AW238"/>
      <c r="AX238"/>
      <c r="AY238"/>
      <c r="AZ238"/>
      <c r="BA238"/>
      <c r="BB238"/>
      <c r="BC238"/>
    </row>
    <row r="239" spans="1:118" x14ac:dyDescent="0.3">
      <c r="A239" t="s">
        <v>2722</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118" x14ac:dyDescent="0.3">
      <c r="A240" t="s">
        <v>2872</v>
      </c>
      <c r="B240">
        <v>1039587.59</v>
      </c>
      <c r="C240">
        <v>581467.38</v>
      </c>
      <c r="D240">
        <v>-137627</v>
      </c>
      <c r="E240">
        <v>-146512.98000000001</v>
      </c>
      <c r="F240">
        <v>1550584.07</v>
      </c>
      <c r="G240">
        <v>1315749.47</v>
      </c>
      <c r="H240">
        <v>826060</v>
      </c>
      <c r="I240">
        <v>388004.67</v>
      </c>
      <c r="J240">
        <v>1558369.83</v>
      </c>
      <c r="K240">
        <v>1185168</v>
      </c>
      <c r="L240">
        <v>730325</v>
      </c>
      <c r="M240">
        <v>368693</v>
      </c>
      <c r="N240">
        <v>1170105.3799999999</v>
      </c>
      <c r="O240">
        <v>773796</v>
      </c>
      <c r="P240">
        <v>535804</v>
      </c>
      <c r="Q240">
        <v>228128</v>
      </c>
      <c r="R240">
        <v>978099.98</v>
      </c>
      <c r="S240">
        <v>814872</v>
      </c>
      <c r="T240">
        <v>649899</v>
      </c>
      <c r="U240">
        <v>390562</v>
      </c>
      <c r="V240">
        <v>1144567.7</v>
      </c>
      <c r="W240">
        <v>890099</v>
      </c>
      <c r="X240">
        <v>604544</v>
      </c>
      <c r="Y240">
        <v>300295</v>
      </c>
      <c r="Z240">
        <v>1055273.29</v>
      </c>
      <c r="AA240">
        <v>1022111</v>
      </c>
      <c r="AB240">
        <v>648733</v>
      </c>
      <c r="AC240">
        <v>320882</v>
      </c>
      <c r="AD240">
        <v>1418622.89</v>
      </c>
      <c r="AE240">
        <v>1189282</v>
      </c>
      <c r="AF240">
        <v>793893</v>
      </c>
      <c r="AG240">
        <v>384744</v>
      </c>
      <c r="AH240">
        <v>1186826.1299999999</v>
      </c>
      <c r="AI240">
        <v>892704.35</v>
      </c>
      <c r="AJ240">
        <v>546897</v>
      </c>
      <c r="AK240">
        <v>213286</v>
      </c>
      <c r="AL240">
        <v>426607.61</v>
      </c>
      <c r="AM240"/>
      <c r="AN240"/>
      <c r="AO240"/>
      <c r="AP240"/>
      <c r="AQ240"/>
      <c r="AR240"/>
      <c r="AS240"/>
      <c r="AT240"/>
      <c r="AU240"/>
      <c r="AV240"/>
      <c r="AW240"/>
      <c r="AX240"/>
      <c r="AY240"/>
      <c r="AZ240"/>
      <c r="BA240"/>
      <c r="BB240"/>
      <c r="BC240"/>
    </row>
    <row r="241" spans="1:55" x14ac:dyDescent="0.3">
      <c r="A241" t="s">
        <v>891</v>
      </c>
      <c r="B241">
        <v>469323.15</v>
      </c>
      <c r="C241">
        <v>337966.39</v>
      </c>
      <c r="D241">
        <v>219229</v>
      </c>
      <c r="E241">
        <v>106810.9</v>
      </c>
      <c r="F241">
        <v>619263.96</v>
      </c>
      <c r="G241">
        <v>509162.44</v>
      </c>
      <c r="H241">
        <v>336945</v>
      </c>
      <c r="I241">
        <v>168092.65</v>
      </c>
      <c r="J241">
        <v>485692</v>
      </c>
      <c r="K241">
        <v>366254</v>
      </c>
      <c r="L241">
        <v>243496</v>
      </c>
      <c r="M241">
        <v>123004</v>
      </c>
      <c r="N241">
        <v>433638.77</v>
      </c>
      <c r="O241">
        <v>323393</v>
      </c>
      <c r="P241">
        <v>212088</v>
      </c>
      <c r="Q241">
        <v>101139</v>
      </c>
      <c r="R241">
        <v>346664.56</v>
      </c>
      <c r="S241">
        <v>205218</v>
      </c>
      <c r="T241">
        <v>123641</v>
      </c>
      <c r="U241">
        <v>55271</v>
      </c>
      <c r="V241">
        <v>180136.09</v>
      </c>
      <c r="W241">
        <v>129107</v>
      </c>
      <c r="X241">
        <v>81547</v>
      </c>
      <c r="Y241">
        <v>38823</v>
      </c>
      <c r="Z241">
        <v>160301.07</v>
      </c>
      <c r="AA241">
        <v>117544</v>
      </c>
      <c r="AB241">
        <v>72292</v>
      </c>
      <c r="AC241">
        <v>33688</v>
      </c>
      <c r="AD241">
        <v>90389.28</v>
      </c>
      <c r="AE241">
        <v>60150</v>
      </c>
      <c r="AF241">
        <v>39388</v>
      </c>
      <c r="AG241">
        <v>21828</v>
      </c>
      <c r="AH241">
        <v>99717.4</v>
      </c>
      <c r="AI241">
        <v>78997.09</v>
      </c>
      <c r="AJ241">
        <v>50886</v>
      </c>
      <c r="AK241">
        <v>24497</v>
      </c>
      <c r="AL241">
        <v>98838.26</v>
      </c>
      <c r="AM241"/>
      <c r="AN241"/>
      <c r="AO241"/>
      <c r="AP241"/>
      <c r="AQ241"/>
      <c r="AR241"/>
      <c r="AS241"/>
      <c r="AT241"/>
      <c r="AU241"/>
      <c r="AV241"/>
      <c r="AW241"/>
      <c r="AX241"/>
      <c r="AY241"/>
      <c r="AZ241"/>
      <c r="BA241"/>
      <c r="BB241"/>
      <c r="BC241"/>
    </row>
    <row r="242" spans="1:55" x14ac:dyDescent="0.3">
      <c r="A242" t="s">
        <v>2724</v>
      </c>
      <c r="B242">
        <v>386441.31</v>
      </c>
      <c r="C242">
        <v>282896.58</v>
      </c>
      <c r="D242">
        <v>182502</v>
      </c>
      <c r="E242">
        <v>88927.6</v>
      </c>
      <c r="F242">
        <v>411048.82</v>
      </c>
      <c r="G242">
        <v>329143.07</v>
      </c>
      <c r="H242">
        <v>215534</v>
      </c>
      <c r="I242">
        <v>104713.66</v>
      </c>
      <c r="J242">
        <v>365298.48</v>
      </c>
      <c r="K242">
        <v>274802</v>
      </c>
      <c r="L242">
        <v>179832</v>
      </c>
      <c r="M242">
        <v>87374</v>
      </c>
      <c r="N242">
        <v>326248.8</v>
      </c>
      <c r="O242">
        <v>242173</v>
      </c>
      <c r="P242">
        <v>157652</v>
      </c>
      <c r="Q242">
        <v>73908</v>
      </c>
      <c r="R242">
        <v>246580.09</v>
      </c>
      <c r="S242">
        <v>163733</v>
      </c>
      <c r="T242">
        <v>103555</v>
      </c>
      <c r="U242">
        <v>48983</v>
      </c>
      <c r="V242">
        <v>170085.45</v>
      </c>
      <c r="W242">
        <v>121784</v>
      </c>
      <c r="X242">
        <v>76980</v>
      </c>
      <c r="Y242">
        <v>37035</v>
      </c>
      <c r="Z242">
        <v>153110.85</v>
      </c>
      <c r="AA242">
        <v>112148</v>
      </c>
      <c r="AB242">
        <v>68731</v>
      </c>
      <c r="AC242">
        <v>31962</v>
      </c>
      <c r="AD242">
        <v>85576.8</v>
      </c>
      <c r="AE242">
        <v>56690</v>
      </c>
      <c r="AF242">
        <v>36866</v>
      </c>
      <c r="AG242">
        <v>20407</v>
      </c>
      <c r="AH242">
        <v>95040.62</v>
      </c>
      <c r="AI242">
        <v>75689.88</v>
      </c>
      <c r="AJ242">
        <v>48796</v>
      </c>
      <c r="AK242">
        <v>23516</v>
      </c>
      <c r="AL242">
        <v>95187.06</v>
      </c>
      <c r="AM242"/>
      <c r="AN242"/>
      <c r="AO242"/>
      <c r="AP242"/>
      <c r="AQ242"/>
      <c r="AR242"/>
      <c r="AS242"/>
      <c r="AT242"/>
      <c r="AU242"/>
      <c r="AV242"/>
      <c r="AW242"/>
      <c r="AX242"/>
      <c r="AY242"/>
      <c r="AZ242"/>
      <c r="BA242"/>
      <c r="BB242"/>
      <c r="BC242"/>
    </row>
    <row r="243" spans="1:55" x14ac:dyDescent="0.3">
      <c r="A243" t="s">
        <v>2725</v>
      </c>
      <c r="B243">
        <v>82881.84</v>
      </c>
      <c r="C243">
        <v>55069.81</v>
      </c>
      <c r="D243">
        <v>36727</v>
      </c>
      <c r="E243">
        <v>17883.3</v>
      </c>
      <c r="F243">
        <v>208215.14</v>
      </c>
      <c r="G243">
        <v>180019.37</v>
      </c>
      <c r="H243">
        <v>121411</v>
      </c>
      <c r="I243">
        <v>63378.99</v>
      </c>
      <c r="J243">
        <v>120393.52</v>
      </c>
      <c r="K243">
        <v>91452</v>
      </c>
      <c r="L243">
        <v>63664</v>
      </c>
      <c r="M243">
        <v>35630</v>
      </c>
      <c r="N243">
        <v>107389.97</v>
      </c>
      <c r="O243">
        <v>81220</v>
      </c>
      <c r="P243">
        <v>54436</v>
      </c>
      <c r="Q243">
        <v>27231</v>
      </c>
      <c r="R243">
        <v>100084.47</v>
      </c>
      <c r="S243">
        <v>41485</v>
      </c>
      <c r="T243">
        <v>20086</v>
      </c>
      <c r="U243">
        <v>6288</v>
      </c>
      <c r="V243">
        <v>10050.64</v>
      </c>
      <c r="W243">
        <v>7323</v>
      </c>
      <c r="X243">
        <v>4567</v>
      </c>
      <c r="Y243">
        <v>1788</v>
      </c>
      <c r="Z243">
        <v>7190.22</v>
      </c>
      <c r="AA243">
        <v>5396</v>
      </c>
      <c r="AB243">
        <v>3561</v>
      </c>
      <c r="AC243">
        <v>1726</v>
      </c>
      <c r="AD243">
        <v>4812.4799999999996</v>
      </c>
      <c r="AE243">
        <v>3460</v>
      </c>
      <c r="AF243">
        <v>2522</v>
      </c>
      <c r="AG243">
        <v>1421</v>
      </c>
      <c r="AH243">
        <v>4676.78</v>
      </c>
      <c r="AI243">
        <v>3307.21</v>
      </c>
      <c r="AJ243">
        <v>2090</v>
      </c>
      <c r="AK243">
        <v>981</v>
      </c>
      <c r="AL243">
        <v>3651.2</v>
      </c>
      <c r="AM243"/>
      <c r="AN243"/>
      <c r="AO243"/>
      <c r="AP243"/>
      <c r="AQ243"/>
      <c r="AR243"/>
      <c r="AS243"/>
      <c r="AT243"/>
      <c r="AU243"/>
      <c r="AV243"/>
      <c r="AW243"/>
      <c r="AX243"/>
      <c r="AY243"/>
      <c r="AZ243"/>
      <c r="BA243"/>
      <c r="BB243"/>
      <c r="BC243"/>
    </row>
    <row r="244" spans="1:55" x14ac:dyDescent="0.3">
      <c r="A244" t="s">
        <v>892</v>
      </c>
      <c r="B244">
        <v>7668.78</v>
      </c>
      <c r="C244">
        <v>-22020.29</v>
      </c>
      <c r="D244">
        <v>0</v>
      </c>
      <c r="E244">
        <v>244.12</v>
      </c>
      <c r="F244">
        <v>210823.14</v>
      </c>
      <c r="G244">
        <v>187.11</v>
      </c>
      <c r="H244">
        <v>401</v>
      </c>
      <c r="I244">
        <v>0</v>
      </c>
      <c r="J244">
        <v>1855.61</v>
      </c>
      <c r="K244">
        <v>-2650</v>
      </c>
      <c r="L244">
        <v>-4499</v>
      </c>
      <c r="M244">
        <v>-225</v>
      </c>
      <c r="N244">
        <v>11284.96</v>
      </c>
      <c r="O244">
        <v>2329</v>
      </c>
      <c r="P244">
        <v>1983</v>
      </c>
      <c r="Q244">
        <v>-1173</v>
      </c>
      <c r="R244">
        <v>944.02</v>
      </c>
      <c r="S244">
        <v>-399</v>
      </c>
      <c r="T244">
        <v>1029</v>
      </c>
      <c r="U244">
        <v>1187</v>
      </c>
      <c r="V244">
        <v>0</v>
      </c>
      <c r="W244">
        <v>0</v>
      </c>
      <c r="X244">
        <v>0</v>
      </c>
      <c r="Y244">
        <v>0</v>
      </c>
      <c r="Z244">
        <v>-2779.25</v>
      </c>
      <c r="AA244">
        <v>-2779</v>
      </c>
      <c r="AB244">
        <v>-2567</v>
      </c>
      <c r="AC244">
        <v>747</v>
      </c>
      <c r="AD244">
        <v>2538.35</v>
      </c>
      <c r="AE244">
        <v>-175</v>
      </c>
      <c r="AF244">
        <v>-175</v>
      </c>
      <c r="AG244">
        <v>-175</v>
      </c>
      <c r="AH244">
        <v>200.22</v>
      </c>
      <c r="AI244">
        <v>-64.2</v>
      </c>
      <c r="AJ244">
        <v>0</v>
      </c>
      <c r="AK244">
        <v>0</v>
      </c>
      <c r="AL244">
        <v>9392.77</v>
      </c>
      <c r="AM244"/>
      <c r="AN244"/>
      <c r="AO244"/>
      <c r="AP244"/>
      <c r="AQ244"/>
      <c r="AR244"/>
      <c r="AS244"/>
      <c r="AT244"/>
      <c r="AU244"/>
      <c r="AV244"/>
      <c r="AW244"/>
      <c r="AX244"/>
      <c r="AY244"/>
      <c r="AZ244"/>
      <c r="BA244"/>
      <c r="BB244"/>
      <c r="BC244"/>
    </row>
    <row r="245" spans="1:55" x14ac:dyDescent="0.3">
      <c r="A245" t="s">
        <v>2727</v>
      </c>
      <c r="B245">
        <v>-338434.04</v>
      </c>
      <c r="C245">
        <v>-466990.49</v>
      </c>
      <c r="D245">
        <v>74869</v>
      </c>
      <c r="E245">
        <v>21766.95</v>
      </c>
      <c r="F245">
        <v>-43905.79</v>
      </c>
      <c r="G245">
        <v>-49552.63</v>
      </c>
      <c r="H245">
        <v>-17011</v>
      </c>
      <c r="I245">
        <v>0</v>
      </c>
      <c r="J245">
        <v>20697.650000000001</v>
      </c>
      <c r="K245">
        <v>-2717</v>
      </c>
      <c r="L245">
        <v>14998</v>
      </c>
      <c r="M245">
        <v>30159</v>
      </c>
      <c r="N245">
        <v>69949.820000000007</v>
      </c>
      <c r="O245">
        <v>70323</v>
      </c>
      <c r="P245">
        <v>15745</v>
      </c>
      <c r="Q245">
        <v>8367</v>
      </c>
      <c r="R245">
        <v>15851.82</v>
      </c>
      <c r="S245">
        <v>-3923</v>
      </c>
      <c r="T245">
        <v>-5274</v>
      </c>
      <c r="U245">
        <v>-3659</v>
      </c>
      <c r="V245">
        <v>-30375.17</v>
      </c>
      <c r="W245">
        <v>-20552</v>
      </c>
      <c r="X245">
        <v>-9996</v>
      </c>
      <c r="Y245">
        <v>1224</v>
      </c>
      <c r="Z245">
        <v>-14586.28</v>
      </c>
      <c r="AA245">
        <v>-10633</v>
      </c>
      <c r="AB245">
        <v>-6204</v>
      </c>
      <c r="AC245">
        <v>-1461</v>
      </c>
      <c r="AD245">
        <v>812.3</v>
      </c>
      <c r="AE245">
        <v>0</v>
      </c>
      <c r="AF245">
        <v>0</v>
      </c>
      <c r="AG245">
        <v>0</v>
      </c>
      <c r="AH245">
        <v>0</v>
      </c>
      <c r="AI245">
        <v>0</v>
      </c>
      <c r="AJ245">
        <v>0</v>
      </c>
      <c r="AK245">
        <v>0</v>
      </c>
      <c r="AL245">
        <v>0</v>
      </c>
      <c r="AM245"/>
      <c r="AN245"/>
      <c r="AO245"/>
      <c r="AP245"/>
      <c r="AQ245"/>
      <c r="AR245"/>
      <c r="AS245"/>
      <c r="AT245"/>
      <c r="AU245"/>
      <c r="AV245"/>
      <c r="AW245"/>
      <c r="AX245"/>
      <c r="AY245"/>
      <c r="AZ245"/>
      <c r="BA245"/>
      <c r="BB245"/>
      <c r="BC245"/>
    </row>
    <row r="246" spans="1:55" x14ac:dyDescent="0.3">
      <c r="A246" t="s">
        <v>2728</v>
      </c>
      <c r="B246">
        <v>548.28</v>
      </c>
      <c r="C246">
        <v>0</v>
      </c>
      <c r="D246">
        <v>269</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c r="AN246"/>
      <c r="AO246"/>
      <c r="AP246"/>
      <c r="AQ246"/>
      <c r="AR246"/>
      <c r="AS246"/>
      <c r="AT246"/>
      <c r="AU246"/>
      <c r="AV246"/>
      <c r="AW246"/>
      <c r="AX246"/>
      <c r="AY246"/>
      <c r="AZ246"/>
      <c r="BA246"/>
      <c r="BB246"/>
      <c r="BC246"/>
    </row>
    <row r="247" spans="1:55" x14ac:dyDescent="0.3">
      <c r="A247" t="s">
        <v>2729</v>
      </c>
      <c r="B247">
        <v>-592749.34</v>
      </c>
      <c r="C247">
        <v>-10840.19</v>
      </c>
      <c r="D247">
        <v>0</v>
      </c>
      <c r="E247">
        <v>0</v>
      </c>
      <c r="F247">
        <v>0</v>
      </c>
      <c r="G247">
        <v>0</v>
      </c>
      <c r="H247">
        <v>0</v>
      </c>
      <c r="I247">
        <v>6788.42</v>
      </c>
      <c r="J247">
        <v>0</v>
      </c>
      <c r="K247">
        <v>0</v>
      </c>
      <c r="L247">
        <v>0</v>
      </c>
      <c r="M247">
        <v>0</v>
      </c>
      <c r="N247">
        <v>-63459.79</v>
      </c>
      <c r="O247">
        <v>0</v>
      </c>
      <c r="P247">
        <v>0</v>
      </c>
      <c r="Q247">
        <v>0</v>
      </c>
      <c r="R247">
        <v>0</v>
      </c>
      <c r="S247">
        <v>0</v>
      </c>
      <c r="T247">
        <v>0</v>
      </c>
      <c r="U247">
        <v>0</v>
      </c>
      <c r="V247">
        <v>-71325.42</v>
      </c>
      <c r="W247">
        <v>-71326</v>
      </c>
      <c r="X247">
        <v>-63921</v>
      </c>
      <c r="Y247">
        <v>727</v>
      </c>
      <c r="Z247">
        <v>0</v>
      </c>
      <c r="AA247">
        <v>-53171</v>
      </c>
      <c r="AB247">
        <v>0</v>
      </c>
      <c r="AC247">
        <v>0</v>
      </c>
      <c r="AD247">
        <v>0</v>
      </c>
      <c r="AE247">
        <v>0</v>
      </c>
      <c r="AF247">
        <v>0</v>
      </c>
      <c r="AG247">
        <v>0</v>
      </c>
      <c r="AH247">
        <v>0</v>
      </c>
      <c r="AI247">
        <v>0</v>
      </c>
      <c r="AJ247">
        <v>0</v>
      </c>
      <c r="AK247">
        <v>0</v>
      </c>
      <c r="AL247">
        <v>0</v>
      </c>
      <c r="AM247"/>
      <c r="AN247"/>
      <c r="AO247"/>
      <c r="AP247"/>
      <c r="AQ247"/>
      <c r="AR247"/>
      <c r="AS247"/>
      <c r="AT247"/>
      <c r="AU247"/>
      <c r="AV247"/>
      <c r="AW247"/>
      <c r="AX247"/>
      <c r="AY247"/>
      <c r="AZ247"/>
      <c r="BA247"/>
      <c r="BB247"/>
      <c r="BC247"/>
    </row>
    <row r="248" spans="1:55" x14ac:dyDescent="0.3">
      <c r="A248" t="s">
        <v>2988</v>
      </c>
      <c r="B248">
        <v>-11140.19</v>
      </c>
      <c r="C248">
        <v>0</v>
      </c>
      <c r="D248">
        <v>0</v>
      </c>
      <c r="E248">
        <v>0</v>
      </c>
      <c r="F248">
        <v>-47997.79</v>
      </c>
      <c r="G248">
        <v>-18993.55</v>
      </c>
      <c r="H248">
        <v>-18993</v>
      </c>
      <c r="I248">
        <v>-5321.21</v>
      </c>
      <c r="J248">
        <v>0</v>
      </c>
      <c r="K248">
        <v>0</v>
      </c>
      <c r="L248">
        <v>0</v>
      </c>
      <c r="M248">
        <v>0</v>
      </c>
      <c r="N248">
        <v>0</v>
      </c>
      <c r="O248">
        <v>0</v>
      </c>
      <c r="P248">
        <v>0</v>
      </c>
      <c r="Q248">
        <v>-1205</v>
      </c>
      <c r="R248">
        <v>-637.35</v>
      </c>
      <c r="S248">
        <v>-639</v>
      </c>
      <c r="T248">
        <v>-639</v>
      </c>
      <c r="U248">
        <v>-1</v>
      </c>
      <c r="V248">
        <v>-548.95000000000005</v>
      </c>
      <c r="W248">
        <v>-546</v>
      </c>
      <c r="X248">
        <v>-546</v>
      </c>
      <c r="Y248">
        <v>-11</v>
      </c>
      <c r="Z248">
        <v>-53465.81</v>
      </c>
      <c r="AA248">
        <v>-35</v>
      </c>
      <c r="AB248">
        <v>-10</v>
      </c>
      <c r="AC248">
        <v>-10</v>
      </c>
      <c r="AD248">
        <v>-188.87</v>
      </c>
      <c r="AE248">
        <v>-49</v>
      </c>
      <c r="AF248">
        <v>-51</v>
      </c>
      <c r="AG248">
        <v>0</v>
      </c>
      <c r="AH248">
        <v>0</v>
      </c>
      <c r="AI248">
        <v>0</v>
      </c>
      <c r="AJ248">
        <v>0</v>
      </c>
      <c r="AK248">
        <v>0</v>
      </c>
      <c r="AL248">
        <v>0</v>
      </c>
      <c r="AM248"/>
      <c r="AN248"/>
      <c r="AO248"/>
      <c r="AP248"/>
      <c r="AQ248"/>
      <c r="AR248"/>
      <c r="AS248"/>
      <c r="AT248"/>
      <c r="AU248"/>
      <c r="AV248"/>
      <c r="AW248"/>
      <c r="AX248"/>
      <c r="AY248"/>
      <c r="AZ248"/>
      <c r="BA248"/>
      <c r="BB248"/>
      <c r="BC248"/>
    </row>
    <row r="249" spans="1:55" x14ac:dyDescent="0.3">
      <c r="A249" t="s">
        <v>2884</v>
      </c>
      <c r="B249">
        <v>1838.74</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c r="AN249"/>
      <c r="AO249"/>
      <c r="AP249"/>
      <c r="AQ249"/>
      <c r="AR249"/>
      <c r="AS249"/>
      <c r="AT249"/>
      <c r="AU249"/>
      <c r="AV249"/>
      <c r="AW249"/>
      <c r="AX249"/>
      <c r="AY249"/>
      <c r="AZ249"/>
      <c r="BA249"/>
      <c r="BB249"/>
      <c r="BC249"/>
    </row>
    <row r="250" spans="1:55" x14ac:dyDescent="0.3">
      <c r="A250" t="s">
        <v>2730</v>
      </c>
      <c r="B250">
        <v>0</v>
      </c>
      <c r="C250">
        <v>0</v>
      </c>
      <c r="D250">
        <v>0</v>
      </c>
      <c r="E250">
        <v>0</v>
      </c>
      <c r="F250">
        <v>0</v>
      </c>
      <c r="G250">
        <v>0</v>
      </c>
      <c r="H250">
        <v>0</v>
      </c>
      <c r="I250">
        <v>0</v>
      </c>
      <c r="J250">
        <v>0</v>
      </c>
      <c r="K250">
        <v>0</v>
      </c>
      <c r="L250">
        <v>0</v>
      </c>
      <c r="M250">
        <v>0</v>
      </c>
      <c r="N250">
        <v>-41.83</v>
      </c>
      <c r="O250">
        <v>-42</v>
      </c>
      <c r="P250">
        <v>-42</v>
      </c>
      <c r="Q250">
        <v>1480</v>
      </c>
      <c r="R250">
        <v>2971.21</v>
      </c>
      <c r="S250">
        <v>2789</v>
      </c>
      <c r="T250">
        <v>2392</v>
      </c>
      <c r="U250">
        <v>1167</v>
      </c>
      <c r="V250">
        <v>238.69</v>
      </c>
      <c r="W250">
        <v>633</v>
      </c>
      <c r="X250">
        <v>271</v>
      </c>
      <c r="Y250">
        <v>-688</v>
      </c>
      <c r="Z250">
        <v>-2984.8</v>
      </c>
      <c r="AA250">
        <v>-1947</v>
      </c>
      <c r="AB250">
        <v>-588</v>
      </c>
      <c r="AC250">
        <v>-106</v>
      </c>
      <c r="AD250">
        <v>-1679</v>
      </c>
      <c r="AE250">
        <v>-953</v>
      </c>
      <c r="AF250">
        <v>-46</v>
      </c>
      <c r="AG250">
        <v>0</v>
      </c>
      <c r="AH250">
        <v>0</v>
      </c>
      <c r="AI250">
        <v>0</v>
      </c>
      <c r="AJ250">
        <v>0</v>
      </c>
      <c r="AK250">
        <v>0</v>
      </c>
      <c r="AL250">
        <v>0</v>
      </c>
      <c r="AM250"/>
      <c r="AN250"/>
      <c r="AO250"/>
      <c r="AP250"/>
      <c r="AQ250"/>
      <c r="AR250"/>
      <c r="AS250"/>
      <c r="AT250"/>
      <c r="AU250"/>
      <c r="AV250"/>
      <c r="AW250"/>
      <c r="AX250"/>
      <c r="AY250"/>
      <c r="AZ250"/>
      <c r="BA250"/>
      <c r="BB250"/>
      <c r="BC250"/>
    </row>
    <row r="251" spans="1:55" x14ac:dyDescent="0.3">
      <c r="A251" t="s">
        <v>2731</v>
      </c>
      <c r="B251">
        <v>2364.64</v>
      </c>
      <c r="C251">
        <v>-42.93</v>
      </c>
      <c r="D251">
        <v>0</v>
      </c>
      <c r="E251">
        <v>0</v>
      </c>
      <c r="F251">
        <v>0</v>
      </c>
      <c r="G251">
        <v>13793.86</v>
      </c>
      <c r="H251">
        <v>0</v>
      </c>
      <c r="I251">
        <v>23.49</v>
      </c>
      <c r="J251">
        <v>0</v>
      </c>
      <c r="K251">
        <v>0</v>
      </c>
      <c r="L251">
        <v>0</v>
      </c>
      <c r="M251">
        <v>0</v>
      </c>
      <c r="N251">
        <v>0</v>
      </c>
      <c r="O251">
        <v>0</v>
      </c>
      <c r="P251">
        <v>0</v>
      </c>
      <c r="Q251">
        <v>0</v>
      </c>
      <c r="R251">
        <v>0</v>
      </c>
      <c r="S251">
        <v>0</v>
      </c>
      <c r="T251">
        <v>735</v>
      </c>
      <c r="U251">
        <v>0</v>
      </c>
      <c r="V251">
        <v>-79501</v>
      </c>
      <c r="W251">
        <v>0</v>
      </c>
      <c r="X251">
        <v>0</v>
      </c>
      <c r="Y251">
        <v>0</v>
      </c>
      <c r="Z251">
        <v>0</v>
      </c>
      <c r="AA251">
        <v>0</v>
      </c>
      <c r="AB251">
        <v>0</v>
      </c>
      <c r="AC251">
        <v>0</v>
      </c>
      <c r="AD251">
        <v>0</v>
      </c>
      <c r="AE251">
        <v>0</v>
      </c>
      <c r="AF251">
        <v>0</v>
      </c>
      <c r="AG251">
        <v>-40</v>
      </c>
      <c r="AH251">
        <v>7882.25</v>
      </c>
      <c r="AI251">
        <v>272.82</v>
      </c>
      <c r="AJ251">
        <v>-20</v>
      </c>
      <c r="AK251">
        <v>-4</v>
      </c>
      <c r="AL251">
        <v>-382.59</v>
      </c>
      <c r="AM251"/>
      <c r="AN251"/>
      <c r="AO251"/>
      <c r="AP251"/>
      <c r="AQ251"/>
      <c r="AR251"/>
      <c r="AS251"/>
      <c r="AT251"/>
      <c r="AU251"/>
      <c r="AV251"/>
      <c r="AW251"/>
      <c r="AX251"/>
      <c r="AY251"/>
      <c r="AZ251"/>
      <c r="BA251"/>
      <c r="BB251"/>
      <c r="BC251"/>
    </row>
    <row r="252" spans="1:55" x14ac:dyDescent="0.3">
      <c r="A252" t="s">
        <v>2732</v>
      </c>
      <c r="B252">
        <v>0</v>
      </c>
      <c r="C252">
        <v>-42.93</v>
      </c>
      <c r="D252">
        <v>0</v>
      </c>
      <c r="E252">
        <v>0</v>
      </c>
      <c r="F252">
        <v>0</v>
      </c>
      <c r="G252">
        <v>13793.86</v>
      </c>
      <c r="H252">
        <v>0</v>
      </c>
      <c r="I252">
        <v>23.49</v>
      </c>
      <c r="J252">
        <v>0</v>
      </c>
      <c r="K252">
        <v>0</v>
      </c>
      <c r="L252">
        <v>0</v>
      </c>
      <c r="M252">
        <v>0</v>
      </c>
      <c r="N252">
        <v>0</v>
      </c>
      <c r="O252">
        <v>0</v>
      </c>
      <c r="P252">
        <v>0</v>
      </c>
      <c r="Q252">
        <v>0</v>
      </c>
      <c r="R252">
        <v>0</v>
      </c>
      <c r="S252">
        <v>0</v>
      </c>
      <c r="T252">
        <v>735</v>
      </c>
      <c r="U252">
        <v>0</v>
      </c>
      <c r="V252">
        <v>-79501</v>
      </c>
      <c r="W252">
        <v>0</v>
      </c>
      <c r="X252">
        <v>0</v>
      </c>
      <c r="Y252">
        <v>0</v>
      </c>
      <c r="Z252">
        <v>0</v>
      </c>
      <c r="AA252">
        <v>0</v>
      </c>
      <c r="AB252">
        <v>0</v>
      </c>
      <c r="AC252">
        <v>0</v>
      </c>
      <c r="AD252">
        <v>0</v>
      </c>
      <c r="AE252">
        <v>0</v>
      </c>
      <c r="AF252">
        <v>0</v>
      </c>
      <c r="AG252">
        <v>-40</v>
      </c>
      <c r="AH252">
        <v>62.82</v>
      </c>
      <c r="AI252">
        <v>62.82</v>
      </c>
      <c r="AJ252">
        <v>-20</v>
      </c>
      <c r="AK252">
        <v>-4</v>
      </c>
      <c r="AL252">
        <v>-382.59</v>
      </c>
      <c r="AM252"/>
      <c r="AN252"/>
      <c r="AO252"/>
      <c r="AP252"/>
      <c r="AQ252"/>
      <c r="AR252"/>
      <c r="AS252"/>
      <c r="AT252"/>
      <c r="AU252"/>
      <c r="AV252"/>
      <c r="AW252"/>
      <c r="AX252"/>
      <c r="AY252"/>
      <c r="AZ252"/>
      <c r="BA252"/>
      <c r="BB252"/>
      <c r="BC252"/>
    </row>
    <row r="253" spans="1:55" x14ac:dyDescent="0.3">
      <c r="A253" t="s">
        <v>2733</v>
      </c>
      <c r="B253">
        <v>2364.64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7819.43</v>
      </c>
      <c r="AI253">
        <v>210</v>
      </c>
      <c r="AJ253">
        <v>0</v>
      </c>
      <c r="AK253">
        <v>0</v>
      </c>
      <c r="AL253">
        <v>0</v>
      </c>
      <c r="AM253"/>
      <c r="AN253"/>
      <c r="AO253"/>
      <c r="AP253"/>
      <c r="AQ253"/>
      <c r="AR253"/>
      <c r="AS253"/>
      <c r="AT253"/>
      <c r="AU253"/>
      <c r="AV253"/>
      <c r="AW253"/>
      <c r="AX253"/>
      <c r="AY253"/>
      <c r="AZ253"/>
      <c r="BA253"/>
      <c r="BB253"/>
      <c r="BC253"/>
    </row>
    <row r="254" spans="1:55" x14ac:dyDescent="0.3">
      <c r="A254" t="s">
        <v>2734</v>
      </c>
      <c r="B254">
        <v>0</v>
      </c>
      <c r="C254">
        <v>0</v>
      </c>
      <c r="D254">
        <v>-366</v>
      </c>
      <c r="E254">
        <v>0</v>
      </c>
      <c r="F254">
        <v>82468.759999999995</v>
      </c>
      <c r="G254">
        <v>0</v>
      </c>
      <c r="H254">
        <v>-1209</v>
      </c>
      <c r="I254">
        <v>0</v>
      </c>
      <c r="J254">
        <v>5597.18</v>
      </c>
      <c r="K254">
        <v>2591</v>
      </c>
      <c r="L254">
        <v>2391</v>
      </c>
      <c r="M254">
        <v>2219</v>
      </c>
      <c r="N254">
        <v>0</v>
      </c>
      <c r="O254">
        <v>2035</v>
      </c>
      <c r="P254">
        <v>-1506</v>
      </c>
      <c r="Q254">
        <v>273</v>
      </c>
      <c r="R254">
        <v>1062.83</v>
      </c>
      <c r="S254">
        <v>-1477</v>
      </c>
      <c r="T254">
        <v>0</v>
      </c>
      <c r="U254">
        <v>307</v>
      </c>
      <c r="V254">
        <v>0</v>
      </c>
      <c r="W254">
        <v>-78065</v>
      </c>
      <c r="X254">
        <v>-74202</v>
      </c>
      <c r="Y254">
        <v>24094</v>
      </c>
      <c r="Z254">
        <v>4835.25</v>
      </c>
      <c r="AA254">
        <v>95</v>
      </c>
      <c r="AB254">
        <v>11</v>
      </c>
      <c r="AC254">
        <v>136</v>
      </c>
      <c r="AD254">
        <v>3912.29</v>
      </c>
      <c r="AE254">
        <v>1919</v>
      </c>
      <c r="AF254">
        <v>1831</v>
      </c>
      <c r="AG254">
        <v>0</v>
      </c>
      <c r="AH254">
        <v>0</v>
      </c>
      <c r="AI254">
        <v>0</v>
      </c>
      <c r="AJ254">
        <v>0</v>
      </c>
      <c r="AK254">
        <v>0</v>
      </c>
      <c r="AL254">
        <v>807.57</v>
      </c>
      <c r="AM254"/>
      <c r="AN254"/>
      <c r="AO254"/>
      <c r="AP254"/>
      <c r="AQ254"/>
      <c r="AR254"/>
      <c r="AS254"/>
      <c r="AT254"/>
      <c r="AU254"/>
      <c r="AV254"/>
      <c r="AW254"/>
      <c r="AX254"/>
      <c r="AY254"/>
      <c r="AZ254"/>
      <c r="BA254"/>
      <c r="BB254"/>
      <c r="BC254"/>
    </row>
    <row r="255" spans="1:55" x14ac:dyDescent="0.3">
      <c r="A255" t="s">
        <v>2735</v>
      </c>
      <c r="B255">
        <v>0</v>
      </c>
      <c r="C255">
        <v>0</v>
      </c>
      <c r="D255">
        <v>-366</v>
      </c>
      <c r="E255">
        <v>0</v>
      </c>
      <c r="F255">
        <v>0</v>
      </c>
      <c r="G255">
        <v>0</v>
      </c>
      <c r="H255">
        <v>-1209</v>
      </c>
      <c r="I255">
        <v>0</v>
      </c>
      <c r="J255">
        <v>5597.18</v>
      </c>
      <c r="K255">
        <v>2591</v>
      </c>
      <c r="L255">
        <v>2391</v>
      </c>
      <c r="M255">
        <v>2219</v>
      </c>
      <c r="N255">
        <v>0</v>
      </c>
      <c r="O255">
        <v>2035</v>
      </c>
      <c r="P255">
        <v>-1506</v>
      </c>
      <c r="Q255">
        <v>273</v>
      </c>
      <c r="R255">
        <v>1062.83</v>
      </c>
      <c r="S255">
        <v>-1477</v>
      </c>
      <c r="T255">
        <v>0</v>
      </c>
      <c r="U255">
        <v>307</v>
      </c>
      <c r="V255">
        <v>0</v>
      </c>
      <c r="W255">
        <v>-78065</v>
      </c>
      <c r="X255">
        <v>-74202</v>
      </c>
      <c r="Y255">
        <v>0</v>
      </c>
      <c r="Z255">
        <v>4835.25</v>
      </c>
      <c r="AA255">
        <v>95</v>
      </c>
      <c r="AB255">
        <v>11</v>
      </c>
      <c r="AC255">
        <v>136</v>
      </c>
      <c r="AD255">
        <v>3912.29</v>
      </c>
      <c r="AE255">
        <v>1919</v>
      </c>
      <c r="AF255">
        <v>1831</v>
      </c>
      <c r="AG255">
        <v>0</v>
      </c>
      <c r="AH255">
        <v>0</v>
      </c>
      <c r="AI255">
        <v>0</v>
      </c>
      <c r="AJ255">
        <v>0</v>
      </c>
      <c r="AK255">
        <v>0</v>
      </c>
      <c r="AL255">
        <v>0</v>
      </c>
      <c r="AM255"/>
      <c r="AN255"/>
      <c r="AO255"/>
      <c r="AP255"/>
      <c r="AQ255"/>
      <c r="AR255"/>
      <c r="AS255"/>
      <c r="AT255"/>
      <c r="AU255"/>
      <c r="AV255"/>
      <c r="AW255"/>
      <c r="AX255"/>
      <c r="AY255"/>
      <c r="AZ255"/>
      <c r="BA255"/>
      <c r="BB255"/>
      <c r="BC255"/>
    </row>
    <row r="256" spans="1:55" x14ac:dyDescent="0.3">
      <c r="A256" t="s">
        <v>2873</v>
      </c>
      <c r="B256">
        <v>0</v>
      </c>
      <c r="C256">
        <v>0</v>
      </c>
      <c r="D256">
        <v>0</v>
      </c>
      <c r="E256">
        <v>0</v>
      </c>
      <c r="F256">
        <v>82468.759999999995</v>
      </c>
      <c r="G256">
        <v>0</v>
      </c>
      <c r="H256">
        <v>0</v>
      </c>
      <c r="I256">
        <v>0</v>
      </c>
      <c r="J256">
        <v>0</v>
      </c>
      <c r="K256">
        <v>0</v>
      </c>
      <c r="L256">
        <v>0</v>
      </c>
      <c r="M256">
        <v>0</v>
      </c>
      <c r="N256">
        <v>0</v>
      </c>
      <c r="O256">
        <v>0</v>
      </c>
      <c r="P256">
        <v>0</v>
      </c>
      <c r="Q256">
        <v>0</v>
      </c>
      <c r="R256">
        <v>0</v>
      </c>
      <c r="S256">
        <v>0</v>
      </c>
      <c r="T256">
        <v>0</v>
      </c>
      <c r="U256">
        <v>0</v>
      </c>
      <c r="V256">
        <v>0</v>
      </c>
      <c r="W256">
        <v>0</v>
      </c>
      <c r="X256">
        <v>0</v>
      </c>
      <c r="Y256">
        <v>24094</v>
      </c>
      <c r="Z256">
        <v>0</v>
      </c>
      <c r="AA256">
        <v>0</v>
      </c>
      <c r="AB256">
        <v>0</v>
      </c>
      <c r="AC256">
        <v>0</v>
      </c>
      <c r="AD256">
        <v>0</v>
      </c>
      <c r="AE256">
        <v>0</v>
      </c>
      <c r="AF256">
        <v>0</v>
      </c>
      <c r="AG256">
        <v>0</v>
      </c>
      <c r="AH256">
        <v>0</v>
      </c>
      <c r="AI256">
        <v>0</v>
      </c>
      <c r="AJ256">
        <v>0</v>
      </c>
      <c r="AK256">
        <v>0</v>
      </c>
      <c r="AL256">
        <v>807.57</v>
      </c>
      <c r="AM256"/>
      <c r="AN256"/>
      <c r="AO256"/>
      <c r="AP256"/>
      <c r="AQ256"/>
      <c r="AR256"/>
      <c r="AS256"/>
      <c r="AT256"/>
      <c r="AU256"/>
      <c r="AV256"/>
      <c r="AW256"/>
      <c r="AX256"/>
      <c r="AY256"/>
      <c r="AZ256"/>
      <c r="BA256"/>
      <c r="BB256"/>
      <c r="BC256"/>
    </row>
    <row r="257" spans="1:55" x14ac:dyDescent="0.3">
      <c r="A257" t="s">
        <v>2736</v>
      </c>
      <c r="B257">
        <v>0</v>
      </c>
      <c r="C257">
        <v>1.19</v>
      </c>
      <c r="D257">
        <v>0</v>
      </c>
      <c r="E257">
        <v>0</v>
      </c>
      <c r="F257">
        <v>62227.56</v>
      </c>
      <c r="G257">
        <v>0</v>
      </c>
      <c r="H257">
        <v>-4228</v>
      </c>
      <c r="I257">
        <v>0</v>
      </c>
      <c r="J257">
        <v>0</v>
      </c>
      <c r="K257">
        <v>3730</v>
      </c>
      <c r="L257">
        <v>3730</v>
      </c>
      <c r="M257">
        <v>3730</v>
      </c>
      <c r="N257">
        <v>4230.1899999999996</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c r="AN257"/>
      <c r="AO257"/>
      <c r="AP257"/>
      <c r="AQ257"/>
      <c r="AR257"/>
      <c r="AS257"/>
      <c r="AT257"/>
      <c r="AU257"/>
      <c r="AV257"/>
      <c r="AW257"/>
      <c r="AX257"/>
      <c r="AY257"/>
      <c r="AZ257"/>
      <c r="BA257"/>
      <c r="BB257"/>
      <c r="BC257"/>
    </row>
    <row r="258" spans="1:55" x14ac:dyDescent="0.3">
      <c r="A258" t="s">
        <v>2737</v>
      </c>
      <c r="B258">
        <v>0</v>
      </c>
      <c r="C258">
        <v>0</v>
      </c>
      <c r="D258">
        <v>0</v>
      </c>
      <c r="E258">
        <v>0</v>
      </c>
      <c r="F258">
        <v>115798.62</v>
      </c>
      <c r="G258">
        <v>0</v>
      </c>
      <c r="H258">
        <v>0</v>
      </c>
      <c r="I258">
        <v>0</v>
      </c>
      <c r="J258">
        <v>0</v>
      </c>
      <c r="K258">
        <v>0</v>
      </c>
      <c r="L258">
        <v>0</v>
      </c>
      <c r="M258">
        <v>0</v>
      </c>
      <c r="N258">
        <v>0</v>
      </c>
      <c r="O258">
        <v>0</v>
      </c>
      <c r="P258">
        <v>0</v>
      </c>
      <c r="Q258">
        <v>0</v>
      </c>
      <c r="R258">
        <v>0</v>
      </c>
      <c r="S258">
        <v>7891</v>
      </c>
      <c r="T258">
        <v>7891</v>
      </c>
      <c r="U258">
        <v>7891</v>
      </c>
      <c r="V258">
        <v>0</v>
      </c>
      <c r="W258">
        <v>0</v>
      </c>
      <c r="X258">
        <v>0</v>
      </c>
      <c r="Y258">
        <v>0</v>
      </c>
      <c r="Z258">
        <v>0</v>
      </c>
      <c r="AA258">
        <v>0</v>
      </c>
      <c r="AB258">
        <v>0</v>
      </c>
      <c r="AC258">
        <v>0</v>
      </c>
      <c r="AD258">
        <v>0</v>
      </c>
      <c r="AE258">
        <v>0</v>
      </c>
      <c r="AF258">
        <v>0</v>
      </c>
      <c r="AG258">
        <v>0</v>
      </c>
      <c r="AH258">
        <v>0</v>
      </c>
      <c r="AI258">
        <v>0</v>
      </c>
      <c r="AJ258">
        <v>0</v>
      </c>
      <c r="AK258">
        <v>0</v>
      </c>
      <c r="AL258">
        <v>0</v>
      </c>
      <c r="AM258"/>
      <c r="AN258"/>
      <c r="AO258"/>
      <c r="AP258"/>
      <c r="AQ258"/>
      <c r="AR258"/>
      <c r="AS258"/>
      <c r="AT258"/>
      <c r="AU258"/>
      <c r="AV258"/>
      <c r="AW258"/>
      <c r="AX258"/>
      <c r="AY258"/>
      <c r="AZ258"/>
      <c r="BA258"/>
      <c r="BB258"/>
      <c r="BC258"/>
    </row>
    <row r="259" spans="1:55" x14ac:dyDescent="0.3">
      <c r="A259" t="s">
        <v>2738</v>
      </c>
      <c r="B259">
        <v>0</v>
      </c>
      <c r="C259">
        <v>0</v>
      </c>
      <c r="D259">
        <v>0</v>
      </c>
      <c r="E259">
        <v>0</v>
      </c>
      <c r="F259">
        <v>0</v>
      </c>
      <c r="G259">
        <v>0</v>
      </c>
      <c r="H259">
        <v>0</v>
      </c>
      <c r="I259">
        <v>0</v>
      </c>
      <c r="J259">
        <v>0</v>
      </c>
      <c r="K259">
        <v>0</v>
      </c>
      <c r="L259">
        <v>0</v>
      </c>
      <c r="M259">
        <v>0</v>
      </c>
      <c r="N259">
        <v>21498.17</v>
      </c>
      <c r="O259">
        <v>0</v>
      </c>
      <c r="P259">
        <v>0</v>
      </c>
      <c r="Q259">
        <v>0</v>
      </c>
      <c r="R259">
        <v>7890.87</v>
      </c>
      <c r="S259">
        <v>0</v>
      </c>
      <c r="T259">
        <v>0</v>
      </c>
      <c r="U259">
        <v>0</v>
      </c>
      <c r="V259">
        <v>0</v>
      </c>
      <c r="W259">
        <v>0</v>
      </c>
      <c r="X259">
        <v>0</v>
      </c>
      <c r="Y259">
        <v>0</v>
      </c>
      <c r="Z259">
        <v>102361.22</v>
      </c>
      <c r="AA259">
        <v>0</v>
      </c>
      <c r="AB259">
        <v>0</v>
      </c>
      <c r="AC259">
        <v>0</v>
      </c>
      <c r="AD259">
        <v>0</v>
      </c>
      <c r="AE259">
        <v>0</v>
      </c>
      <c r="AF259">
        <v>0</v>
      </c>
      <c r="AG259">
        <v>0</v>
      </c>
      <c r="AH259">
        <v>0</v>
      </c>
      <c r="AI259">
        <v>0</v>
      </c>
      <c r="AJ259">
        <v>0</v>
      </c>
      <c r="AK259">
        <v>0</v>
      </c>
      <c r="AL259">
        <v>0</v>
      </c>
      <c r="AM259"/>
      <c r="AN259"/>
      <c r="AO259"/>
      <c r="AP259"/>
      <c r="AQ259"/>
      <c r="AR259"/>
      <c r="AS259"/>
      <c r="AT259"/>
      <c r="AU259"/>
      <c r="AV259"/>
      <c r="AW259"/>
      <c r="AX259"/>
      <c r="AY259"/>
      <c r="AZ259"/>
      <c r="BA259"/>
      <c r="BB259"/>
      <c r="BC259"/>
    </row>
    <row r="260" spans="1:55" x14ac:dyDescent="0.3">
      <c r="A260" t="s">
        <v>2739</v>
      </c>
      <c r="B260">
        <v>-80465.72</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c r="AN260"/>
      <c r="AO260"/>
      <c r="AP260"/>
      <c r="AQ260"/>
      <c r="AR260"/>
      <c r="AS260"/>
      <c r="AT260"/>
      <c r="AU260"/>
      <c r="AV260"/>
      <c r="AW260"/>
      <c r="AX260"/>
      <c r="AY260"/>
      <c r="AZ260"/>
      <c r="BA260"/>
      <c r="BB260"/>
      <c r="BC260"/>
    </row>
    <row r="261" spans="1:55" x14ac:dyDescent="0.3">
      <c r="A261" t="s">
        <v>2695</v>
      </c>
      <c r="B261">
        <v>-58761.99</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c r="AN261"/>
      <c r="AO261"/>
      <c r="AP261"/>
      <c r="AQ261"/>
      <c r="AR261"/>
      <c r="AS261"/>
      <c r="AT261"/>
      <c r="AU261"/>
      <c r="AV261"/>
      <c r="AW261"/>
      <c r="AX261"/>
      <c r="AY261"/>
      <c r="AZ261"/>
      <c r="BA261"/>
      <c r="BB261"/>
      <c r="BC261"/>
    </row>
    <row r="262" spans="1:55" x14ac:dyDescent="0.3">
      <c r="A262" t="s">
        <v>879</v>
      </c>
      <c r="B262">
        <v>-21703.72</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c r="AN262"/>
      <c r="AO262"/>
      <c r="AP262"/>
      <c r="AQ262"/>
      <c r="AR262"/>
      <c r="AS262"/>
      <c r="AT262"/>
      <c r="AU262"/>
      <c r="AV262"/>
      <c r="AW262"/>
      <c r="AX262"/>
      <c r="AY262"/>
      <c r="AZ262"/>
      <c r="BA262"/>
      <c r="BB262"/>
      <c r="BC262"/>
    </row>
    <row r="263" spans="1:55" x14ac:dyDescent="0.3">
      <c r="A263" t="s">
        <v>888</v>
      </c>
      <c r="B263">
        <v>69219.960000000006</v>
      </c>
      <c r="C263">
        <v>34692.58</v>
      </c>
      <c r="D263">
        <v>35467</v>
      </c>
      <c r="E263">
        <v>10109.879999999999</v>
      </c>
      <c r="F263">
        <v>85215.49</v>
      </c>
      <c r="G263">
        <v>34046.449999999997</v>
      </c>
      <c r="H263">
        <v>49066</v>
      </c>
      <c r="I263">
        <v>7790.87</v>
      </c>
      <c r="J263">
        <v>66011.509999999995</v>
      </c>
      <c r="K263">
        <v>50380</v>
      </c>
      <c r="L263">
        <v>32967</v>
      </c>
      <c r="M263">
        <v>15185</v>
      </c>
      <c r="N263">
        <v>86190.59</v>
      </c>
      <c r="O263">
        <v>69382</v>
      </c>
      <c r="P263">
        <v>47447</v>
      </c>
      <c r="Q263">
        <v>22324</v>
      </c>
      <c r="R263">
        <v>28587.01</v>
      </c>
      <c r="S263">
        <v>13020</v>
      </c>
      <c r="T263">
        <v>5511</v>
      </c>
      <c r="U263">
        <v>1828</v>
      </c>
      <c r="V263">
        <v>10527.21</v>
      </c>
      <c r="W263">
        <v>8732</v>
      </c>
      <c r="X263">
        <v>6664</v>
      </c>
      <c r="Y263">
        <v>3407</v>
      </c>
      <c r="Z263">
        <v>7196.82</v>
      </c>
      <c r="AA263">
        <v>4069</v>
      </c>
      <c r="AB263">
        <v>2535</v>
      </c>
      <c r="AC263">
        <v>930</v>
      </c>
      <c r="AD263">
        <v>0</v>
      </c>
      <c r="AE263">
        <v>0</v>
      </c>
      <c r="AF263">
        <v>0</v>
      </c>
      <c r="AG263">
        <v>0</v>
      </c>
      <c r="AH263">
        <v>0</v>
      </c>
      <c r="AI263">
        <v>0</v>
      </c>
      <c r="AJ263">
        <v>0</v>
      </c>
      <c r="AK263">
        <v>0</v>
      </c>
      <c r="AL263">
        <v>54.91</v>
      </c>
      <c r="AM263"/>
      <c r="AN263"/>
      <c r="AO263"/>
      <c r="AP263"/>
      <c r="AQ263"/>
      <c r="AR263"/>
      <c r="AS263"/>
      <c r="AT263"/>
      <c r="AU263"/>
      <c r="AV263"/>
      <c r="AW263"/>
      <c r="AX263"/>
      <c r="AY263"/>
      <c r="AZ263"/>
      <c r="BA263"/>
      <c r="BB263"/>
      <c r="BC263"/>
    </row>
    <row r="264" spans="1:55" x14ac:dyDescent="0.3">
      <c r="A264" t="s">
        <v>2740</v>
      </c>
      <c r="B264">
        <v>23279.46</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c r="AN264"/>
      <c r="AO264"/>
      <c r="AP264"/>
      <c r="AQ264"/>
      <c r="AR264"/>
      <c r="AS264"/>
      <c r="AT264"/>
      <c r="AU264"/>
      <c r="AV264"/>
      <c r="AW264"/>
      <c r="AX264"/>
      <c r="AY264"/>
      <c r="AZ264"/>
      <c r="BA264"/>
      <c r="BB264"/>
      <c r="BC264"/>
    </row>
    <row r="265" spans="1:55" x14ac:dyDescent="0.3">
      <c r="A265" t="s">
        <v>2741</v>
      </c>
      <c r="B265">
        <v>0</v>
      </c>
      <c r="C265">
        <v>-39491.89</v>
      </c>
      <c r="D265">
        <v>-5392</v>
      </c>
      <c r="E265">
        <v>5774.24</v>
      </c>
      <c r="F265">
        <v>-683902.83</v>
      </c>
      <c r="G265">
        <v>-96213.58</v>
      </c>
      <c r="H265">
        <v>-97860</v>
      </c>
      <c r="I265">
        <v>-6372.36</v>
      </c>
      <c r="J265">
        <v>-83881.72</v>
      </c>
      <c r="K265">
        <v>-63029</v>
      </c>
      <c r="L265">
        <v>-32942</v>
      </c>
      <c r="M265">
        <v>-8092</v>
      </c>
      <c r="N265">
        <v>916.52</v>
      </c>
      <c r="O265">
        <v>-5445</v>
      </c>
      <c r="P265">
        <v>-2892</v>
      </c>
      <c r="Q265">
        <v>-1706</v>
      </c>
      <c r="R265">
        <v>-205724.64</v>
      </c>
      <c r="S265">
        <v>-187738</v>
      </c>
      <c r="T265">
        <v>-184542</v>
      </c>
      <c r="U265">
        <v>-182469</v>
      </c>
      <c r="V265">
        <v>28561.47</v>
      </c>
      <c r="W265">
        <v>29716</v>
      </c>
      <c r="X265">
        <v>35759</v>
      </c>
      <c r="Y265">
        <v>-59410</v>
      </c>
      <c r="Z265">
        <v>149894.18</v>
      </c>
      <c r="AA265">
        <v>-14832</v>
      </c>
      <c r="AB265">
        <v>-11313</v>
      </c>
      <c r="AC265">
        <v>-9910</v>
      </c>
      <c r="AD265">
        <v>-24793.79</v>
      </c>
      <c r="AE265">
        <v>-20706</v>
      </c>
      <c r="AF265">
        <v>-13728</v>
      </c>
      <c r="AG265">
        <v>1078</v>
      </c>
      <c r="AH265">
        <v>3410.55</v>
      </c>
      <c r="AI265">
        <v>2094.73</v>
      </c>
      <c r="AJ265">
        <v>1397</v>
      </c>
      <c r="AK265">
        <v>699</v>
      </c>
      <c r="AL265">
        <v>2535.5500000000002</v>
      </c>
      <c r="AM265"/>
      <c r="AN265"/>
      <c r="AO265"/>
      <c r="AP265"/>
      <c r="AQ265"/>
      <c r="AR265"/>
      <c r="AS265"/>
      <c r="AT265"/>
      <c r="AU265"/>
      <c r="AV265"/>
      <c r="AW265"/>
      <c r="AX265"/>
      <c r="AY265"/>
      <c r="AZ265"/>
      <c r="BA265"/>
      <c r="BB265"/>
      <c r="BC265"/>
    </row>
    <row r="266" spans="1:55" x14ac:dyDescent="0.3">
      <c r="A266" t="s">
        <v>2742</v>
      </c>
      <c r="B266">
        <v>591041.31000000006</v>
      </c>
      <c r="C266">
        <v>414741.75</v>
      </c>
      <c r="D266">
        <v>186449</v>
      </c>
      <c r="E266">
        <v>-1806.88</v>
      </c>
      <c r="F266">
        <v>1950575.2</v>
      </c>
      <c r="G266">
        <v>1708179.56</v>
      </c>
      <c r="H266">
        <v>1073171</v>
      </c>
      <c r="I266">
        <v>559006.53</v>
      </c>
      <c r="J266">
        <v>2054342.05</v>
      </c>
      <c r="K266">
        <v>1539727</v>
      </c>
      <c r="L266">
        <v>990466</v>
      </c>
      <c r="M266">
        <v>534673</v>
      </c>
      <c r="N266">
        <v>1734312.8</v>
      </c>
      <c r="O266">
        <v>1235771</v>
      </c>
      <c r="P266">
        <v>808627</v>
      </c>
      <c r="Q266">
        <v>357627</v>
      </c>
      <c r="R266">
        <v>1175710.32</v>
      </c>
      <c r="S266">
        <v>849614</v>
      </c>
      <c r="T266">
        <v>600643</v>
      </c>
      <c r="U266">
        <v>272084</v>
      </c>
      <c r="V266">
        <v>1182280.6200000001</v>
      </c>
      <c r="W266">
        <v>887798</v>
      </c>
      <c r="X266">
        <v>580120</v>
      </c>
      <c r="Y266">
        <v>308461</v>
      </c>
      <c r="Z266">
        <v>1406045.69</v>
      </c>
      <c r="AA266">
        <v>1060422</v>
      </c>
      <c r="AB266">
        <v>702889</v>
      </c>
      <c r="AC266">
        <v>344896</v>
      </c>
      <c r="AD266">
        <v>1489613.43</v>
      </c>
      <c r="AE266">
        <v>1229468</v>
      </c>
      <c r="AF266">
        <v>821112</v>
      </c>
      <c r="AG266">
        <v>407435</v>
      </c>
      <c r="AH266">
        <v>1298036.54</v>
      </c>
      <c r="AI266">
        <v>974004.79</v>
      </c>
      <c r="AJ266">
        <v>599160</v>
      </c>
      <c r="AK266">
        <v>238478</v>
      </c>
      <c r="AL266">
        <v>537854.06999999995</v>
      </c>
      <c r="AM266"/>
      <c r="AN266"/>
      <c r="AO266"/>
      <c r="AP266"/>
      <c r="AQ266"/>
      <c r="AR266"/>
      <c r="AS266"/>
      <c r="AT266"/>
      <c r="AU266"/>
      <c r="AV266"/>
      <c r="AW266"/>
      <c r="AX266"/>
      <c r="AY266"/>
      <c r="AZ266"/>
      <c r="BA266"/>
      <c r="BB266"/>
      <c r="BC266"/>
    </row>
    <row r="267" spans="1:55" x14ac:dyDescent="0.3">
      <c r="A267" t="s">
        <v>2743</v>
      </c>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2744</v>
      </c>
      <c r="B268">
        <v>299646.62</v>
      </c>
      <c r="C268">
        <v>236317.15</v>
      </c>
      <c r="D268">
        <v>312114</v>
      </c>
      <c r="E268">
        <v>389857.6</v>
      </c>
      <c r="F268">
        <v>-514190.68</v>
      </c>
      <c r="G268">
        <v>-361428.79</v>
      </c>
      <c r="H268">
        <v>-238845</v>
      </c>
      <c r="I268">
        <v>-252299</v>
      </c>
      <c r="J268">
        <v>-202680.28</v>
      </c>
      <c r="K268">
        <v>-343680</v>
      </c>
      <c r="L268">
        <v>42302</v>
      </c>
      <c r="M268">
        <v>-45346</v>
      </c>
      <c r="N268">
        <v>-266721.01</v>
      </c>
      <c r="O268">
        <v>-109891</v>
      </c>
      <c r="P268">
        <v>-60299</v>
      </c>
      <c r="Q268">
        <v>-31346</v>
      </c>
      <c r="R268">
        <v>49044.38</v>
      </c>
      <c r="S268">
        <v>77958</v>
      </c>
      <c r="T268">
        <v>52643</v>
      </c>
      <c r="U268">
        <v>89341</v>
      </c>
      <c r="V268">
        <v>137753.43</v>
      </c>
      <c r="W268">
        <v>87178</v>
      </c>
      <c r="X268">
        <v>36703</v>
      </c>
      <c r="Y268">
        <v>11854</v>
      </c>
      <c r="Z268">
        <v>89086.01</v>
      </c>
      <c r="AA268">
        <v>-121216</v>
      </c>
      <c r="AB268">
        <v>-130997</v>
      </c>
      <c r="AC268">
        <v>-112163</v>
      </c>
      <c r="AD268">
        <v>62727.76</v>
      </c>
      <c r="AE268">
        <v>-107945</v>
      </c>
      <c r="AF268">
        <v>-228266</v>
      </c>
      <c r="AG268">
        <v>-230743</v>
      </c>
      <c r="AH268">
        <v>-189359.65</v>
      </c>
      <c r="AI268">
        <v>-248661.36</v>
      </c>
      <c r="AJ268">
        <v>-241816</v>
      </c>
      <c r="AK268">
        <v>-215689</v>
      </c>
      <c r="AL268">
        <v>-138842.41</v>
      </c>
      <c r="AM268"/>
      <c r="AN268"/>
      <c r="AO268"/>
      <c r="AP268"/>
      <c r="AQ268"/>
      <c r="AR268"/>
      <c r="AS268"/>
      <c r="AT268"/>
      <c r="AU268"/>
      <c r="AV268"/>
      <c r="AW268"/>
      <c r="AX268"/>
      <c r="AY268"/>
      <c r="AZ268"/>
      <c r="BA268"/>
      <c r="BB268"/>
      <c r="BC268"/>
    </row>
    <row r="269" spans="1:55" x14ac:dyDescent="0.3">
      <c r="A269" t="s">
        <v>2745</v>
      </c>
      <c r="B269">
        <v>0</v>
      </c>
      <c r="C269">
        <v>11049.04</v>
      </c>
      <c r="D269">
        <v>0</v>
      </c>
      <c r="E269">
        <v>2062.35</v>
      </c>
      <c r="F269">
        <v>0</v>
      </c>
      <c r="G269">
        <v>-82398.52</v>
      </c>
      <c r="H269">
        <v>0</v>
      </c>
      <c r="I269">
        <v>-60597.72</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c r="AN269"/>
      <c r="AO269"/>
      <c r="AP269"/>
      <c r="AQ269"/>
      <c r="AR269"/>
      <c r="AS269"/>
      <c r="AT269"/>
      <c r="AU269"/>
      <c r="AV269"/>
      <c r="AW269"/>
      <c r="AX269"/>
      <c r="AY269"/>
      <c r="AZ269"/>
      <c r="BA269"/>
      <c r="BB269"/>
      <c r="BC269"/>
    </row>
    <row r="270" spans="1:55" x14ac:dyDescent="0.3">
      <c r="A270" t="s">
        <v>2746</v>
      </c>
      <c r="B270">
        <v>-273871.44</v>
      </c>
      <c r="C270">
        <v>-7152.37</v>
      </c>
      <c r="D270">
        <v>-682</v>
      </c>
      <c r="E270">
        <v>-8.6999999999999993</v>
      </c>
      <c r="F270">
        <v>-173261.53</v>
      </c>
      <c r="G270">
        <v>-74996.69</v>
      </c>
      <c r="H270">
        <v>-88163</v>
      </c>
      <c r="I270">
        <v>-59129.599999999999</v>
      </c>
      <c r="J270">
        <v>-80322.509999999995</v>
      </c>
      <c r="K270">
        <v>-32069</v>
      </c>
      <c r="L270">
        <v>-5081</v>
      </c>
      <c r="M270">
        <v>-7858</v>
      </c>
      <c r="N270">
        <v>-66233.8</v>
      </c>
      <c r="O270">
        <v>-30088</v>
      </c>
      <c r="P270">
        <v>-59567</v>
      </c>
      <c r="Q270">
        <v>-7228</v>
      </c>
      <c r="R270">
        <v>-161079.51</v>
      </c>
      <c r="S270">
        <v>-40439</v>
      </c>
      <c r="T270">
        <v>-68347</v>
      </c>
      <c r="U270">
        <v>-87417</v>
      </c>
      <c r="V270">
        <v>9888.15</v>
      </c>
      <c r="W270">
        <v>-6958</v>
      </c>
      <c r="X270">
        <v>5920</v>
      </c>
      <c r="Y270">
        <v>-17488</v>
      </c>
      <c r="Z270">
        <v>-49515.82</v>
      </c>
      <c r="AA270">
        <v>-23874</v>
      </c>
      <c r="AB270">
        <v>-58283</v>
      </c>
      <c r="AC270">
        <v>-19157</v>
      </c>
      <c r="AD270">
        <v>41883.99</v>
      </c>
      <c r="AE270">
        <v>37654</v>
      </c>
      <c r="AF270">
        <v>16437</v>
      </c>
      <c r="AG270">
        <v>30294</v>
      </c>
      <c r="AH270">
        <v>52519.63</v>
      </c>
      <c r="AI270">
        <v>57654.25</v>
      </c>
      <c r="AJ270">
        <v>7699</v>
      </c>
      <c r="AK270">
        <v>7439</v>
      </c>
      <c r="AL270">
        <v>-28946.89</v>
      </c>
      <c r="AM270"/>
      <c r="AN270"/>
      <c r="AO270"/>
      <c r="AP270"/>
      <c r="AQ270"/>
      <c r="AR270"/>
      <c r="AS270"/>
      <c r="AT270"/>
      <c r="AU270"/>
      <c r="AV270"/>
      <c r="AW270"/>
      <c r="AX270"/>
      <c r="AY270"/>
      <c r="AZ270"/>
      <c r="BA270"/>
      <c r="BB270"/>
      <c r="BC270"/>
    </row>
    <row r="271" spans="1:55" x14ac:dyDescent="0.3">
      <c r="A271" t="s">
        <v>2747</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2748</v>
      </c>
      <c r="B272">
        <v>-8164.98</v>
      </c>
      <c r="C272">
        <v>-251325.95</v>
      </c>
      <c r="D272">
        <v>-115816</v>
      </c>
      <c r="E272">
        <v>-216720.82</v>
      </c>
      <c r="F272">
        <v>-43439.71</v>
      </c>
      <c r="G272">
        <v>-112200.39</v>
      </c>
      <c r="H272">
        <v>-245366</v>
      </c>
      <c r="I272">
        <v>-12033.67</v>
      </c>
      <c r="J272">
        <v>-124370.65</v>
      </c>
      <c r="K272">
        <v>-248041</v>
      </c>
      <c r="L272">
        <v>-218141</v>
      </c>
      <c r="M272">
        <v>-13106</v>
      </c>
      <c r="N272">
        <v>40849.67</v>
      </c>
      <c r="O272">
        <v>-52083</v>
      </c>
      <c r="P272">
        <v>-62272</v>
      </c>
      <c r="Q272">
        <v>-60522</v>
      </c>
      <c r="R272">
        <v>32771.24</v>
      </c>
      <c r="S272">
        <v>-37390</v>
      </c>
      <c r="T272">
        <v>-23042</v>
      </c>
      <c r="U272">
        <v>-19853</v>
      </c>
      <c r="V272">
        <v>-37370.49</v>
      </c>
      <c r="W272">
        <v>176709</v>
      </c>
      <c r="X272">
        <v>-20364</v>
      </c>
      <c r="Y272">
        <v>11271</v>
      </c>
      <c r="Z272">
        <v>-58927.48</v>
      </c>
      <c r="AA272">
        <v>-11879</v>
      </c>
      <c r="AB272">
        <v>31417</v>
      </c>
      <c r="AC272">
        <v>-22466</v>
      </c>
      <c r="AD272">
        <v>-21315.54</v>
      </c>
      <c r="AE272">
        <v>-1064</v>
      </c>
      <c r="AF272">
        <v>29422</v>
      </c>
      <c r="AG272">
        <v>-20111</v>
      </c>
      <c r="AH272">
        <v>-340281.8</v>
      </c>
      <c r="AI272">
        <v>-382386.67</v>
      </c>
      <c r="AJ272">
        <v>-346435</v>
      </c>
      <c r="AK272">
        <v>-7774</v>
      </c>
      <c r="AL272">
        <v>31634.02</v>
      </c>
      <c r="AM272"/>
      <c r="AN272"/>
      <c r="AO272"/>
      <c r="AP272"/>
      <c r="AQ272"/>
      <c r="AR272"/>
      <c r="AS272"/>
      <c r="AT272"/>
      <c r="AU272"/>
      <c r="AV272"/>
      <c r="AW272"/>
      <c r="AX272"/>
      <c r="AY272"/>
      <c r="AZ272"/>
      <c r="BA272"/>
      <c r="BB272"/>
      <c r="BC272"/>
    </row>
    <row r="273" spans="1:55" x14ac:dyDescent="0.3">
      <c r="A273" t="s">
        <v>2874</v>
      </c>
      <c r="B273">
        <v>-185879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c r="AN273"/>
      <c r="AO273"/>
      <c r="AP273"/>
      <c r="AQ273"/>
      <c r="AR273"/>
      <c r="AS273"/>
      <c r="AT273"/>
      <c r="AU273"/>
      <c r="AV273"/>
      <c r="AW273"/>
      <c r="AX273"/>
      <c r="AY273"/>
      <c r="AZ273"/>
      <c r="BA273"/>
      <c r="BB273"/>
      <c r="BC273"/>
    </row>
    <row r="274" spans="1:55" x14ac:dyDescent="0.3">
      <c r="A274" t="s">
        <v>2749</v>
      </c>
      <c r="B274">
        <v>-5459.75</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c r="AN274"/>
      <c r="AO274"/>
      <c r="AP274"/>
      <c r="AQ274"/>
      <c r="AR274"/>
      <c r="AS274"/>
      <c r="AT274"/>
      <c r="AU274"/>
      <c r="AV274"/>
      <c r="AW274"/>
      <c r="AX274"/>
      <c r="AY274"/>
      <c r="AZ274"/>
      <c r="BA274"/>
      <c r="BB274"/>
      <c r="BC274"/>
    </row>
    <row r="275" spans="1:55" x14ac:dyDescent="0.3">
      <c r="A275" t="s">
        <v>2750</v>
      </c>
      <c r="B275">
        <v>-53767.86</v>
      </c>
      <c r="C275">
        <v>-30169.26</v>
      </c>
      <c r="D275">
        <v>-97987</v>
      </c>
      <c r="E275">
        <v>35093.440000000002</v>
      </c>
      <c r="F275">
        <v>257681.78</v>
      </c>
      <c r="G275">
        <v>-28218.89</v>
      </c>
      <c r="H275">
        <v>52823</v>
      </c>
      <c r="I275">
        <v>-29391.54</v>
      </c>
      <c r="J275">
        <v>506857.44</v>
      </c>
      <c r="K275">
        <v>354096</v>
      </c>
      <c r="L275">
        <v>-77033</v>
      </c>
      <c r="M275">
        <v>-65840</v>
      </c>
      <c r="N275">
        <v>187621.91</v>
      </c>
      <c r="O275">
        <v>60251</v>
      </c>
      <c r="P275">
        <v>76969</v>
      </c>
      <c r="Q275">
        <v>7611</v>
      </c>
      <c r="R275">
        <v>73612.77</v>
      </c>
      <c r="S275">
        <v>-30618</v>
      </c>
      <c r="T275">
        <v>-40879</v>
      </c>
      <c r="U275">
        <v>-34132</v>
      </c>
      <c r="V275">
        <v>-256138.05</v>
      </c>
      <c r="W275">
        <v>-196107</v>
      </c>
      <c r="X275">
        <v>-3374</v>
      </c>
      <c r="Y275">
        <v>-32382</v>
      </c>
      <c r="Z275">
        <v>-58991.6</v>
      </c>
      <c r="AA275">
        <v>10440</v>
      </c>
      <c r="AB275">
        <v>16286</v>
      </c>
      <c r="AC275">
        <v>-36264</v>
      </c>
      <c r="AD275">
        <v>70731.25</v>
      </c>
      <c r="AE275">
        <v>135986</v>
      </c>
      <c r="AF275">
        <v>82089</v>
      </c>
      <c r="AG275">
        <v>39880</v>
      </c>
      <c r="AH275">
        <v>-30125.49</v>
      </c>
      <c r="AI275">
        <v>-24242.54</v>
      </c>
      <c r="AJ275">
        <v>-38577</v>
      </c>
      <c r="AK275">
        <v>-66833</v>
      </c>
      <c r="AL275">
        <v>65586.86</v>
      </c>
      <c r="AM275"/>
      <c r="AN275"/>
      <c r="AO275"/>
      <c r="AP275"/>
      <c r="AQ275"/>
      <c r="AR275"/>
      <c r="AS275"/>
      <c r="AT275"/>
      <c r="AU275"/>
      <c r="AV275"/>
      <c r="AW275"/>
      <c r="AX275"/>
      <c r="AY275"/>
      <c r="AZ275"/>
      <c r="BA275"/>
      <c r="BB275"/>
      <c r="BC275"/>
    </row>
    <row r="276" spans="1:55" x14ac:dyDescent="0.3">
      <c r="A276" t="s">
        <v>2751</v>
      </c>
      <c r="B276">
        <v>363544.9</v>
      </c>
      <c r="C276">
        <v>373460.36</v>
      </c>
      <c r="D276">
        <v>284078</v>
      </c>
      <c r="E276">
        <v>208476.99</v>
      </c>
      <c r="F276">
        <v>1477365.06</v>
      </c>
      <c r="G276">
        <v>1048936.28</v>
      </c>
      <c r="H276">
        <v>553620</v>
      </c>
      <c r="I276">
        <v>145555</v>
      </c>
      <c r="J276">
        <v>2153826.0499999998</v>
      </c>
      <c r="K276">
        <v>1270033</v>
      </c>
      <c r="L276">
        <v>732513</v>
      </c>
      <c r="M276">
        <v>402523</v>
      </c>
      <c r="N276">
        <v>1629829.57</v>
      </c>
      <c r="O276">
        <v>1103960</v>
      </c>
      <c r="P276">
        <v>703458</v>
      </c>
      <c r="Q276">
        <v>266142</v>
      </c>
      <c r="R276">
        <v>1170059.19</v>
      </c>
      <c r="S276">
        <v>819125</v>
      </c>
      <c r="T276">
        <v>521018</v>
      </c>
      <c r="U276">
        <v>220023</v>
      </c>
      <c r="V276">
        <v>1036413.67</v>
      </c>
      <c r="W276">
        <v>948620</v>
      </c>
      <c r="X276">
        <v>599005</v>
      </c>
      <c r="Y276">
        <v>281716</v>
      </c>
      <c r="Z276">
        <v>1327696.8</v>
      </c>
      <c r="AA276">
        <v>913893</v>
      </c>
      <c r="AB276">
        <v>561312</v>
      </c>
      <c r="AC276">
        <v>154846</v>
      </c>
      <c r="AD276">
        <v>1643640.88</v>
      </c>
      <c r="AE276">
        <v>1294099</v>
      </c>
      <c r="AF276">
        <v>720794</v>
      </c>
      <c r="AG276">
        <v>226755</v>
      </c>
      <c r="AH276">
        <v>790789.24</v>
      </c>
      <c r="AI276">
        <v>376368.47</v>
      </c>
      <c r="AJ276">
        <v>-19969</v>
      </c>
      <c r="AK276">
        <v>-44379</v>
      </c>
      <c r="AL276">
        <v>467285.65</v>
      </c>
      <c r="AM276"/>
      <c r="AN276"/>
      <c r="AO276"/>
      <c r="AP276"/>
      <c r="AQ276"/>
      <c r="AR276"/>
      <c r="AS276"/>
      <c r="AT276"/>
      <c r="AU276"/>
      <c r="AV276"/>
      <c r="AW276"/>
      <c r="AX276"/>
      <c r="AY276"/>
      <c r="AZ276"/>
      <c r="BA276"/>
      <c r="BB276"/>
      <c r="BC276"/>
    </row>
    <row r="277" spans="1:55" x14ac:dyDescent="0.3">
      <c r="A277" t="s">
        <v>2790</v>
      </c>
      <c r="B277">
        <v>-69695.47</v>
      </c>
      <c r="C277">
        <v>-53247.82</v>
      </c>
      <c r="D277">
        <v>-36023</v>
      </c>
      <c r="E277">
        <v>-17563.36</v>
      </c>
      <c r="F277">
        <v>-88791.37</v>
      </c>
      <c r="G277">
        <v>-72246.210000000006</v>
      </c>
      <c r="H277">
        <v>-51763</v>
      </c>
      <c r="I277">
        <v>-23380.27</v>
      </c>
      <c r="J277">
        <v>-65312.95</v>
      </c>
      <c r="K277">
        <v>-49970</v>
      </c>
      <c r="L277">
        <v>-32661</v>
      </c>
      <c r="M277">
        <v>-15313</v>
      </c>
      <c r="N277">
        <v>-82790.31</v>
      </c>
      <c r="O277">
        <v>-65455</v>
      </c>
      <c r="P277">
        <v>-43831</v>
      </c>
      <c r="Q277">
        <v>-20314</v>
      </c>
      <c r="R277">
        <v>-25777.29</v>
      </c>
      <c r="S277">
        <v>-11928</v>
      </c>
      <c r="T277">
        <v>-5458</v>
      </c>
      <c r="U277">
        <v>-1782</v>
      </c>
      <c r="V277">
        <v>-10527.21</v>
      </c>
      <c r="W277">
        <v>-8732</v>
      </c>
      <c r="X277">
        <v>-6664</v>
      </c>
      <c r="Y277">
        <v>-3407</v>
      </c>
      <c r="Z277">
        <v>-7196.82</v>
      </c>
      <c r="AA277">
        <v>-4069</v>
      </c>
      <c r="AB277">
        <v>-2535</v>
      </c>
      <c r="AC277">
        <v>-930</v>
      </c>
      <c r="AD277">
        <v>0</v>
      </c>
      <c r="AE277">
        <v>0</v>
      </c>
      <c r="AF277">
        <v>0</v>
      </c>
      <c r="AG277">
        <v>0</v>
      </c>
      <c r="AH277">
        <v>0</v>
      </c>
      <c r="AI277">
        <v>0</v>
      </c>
      <c r="AJ277">
        <v>0</v>
      </c>
      <c r="AK277">
        <v>0</v>
      </c>
      <c r="AL277">
        <v>-54.91</v>
      </c>
      <c r="AM277"/>
      <c r="AN277"/>
      <c r="AO277"/>
      <c r="AP277"/>
      <c r="AQ277"/>
      <c r="AR277"/>
      <c r="AS277"/>
      <c r="AT277"/>
      <c r="AU277"/>
      <c r="AV277"/>
      <c r="AW277"/>
      <c r="AX277"/>
      <c r="AY277"/>
      <c r="AZ277"/>
      <c r="BA277"/>
      <c r="BB277"/>
      <c r="BC277"/>
    </row>
    <row r="278" spans="1:55" x14ac:dyDescent="0.3">
      <c r="A278" t="s">
        <v>2765</v>
      </c>
      <c r="B278">
        <v>0</v>
      </c>
      <c r="C278">
        <v>0</v>
      </c>
      <c r="D278">
        <v>0</v>
      </c>
      <c r="E278">
        <v>0</v>
      </c>
      <c r="F278">
        <v>0</v>
      </c>
      <c r="G278">
        <v>0</v>
      </c>
      <c r="H278">
        <v>0</v>
      </c>
      <c r="I278">
        <v>0</v>
      </c>
      <c r="J278">
        <v>0</v>
      </c>
      <c r="K278">
        <v>0</v>
      </c>
      <c r="L278">
        <v>0</v>
      </c>
      <c r="M278">
        <v>0</v>
      </c>
      <c r="N278">
        <v>2043.82</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c r="AN278"/>
      <c r="AO278"/>
      <c r="AP278"/>
      <c r="AQ278"/>
      <c r="AR278"/>
      <c r="AS278"/>
      <c r="AT278"/>
      <c r="AU278"/>
      <c r="AV278"/>
      <c r="AW278"/>
      <c r="AX278"/>
      <c r="AY278"/>
      <c r="AZ278"/>
      <c r="BA278"/>
      <c r="BB278"/>
      <c r="BC278"/>
    </row>
    <row r="279" spans="1:55" x14ac:dyDescent="0.3">
      <c r="A279" t="s">
        <v>2752</v>
      </c>
      <c r="B279">
        <v>-127661.81</v>
      </c>
      <c r="C279">
        <v>-109203.13</v>
      </c>
      <c r="D279">
        <v>-101007</v>
      </c>
      <c r="E279">
        <v>-17585.32</v>
      </c>
      <c r="F279">
        <v>-391278.99</v>
      </c>
      <c r="G279">
        <v>-375165.97</v>
      </c>
      <c r="H279">
        <v>-243471</v>
      </c>
      <c r="I279">
        <v>-44708.46</v>
      </c>
      <c r="J279">
        <v>-313296.42</v>
      </c>
      <c r="K279">
        <v>-267228</v>
      </c>
      <c r="L279">
        <v>-152780</v>
      </c>
      <c r="M279">
        <v>-39765</v>
      </c>
      <c r="N279">
        <v>-276800.90999999997</v>
      </c>
      <c r="O279">
        <v>-245971</v>
      </c>
      <c r="P279">
        <v>-129682</v>
      </c>
      <c r="Q279">
        <v>-37883</v>
      </c>
      <c r="R279">
        <v>-187006.64</v>
      </c>
      <c r="S279">
        <v>-164591</v>
      </c>
      <c r="T279">
        <v>-71159</v>
      </c>
      <c r="U279">
        <v>-12661</v>
      </c>
      <c r="V279">
        <v>-241157.78</v>
      </c>
      <c r="W279">
        <v>-228609</v>
      </c>
      <c r="X279">
        <v>-139896</v>
      </c>
      <c r="Y279">
        <v>-13471</v>
      </c>
      <c r="Z279">
        <v>-250951.05</v>
      </c>
      <c r="AA279">
        <v>-232160</v>
      </c>
      <c r="AB279">
        <v>-124962</v>
      </c>
      <c r="AC279">
        <v>-17201</v>
      </c>
      <c r="AD279">
        <v>-301953.08</v>
      </c>
      <c r="AE279">
        <v>-283711</v>
      </c>
      <c r="AF279">
        <v>-145472</v>
      </c>
      <c r="AG279">
        <v>-16167</v>
      </c>
      <c r="AH279">
        <v>-226140.53</v>
      </c>
      <c r="AI279">
        <v>-208396.49</v>
      </c>
      <c r="AJ279">
        <v>-82539</v>
      </c>
      <c r="AK279">
        <v>-10326</v>
      </c>
      <c r="AL279">
        <v>-124654.01</v>
      </c>
      <c r="AM279"/>
      <c r="AN279"/>
      <c r="AO279"/>
      <c r="AP279"/>
      <c r="AQ279"/>
      <c r="AR279"/>
      <c r="AS279"/>
      <c r="AT279"/>
      <c r="AU279"/>
      <c r="AV279"/>
      <c r="AW279"/>
      <c r="AX279"/>
      <c r="AY279"/>
      <c r="AZ279"/>
      <c r="BA279"/>
      <c r="BB279"/>
      <c r="BC279"/>
    </row>
    <row r="280" spans="1:55" x14ac:dyDescent="0.3">
      <c r="A280" t="s">
        <v>893</v>
      </c>
      <c r="B280">
        <v>166187.62</v>
      </c>
      <c r="C280">
        <v>211009.41</v>
      </c>
      <c r="D280">
        <v>147048</v>
      </c>
      <c r="E280">
        <v>173328.32</v>
      </c>
      <c r="F280">
        <v>997294.7</v>
      </c>
      <c r="G280">
        <v>601524.09</v>
      </c>
      <c r="H280">
        <v>258386</v>
      </c>
      <c r="I280">
        <v>77466.27</v>
      </c>
      <c r="J280">
        <v>1775216.69</v>
      </c>
      <c r="K280">
        <v>952835</v>
      </c>
      <c r="L280">
        <v>547072</v>
      </c>
      <c r="M280">
        <v>347445</v>
      </c>
      <c r="N280">
        <v>1272282.17</v>
      </c>
      <c r="O280">
        <v>792534</v>
      </c>
      <c r="P280">
        <v>529945</v>
      </c>
      <c r="Q280">
        <v>207945</v>
      </c>
      <c r="R280">
        <v>957275.27</v>
      </c>
      <c r="S280">
        <v>642606</v>
      </c>
      <c r="T280">
        <v>444401</v>
      </c>
      <c r="U280">
        <v>205580</v>
      </c>
      <c r="V280">
        <v>784728.68</v>
      </c>
      <c r="W280">
        <v>711279</v>
      </c>
      <c r="X280">
        <v>452445</v>
      </c>
      <c r="Y280">
        <v>264838</v>
      </c>
      <c r="Z280">
        <v>1069548.92</v>
      </c>
      <c r="AA280">
        <v>677664</v>
      </c>
      <c r="AB280">
        <v>433815</v>
      </c>
      <c r="AC280">
        <v>136715</v>
      </c>
      <c r="AD280">
        <v>1341687.81</v>
      </c>
      <c r="AE280">
        <v>1010388</v>
      </c>
      <c r="AF280">
        <v>575322</v>
      </c>
      <c r="AG280">
        <v>210588</v>
      </c>
      <c r="AH280">
        <v>564648.71</v>
      </c>
      <c r="AI280">
        <v>167971.99</v>
      </c>
      <c r="AJ280">
        <v>-102508</v>
      </c>
      <c r="AK280">
        <v>-54705</v>
      </c>
      <c r="AL280">
        <v>342576.74</v>
      </c>
      <c r="AM280"/>
      <c r="AN280"/>
      <c r="AO280"/>
      <c r="AP280"/>
      <c r="AQ280"/>
      <c r="AR280"/>
      <c r="AS280"/>
      <c r="AT280"/>
      <c r="AU280"/>
      <c r="AV280"/>
      <c r="AW280"/>
      <c r="AX280"/>
      <c r="AY280"/>
      <c r="AZ280"/>
      <c r="BA280"/>
      <c r="BB280"/>
      <c r="BC280"/>
    </row>
    <row r="281" spans="1:55" x14ac:dyDescent="0.3">
      <c r="A281" t="s">
        <v>2753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2754</v>
      </c>
      <c r="B282">
        <v>0</v>
      </c>
      <c r="C282">
        <v>0</v>
      </c>
      <c r="D282">
        <v>0</v>
      </c>
      <c r="E282">
        <v>0</v>
      </c>
      <c r="F282">
        <v>942592.31</v>
      </c>
      <c r="G282">
        <v>541602.09</v>
      </c>
      <c r="H282">
        <v>313916</v>
      </c>
      <c r="I282">
        <v>81000</v>
      </c>
      <c r="J282">
        <v>136121.79</v>
      </c>
      <c r="K282">
        <v>-1078091</v>
      </c>
      <c r="L282">
        <v>-1445376</v>
      </c>
      <c r="M282">
        <v>-115061</v>
      </c>
      <c r="N282">
        <v>-736323.84</v>
      </c>
      <c r="O282">
        <v>-158315</v>
      </c>
      <c r="P282">
        <v>241685</v>
      </c>
      <c r="Q282">
        <v>142310</v>
      </c>
      <c r="R282">
        <v>96297.98</v>
      </c>
      <c r="S282">
        <v>94729</v>
      </c>
      <c r="T282">
        <v>103862</v>
      </c>
      <c r="U282">
        <v>-2900</v>
      </c>
      <c r="V282">
        <v>99261.55</v>
      </c>
      <c r="W282">
        <v>61325</v>
      </c>
      <c r="X282">
        <v>64356</v>
      </c>
      <c r="Y282">
        <v>-4105</v>
      </c>
      <c r="Z282">
        <v>202266.84</v>
      </c>
      <c r="AA282">
        <v>201980</v>
      </c>
      <c r="AB282">
        <v>195890</v>
      </c>
      <c r="AC282">
        <v>-1180</v>
      </c>
      <c r="AD282">
        <v>-503938.68</v>
      </c>
      <c r="AE282">
        <v>-499865</v>
      </c>
      <c r="AF282">
        <v>-468224</v>
      </c>
      <c r="AG282">
        <v>0</v>
      </c>
      <c r="AH282">
        <v>0</v>
      </c>
      <c r="AI282">
        <v>0</v>
      </c>
      <c r="AJ282">
        <v>0</v>
      </c>
      <c r="AK282">
        <v>0</v>
      </c>
      <c r="AL282">
        <v>0</v>
      </c>
      <c r="AM282"/>
      <c r="AN282"/>
      <c r="AO282"/>
      <c r="AP282"/>
      <c r="AQ282"/>
      <c r="AR282"/>
      <c r="AS282"/>
      <c r="AT282"/>
      <c r="AU282"/>
      <c r="AV282"/>
      <c r="AW282"/>
      <c r="AX282"/>
      <c r="AY282"/>
      <c r="AZ282"/>
      <c r="BA282"/>
      <c r="BB282"/>
      <c r="BC282"/>
    </row>
    <row r="283" spans="1:55" x14ac:dyDescent="0.3">
      <c r="A283" t="s">
        <v>2755</v>
      </c>
      <c r="B283">
        <v>1001941.4</v>
      </c>
      <c r="C283">
        <v>0</v>
      </c>
      <c r="D283">
        <v>167923</v>
      </c>
      <c r="E283">
        <v>0</v>
      </c>
      <c r="F283">
        <v>252365.5</v>
      </c>
      <c r="G283">
        <v>0</v>
      </c>
      <c r="H283">
        <v>95460</v>
      </c>
      <c r="I283">
        <v>14523.54</v>
      </c>
      <c r="J283">
        <v>0</v>
      </c>
      <c r="K283">
        <v>0</v>
      </c>
      <c r="L283">
        <v>0</v>
      </c>
      <c r="M283">
        <v>0</v>
      </c>
      <c r="N283">
        <v>22000</v>
      </c>
      <c r="O283">
        <v>22000</v>
      </c>
      <c r="P283">
        <v>0</v>
      </c>
      <c r="Q283">
        <v>0</v>
      </c>
      <c r="R283">
        <v>0</v>
      </c>
      <c r="S283">
        <v>0</v>
      </c>
      <c r="T283">
        <v>0</v>
      </c>
      <c r="U283">
        <v>0</v>
      </c>
      <c r="V283">
        <v>0</v>
      </c>
      <c r="W283">
        <v>0</v>
      </c>
      <c r="X283">
        <v>0</v>
      </c>
      <c r="Y283">
        <v>0</v>
      </c>
      <c r="Z283">
        <v>129213.22</v>
      </c>
      <c r="AA283">
        <v>0</v>
      </c>
      <c r="AB283">
        <v>0</v>
      </c>
      <c r="AC283">
        <v>0</v>
      </c>
      <c r="AD283">
        <v>0</v>
      </c>
      <c r="AE283">
        <v>0</v>
      </c>
      <c r="AF283">
        <v>0</v>
      </c>
      <c r="AG283">
        <v>0</v>
      </c>
      <c r="AH283">
        <v>0</v>
      </c>
      <c r="AI283">
        <v>0</v>
      </c>
      <c r="AJ283">
        <v>0</v>
      </c>
      <c r="AK283">
        <v>0</v>
      </c>
      <c r="AL283">
        <v>0</v>
      </c>
      <c r="AM283"/>
      <c r="AN283"/>
      <c r="AO283"/>
      <c r="AP283"/>
      <c r="AQ283"/>
      <c r="AR283"/>
      <c r="AS283"/>
      <c r="AT283"/>
      <c r="AU283"/>
      <c r="AV283"/>
      <c r="AW283"/>
      <c r="AX283"/>
      <c r="AY283"/>
      <c r="AZ283"/>
      <c r="BA283"/>
      <c r="BB283"/>
      <c r="BC283"/>
    </row>
    <row r="284" spans="1:55" x14ac:dyDescent="0.3">
      <c r="A284" t="s">
        <v>2756</v>
      </c>
      <c r="B284">
        <v>1001941.4</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c r="AN284"/>
      <c r="AO284"/>
      <c r="AP284"/>
      <c r="AQ284"/>
      <c r="AR284"/>
      <c r="AS284"/>
      <c r="AT284"/>
      <c r="AU284"/>
      <c r="AV284"/>
      <c r="AW284"/>
      <c r="AX284"/>
      <c r="AY284"/>
      <c r="AZ284"/>
      <c r="BA284"/>
      <c r="BB284"/>
      <c r="BC284"/>
    </row>
    <row r="285" spans="1:55" x14ac:dyDescent="0.3">
      <c r="A285" t="s">
        <v>2757</v>
      </c>
      <c r="B285">
        <v>-358004.7</v>
      </c>
      <c r="C285">
        <v>-358004.75</v>
      </c>
      <c r="D285">
        <v>-354338</v>
      </c>
      <c r="E285">
        <v>-347201.47</v>
      </c>
      <c r="F285">
        <v>-489654.87</v>
      </c>
      <c r="G285">
        <v>-337600.89</v>
      </c>
      <c r="H285">
        <v>-264553</v>
      </c>
      <c r="I285">
        <v>-264553.49</v>
      </c>
      <c r="J285">
        <v>-4790968.79</v>
      </c>
      <c r="K285">
        <v>-408684</v>
      </c>
      <c r="L285">
        <v>-399593</v>
      </c>
      <c r="M285">
        <v>0</v>
      </c>
      <c r="N285">
        <v>-540.96</v>
      </c>
      <c r="O285">
        <v>0</v>
      </c>
      <c r="P285">
        <v>0</v>
      </c>
      <c r="Q285">
        <v>0</v>
      </c>
      <c r="R285">
        <v>0</v>
      </c>
      <c r="S285">
        <v>0</v>
      </c>
      <c r="T285">
        <v>0</v>
      </c>
      <c r="U285">
        <v>0</v>
      </c>
      <c r="V285">
        <v>0</v>
      </c>
      <c r="W285">
        <v>0</v>
      </c>
      <c r="X285">
        <v>0</v>
      </c>
      <c r="Y285">
        <v>0</v>
      </c>
      <c r="Z285">
        <v>-40000</v>
      </c>
      <c r="AA285">
        <v>-40000</v>
      </c>
      <c r="AB285">
        <v>0</v>
      </c>
      <c r="AC285">
        <v>0</v>
      </c>
      <c r="AD285">
        <v>0</v>
      </c>
      <c r="AE285">
        <v>0</v>
      </c>
      <c r="AF285">
        <v>-30000</v>
      </c>
      <c r="AG285">
        <v>-200000</v>
      </c>
      <c r="AH285">
        <v>0</v>
      </c>
      <c r="AI285">
        <v>0</v>
      </c>
      <c r="AJ285">
        <v>0</v>
      </c>
      <c r="AK285">
        <v>0</v>
      </c>
      <c r="AL285">
        <v>0</v>
      </c>
      <c r="AM285"/>
      <c r="AN285"/>
      <c r="AO285"/>
      <c r="AP285"/>
      <c r="AQ285"/>
      <c r="AR285"/>
      <c r="AS285"/>
      <c r="AT285"/>
      <c r="AU285"/>
      <c r="AV285"/>
      <c r="AW285"/>
      <c r="AX285"/>
      <c r="AY285"/>
      <c r="AZ285"/>
      <c r="BA285"/>
      <c r="BB285"/>
      <c r="BC285"/>
    </row>
    <row r="286" spans="1:55" x14ac:dyDescent="0.3">
      <c r="A286" t="s">
        <v>2758</v>
      </c>
      <c r="B286">
        <v>935000</v>
      </c>
      <c r="C286">
        <v>466785.86</v>
      </c>
      <c r="D286">
        <v>0</v>
      </c>
      <c r="E286">
        <v>0</v>
      </c>
      <c r="F286">
        <v>0</v>
      </c>
      <c r="G286">
        <v>0</v>
      </c>
      <c r="H286">
        <v>0</v>
      </c>
      <c r="I286">
        <v>0</v>
      </c>
      <c r="J286">
        <v>0</v>
      </c>
      <c r="K286">
        <v>0</v>
      </c>
      <c r="L286">
        <v>0</v>
      </c>
      <c r="M286">
        <v>0</v>
      </c>
      <c r="N286">
        <v>0.33</v>
      </c>
      <c r="O286">
        <v>155613</v>
      </c>
      <c r="P286">
        <v>155613</v>
      </c>
      <c r="Q286">
        <v>0</v>
      </c>
      <c r="R286">
        <v>8348.2800000000007</v>
      </c>
      <c r="S286">
        <v>4888</v>
      </c>
      <c r="T286">
        <v>0</v>
      </c>
      <c r="U286">
        <v>0</v>
      </c>
      <c r="V286">
        <v>102755.29</v>
      </c>
      <c r="W286">
        <v>102755</v>
      </c>
      <c r="X286">
        <v>83380</v>
      </c>
      <c r="Y286">
        <v>0</v>
      </c>
      <c r="Z286">
        <v>0</v>
      </c>
      <c r="AA286">
        <v>127599</v>
      </c>
      <c r="AB286">
        <v>0</v>
      </c>
      <c r="AC286">
        <v>0</v>
      </c>
      <c r="AD286">
        <v>0</v>
      </c>
      <c r="AE286">
        <v>0</v>
      </c>
      <c r="AF286">
        <v>0</v>
      </c>
      <c r="AG286">
        <v>0</v>
      </c>
      <c r="AH286">
        <v>0</v>
      </c>
      <c r="AI286">
        <v>0</v>
      </c>
      <c r="AJ286">
        <v>0</v>
      </c>
      <c r="AK286">
        <v>0</v>
      </c>
      <c r="AL286">
        <v>0</v>
      </c>
      <c r="AM286"/>
      <c r="AN286"/>
      <c r="AO286"/>
      <c r="AP286"/>
      <c r="AQ286"/>
      <c r="AR286"/>
      <c r="AS286"/>
      <c r="AT286"/>
      <c r="AU286"/>
      <c r="AV286"/>
      <c r="AW286"/>
      <c r="AX286"/>
      <c r="AY286"/>
      <c r="AZ286"/>
      <c r="BA286"/>
      <c r="BB286"/>
      <c r="BC286"/>
    </row>
    <row r="287" spans="1:55" x14ac:dyDescent="0.3">
      <c r="A287" t="s">
        <v>2759</v>
      </c>
      <c r="B287">
        <v>-131103.57999999999</v>
      </c>
      <c r="C287">
        <v>0</v>
      </c>
      <c r="D287">
        <v>-83835</v>
      </c>
      <c r="E287">
        <v>-13100</v>
      </c>
      <c r="F287">
        <v>-256038.52</v>
      </c>
      <c r="G287">
        <v>0</v>
      </c>
      <c r="H287">
        <v>-121026</v>
      </c>
      <c r="I287">
        <v>-118628.01</v>
      </c>
      <c r="J287">
        <v>-5494712.6200000001</v>
      </c>
      <c r="K287">
        <v>-5494591</v>
      </c>
      <c r="L287">
        <v>-5255258</v>
      </c>
      <c r="M287">
        <v>-47124</v>
      </c>
      <c r="N287">
        <v>-423106.92</v>
      </c>
      <c r="O287">
        <v>-347507</v>
      </c>
      <c r="P287">
        <v>-346815</v>
      </c>
      <c r="Q287">
        <v>-225065</v>
      </c>
      <c r="R287">
        <v>-3673441.32</v>
      </c>
      <c r="S287">
        <v>-934994</v>
      </c>
      <c r="T287">
        <v>-376214</v>
      </c>
      <c r="U287">
        <v>-294509</v>
      </c>
      <c r="V287">
        <v>-100000</v>
      </c>
      <c r="W287">
        <v>-100000</v>
      </c>
      <c r="X287">
        <v>-100000</v>
      </c>
      <c r="Y287">
        <v>-100980</v>
      </c>
      <c r="Z287">
        <v>-730285.02</v>
      </c>
      <c r="AA287">
        <v>-702503</v>
      </c>
      <c r="AB287">
        <v>-681150</v>
      </c>
      <c r="AC287">
        <v>-681150</v>
      </c>
      <c r="AD287">
        <v>-43200</v>
      </c>
      <c r="AE287">
        <v>0</v>
      </c>
      <c r="AF287">
        <v>0</v>
      </c>
      <c r="AG287">
        <v>0</v>
      </c>
      <c r="AH287">
        <v>0</v>
      </c>
      <c r="AI287">
        <v>0</v>
      </c>
      <c r="AJ287">
        <v>0</v>
      </c>
      <c r="AK287">
        <v>0</v>
      </c>
      <c r="AL287">
        <v>0</v>
      </c>
      <c r="AM287"/>
      <c r="AN287"/>
      <c r="AO287"/>
      <c r="AP287"/>
      <c r="AQ287"/>
      <c r="AR287"/>
      <c r="AS287"/>
      <c r="AT287"/>
      <c r="AU287"/>
      <c r="AV287"/>
      <c r="AW287"/>
      <c r="AX287"/>
      <c r="AY287"/>
      <c r="AZ287"/>
      <c r="BA287"/>
      <c r="BB287"/>
      <c r="BC287"/>
    </row>
    <row r="288" spans="1:55" x14ac:dyDescent="0.3">
      <c r="A288" t="s">
        <v>2989</v>
      </c>
      <c r="B288">
        <v>0</v>
      </c>
      <c r="C288">
        <v>0</v>
      </c>
      <c r="D288">
        <v>0</v>
      </c>
      <c r="E288">
        <v>0</v>
      </c>
      <c r="F288">
        <v>-61882.43</v>
      </c>
      <c r="G288">
        <v>-61457.47</v>
      </c>
      <c r="H288">
        <v>-42981</v>
      </c>
      <c r="I288">
        <v>-43202.77</v>
      </c>
      <c r="J288">
        <v>-202793.5</v>
      </c>
      <c r="K288">
        <v>-123780</v>
      </c>
      <c r="L288">
        <v>0</v>
      </c>
      <c r="M288">
        <v>0</v>
      </c>
      <c r="N288">
        <v>0</v>
      </c>
      <c r="O288">
        <v>0</v>
      </c>
      <c r="P288">
        <v>0</v>
      </c>
      <c r="Q288">
        <v>0</v>
      </c>
      <c r="R288">
        <v>118317.95</v>
      </c>
      <c r="S288">
        <v>-5721</v>
      </c>
      <c r="T288">
        <v>-5498</v>
      </c>
      <c r="U288">
        <v>0</v>
      </c>
      <c r="V288">
        <v>0</v>
      </c>
      <c r="W288">
        <v>0</v>
      </c>
      <c r="X288">
        <v>0</v>
      </c>
      <c r="Y288">
        <v>0</v>
      </c>
      <c r="Z288">
        <v>0</v>
      </c>
      <c r="AA288">
        <v>-15900</v>
      </c>
      <c r="AB288">
        <v>0</v>
      </c>
      <c r="AC288">
        <v>0</v>
      </c>
      <c r="AD288">
        <v>0</v>
      </c>
      <c r="AE288">
        <v>0</v>
      </c>
      <c r="AF288">
        <v>0</v>
      </c>
      <c r="AG288">
        <v>0</v>
      </c>
      <c r="AH288">
        <v>0</v>
      </c>
      <c r="AI288">
        <v>0</v>
      </c>
      <c r="AJ288">
        <v>0</v>
      </c>
      <c r="AK288">
        <v>0</v>
      </c>
      <c r="AL288">
        <v>0</v>
      </c>
      <c r="AM288"/>
      <c r="AN288"/>
      <c r="AO288"/>
      <c r="AP288"/>
      <c r="AQ288"/>
      <c r="AR288"/>
      <c r="AS288"/>
      <c r="AT288"/>
      <c r="AU288"/>
      <c r="AV288"/>
      <c r="AW288"/>
      <c r="AX288"/>
      <c r="AY288"/>
      <c r="AZ288"/>
      <c r="BA288"/>
      <c r="BB288"/>
      <c r="BC288"/>
    </row>
    <row r="289" spans="1:55" x14ac:dyDescent="0.3">
      <c r="A289" t="s">
        <v>2990</v>
      </c>
      <c r="B289">
        <v>0</v>
      </c>
      <c r="C289">
        <v>0</v>
      </c>
      <c r="D289">
        <v>0</v>
      </c>
      <c r="E289">
        <v>0</v>
      </c>
      <c r="F289">
        <v>0</v>
      </c>
      <c r="G289">
        <v>-61457.47</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c r="AN289"/>
      <c r="AO289"/>
      <c r="AP289"/>
      <c r="AQ289"/>
      <c r="AR289"/>
      <c r="AS289"/>
      <c r="AT289"/>
      <c r="AU289"/>
      <c r="AV289"/>
      <c r="AW289"/>
      <c r="AX289"/>
      <c r="AY289"/>
      <c r="AZ289"/>
      <c r="BA289"/>
      <c r="BB289"/>
      <c r="BC289"/>
    </row>
    <row r="290" spans="1:55" x14ac:dyDescent="0.3">
      <c r="A290" t="s">
        <v>2991</v>
      </c>
      <c r="B290">
        <v>0</v>
      </c>
      <c r="C290">
        <v>0</v>
      </c>
      <c r="D290">
        <v>0</v>
      </c>
      <c r="E290">
        <v>0</v>
      </c>
      <c r="F290">
        <v>-61882.43</v>
      </c>
      <c r="G290">
        <v>0</v>
      </c>
      <c r="H290">
        <v>-42981</v>
      </c>
      <c r="I290">
        <v>-43202.77</v>
      </c>
      <c r="J290">
        <v>-202793.5</v>
      </c>
      <c r="K290">
        <v>-123780</v>
      </c>
      <c r="L290">
        <v>0</v>
      </c>
      <c r="M290">
        <v>0</v>
      </c>
      <c r="N290">
        <v>0</v>
      </c>
      <c r="O290">
        <v>0</v>
      </c>
      <c r="P290">
        <v>0</v>
      </c>
      <c r="Q290">
        <v>0</v>
      </c>
      <c r="R290">
        <v>118317.95</v>
      </c>
      <c r="S290">
        <v>-5721</v>
      </c>
      <c r="T290">
        <v>-5498</v>
      </c>
      <c r="U290">
        <v>0</v>
      </c>
      <c r="V290">
        <v>0</v>
      </c>
      <c r="W290">
        <v>0</v>
      </c>
      <c r="X290">
        <v>0</v>
      </c>
      <c r="Y290">
        <v>0</v>
      </c>
      <c r="Z290">
        <v>0</v>
      </c>
      <c r="AA290">
        <v>-15900</v>
      </c>
      <c r="AB290">
        <v>0</v>
      </c>
      <c r="AC290">
        <v>0</v>
      </c>
      <c r="AD290">
        <v>0</v>
      </c>
      <c r="AE290">
        <v>0</v>
      </c>
      <c r="AF290">
        <v>0</v>
      </c>
      <c r="AG290">
        <v>0</v>
      </c>
      <c r="AH290">
        <v>0</v>
      </c>
      <c r="AI290">
        <v>0</v>
      </c>
      <c r="AJ290">
        <v>0</v>
      </c>
      <c r="AK290">
        <v>0</v>
      </c>
      <c r="AL290">
        <v>0</v>
      </c>
      <c r="AM290"/>
      <c r="AN290"/>
      <c r="AO290"/>
      <c r="AP290"/>
      <c r="AQ290"/>
      <c r="AR290"/>
      <c r="AS290"/>
      <c r="AT290"/>
      <c r="AU290"/>
      <c r="AV290"/>
      <c r="AW290"/>
      <c r="AX290"/>
      <c r="AY290"/>
      <c r="AZ290"/>
      <c r="BA290"/>
      <c r="BB290"/>
      <c r="BC290"/>
    </row>
    <row r="291" spans="1:55" x14ac:dyDescent="0.3">
      <c r="A291" t="s">
        <v>2992</v>
      </c>
      <c r="B291">
        <v>0</v>
      </c>
      <c r="C291">
        <v>0</v>
      </c>
      <c r="D291">
        <v>0</v>
      </c>
      <c r="E291">
        <v>0</v>
      </c>
      <c r="F291">
        <v>0</v>
      </c>
      <c r="G291">
        <v>0</v>
      </c>
      <c r="H291">
        <v>0</v>
      </c>
      <c r="I291">
        <v>0</v>
      </c>
      <c r="J291">
        <v>-65169.66</v>
      </c>
      <c r="K291">
        <v>-65087</v>
      </c>
      <c r="L291">
        <v>-65087</v>
      </c>
      <c r="M291">
        <v>-54748</v>
      </c>
      <c r="N291">
        <v>-25981.98</v>
      </c>
      <c r="O291">
        <v>-22060</v>
      </c>
      <c r="P291">
        <v>-10554</v>
      </c>
      <c r="Q291">
        <v>-1989</v>
      </c>
      <c r="R291">
        <v>-21113.62</v>
      </c>
      <c r="S291">
        <v>0</v>
      </c>
      <c r="T291">
        <v>0</v>
      </c>
      <c r="U291">
        <v>0</v>
      </c>
      <c r="V291">
        <v>-80000</v>
      </c>
      <c r="W291">
        <v>-80000</v>
      </c>
      <c r="X291">
        <v>-80000</v>
      </c>
      <c r="Y291">
        <v>-80000</v>
      </c>
      <c r="Z291">
        <v>-39250</v>
      </c>
      <c r="AA291">
        <v>0</v>
      </c>
      <c r="AB291">
        <v>0</v>
      </c>
      <c r="AC291">
        <v>0</v>
      </c>
      <c r="AD291">
        <v>0</v>
      </c>
      <c r="AE291">
        <v>0</v>
      </c>
      <c r="AF291">
        <v>0</v>
      </c>
      <c r="AG291">
        <v>0</v>
      </c>
      <c r="AH291">
        <v>0</v>
      </c>
      <c r="AI291">
        <v>0</v>
      </c>
      <c r="AJ291">
        <v>0</v>
      </c>
      <c r="AK291">
        <v>0</v>
      </c>
      <c r="AL291">
        <v>0</v>
      </c>
      <c r="AM291"/>
      <c r="AN291"/>
      <c r="AO291"/>
      <c r="AP291"/>
      <c r="AQ291"/>
      <c r="AR291"/>
      <c r="AS291"/>
      <c r="AT291"/>
      <c r="AU291"/>
      <c r="AV291"/>
      <c r="AW291"/>
      <c r="AX291"/>
      <c r="AY291"/>
      <c r="AZ291"/>
      <c r="BA291"/>
      <c r="BB291"/>
      <c r="BC291"/>
    </row>
    <row r="292" spans="1:55" x14ac:dyDescent="0.3">
      <c r="A292" t="s">
        <v>2993</v>
      </c>
      <c r="B292">
        <v>0</v>
      </c>
      <c r="C292">
        <v>0</v>
      </c>
      <c r="D292">
        <v>0</v>
      </c>
      <c r="E292">
        <v>0</v>
      </c>
      <c r="F292">
        <v>0</v>
      </c>
      <c r="G292">
        <v>0</v>
      </c>
      <c r="H292">
        <v>0</v>
      </c>
      <c r="I292">
        <v>0</v>
      </c>
      <c r="J292">
        <v>-65169.66</v>
      </c>
      <c r="K292">
        <v>-65087</v>
      </c>
      <c r="L292">
        <v>-65087</v>
      </c>
      <c r="M292">
        <v>-54748</v>
      </c>
      <c r="N292">
        <v>-25981.98</v>
      </c>
      <c r="O292">
        <v>-22060</v>
      </c>
      <c r="P292">
        <v>-10554</v>
      </c>
      <c r="Q292">
        <v>-1989</v>
      </c>
      <c r="R292">
        <v>-21113.62</v>
      </c>
      <c r="S292">
        <v>0</v>
      </c>
      <c r="T292">
        <v>0</v>
      </c>
      <c r="U292">
        <v>0</v>
      </c>
      <c r="V292">
        <v>-80000</v>
      </c>
      <c r="W292">
        <v>-80000</v>
      </c>
      <c r="X292">
        <v>-80000</v>
      </c>
      <c r="Y292">
        <v>-80000</v>
      </c>
      <c r="Z292">
        <v>-39250</v>
      </c>
      <c r="AA292">
        <v>0</v>
      </c>
      <c r="AB292">
        <v>0</v>
      </c>
      <c r="AC292">
        <v>0</v>
      </c>
      <c r="AD292">
        <v>0</v>
      </c>
      <c r="AE292">
        <v>0</v>
      </c>
      <c r="AF292">
        <v>0</v>
      </c>
      <c r="AG292">
        <v>0</v>
      </c>
      <c r="AH292">
        <v>0</v>
      </c>
      <c r="AI292">
        <v>0</v>
      </c>
      <c r="AJ292">
        <v>0</v>
      </c>
      <c r="AK292">
        <v>0</v>
      </c>
      <c r="AL292">
        <v>0</v>
      </c>
      <c r="AM292"/>
      <c r="AN292"/>
      <c r="AO292"/>
      <c r="AP292"/>
      <c r="AQ292"/>
      <c r="AR292"/>
      <c r="AS292"/>
      <c r="AT292"/>
      <c r="AU292"/>
      <c r="AV292"/>
      <c r="AW292"/>
      <c r="AX292"/>
      <c r="AY292"/>
      <c r="AZ292"/>
      <c r="BA292"/>
      <c r="BB292"/>
      <c r="BC292"/>
    </row>
    <row r="293" spans="1:55" x14ac:dyDescent="0.3">
      <c r="A293" t="s">
        <v>2994</v>
      </c>
      <c r="B293">
        <v>0</v>
      </c>
      <c r="C293">
        <v>0</v>
      </c>
      <c r="D293">
        <v>0</v>
      </c>
      <c r="E293">
        <v>0</v>
      </c>
      <c r="F293">
        <v>0</v>
      </c>
      <c r="G293">
        <v>0</v>
      </c>
      <c r="H293">
        <v>0</v>
      </c>
      <c r="I293">
        <v>0</v>
      </c>
      <c r="J293">
        <v>-65169.66</v>
      </c>
      <c r="K293">
        <v>-65087</v>
      </c>
      <c r="L293">
        <v>-65087</v>
      </c>
      <c r="M293">
        <v>-54748</v>
      </c>
      <c r="N293">
        <v>-25981.98</v>
      </c>
      <c r="O293">
        <v>-22060</v>
      </c>
      <c r="P293">
        <v>-10554</v>
      </c>
      <c r="Q293">
        <v>-1989</v>
      </c>
      <c r="R293">
        <v>-21113.62</v>
      </c>
      <c r="S293">
        <v>0</v>
      </c>
      <c r="T293">
        <v>0</v>
      </c>
      <c r="U293">
        <v>0</v>
      </c>
      <c r="V293">
        <v>-80000</v>
      </c>
      <c r="W293">
        <v>-80000</v>
      </c>
      <c r="X293">
        <v>-80000</v>
      </c>
      <c r="Y293">
        <v>-80000</v>
      </c>
      <c r="Z293">
        <v>-39250</v>
      </c>
      <c r="AA293">
        <v>0</v>
      </c>
      <c r="AB293">
        <v>0</v>
      </c>
      <c r="AC293">
        <v>0</v>
      </c>
      <c r="AD293">
        <v>0</v>
      </c>
      <c r="AE293">
        <v>0</v>
      </c>
      <c r="AF293">
        <v>0</v>
      </c>
      <c r="AG293">
        <v>0</v>
      </c>
      <c r="AH293">
        <v>0</v>
      </c>
      <c r="AI293">
        <v>0</v>
      </c>
      <c r="AJ293">
        <v>0</v>
      </c>
      <c r="AK293">
        <v>0</v>
      </c>
      <c r="AL293">
        <v>0</v>
      </c>
      <c r="AM293"/>
      <c r="AN293"/>
      <c r="AO293"/>
      <c r="AP293"/>
      <c r="AQ293"/>
      <c r="AR293"/>
      <c r="AS293"/>
      <c r="AT293"/>
      <c r="AU293"/>
      <c r="AV293"/>
      <c r="AW293"/>
      <c r="AX293"/>
      <c r="AY293"/>
      <c r="AZ293"/>
      <c r="BA293"/>
      <c r="BB293"/>
      <c r="BC293"/>
    </row>
    <row r="294" spans="1:55" x14ac:dyDescent="0.3">
      <c r="A294" t="s">
        <v>2995</v>
      </c>
      <c r="B294">
        <v>0</v>
      </c>
      <c r="C294">
        <v>0</v>
      </c>
      <c r="D294">
        <v>0</v>
      </c>
      <c r="E294">
        <v>0</v>
      </c>
      <c r="F294">
        <v>5869.13</v>
      </c>
      <c r="G294">
        <v>3912.75</v>
      </c>
      <c r="H294">
        <v>1956</v>
      </c>
      <c r="I294">
        <v>0</v>
      </c>
      <c r="J294">
        <v>3345.68</v>
      </c>
      <c r="K294">
        <v>3253</v>
      </c>
      <c r="L294">
        <v>3213</v>
      </c>
      <c r="M294">
        <v>2443</v>
      </c>
      <c r="N294">
        <v>7716.56</v>
      </c>
      <c r="O294">
        <v>7717</v>
      </c>
      <c r="P294">
        <v>3971</v>
      </c>
      <c r="Q294">
        <v>3926</v>
      </c>
      <c r="R294">
        <v>29842.97</v>
      </c>
      <c r="S294">
        <v>0</v>
      </c>
      <c r="T294">
        <v>0</v>
      </c>
      <c r="U294">
        <v>0</v>
      </c>
      <c r="V294">
        <v>11925</v>
      </c>
      <c r="W294">
        <v>0</v>
      </c>
      <c r="X294">
        <v>0</v>
      </c>
      <c r="Y294">
        <v>0</v>
      </c>
      <c r="Z294">
        <v>0</v>
      </c>
      <c r="AA294">
        <v>0</v>
      </c>
      <c r="AB294">
        <v>0</v>
      </c>
      <c r="AC294">
        <v>0</v>
      </c>
      <c r="AD294">
        <v>0</v>
      </c>
      <c r="AE294">
        <v>0</v>
      </c>
      <c r="AF294">
        <v>0</v>
      </c>
      <c r="AG294">
        <v>0</v>
      </c>
      <c r="AH294">
        <v>0</v>
      </c>
      <c r="AI294">
        <v>0</v>
      </c>
      <c r="AJ294">
        <v>0</v>
      </c>
      <c r="AK294">
        <v>0</v>
      </c>
      <c r="AL294">
        <v>0</v>
      </c>
      <c r="AM294"/>
      <c r="AN294"/>
      <c r="AO294"/>
      <c r="AP294"/>
      <c r="AQ294"/>
      <c r="AR294"/>
      <c r="AS294"/>
      <c r="AT294"/>
      <c r="AU294"/>
      <c r="AV294"/>
      <c r="AW294"/>
      <c r="AX294"/>
      <c r="AY294"/>
      <c r="AZ294"/>
      <c r="BA294"/>
      <c r="BB294"/>
      <c r="BC294"/>
    </row>
    <row r="295" spans="1:55" x14ac:dyDescent="0.3">
      <c r="A295" t="s">
        <v>2996</v>
      </c>
      <c r="B295">
        <v>0</v>
      </c>
      <c r="C295">
        <v>0</v>
      </c>
      <c r="D295">
        <v>0</v>
      </c>
      <c r="E295">
        <v>0</v>
      </c>
      <c r="F295">
        <v>5869.13</v>
      </c>
      <c r="G295">
        <v>3912.75</v>
      </c>
      <c r="H295">
        <v>1956</v>
      </c>
      <c r="I295">
        <v>0</v>
      </c>
      <c r="J295">
        <v>3345.68</v>
      </c>
      <c r="K295">
        <v>3253</v>
      </c>
      <c r="L295">
        <v>3213</v>
      </c>
      <c r="M295">
        <v>2443</v>
      </c>
      <c r="N295">
        <v>7716.56</v>
      </c>
      <c r="O295">
        <v>7717</v>
      </c>
      <c r="P295">
        <v>3971</v>
      </c>
      <c r="Q295">
        <v>3926</v>
      </c>
      <c r="R295">
        <v>29842.97</v>
      </c>
      <c r="S295">
        <v>0</v>
      </c>
      <c r="T295">
        <v>0</v>
      </c>
      <c r="U295">
        <v>0</v>
      </c>
      <c r="V295">
        <v>11925</v>
      </c>
      <c r="W295">
        <v>0</v>
      </c>
      <c r="X295">
        <v>0</v>
      </c>
      <c r="Y295">
        <v>0</v>
      </c>
      <c r="Z295">
        <v>0</v>
      </c>
      <c r="AA295">
        <v>0</v>
      </c>
      <c r="AB295">
        <v>0</v>
      </c>
      <c r="AC295">
        <v>0</v>
      </c>
      <c r="AD295">
        <v>0</v>
      </c>
      <c r="AE295">
        <v>0</v>
      </c>
      <c r="AF295">
        <v>0</v>
      </c>
      <c r="AG295">
        <v>0</v>
      </c>
      <c r="AH295">
        <v>0</v>
      </c>
      <c r="AI295">
        <v>0</v>
      </c>
      <c r="AJ295">
        <v>0</v>
      </c>
      <c r="AK295">
        <v>0</v>
      </c>
      <c r="AL295">
        <v>0</v>
      </c>
      <c r="AM295"/>
      <c r="AN295"/>
      <c r="AO295"/>
      <c r="AP295"/>
      <c r="AQ295"/>
      <c r="AR295"/>
      <c r="AS295"/>
      <c r="AT295"/>
      <c r="AU295"/>
      <c r="AV295"/>
      <c r="AW295"/>
      <c r="AX295"/>
      <c r="AY295"/>
      <c r="AZ295"/>
      <c r="BA295"/>
      <c r="BB295"/>
      <c r="BC295"/>
    </row>
    <row r="296" spans="1:55" x14ac:dyDescent="0.3">
      <c r="A296" t="s">
        <v>2997</v>
      </c>
      <c r="B296">
        <v>0</v>
      </c>
      <c r="C296">
        <v>0</v>
      </c>
      <c r="D296">
        <v>0</v>
      </c>
      <c r="E296">
        <v>0</v>
      </c>
      <c r="F296">
        <v>5869.13</v>
      </c>
      <c r="G296">
        <v>0</v>
      </c>
      <c r="H296">
        <v>1956</v>
      </c>
      <c r="I296">
        <v>0</v>
      </c>
      <c r="J296">
        <v>3345.68</v>
      </c>
      <c r="K296">
        <v>3253</v>
      </c>
      <c r="L296">
        <v>3213</v>
      </c>
      <c r="M296">
        <v>2443</v>
      </c>
      <c r="N296">
        <v>7716.56</v>
      </c>
      <c r="O296">
        <v>7717</v>
      </c>
      <c r="P296">
        <v>3971</v>
      </c>
      <c r="Q296">
        <v>3926</v>
      </c>
      <c r="R296">
        <v>29842.97</v>
      </c>
      <c r="S296">
        <v>0</v>
      </c>
      <c r="T296">
        <v>0</v>
      </c>
      <c r="U296">
        <v>0</v>
      </c>
      <c r="V296">
        <v>11925</v>
      </c>
      <c r="W296">
        <v>0</v>
      </c>
      <c r="X296">
        <v>0</v>
      </c>
      <c r="Y296">
        <v>0</v>
      </c>
      <c r="Z296">
        <v>0</v>
      </c>
      <c r="AA296">
        <v>0</v>
      </c>
      <c r="AB296">
        <v>0</v>
      </c>
      <c r="AC296">
        <v>0</v>
      </c>
      <c r="AD296">
        <v>0</v>
      </c>
      <c r="AE296">
        <v>0</v>
      </c>
      <c r="AF296">
        <v>0</v>
      </c>
      <c r="AG296">
        <v>0</v>
      </c>
      <c r="AH296">
        <v>0</v>
      </c>
      <c r="AI296">
        <v>0</v>
      </c>
      <c r="AJ296">
        <v>0</v>
      </c>
      <c r="AK296">
        <v>0</v>
      </c>
      <c r="AL296">
        <v>0</v>
      </c>
      <c r="AM296"/>
      <c r="AN296"/>
      <c r="AO296"/>
      <c r="AP296"/>
      <c r="AQ296"/>
      <c r="AR296"/>
      <c r="AS296"/>
      <c r="AT296"/>
      <c r="AU296"/>
      <c r="AV296"/>
      <c r="AW296"/>
      <c r="AX296"/>
      <c r="AY296"/>
      <c r="AZ296"/>
      <c r="BA296"/>
      <c r="BB296"/>
      <c r="BC296"/>
    </row>
    <row r="297" spans="1:55" x14ac:dyDescent="0.3">
      <c r="A297" t="s">
        <v>2998</v>
      </c>
      <c r="B297">
        <v>0</v>
      </c>
      <c r="C297">
        <v>0</v>
      </c>
      <c r="D297">
        <v>0</v>
      </c>
      <c r="E297">
        <v>0</v>
      </c>
      <c r="F297">
        <v>0</v>
      </c>
      <c r="G297">
        <v>3912.75</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c r="AN297"/>
      <c r="AO297"/>
      <c r="AP297"/>
      <c r="AQ297"/>
      <c r="AR297"/>
      <c r="AS297"/>
      <c r="AT297"/>
      <c r="AU297"/>
      <c r="AV297"/>
      <c r="AW297"/>
      <c r="AX297"/>
      <c r="AY297"/>
      <c r="AZ297"/>
      <c r="BA297"/>
      <c r="BB297"/>
      <c r="BC297"/>
    </row>
    <row r="298" spans="1:55" x14ac:dyDescent="0.3">
      <c r="A298" t="s">
        <v>2760</v>
      </c>
      <c r="B298">
        <v>476.36</v>
      </c>
      <c r="C298">
        <v>102.53</v>
      </c>
      <c r="D298">
        <v>0</v>
      </c>
      <c r="E298">
        <v>5.37</v>
      </c>
      <c r="F298">
        <v>6295.25</v>
      </c>
      <c r="G298">
        <v>2257.42</v>
      </c>
      <c r="H298">
        <v>1748</v>
      </c>
      <c r="I298">
        <v>459</v>
      </c>
      <c r="J298">
        <v>9556.2800000000007</v>
      </c>
      <c r="K298">
        <v>8109</v>
      </c>
      <c r="L298">
        <v>946</v>
      </c>
      <c r="M298">
        <v>873</v>
      </c>
      <c r="N298">
        <v>8791.9599999999991</v>
      </c>
      <c r="O298">
        <v>8541</v>
      </c>
      <c r="P298">
        <v>6487</v>
      </c>
      <c r="Q298">
        <v>319</v>
      </c>
      <c r="R298">
        <v>3970.48</v>
      </c>
      <c r="S298">
        <v>11103</v>
      </c>
      <c r="T298">
        <v>81</v>
      </c>
      <c r="U298">
        <v>17</v>
      </c>
      <c r="V298">
        <v>26663.7</v>
      </c>
      <c r="W298">
        <v>26596</v>
      </c>
      <c r="X298">
        <v>21493</v>
      </c>
      <c r="Y298">
        <v>293</v>
      </c>
      <c r="Z298">
        <v>4521.87</v>
      </c>
      <c r="AA298">
        <v>403</v>
      </c>
      <c r="AB298">
        <v>18</v>
      </c>
      <c r="AC298">
        <v>15</v>
      </c>
      <c r="AD298">
        <v>161.13999999999999</v>
      </c>
      <c r="AE298">
        <v>77</v>
      </c>
      <c r="AF298">
        <v>45</v>
      </c>
      <c r="AG298">
        <v>40</v>
      </c>
      <c r="AH298">
        <v>999.57</v>
      </c>
      <c r="AI298">
        <v>736.07</v>
      </c>
      <c r="AJ298">
        <v>0</v>
      </c>
      <c r="AK298">
        <v>0</v>
      </c>
      <c r="AL298">
        <v>0</v>
      </c>
      <c r="AM298"/>
      <c r="AN298"/>
      <c r="AO298"/>
      <c r="AP298"/>
      <c r="AQ298"/>
      <c r="AR298"/>
      <c r="AS298"/>
      <c r="AT298"/>
      <c r="AU298"/>
      <c r="AV298"/>
      <c r="AW298"/>
      <c r="AX298"/>
      <c r="AY298"/>
      <c r="AZ298"/>
      <c r="BA298"/>
      <c r="BB298"/>
      <c r="BC298"/>
    </row>
    <row r="299" spans="1:55" x14ac:dyDescent="0.3">
      <c r="A299" t="s">
        <v>2761</v>
      </c>
      <c r="B299">
        <v>0</v>
      </c>
      <c r="C299">
        <v>102.53</v>
      </c>
      <c r="D299">
        <v>0</v>
      </c>
      <c r="E299">
        <v>5.37</v>
      </c>
      <c r="F299">
        <v>6295.25</v>
      </c>
      <c r="G299">
        <v>2257.42</v>
      </c>
      <c r="H299">
        <v>1748</v>
      </c>
      <c r="I299">
        <v>459</v>
      </c>
      <c r="J299">
        <v>9556.2800000000007</v>
      </c>
      <c r="K299">
        <v>8109</v>
      </c>
      <c r="L299">
        <v>946</v>
      </c>
      <c r="M299">
        <v>873</v>
      </c>
      <c r="N299">
        <v>8791.9599999999991</v>
      </c>
      <c r="O299">
        <v>8541</v>
      </c>
      <c r="P299">
        <v>6487</v>
      </c>
      <c r="Q299">
        <v>319</v>
      </c>
      <c r="R299">
        <v>3970.48</v>
      </c>
      <c r="S299">
        <v>11103</v>
      </c>
      <c r="T299">
        <v>81</v>
      </c>
      <c r="U299">
        <v>17</v>
      </c>
      <c r="V299">
        <v>26663.7</v>
      </c>
      <c r="W299">
        <v>26596</v>
      </c>
      <c r="X299">
        <v>21493</v>
      </c>
      <c r="Y299">
        <v>293</v>
      </c>
      <c r="Z299">
        <v>4521.87</v>
      </c>
      <c r="AA299">
        <v>403</v>
      </c>
      <c r="AB299">
        <v>18</v>
      </c>
      <c r="AC299">
        <v>15</v>
      </c>
      <c r="AD299">
        <v>161.13999999999999</v>
      </c>
      <c r="AE299">
        <v>77</v>
      </c>
      <c r="AF299">
        <v>45</v>
      </c>
      <c r="AG299">
        <v>40</v>
      </c>
      <c r="AH299">
        <v>999.57</v>
      </c>
      <c r="AI299">
        <v>736.07</v>
      </c>
      <c r="AJ299">
        <v>0</v>
      </c>
      <c r="AK299">
        <v>0</v>
      </c>
      <c r="AL299">
        <v>0</v>
      </c>
      <c r="AM299"/>
      <c r="AN299"/>
      <c r="AO299"/>
      <c r="AP299"/>
      <c r="AQ299"/>
      <c r="AR299"/>
      <c r="AS299"/>
      <c r="AT299"/>
      <c r="AU299"/>
      <c r="AV299"/>
      <c r="AW299"/>
      <c r="AX299"/>
      <c r="AY299"/>
      <c r="AZ299"/>
      <c r="BA299"/>
      <c r="BB299"/>
      <c r="BC299"/>
    </row>
    <row r="300" spans="1:55" x14ac:dyDescent="0.3">
      <c r="A300" t="s">
        <v>894</v>
      </c>
      <c r="B300">
        <v>-479740.14</v>
      </c>
      <c r="C300">
        <v>-360275.96</v>
      </c>
      <c r="D300">
        <v>-236696</v>
      </c>
      <c r="E300">
        <v>-150173.39000000001</v>
      </c>
      <c r="F300">
        <v>-455715.15</v>
      </c>
      <c r="G300">
        <v>-430293.33</v>
      </c>
      <c r="H300">
        <v>-247862</v>
      </c>
      <c r="I300">
        <v>-227064.8</v>
      </c>
      <c r="J300">
        <v>-638782.74</v>
      </c>
      <c r="K300">
        <v>-249533</v>
      </c>
      <c r="L300">
        <v>-137572</v>
      </c>
      <c r="M300">
        <v>-41458</v>
      </c>
      <c r="N300">
        <v>-454413.28</v>
      </c>
      <c r="O300">
        <v>-344111</v>
      </c>
      <c r="P300">
        <v>-265016</v>
      </c>
      <c r="Q300">
        <v>-189640</v>
      </c>
      <c r="R300">
        <v>-311032.03000000003</v>
      </c>
      <c r="S300">
        <v>-124854</v>
      </c>
      <c r="T300">
        <v>-54609</v>
      </c>
      <c r="U300">
        <v>-25874</v>
      </c>
      <c r="V300">
        <v>-157858.21</v>
      </c>
      <c r="W300">
        <v>-141573</v>
      </c>
      <c r="X300">
        <v>-94696</v>
      </c>
      <c r="Y300">
        <v>-14499</v>
      </c>
      <c r="Z300">
        <v>-521078.89</v>
      </c>
      <c r="AA300">
        <v>-387339</v>
      </c>
      <c r="AB300">
        <v>-47166</v>
      </c>
      <c r="AC300">
        <v>-17488</v>
      </c>
      <c r="AD300">
        <v>-559981.35</v>
      </c>
      <c r="AE300">
        <v>-449348</v>
      </c>
      <c r="AF300">
        <v>-275261</v>
      </c>
      <c r="AG300">
        <v>-93130</v>
      </c>
      <c r="AH300">
        <v>-309176.90999999997</v>
      </c>
      <c r="AI300">
        <v>-195280.45</v>
      </c>
      <c r="AJ300">
        <v>-82430</v>
      </c>
      <c r="AK300">
        <v>-12363</v>
      </c>
      <c r="AL300">
        <v>-62798.36</v>
      </c>
      <c r="AM300"/>
      <c r="AN300"/>
      <c r="AO300"/>
      <c r="AP300"/>
      <c r="AQ300"/>
      <c r="AR300"/>
      <c r="AS300"/>
      <c r="AT300"/>
      <c r="AU300"/>
      <c r="AV300"/>
      <c r="AW300"/>
      <c r="AX300"/>
      <c r="AY300"/>
      <c r="AZ300"/>
      <c r="BA300"/>
      <c r="BB300"/>
      <c r="BC300"/>
    </row>
    <row r="301" spans="1:55" x14ac:dyDescent="0.3">
      <c r="A301" t="s">
        <v>2761</v>
      </c>
      <c r="B301">
        <v>-318484.42</v>
      </c>
      <c r="C301">
        <v>-297041.84000000003</v>
      </c>
      <c r="D301">
        <v>-193703</v>
      </c>
      <c r="E301">
        <v>-138849.68</v>
      </c>
      <c r="F301">
        <v>-386479.7</v>
      </c>
      <c r="G301">
        <v>-370566.79</v>
      </c>
      <c r="H301">
        <v>-222197</v>
      </c>
      <c r="I301">
        <v>-221004.72</v>
      </c>
      <c r="J301">
        <v>-527899.55000000005</v>
      </c>
      <c r="K301">
        <v>-196680</v>
      </c>
      <c r="L301">
        <v>-109830</v>
      </c>
      <c r="M301">
        <v>-28680</v>
      </c>
      <c r="N301">
        <v>-389058.17</v>
      </c>
      <c r="O301">
        <v>-308963</v>
      </c>
      <c r="P301">
        <v>-244958</v>
      </c>
      <c r="Q301">
        <v>-186013</v>
      </c>
      <c r="R301">
        <v>-246400.42</v>
      </c>
      <c r="S301">
        <v>-123709</v>
      </c>
      <c r="T301">
        <v>-53464</v>
      </c>
      <c r="U301">
        <v>-25329</v>
      </c>
      <c r="V301">
        <v>-155266.85999999999</v>
      </c>
      <c r="W301">
        <v>-139096</v>
      </c>
      <c r="X301">
        <v>-92101</v>
      </c>
      <c r="Y301">
        <v>-12331</v>
      </c>
      <c r="Z301">
        <v>-519324.69</v>
      </c>
      <c r="AA301">
        <v>-385798</v>
      </c>
      <c r="AB301">
        <v>-46727</v>
      </c>
      <c r="AC301">
        <v>-17488</v>
      </c>
      <c r="AD301">
        <v>-557864.65</v>
      </c>
      <c r="AE301">
        <v>-448644</v>
      </c>
      <c r="AF301">
        <v>-274759</v>
      </c>
      <c r="AG301">
        <v>-92628</v>
      </c>
      <c r="AH301">
        <v>-305418.63</v>
      </c>
      <c r="AI301">
        <v>-194336.03</v>
      </c>
      <c r="AJ301">
        <v>-81590</v>
      </c>
      <c r="AK301">
        <v>-12290</v>
      </c>
      <c r="AL301">
        <v>-58897.1</v>
      </c>
      <c r="AM301"/>
      <c r="AN301"/>
      <c r="AO301"/>
      <c r="AP301"/>
      <c r="AQ301"/>
      <c r="AR301"/>
      <c r="AS301"/>
      <c r="AT301"/>
      <c r="AU301"/>
      <c r="AV301"/>
      <c r="AW301"/>
      <c r="AX301"/>
      <c r="AY301"/>
      <c r="AZ301"/>
      <c r="BA301"/>
      <c r="BB301"/>
      <c r="BC301"/>
    </row>
    <row r="302" spans="1:55" x14ac:dyDescent="0.3">
      <c r="A302" t="s">
        <v>2762</v>
      </c>
      <c r="B302">
        <v>-79899.259999999995</v>
      </c>
      <c r="C302">
        <v>-63234.11</v>
      </c>
      <c r="D302">
        <v>-42993</v>
      </c>
      <c r="E302">
        <v>-11323.72</v>
      </c>
      <c r="F302">
        <v>-69235.45</v>
      </c>
      <c r="G302">
        <v>-59726.54</v>
      </c>
      <c r="H302">
        <v>-25665</v>
      </c>
      <c r="I302">
        <v>-6060.09</v>
      </c>
      <c r="J302">
        <v>-110883.19</v>
      </c>
      <c r="K302">
        <v>-52853</v>
      </c>
      <c r="L302">
        <v>-27742</v>
      </c>
      <c r="M302">
        <v>-12778</v>
      </c>
      <c r="N302">
        <v>-65355.11</v>
      </c>
      <c r="O302">
        <v>-35148</v>
      </c>
      <c r="P302">
        <v>-20058</v>
      </c>
      <c r="Q302">
        <v>-3627</v>
      </c>
      <c r="R302">
        <v>-64631.61</v>
      </c>
      <c r="S302">
        <v>-1145</v>
      </c>
      <c r="T302">
        <v>-1145</v>
      </c>
      <c r="U302">
        <v>-545</v>
      </c>
      <c r="V302">
        <v>-2591.35</v>
      </c>
      <c r="W302">
        <v>-2477</v>
      </c>
      <c r="X302">
        <v>-2595</v>
      </c>
      <c r="Y302">
        <v>-2168</v>
      </c>
      <c r="Z302">
        <v>-1754.2</v>
      </c>
      <c r="AA302">
        <v>-1541</v>
      </c>
      <c r="AB302">
        <v>-439</v>
      </c>
      <c r="AC302">
        <v>0</v>
      </c>
      <c r="AD302">
        <v>-2116.6999999999998</v>
      </c>
      <c r="AE302">
        <v>-704</v>
      </c>
      <c r="AF302">
        <v>-502</v>
      </c>
      <c r="AG302">
        <v>-502</v>
      </c>
      <c r="AH302">
        <v>-3758.28</v>
      </c>
      <c r="AI302">
        <v>-944.42</v>
      </c>
      <c r="AJ302">
        <v>-840</v>
      </c>
      <c r="AK302">
        <v>-73</v>
      </c>
      <c r="AL302">
        <v>-3901.26</v>
      </c>
      <c r="AM302"/>
      <c r="AN302"/>
      <c r="AO302"/>
      <c r="AP302"/>
      <c r="AQ302"/>
      <c r="AR302"/>
      <c r="AS302"/>
      <c r="AT302"/>
      <c r="AU302"/>
      <c r="AV302"/>
      <c r="AW302"/>
      <c r="AX302"/>
      <c r="AY302"/>
      <c r="AZ302"/>
      <c r="BA302"/>
      <c r="BB302"/>
      <c r="BC302"/>
    </row>
    <row r="303" spans="1:55" x14ac:dyDescent="0.3">
      <c r="A303" t="s">
        <v>2888</v>
      </c>
      <c r="B303">
        <v>-709.52</v>
      </c>
      <c r="C303">
        <v>15</v>
      </c>
      <c r="D303">
        <v>15</v>
      </c>
      <c r="E303">
        <v>0</v>
      </c>
      <c r="F303">
        <v>18456.54</v>
      </c>
      <c r="G303">
        <v>19745.689999999999</v>
      </c>
      <c r="H303">
        <v>2329</v>
      </c>
      <c r="I303">
        <v>1377.11</v>
      </c>
      <c r="J303">
        <v>-54722.57</v>
      </c>
      <c r="K303">
        <v>-55921</v>
      </c>
      <c r="L303">
        <v>-55558</v>
      </c>
      <c r="M303">
        <v>0</v>
      </c>
      <c r="N303">
        <v>0</v>
      </c>
      <c r="O303">
        <v>-844</v>
      </c>
      <c r="P303">
        <v>-300</v>
      </c>
      <c r="Q303">
        <v>-300</v>
      </c>
      <c r="R303">
        <v>-16.760000000000002</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c r="AN303"/>
      <c r="AO303"/>
      <c r="AP303"/>
      <c r="AQ303"/>
      <c r="AR303"/>
      <c r="AS303"/>
      <c r="AT303"/>
      <c r="AU303"/>
      <c r="AV303"/>
      <c r="AW303"/>
      <c r="AX303"/>
      <c r="AY303"/>
      <c r="AZ303"/>
      <c r="BA303"/>
      <c r="BB303"/>
      <c r="BC303"/>
    </row>
    <row r="304" spans="1:55" x14ac:dyDescent="0.3">
      <c r="A304" t="s">
        <v>2765</v>
      </c>
      <c r="B304">
        <v>312282.81</v>
      </c>
      <c r="C304">
        <v>307552.14</v>
      </c>
      <c r="D304">
        <v>245418</v>
      </c>
      <c r="E304">
        <v>94254.77</v>
      </c>
      <c r="F304">
        <v>478860.66</v>
      </c>
      <c r="G304">
        <v>274308.55</v>
      </c>
      <c r="H304">
        <v>207697</v>
      </c>
      <c r="I304">
        <v>127823.64</v>
      </c>
      <c r="J304">
        <v>30054.28</v>
      </c>
      <c r="K304">
        <v>22050</v>
      </c>
      <c r="L304">
        <v>14212</v>
      </c>
      <c r="M304">
        <v>9186</v>
      </c>
      <c r="N304">
        <v>18382.580000000002</v>
      </c>
      <c r="O304">
        <v>6929</v>
      </c>
      <c r="P304">
        <v>4567</v>
      </c>
      <c r="Q304">
        <v>1496</v>
      </c>
      <c r="R304">
        <v>28607.83</v>
      </c>
      <c r="S304">
        <v>22529</v>
      </c>
      <c r="T304">
        <v>22529</v>
      </c>
      <c r="U304">
        <v>22529</v>
      </c>
      <c r="V304">
        <v>24003.41</v>
      </c>
      <c r="W304">
        <v>24003</v>
      </c>
      <c r="X304">
        <v>24003</v>
      </c>
      <c r="Y304">
        <v>10486</v>
      </c>
      <c r="Z304">
        <v>18725</v>
      </c>
      <c r="AA304">
        <v>18725</v>
      </c>
      <c r="AB304">
        <v>18725</v>
      </c>
      <c r="AC304">
        <v>0</v>
      </c>
      <c r="AD304">
        <v>0</v>
      </c>
      <c r="AE304">
        <v>0</v>
      </c>
      <c r="AF304">
        <v>0</v>
      </c>
      <c r="AG304">
        <v>0</v>
      </c>
      <c r="AH304">
        <v>0</v>
      </c>
      <c r="AI304">
        <v>0</v>
      </c>
      <c r="AJ304">
        <v>0</v>
      </c>
      <c r="AK304">
        <v>0</v>
      </c>
      <c r="AL304">
        <v>0</v>
      </c>
      <c r="AM304"/>
      <c r="AN304"/>
      <c r="AO304"/>
      <c r="AP304"/>
      <c r="AQ304"/>
      <c r="AR304"/>
      <c r="AS304"/>
      <c r="AT304"/>
      <c r="AU304"/>
      <c r="AV304"/>
      <c r="AW304"/>
      <c r="AX304"/>
      <c r="AY304"/>
      <c r="AZ304"/>
      <c r="BA304"/>
      <c r="BB304"/>
      <c r="BC304"/>
    </row>
    <row r="305" spans="1:55" x14ac:dyDescent="0.3">
      <c r="A305" t="s">
        <v>2766</v>
      </c>
      <c r="B305">
        <v>23097.08</v>
      </c>
      <c r="C305">
        <v>18193.43</v>
      </c>
      <c r="D305">
        <v>8916</v>
      </c>
      <c r="E305">
        <v>4139.21</v>
      </c>
      <c r="F305">
        <v>50961.2</v>
      </c>
      <c r="G305">
        <v>47441.02</v>
      </c>
      <c r="H305">
        <v>32307</v>
      </c>
      <c r="I305">
        <v>12029.75</v>
      </c>
      <c r="J305">
        <v>94129.42</v>
      </c>
      <c r="K305">
        <v>56038</v>
      </c>
      <c r="L305">
        <v>34852</v>
      </c>
      <c r="M305">
        <v>12829</v>
      </c>
      <c r="N305">
        <v>29836.12</v>
      </c>
      <c r="O305">
        <v>20345</v>
      </c>
      <c r="P305">
        <v>10781</v>
      </c>
      <c r="Q305">
        <v>6425</v>
      </c>
      <c r="R305">
        <v>34956.11</v>
      </c>
      <c r="S305">
        <v>13282</v>
      </c>
      <c r="T305">
        <v>8155</v>
      </c>
      <c r="U305">
        <v>3444</v>
      </c>
      <c r="V305">
        <v>18160.169999999998</v>
      </c>
      <c r="W305">
        <v>12678</v>
      </c>
      <c r="X305">
        <v>8522</v>
      </c>
      <c r="Y305">
        <v>4357</v>
      </c>
      <c r="Z305">
        <v>22192.45</v>
      </c>
      <c r="AA305">
        <v>19130</v>
      </c>
      <c r="AB305">
        <v>14270</v>
      </c>
      <c r="AC305">
        <v>10880</v>
      </c>
      <c r="AD305">
        <v>30260.26</v>
      </c>
      <c r="AE305">
        <v>24678</v>
      </c>
      <c r="AF305">
        <v>16925</v>
      </c>
      <c r="AG305">
        <v>0</v>
      </c>
      <c r="AH305">
        <v>0</v>
      </c>
      <c r="AI305">
        <v>0</v>
      </c>
      <c r="AJ305">
        <v>0</v>
      </c>
      <c r="AK305">
        <v>0</v>
      </c>
      <c r="AL305">
        <v>0</v>
      </c>
      <c r="AM305"/>
      <c r="AN305"/>
      <c r="AO305"/>
      <c r="AP305"/>
      <c r="AQ305"/>
      <c r="AR305"/>
      <c r="AS305"/>
      <c r="AT305"/>
      <c r="AU305"/>
      <c r="AV305"/>
      <c r="AW305"/>
      <c r="AX305"/>
      <c r="AY305"/>
      <c r="AZ305"/>
      <c r="BA305"/>
      <c r="BB305"/>
      <c r="BC305"/>
    </row>
    <row r="306" spans="1:55" x14ac:dyDescent="0.3">
      <c r="A306" t="s">
        <v>2767</v>
      </c>
      <c r="B306">
        <v>0</v>
      </c>
      <c r="C306">
        <v>0</v>
      </c>
      <c r="D306">
        <v>-40378</v>
      </c>
      <c r="E306">
        <v>0</v>
      </c>
      <c r="F306">
        <v>-767348.17</v>
      </c>
      <c r="G306">
        <v>0</v>
      </c>
      <c r="H306">
        <v>-49281</v>
      </c>
      <c r="I306">
        <v>0</v>
      </c>
      <c r="J306">
        <v>-15995.44</v>
      </c>
      <c r="K306">
        <v>-23978</v>
      </c>
      <c r="L306">
        <v>-23896</v>
      </c>
      <c r="M306">
        <v>-16552</v>
      </c>
      <c r="N306">
        <v>-103638.88</v>
      </c>
      <c r="O306">
        <v>-211065</v>
      </c>
      <c r="P306">
        <v>-269713</v>
      </c>
      <c r="Q306">
        <v>-36767</v>
      </c>
      <c r="R306">
        <v>0</v>
      </c>
      <c r="S306">
        <v>0</v>
      </c>
      <c r="T306">
        <v>0</v>
      </c>
      <c r="U306">
        <v>0</v>
      </c>
      <c r="V306">
        <v>0</v>
      </c>
      <c r="W306">
        <v>0</v>
      </c>
      <c r="X306">
        <v>0</v>
      </c>
      <c r="Y306">
        <v>0</v>
      </c>
      <c r="Z306">
        <v>-329.66</v>
      </c>
      <c r="AA306">
        <v>0</v>
      </c>
      <c r="AB306">
        <v>0</v>
      </c>
      <c r="AC306">
        <v>0</v>
      </c>
      <c r="AD306">
        <v>-1743.97</v>
      </c>
      <c r="AE306">
        <v>0</v>
      </c>
      <c r="AF306">
        <v>0</v>
      </c>
      <c r="AG306">
        <v>0</v>
      </c>
      <c r="AH306">
        <v>0</v>
      </c>
      <c r="AI306">
        <v>0</v>
      </c>
      <c r="AJ306">
        <v>733</v>
      </c>
      <c r="AK306">
        <v>284</v>
      </c>
      <c r="AL306">
        <v>3472.67</v>
      </c>
      <c r="AM306"/>
      <c r="AN306"/>
      <c r="AO306"/>
      <c r="AP306"/>
      <c r="AQ306"/>
      <c r="AR306"/>
      <c r="AS306"/>
      <c r="AT306"/>
      <c r="AU306"/>
      <c r="AV306"/>
      <c r="AW306"/>
      <c r="AX306"/>
      <c r="AY306"/>
      <c r="AZ306"/>
      <c r="BA306"/>
      <c r="BB306"/>
      <c r="BC306"/>
    </row>
    <row r="307" spans="1:55" x14ac:dyDescent="0.3">
      <c r="A307" t="s">
        <v>895</v>
      </c>
      <c r="B307">
        <v>1303239.72</v>
      </c>
      <c r="C307">
        <v>74368.25</v>
      </c>
      <c r="D307">
        <v>-292975</v>
      </c>
      <c r="E307">
        <v>-412075.5</v>
      </c>
      <c r="F307">
        <v>-275238.55</v>
      </c>
      <c r="G307">
        <v>59915.83</v>
      </c>
      <c r="H307">
        <v>-70290</v>
      </c>
      <c r="I307">
        <v>-416236.03</v>
      </c>
      <c r="J307">
        <v>-10989937.880000001</v>
      </c>
      <c r="K307">
        <v>-7410215</v>
      </c>
      <c r="L307">
        <v>-7329117</v>
      </c>
      <c r="M307">
        <v>-249612</v>
      </c>
      <c r="N307">
        <v>-1657278.33</v>
      </c>
      <c r="O307">
        <v>-862757</v>
      </c>
      <c r="P307">
        <v>-469294</v>
      </c>
      <c r="Q307">
        <v>-299285</v>
      </c>
      <c r="R307">
        <v>-3685262.12</v>
      </c>
      <c r="S307">
        <v>-919038</v>
      </c>
      <c r="T307">
        <v>-301694</v>
      </c>
      <c r="U307">
        <v>-297293</v>
      </c>
      <c r="V307">
        <v>-55089.09</v>
      </c>
      <c r="W307">
        <v>-94216</v>
      </c>
      <c r="X307">
        <v>-72942</v>
      </c>
      <c r="Y307">
        <v>-184448</v>
      </c>
      <c r="Z307">
        <v>-954024.17</v>
      </c>
      <c r="AA307">
        <v>-777905</v>
      </c>
      <c r="AB307">
        <v>-499413</v>
      </c>
      <c r="AC307">
        <v>-688923</v>
      </c>
      <c r="AD307">
        <v>-1078442.5900000001</v>
      </c>
      <c r="AE307">
        <v>-924458</v>
      </c>
      <c r="AF307">
        <v>-756515</v>
      </c>
      <c r="AG307">
        <v>-293090</v>
      </c>
      <c r="AH307">
        <v>-308177.34000000003</v>
      </c>
      <c r="AI307">
        <v>-194544.38</v>
      </c>
      <c r="AJ307">
        <v>-81697</v>
      </c>
      <c r="AK307">
        <v>-12079</v>
      </c>
      <c r="AL307">
        <v>-59325.68</v>
      </c>
      <c r="AM307"/>
      <c r="AN307"/>
      <c r="AO307"/>
      <c r="AP307"/>
      <c r="AQ307"/>
      <c r="AR307"/>
      <c r="AS307"/>
      <c r="AT307"/>
      <c r="AU307"/>
      <c r="AV307"/>
      <c r="AW307"/>
      <c r="AX307"/>
      <c r="AY307"/>
      <c r="AZ307"/>
      <c r="BA307"/>
      <c r="BB307"/>
      <c r="BC307"/>
    </row>
    <row r="308" spans="1:55" x14ac:dyDescent="0.3">
      <c r="A308" t="s">
        <v>2768</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2769</v>
      </c>
      <c r="B309">
        <v>-450000</v>
      </c>
      <c r="C309">
        <v>-330000</v>
      </c>
      <c r="D309">
        <v>50000</v>
      </c>
      <c r="E309">
        <v>110000</v>
      </c>
      <c r="F309">
        <v>-953760.89</v>
      </c>
      <c r="G309">
        <v>-753760.89</v>
      </c>
      <c r="H309">
        <v>150810</v>
      </c>
      <c r="I309">
        <v>87530</v>
      </c>
      <c r="J309">
        <v>1498950</v>
      </c>
      <c r="K309">
        <v>30000</v>
      </c>
      <c r="L309">
        <v>-112616</v>
      </c>
      <c r="M309">
        <v>44631</v>
      </c>
      <c r="N309">
        <v>-548000</v>
      </c>
      <c r="O309">
        <v>-548000</v>
      </c>
      <c r="P309">
        <v>-123000</v>
      </c>
      <c r="Q309">
        <v>-45000</v>
      </c>
      <c r="R309">
        <v>838000</v>
      </c>
      <c r="S309">
        <v>1000000</v>
      </c>
      <c r="T309">
        <v>680000</v>
      </c>
      <c r="U309">
        <v>200000</v>
      </c>
      <c r="V309">
        <v>-290000</v>
      </c>
      <c r="W309">
        <v>-200000</v>
      </c>
      <c r="X309">
        <v>0</v>
      </c>
      <c r="Y309">
        <v>0</v>
      </c>
      <c r="Z309">
        <v>530000</v>
      </c>
      <c r="AA309">
        <v>240000</v>
      </c>
      <c r="AB309">
        <v>220000</v>
      </c>
      <c r="AC309">
        <v>200000</v>
      </c>
      <c r="AD309">
        <v>0</v>
      </c>
      <c r="AE309">
        <v>0</v>
      </c>
      <c r="AF309">
        <v>0</v>
      </c>
      <c r="AG309">
        <v>0</v>
      </c>
      <c r="AH309">
        <v>0</v>
      </c>
      <c r="AI309">
        <v>0</v>
      </c>
      <c r="AJ309">
        <v>0</v>
      </c>
      <c r="AK309">
        <v>0</v>
      </c>
      <c r="AL309">
        <v>0</v>
      </c>
      <c r="AM309"/>
      <c r="AN309"/>
      <c r="AO309"/>
      <c r="AP309"/>
      <c r="AQ309"/>
      <c r="AR309"/>
      <c r="AS309"/>
      <c r="AT309"/>
      <c r="AU309"/>
      <c r="AV309"/>
      <c r="AW309"/>
      <c r="AX309"/>
      <c r="AY309"/>
      <c r="AZ309"/>
      <c r="BA309"/>
      <c r="BB309"/>
      <c r="BC309"/>
    </row>
    <row r="310" spans="1:55" x14ac:dyDescent="0.3">
      <c r="A310" t="s">
        <v>2770</v>
      </c>
      <c r="B310">
        <v>0</v>
      </c>
      <c r="C310">
        <v>0</v>
      </c>
      <c r="D310">
        <v>0</v>
      </c>
      <c r="E310">
        <v>0</v>
      </c>
      <c r="F310">
        <v>0</v>
      </c>
      <c r="G310">
        <v>0</v>
      </c>
      <c r="H310">
        <v>0</v>
      </c>
      <c r="I310">
        <v>0</v>
      </c>
      <c r="J310">
        <v>0</v>
      </c>
      <c r="K310">
        <v>0</v>
      </c>
      <c r="L310">
        <v>-1290</v>
      </c>
      <c r="M310">
        <v>0</v>
      </c>
      <c r="N310">
        <v>0</v>
      </c>
      <c r="O310">
        <v>0</v>
      </c>
      <c r="P310">
        <v>0</v>
      </c>
      <c r="Q310">
        <v>0</v>
      </c>
      <c r="R310">
        <v>-35942.120000000003</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c r="AN310"/>
      <c r="AO310"/>
      <c r="AP310"/>
      <c r="AQ310"/>
      <c r="AR310"/>
      <c r="AS310"/>
      <c r="AT310"/>
      <c r="AU310"/>
      <c r="AV310"/>
      <c r="AW310"/>
      <c r="AX310"/>
      <c r="AY310"/>
      <c r="AZ310"/>
      <c r="BA310"/>
      <c r="BB310"/>
      <c r="BC310"/>
    </row>
    <row r="311" spans="1:55" x14ac:dyDescent="0.3">
      <c r="A311" t="s">
        <v>2999</v>
      </c>
      <c r="B311">
        <v>0</v>
      </c>
      <c r="C311">
        <v>0</v>
      </c>
      <c r="D311">
        <v>0</v>
      </c>
      <c r="E311">
        <v>0</v>
      </c>
      <c r="F311">
        <v>0</v>
      </c>
      <c r="G311">
        <v>0</v>
      </c>
      <c r="H311">
        <v>0</v>
      </c>
      <c r="I311">
        <v>0</v>
      </c>
      <c r="J311">
        <v>0</v>
      </c>
      <c r="K311">
        <v>0</v>
      </c>
      <c r="L311">
        <v>-1290</v>
      </c>
      <c r="M311">
        <v>0</v>
      </c>
      <c r="N311">
        <v>0</v>
      </c>
      <c r="O311">
        <v>0</v>
      </c>
      <c r="P311">
        <v>0</v>
      </c>
      <c r="Q311">
        <v>0</v>
      </c>
      <c r="R311">
        <v>-35942.120000000003</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c r="AN311"/>
      <c r="AO311"/>
      <c r="AP311"/>
      <c r="AQ311"/>
      <c r="AR311"/>
      <c r="AS311"/>
      <c r="AT311"/>
      <c r="AU311"/>
      <c r="AV311"/>
      <c r="AW311"/>
      <c r="AX311"/>
      <c r="AY311"/>
      <c r="AZ311"/>
      <c r="BA311"/>
      <c r="BB311"/>
      <c r="BC311"/>
    </row>
    <row r="312" spans="1:55" x14ac:dyDescent="0.3">
      <c r="A312" t="s">
        <v>2772</v>
      </c>
      <c r="B312">
        <v>0</v>
      </c>
      <c r="C312">
        <v>0</v>
      </c>
      <c r="D312">
        <v>0</v>
      </c>
      <c r="E312">
        <v>0</v>
      </c>
      <c r="F312">
        <v>121535</v>
      </c>
      <c r="G312">
        <v>121535</v>
      </c>
      <c r="H312">
        <v>38000</v>
      </c>
      <c r="I312">
        <v>38000</v>
      </c>
      <c r="J312">
        <v>0</v>
      </c>
      <c r="K312">
        <v>0</v>
      </c>
      <c r="L312">
        <v>0</v>
      </c>
      <c r="M312">
        <v>0</v>
      </c>
      <c r="N312">
        <v>0</v>
      </c>
      <c r="O312">
        <v>0</v>
      </c>
      <c r="P312">
        <v>0</v>
      </c>
      <c r="Q312">
        <v>0</v>
      </c>
      <c r="R312">
        <v>2000000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c r="AN312"/>
      <c r="AO312"/>
      <c r="AP312"/>
      <c r="AQ312"/>
      <c r="AR312"/>
      <c r="AS312"/>
      <c r="AT312"/>
      <c r="AU312"/>
      <c r="AV312"/>
      <c r="AW312"/>
      <c r="AX312"/>
      <c r="AY312"/>
      <c r="AZ312"/>
      <c r="BA312"/>
      <c r="BB312"/>
      <c r="BC312"/>
    </row>
    <row r="313" spans="1:55" x14ac:dyDescent="0.3">
      <c r="A313" t="s">
        <v>2775</v>
      </c>
      <c r="B313">
        <v>0</v>
      </c>
      <c r="C313">
        <v>0</v>
      </c>
      <c r="D313">
        <v>0</v>
      </c>
      <c r="E313">
        <v>0</v>
      </c>
      <c r="F313">
        <v>121535</v>
      </c>
      <c r="G313">
        <v>121535</v>
      </c>
      <c r="H313">
        <v>38000</v>
      </c>
      <c r="I313">
        <v>38000</v>
      </c>
      <c r="J313">
        <v>0</v>
      </c>
      <c r="K313">
        <v>0</v>
      </c>
      <c r="L313">
        <v>0</v>
      </c>
      <c r="M313">
        <v>0</v>
      </c>
      <c r="N313">
        <v>0</v>
      </c>
      <c r="O313">
        <v>0</v>
      </c>
      <c r="P313">
        <v>0</v>
      </c>
      <c r="Q313">
        <v>0</v>
      </c>
      <c r="R313">
        <v>2000000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c r="AN313"/>
      <c r="AO313"/>
      <c r="AP313"/>
      <c r="AQ313"/>
      <c r="AR313"/>
      <c r="AS313"/>
      <c r="AT313"/>
      <c r="AU313"/>
      <c r="AV313"/>
      <c r="AW313"/>
      <c r="AX313"/>
      <c r="AY313"/>
      <c r="AZ313"/>
      <c r="BA313"/>
      <c r="BB313"/>
      <c r="BC313"/>
    </row>
    <row r="314" spans="1:55" x14ac:dyDescent="0.3">
      <c r="A314" t="s">
        <v>2776</v>
      </c>
      <c r="B314">
        <v>0</v>
      </c>
      <c r="C314">
        <v>0</v>
      </c>
      <c r="D314">
        <v>0</v>
      </c>
      <c r="E314">
        <v>0</v>
      </c>
      <c r="F314">
        <v>121535</v>
      </c>
      <c r="G314">
        <v>121535</v>
      </c>
      <c r="H314">
        <v>38000</v>
      </c>
      <c r="I314">
        <v>38000</v>
      </c>
      <c r="J314">
        <v>0</v>
      </c>
      <c r="K314">
        <v>0</v>
      </c>
      <c r="L314">
        <v>0</v>
      </c>
      <c r="M314">
        <v>0</v>
      </c>
      <c r="N314">
        <v>0</v>
      </c>
      <c r="O314">
        <v>0</v>
      </c>
      <c r="P314">
        <v>0</v>
      </c>
      <c r="Q314">
        <v>0</v>
      </c>
      <c r="R314">
        <v>2000000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c r="AN314"/>
      <c r="AO314"/>
      <c r="AP314"/>
      <c r="AQ314"/>
      <c r="AR314"/>
      <c r="AS314"/>
      <c r="AT314"/>
      <c r="AU314"/>
      <c r="AV314"/>
      <c r="AW314"/>
      <c r="AX314"/>
      <c r="AY314"/>
      <c r="AZ314"/>
      <c r="BA314"/>
      <c r="BB314"/>
      <c r="BC314"/>
    </row>
    <row r="315" spans="1:55" x14ac:dyDescent="0.3">
      <c r="A315" t="s">
        <v>2779</v>
      </c>
      <c r="B315">
        <v>-239000</v>
      </c>
      <c r="C315">
        <v>-39000</v>
      </c>
      <c r="D315">
        <v>-27000</v>
      </c>
      <c r="E315">
        <v>-13500</v>
      </c>
      <c r="F315">
        <v>-58150</v>
      </c>
      <c r="G315">
        <v>-44650</v>
      </c>
      <c r="H315">
        <v>-24000</v>
      </c>
      <c r="I315">
        <v>-12000</v>
      </c>
      <c r="J315">
        <v>-44000</v>
      </c>
      <c r="K315">
        <v>-32000</v>
      </c>
      <c r="L315">
        <v>-21000</v>
      </c>
      <c r="M315">
        <v>-10500</v>
      </c>
      <c r="N315">
        <v>-645893.32999999996</v>
      </c>
      <c r="O315">
        <v>-335393</v>
      </c>
      <c r="P315">
        <v>-25104</v>
      </c>
      <c r="Q315">
        <v>-12552</v>
      </c>
      <c r="R315">
        <v>-343274</v>
      </c>
      <c r="S315">
        <v>-307472</v>
      </c>
      <c r="T315">
        <v>-104670</v>
      </c>
      <c r="U315">
        <v>-1868</v>
      </c>
      <c r="V315">
        <v>0</v>
      </c>
      <c r="W315">
        <v>0</v>
      </c>
      <c r="X315">
        <v>0</v>
      </c>
      <c r="Y315">
        <v>0</v>
      </c>
      <c r="Z315">
        <v>0</v>
      </c>
      <c r="AA315">
        <v>0</v>
      </c>
      <c r="AB315">
        <v>0</v>
      </c>
      <c r="AC315">
        <v>0</v>
      </c>
      <c r="AD315">
        <v>0</v>
      </c>
      <c r="AE315">
        <v>0</v>
      </c>
      <c r="AF315">
        <v>0</v>
      </c>
      <c r="AG315">
        <v>0</v>
      </c>
      <c r="AH315">
        <v>0</v>
      </c>
      <c r="AI315">
        <v>0</v>
      </c>
      <c r="AJ315">
        <v>0</v>
      </c>
      <c r="AK315">
        <v>0</v>
      </c>
      <c r="AL315">
        <v>0</v>
      </c>
      <c r="AM315"/>
      <c r="AN315"/>
      <c r="AO315"/>
      <c r="AP315"/>
      <c r="AQ315"/>
      <c r="AR315"/>
      <c r="AS315"/>
      <c r="AT315"/>
      <c r="AU315"/>
      <c r="AV315"/>
      <c r="AW315"/>
      <c r="AX315"/>
      <c r="AY315"/>
      <c r="AZ315"/>
      <c r="BA315"/>
      <c r="BB315"/>
      <c r="BC315"/>
    </row>
    <row r="316" spans="1:55" x14ac:dyDescent="0.3">
      <c r="A316" t="s">
        <v>2782</v>
      </c>
      <c r="B316">
        <v>-239000</v>
      </c>
      <c r="C316">
        <v>-39000</v>
      </c>
      <c r="D316">
        <v>-27000</v>
      </c>
      <c r="E316">
        <v>-13500</v>
      </c>
      <c r="F316">
        <v>-58150</v>
      </c>
      <c r="G316">
        <v>-44650</v>
      </c>
      <c r="H316">
        <v>-24000</v>
      </c>
      <c r="I316">
        <v>-12000</v>
      </c>
      <c r="J316">
        <v>-44000</v>
      </c>
      <c r="K316">
        <v>-32000</v>
      </c>
      <c r="L316">
        <v>-21000</v>
      </c>
      <c r="M316">
        <v>-10500</v>
      </c>
      <c r="N316">
        <v>-645893.32999999996</v>
      </c>
      <c r="O316">
        <v>-335393</v>
      </c>
      <c r="P316">
        <v>-25104</v>
      </c>
      <c r="Q316">
        <v>-12552</v>
      </c>
      <c r="R316">
        <v>-343274</v>
      </c>
      <c r="S316">
        <v>-307472</v>
      </c>
      <c r="T316">
        <v>-104670</v>
      </c>
      <c r="U316">
        <v>-1868</v>
      </c>
      <c r="V316">
        <v>0</v>
      </c>
      <c r="W316">
        <v>0</v>
      </c>
      <c r="X316">
        <v>0</v>
      </c>
      <c r="Y316">
        <v>0</v>
      </c>
      <c r="Z316">
        <v>0</v>
      </c>
      <c r="AA316">
        <v>0</v>
      </c>
      <c r="AB316">
        <v>0</v>
      </c>
      <c r="AC316">
        <v>0</v>
      </c>
      <c r="AD316">
        <v>0</v>
      </c>
      <c r="AE316">
        <v>0</v>
      </c>
      <c r="AF316">
        <v>0</v>
      </c>
      <c r="AG316">
        <v>0</v>
      </c>
      <c r="AH316">
        <v>0</v>
      </c>
      <c r="AI316">
        <v>0</v>
      </c>
      <c r="AJ316">
        <v>0</v>
      </c>
      <c r="AK316">
        <v>0</v>
      </c>
      <c r="AL316">
        <v>0</v>
      </c>
      <c r="AM316"/>
      <c r="AN316"/>
      <c r="AO316"/>
      <c r="AP316"/>
      <c r="AQ316"/>
      <c r="AR316"/>
      <c r="AS316"/>
      <c r="AT316"/>
      <c r="AU316"/>
      <c r="AV316"/>
      <c r="AW316"/>
      <c r="AX316"/>
      <c r="AY316"/>
      <c r="AZ316"/>
      <c r="BA316"/>
      <c r="BB316"/>
      <c r="BC316"/>
    </row>
    <row r="317" spans="1:55" x14ac:dyDescent="0.3">
      <c r="A317" t="s">
        <v>2783</v>
      </c>
      <c r="B317">
        <v>-239000</v>
      </c>
      <c r="C317">
        <v>-39000</v>
      </c>
      <c r="D317">
        <v>-27000</v>
      </c>
      <c r="E317">
        <v>-13500</v>
      </c>
      <c r="F317">
        <v>-58150</v>
      </c>
      <c r="G317">
        <v>-44650</v>
      </c>
      <c r="H317">
        <v>-24000</v>
      </c>
      <c r="I317">
        <v>-12000</v>
      </c>
      <c r="J317">
        <v>-44000</v>
      </c>
      <c r="K317">
        <v>-32000</v>
      </c>
      <c r="L317">
        <v>-21000</v>
      </c>
      <c r="M317">
        <v>-10500</v>
      </c>
      <c r="N317">
        <v>-645893.32999999996</v>
      </c>
      <c r="O317">
        <v>-335393</v>
      </c>
      <c r="P317">
        <v>-25104</v>
      </c>
      <c r="Q317">
        <v>-12552</v>
      </c>
      <c r="R317">
        <v>-343274</v>
      </c>
      <c r="S317">
        <v>-307472</v>
      </c>
      <c r="T317">
        <v>-104670</v>
      </c>
      <c r="U317">
        <v>-1868</v>
      </c>
      <c r="V317">
        <v>0</v>
      </c>
      <c r="W317">
        <v>0</v>
      </c>
      <c r="X317">
        <v>0</v>
      </c>
      <c r="Y317">
        <v>0</v>
      </c>
      <c r="Z317">
        <v>0</v>
      </c>
      <c r="AA317">
        <v>0</v>
      </c>
      <c r="AB317">
        <v>0</v>
      </c>
      <c r="AC317">
        <v>0</v>
      </c>
      <c r="AD317">
        <v>0</v>
      </c>
      <c r="AE317">
        <v>0</v>
      </c>
      <c r="AF317">
        <v>0</v>
      </c>
      <c r="AG317">
        <v>0</v>
      </c>
      <c r="AH317">
        <v>0</v>
      </c>
      <c r="AI317">
        <v>0</v>
      </c>
      <c r="AJ317">
        <v>0</v>
      </c>
      <c r="AK317">
        <v>0</v>
      </c>
      <c r="AL317">
        <v>0</v>
      </c>
      <c r="AM317"/>
      <c r="AN317"/>
      <c r="AO317"/>
      <c r="AP317"/>
      <c r="AQ317"/>
      <c r="AR317"/>
      <c r="AS317"/>
      <c r="AT317"/>
      <c r="AU317"/>
      <c r="AV317"/>
      <c r="AW317"/>
      <c r="AX317"/>
      <c r="AY317"/>
      <c r="AZ317"/>
      <c r="BA317"/>
      <c r="BB317"/>
      <c r="BC317"/>
    </row>
    <row r="318" spans="1:55" x14ac:dyDescent="0.3">
      <c r="A318" t="s">
        <v>2785</v>
      </c>
      <c r="B318">
        <v>-105802.54</v>
      </c>
      <c r="C318">
        <v>-76415.789999999994</v>
      </c>
      <c r="D318">
        <v>-48293</v>
      </c>
      <c r="E318">
        <v>-22495.34</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-411.25</v>
      </c>
      <c r="AM318"/>
      <c r="AN318"/>
      <c r="AO318"/>
      <c r="AP318"/>
      <c r="AQ318"/>
      <c r="AR318"/>
      <c r="AS318"/>
      <c r="AT318"/>
      <c r="AU318"/>
      <c r="AV318"/>
      <c r="AW318"/>
      <c r="AX318"/>
      <c r="AY318"/>
      <c r="AZ318"/>
      <c r="BA318"/>
      <c r="BB318"/>
      <c r="BC318"/>
    </row>
    <row r="319" spans="1:55" x14ac:dyDescent="0.3">
      <c r="A319" t="s">
        <v>2788</v>
      </c>
      <c r="B319">
        <v>365967.34</v>
      </c>
      <c r="C319">
        <v>365966.35</v>
      </c>
      <c r="D319">
        <v>365966</v>
      </c>
      <c r="E319">
        <v>365966.35</v>
      </c>
      <c r="F319">
        <v>500000</v>
      </c>
      <c r="G319">
        <v>500000</v>
      </c>
      <c r="H319">
        <v>0</v>
      </c>
      <c r="I319">
        <v>6234.79</v>
      </c>
      <c r="J319">
        <v>9692533.6400000006</v>
      </c>
      <c r="K319">
        <v>9507712</v>
      </c>
      <c r="L319">
        <v>9507712</v>
      </c>
      <c r="M319">
        <v>65328</v>
      </c>
      <c r="N319">
        <v>2202395.9300000002</v>
      </c>
      <c r="O319">
        <v>2202396</v>
      </c>
      <c r="P319">
        <v>0</v>
      </c>
      <c r="Q319">
        <v>0</v>
      </c>
      <c r="R319">
        <v>440354.74</v>
      </c>
      <c r="S319">
        <v>77</v>
      </c>
      <c r="T319">
        <v>77</v>
      </c>
      <c r="U319">
        <v>77</v>
      </c>
      <c r="V319">
        <v>1.4</v>
      </c>
      <c r="W319">
        <v>1</v>
      </c>
      <c r="X319">
        <v>1</v>
      </c>
      <c r="Y319">
        <v>1</v>
      </c>
      <c r="Z319">
        <v>2811.91</v>
      </c>
      <c r="AA319">
        <v>410</v>
      </c>
      <c r="AB319">
        <v>410</v>
      </c>
      <c r="AC319">
        <v>0</v>
      </c>
      <c r="AD319">
        <v>0</v>
      </c>
      <c r="AE319">
        <v>0</v>
      </c>
      <c r="AF319">
        <v>0</v>
      </c>
      <c r="AG319">
        <v>0</v>
      </c>
      <c r="AH319">
        <v>1056125.3799999999</v>
      </c>
      <c r="AI319">
        <v>1056125.3799999999</v>
      </c>
      <c r="AJ319">
        <v>174000</v>
      </c>
      <c r="AK319">
        <v>174000</v>
      </c>
      <c r="AL319">
        <v>0</v>
      </c>
      <c r="AM319"/>
      <c r="AN319"/>
      <c r="AO319"/>
      <c r="AP319"/>
      <c r="AQ319"/>
      <c r="AR319"/>
      <c r="AS319"/>
      <c r="AT319"/>
      <c r="AU319"/>
      <c r="AV319"/>
      <c r="AW319"/>
      <c r="AX319"/>
      <c r="AY319"/>
      <c r="AZ319"/>
      <c r="BA319"/>
      <c r="BB319"/>
      <c r="BC319"/>
    </row>
    <row r="320" spans="1:55" x14ac:dyDescent="0.3">
      <c r="A320" t="s">
        <v>2789</v>
      </c>
      <c r="B320">
        <v>-309989.36</v>
      </c>
      <c r="C320">
        <v>-137777.48000000001</v>
      </c>
      <c r="D320">
        <v>-137777</v>
      </c>
      <c r="E320">
        <v>0</v>
      </c>
      <c r="F320">
        <v>-957377.86</v>
      </c>
      <c r="G320">
        <v>-573549.16</v>
      </c>
      <c r="H320">
        <v>-571859</v>
      </c>
      <c r="I320">
        <v>-63917.96</v>
      </c>
      <c r="J320">
        <v>-916802.31</v>
      </c>
      <c r="K320">
        <v>-573635</v>
      </c>
      <c r="L320">
        <v>-519866</v>
      </c>
      <c r="M320">
        <v>-64648</v>
      </c>
      <c r="N320">
        <v>-531462.80000000005</v>
      </c>
      <c r="O320">
        <v>-261456</v>
      </c>
      <c r="P320">
        <v>-256900</v>
      </c>
      <c r="Q320">
        <v>-24387</v>
      </c>
      <c r="R320">
        <v>-686377.93</v>
      </c>
      <c r="S320">
        <v>-445751</v>
      </c>
      <c r="T320">
        <v>-445751</v>
      </c>
      <c r="U320">
        <v>0</v>
      </c>
      <c r="V320">
        <v>-514824.01</v>
      </c>
      <c r="W320">
        <v>-171608</v>
      </c>
      <c r="X320">
        <v>-171608</v>
      </c>
      <c r="Y320">
        <v>0</v>
      </c>
      <c r="Z320">
        <v>-964764.52</v>
      </c>
      <c r="AA320">
        <v>-446157</v>
      </c>
      <c r="AB320">
        <v>-446157</v>
      </c>
      <c r="AC320">
        <v>0</v>
      </c>
      <c r="AD320">
        <v>-1013935.59</v>
      </c>
      <c r="AE320">
        <v>-1013936</v>
      </c>
      <c r="AF320">
        <v>-420001</v>
      </c>
      <c r="AG320">
        <v>0</v>
      </c>
      <c r="AH320">
        <v>-439868</v>
      </c>
      <c r="AI320">
        <v>-439868</v>
      </c>
      <c r="AJ320">
        <v>-80000</v>
      </c>
      <c r="AK320">
        <v>-80000</v>
      </c>
      <c r="AL320">
        <v>-400000</v>
      </c>
      <c r="AM320"/>
      <c r="AN320"/>
      <c r="AO320"/>
      <c r="AP320"/>
      <c r="AQ320"/>
      <c r="AR320"/>
      <c r="AS320"/>
      <c r="AT320"/>
      <c r="AU320"/>
      <c r="AV320"/>
      <c r="AW320"/>
      <c r="AX320"/>
      <c r="AY320"/>
      <c r="AZ320"/>
      <c r="BA320"/>
      <c r="BB320"/>
      <c r="BC320"/>
    </row>
    <row r="321" spans="1:55" x14ac:dyDescent="0.3">
      <c r="A321" t="s">
        <v>2791</v>
      </c>
      <c r="B321">
        <v>0</v>
      </c>
      <c r="C321">
        <v>0</v>
      </c>
      <c r="D321">
        <v>0</v>
      </c>
      <c r="E321">
        <v>0</v>
      </c>
      <c r="F321">
        <v>-188283.01</v>
      </c>
      <c r="G321">
        <v>-188283.01</v>
      </c>
      <c r="H321">
        <v>-158903</v>
      </c>
      <c r="I321">
        <v>-20000</v>
      </c>
      <c r="J321">
        <v>-259468.55</v>
      </c>
      <c r="K321">
        <v>-194141</v>
      </c>
      <c r="L321">
        <v>-194141</v>
      </c>
      <c r="M321">
        <v>-162639</v>
      </c>
      <c r="N321">
        <v>-131901.28</v>
      </c>
      <c r="O321">
        <v>-203352</v>
      </c>
      <c r="P321">
        <v>0</v>
      </c>
      <c r="Q321">
        <v>0</v>
      </c>
      <c r="R321">
        <v>0</v>
      </c>
      <c r="S321">
        <v>427520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c r="AN321"/>
      <c r="AO321"/>
      <c r="AP321"/>
      <c r="AQ321"/>
      <c r="AR321"/>
      <c r="AS321"/>
      <c r="AT321"/>
      <c r="AU321"/>
      <c r="AV321"/>
      <c r="AW321"/>
      <c r="AX321"/>
      <c r="AY321"/>
      <c r="AZ321"/>
      <c r="BA321"/>
      <c r="BB321"/>
      <c r="BC321"/>
    </row>
    <row r="322" spans="1:55" x14ac:dyDescent="0.3">
      <c r="A322" t="s">
        <v>896</v>
      </c>
      <c r="B322">
        <v>-738824.56</v>
      </c>
      <c r="C322">
        <v>-217226.92</v>
      </c>
      <c r="D322">
        <v>202896</v>
      </c>
      <c r="E322">
        <v>439971.01</v>
      </c>
      <c r="F322">
        <v>-1536036.76</v>
      </c>
      <c r="G322">
        <v>-938708.07</v>
      </c>
      <c r="H322">
        <v>-565952</v>
      </c>
      <c r="I322">
        <v>35846.82</v>
      </c>
      <c r="J322">
        <v>9971212.7799999993</v>
      </c>
      <c r="K322">
        <v>8737936</v>
      </c>
      <c r="L322">
        <v>8658799</v>
      </c>
      <c r="M322">
        <v>-127828</v>
      </c>
      <c r="N322">
        <v>345138.52</v>
      </c>
      <c r="O322">
        <v>854195</v>
      </c>
      <c r="P322">
        <v>-405004</v>
      </c>
      <c r="Q322">
        <v>-81939</v>
      </c>
      <c r="R322">
        <v>2212760.7000000002</v>
      </c>
      <c r="S322">
        <v>674374</v>
      </c>
      <c r="T322">
        <v>129656</v>
      </c>
      <c r="U322">
        <v>198209</v>
      </c>
      <c r="V322">
        <v>-804822.61</v>
      </c>
      <c r="W322">
        <v>-371607</v>
      </c>
      <c r="X322">
        <v>-171607</v>
      </c>
      <c r="Y322">
        <v>1</v>
      </c>
      <c r="Z322">
        <v>-431952.6</v>
      </c>
      <c r="AA322">
        <v>-205747</v>
      </c>
      <c r="AB322">
        <v>-225747</v>
      </c>
      <c r="AC322">
        <v>200000</v>
      </c>
      <c r="AD322">
        <v>-1013935.59</v>
      </c>
      <c r="AE322">
        <v>-1013936</v>
      </c>
      <c r="AF322">
        <v>-420001</v>
      </c>
      <c r="AG322">
        <v>0</v>
      </c>
      <c r="AH322">
        <v>616257.38</v>
      </c>
      <c r="AI322">
        <v>616257.38</v>
      </c>
      <c r="AJ322">
        <v>94000</v>
      </c>
      <c r="AK322">
        <v>94000</v>
      </c>
      <c r="AL322">
        <v>-400411.25</v>
      </c>
      <c r="AM322"/>
      <c r="AN322"/>
      <c r="AO322"/>
      <c r="AP322"/>
      <c r="AQ322"/>
      <c r="AR322"/>
      <c r="AS322"/>
      <c r="AT322"/>
      <c r="AU322"/>
      <c r="AV322"/>
      <c r="AW322"/>
      <c r="AX322"/>
      <c r="AY322"/>
      <c r="AZ322"/>
      <c r="BA322"/>
      <c r="BB322"/>
      <c r="BC322"/>
    </row>
    <row r="323" spans="1:55" x14ac:dyDescent="0.3">
      <c r="A323" t="s">
        <v>897</v>
      </c>
      <c r="B323">
        <v>730602.79</v>
      </c>
      <c r="C323">
        <v>68150.73</v>
      </c>
      <c r="D323">
        <v>56969</v>
      </c>
      <c r="E323">
        <v>201223.83</v>
      </c>
      <c r="F323">
        <v>-813980.61</v>
      </c>
      <c r="G323">
        <v>-277268.14</v>
      </c>
      <c r="H323">
        <v>-377856</v>
      </c>
      <c r="I323">
        <v>-302922.93</v>
      </c>
      <c r="J323">
        <v>756491.58</v>
      </c>
      <c r="K323">
        <v>2280556</v>
      </c>
      <c r="L323">
        <v>1876754</v>
      </c>
      <c r="M323">
        <v>-29995</v>
      </c>
      <c r="N323">
        <v>-39857.64</v>
      </c>
      <c r="O323">
        <v>783972</v>
      </c>
      <c r="P323">
        <v>-344353</v>
      </c>
      <c r="Q323">
        <v>-173279</v>
      </c>
      <c r="R323">
        <v>-515226.16</v>
      </c>
      <c r="S323">
        <v>397942</v>
      </c>
      <c r="T323">
        <v>272363</v>
      </c>
      <c r="U323">
        <v>106496</v>
      </c>
      <c r="V323">
        <v>-75183.02</v>
      </c>
      <c r="W323">
        <v>245456</v>
      </c>
      <c r="X323">
        <v>207896</v>
      </c>
      <c r="Y323">
        <v>80391</v>
      </c>
      <c r="Z323">
        <v>-316427.84999999998</v>
      </c>
      <c r="AA323">
        <v>-305988</v>
      </c>
      <c r="AB323">
        <v>-291345</v>
      </c>
      <c r="AC323">
        <v>-352208</v>
      </c>
      <c r="AD323">
        <v>-750690.38</v>
      </c>
      <c r="AE323">
        <v>-928006</v>
      </c>
      <c r="AF323">
        <v>-601194</v>
      </c>
      <c r="AG323">
        <v>-82502</v>
      </c>
      <c r="AH323">
        <v>872728.75</v>
      </c>
      <c r="AI323">
        <v>589684.99</v>
      </c>
      <c r="AJ323">
        <v>-90205</v>
      </c>
      <c r="AK323">
        <v>27216</v>
      </c>
      <c r="AL323">
        <v>-117160.2</v>
      </c>
      <c r="AM323"/>
      <c r="AN323"/>
      <c r="AO323"/>
      <c r="AP323"/>
      <c r="AQ323"/>
      <c r="AR323"/>
      <c r="AS323"/>
      <c r="AT323"/>
      <c r="AU323"/>
      <c r="AV323"/>
      <c r="AW323"/>
      <c r="AX323"/>
      <c r="AY323"/>
      <c r="AZ323"/>
      <c r="BA323"/>
      <c r="BB323"/>
      <c r="BC323"/>
    </row>
    <row r="324" spans="1:55" x14ac:dyDescent="0.3">
      <c r="A324" t="s">
        <v>2793</v>
      </c>
      <c r="B324">
        <v>0</v>
      </c>
      <c r="C324">
        <v>0</v>
      </c>
      <c r="D324">
        <v>0</v>
      </c>
      <c r="E324">
        <v>0</v>
      </c>
      <c r="F324">
        <v>-7135.73</v>
      </c>
      <c r="G324">
        <v>21931.1</v>
      </c>
      <c r="H324">
        <v>7911</v>
      </c>
      <c r="I324">
        <v>12397.5</v>
      </c>
      <c r="J324">
        <v>-7857.43</v>
      </c>
      <c r="K324">
        <v>-4130</v>
      </c>
      <c r="L324">
        <v>-2283</v>
      </c>
      <c r="M324">
        <v>144</v>
      </c>
      <c r="N324">
        <v>-1629.29</v>
      </c>
      <c r="O324">
        <v>-1290</v>
      </c>
      <c r="P324">
        <v>-629</v>
      </c>
      <c r="Q324">
        <v>-328</v>
      </c>
      <c r="R324">
        <v>4600.13</v>
      </c>
      <c r="S324">
        <v>3821</v>
      </c>
      <c r="T324">
        <v>2197</v>
      </c>
      <c r="U324">
        <v>420</v>
      </c>
      <c r="V324">
        <v>295.04000000000002</v>
      </c>
      <c r="W324">
        <v>295</v>
      </c>
      <c r="X324">
        <v>-466</v>
      </c>
      <c r="Y324">
        <v>124</v>
      </c>
      <c r="Z324">
        <v>13.34</v>
      </c>
      <c r="AA324">
        <v>38</v>
      </c>
      <c r="AB324">
        <v>8</v>
      </c>
      <c r="AC324">
        <v>-1</v>
      </c>
      <c r="AD324">
        <v>331.11</v>
      </c>
      <c r="AE324">
        <v>376</v>
      </c>
      <c r="AF324">
        <v>303</v>
      </c>
      <c r="AG324">
        <v>270</v>
      </c>
      <c r="AH324">
        <v>-165.23</v>
      </c>
      <c r="AI324">
        <v>90.76</v>
      </c>
      <c r="AJ324">
        <v>76</v>
      </c>
      <c r="AK324">
        <v>139</v>
      </c>
      <c r="AL324">
        <v>815.83</v>
      </c>
      <c r="AM324"/>
      <c r="AN324"/>
      <c r="AO324"/>
      <c r="AP324"/>
      <c r="AQ324"/>
      <c r="AR324"/>
      <c r="AS324"/>
      <c r="AT324"/>
      <c r="AU324"/>
      <c r="AV324"/>
      <c r="AW324"/>
      <c r="AX324"/>
      <c r="AY324"/>
      <c r="AZ324"/>
      <c r="BA324"/>
      <c r="BB324"/>
      <c r="BC324"/>
    </row>
    <row r="325" spans="1:55" x14ac:dyDescent="0.3">
      <c r="A325" t="s">
        <v>2795</v>
      </c>
      <c r="B325">
        <v>684839.43</v>
      </c>
      <c r="C325">
        <v>684839.43</v>
      </c>
      <c r="D325">
        <v>684839</v>
      </c>
      <c r="E325">
        <v>684839.43</v>
      </c>
      <c r="F325">
        <v>1505955.76</v>
      </c>
      <c r="G325">
        <v>1505955.76</v>
      </c>
      <c r="H325">
        <v>1505956</v>
      </c>
      <c r="I325">
        <v>1505955.76</v>
      </c>
      <c r="J325">
        <v>757321.62</v>
      </c>
      <c r="K325">
        <v>757322</v>
      </c>
      <c r="L325">
        <v>757322</v>
      </c>
      <c r="M325">
        <v>757322</v>
      </c>
      <c r="N325">
        <v>798808.55</v>
      </c>
      <c r="O325">
        <v>798809</v>
      </c>
      <c r="P325">
        <v>798809</v>
      </c>
      <c r="Q325">
        <v>798809</v>
      </c>
      <c r="R325">
        <v>1309434.58</v>
      </c>
      <c r="S325">
        <v>112154</v>
      </c>
      <c r="T325">
        <v>112154</v>
      </c>
      <c r="U325">
        <v>112154</v>
      </c>
      <c r="V325">
        <v>187042.31</v>
      </c>
      <c r="W325">
        <v>187042</v>
      </c>
      <c r="X325">
        <v>187042</v>
      </c>
      <c r="Y325">
        <v>187042</v>
      </c>
      <c r="Z325">
        <v>503456.83</v>
      </c>
      <c r="AA325">
        <v>503457</v>
      </c>
      <c r="AB325">
        <v>503457</v>
      </c>
      <c r="AC325">
        <v>503457</v>
      </c>
      <c r="AD325">
        <v>1253816.1000000001</v>
      </c>
      <c r="AE325">
        <v>1253816</v>
      </c>
      <c r="AF325">
        <v>1253816</v>
      </c>
      <c r="AG325">
        <v>1253816</v>
      </c>
      <c r="AH325">
        <v>381252.57</v>
      </c>
      <c r="AI325">
        <v>381252.57</v>
      </c>
      <c r="AJ325">
        <v>381253</v>
      </c>
      <c r="AK325">
        <v>381253</v>
      </c>
      <c r="AL325">
        <v>497596.94</v>
      </c>
      <c r="AM325"/>
      <c r="AN325"/>
      <c r="AO325"/>
      <c r="AP325"/>
      <c r="AQ325"/>
      <c r="AR325"/>
      <c r="AS325"/>
      <c r="AT325"/>
      <c r="AU325"/>
      <c r="AV325"/>
      <c r="AW325"/>
      <c r="AX325"/>
      <c r="AY325"/>
      <c r="AZ325"/>
      <c r="BA325"/>
      <c r="BB325"/>
      <c r="BC325"/>
    </row>
    <row r="326" spans="1:55" x14ac:dyDescent="0.3">
      <c r="A326" t="s">
        <v>2796</v>
      </c>
      <c r="B326">
        <v>1415442.22</v>
      </c>
      <c r="C326">
        <v>752990.16</v>
      </c>
      <c r="D326">
        <v>741808</v>
      </c>
      <c r="E326">
        <v>886063.27</v>
      </c>
      <c r="F326">
        <v>684839.43</v>
      </c>
      <c r="G326">
        <v>1250618.72</v>
      </c>
      <c r="H326">
        <v>1136011</v>
      </c>
      <c r="I326">
        <v>1215430.33</v>
      </c>
      <c r="J326">
        <v>1505955.76</v>
      </c>
      <c r="K326">
        <v>3033748</v>
      </c>
      <c r="L326">
        <v>2631793</v>
      </c>
      <c r="M326">
        <v>727471</v>
      </c>
      <c r="N326">
        <v>757321.62</v>
      </c>
      <c r="O326">
        <v>1581491</v>
      </c>
      <c r="P326">
        <v>453827</v>
      </c>
      <c r="Q326">
        <v>625202</v>
      </c>
      <c r="R326">
        <v>798808.55</v>
      </c>
      <c r="S326">
        <v>513917</v>
      </c>
      <c r="T326">
        <v>386714</v>
      </c>
      <c r="U326">
        <v>219070</v>
      </c>
      <c r="V326">
        <v>112154.33</v>
      </c>
      <c r="W326">
        <v>432793</v>
      </c>
      <c r="X326">
        <v>394472</v>
      </c>
      <c r="Y326">
        <v>267557</v>
      </c>
      <c r="Z326">
        <v>187042.31</v>
      </c>
      <c r="AA326">
        <v>197507</v>
      </c>
      <c r="AB326">
        <v>212120</v>
      </c>
      <c r="AC326">
        <v>151248</v>
      </c>
      <c r="AD326">
        <v>503456.83</v>
      </c>
      <c r="AE326">
        <v>326186</v>
      </c>
      <c r="AF326">
        <v>652925</v>
      </c>
      <c r="AG326">
        <v>1171584</v>
      </c>
      <c r="AH326">
        <v>1253816.1000000001</v>
      </c>
      <c r="AI326">
        <v>971028.32</v>
      </c>
      <c r="AJ326">
        <v>291124</v>
      </c>
      <c r="AK326">
        <v>408608</v>
      </c>
      <c r="AL326">
        <v>381252.57</v>
      </c>
      <c r="AM326"/>
      <c r="AN326"/>
      <c r="AO326"/>
      <c r="AP326"/>
      <c r="AQ326"/>
      <c r="AR326"/>
      <c r="AS326"/>
      <c r="AT326"/>
      <c r="AU326"/>
      <c r="AV326"/>
      <c r="AW326"/>
      <c r="AX326"/>
      <c r="AY326"/>
      <c r="AZ326"/>
      <c r="BA326"/>
      <c r="BB326"/>
      <c r="BC326"/>
    </row>
    <row r="327" spans="1:55"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row>
    <row r="328" spans="1:55"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row>
    <row r="329" spans="1:55"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row>
    <row r="330" spans="1:55"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row>
    <row r="331" spans="1:55"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row>
    <row r="341" spans="2:53" x14ac:dyDescent="0.3">
      <c r="BA341" s="80"/>
    </row>
    <row r="342" spans="2:53" x14ac:dyDescent="0.3">
      <c r="BA342" s="80"/>
    </row>
    <row r="343" spans="2:53" x14ac:dyDescent="0.3">
      <c r="BA343" s="80"/>
    </row>
    <row r="344" spans="2:53" x14ac:dyDescent="0.3">
      <c r="BA344" s="80"/>
    </row>
    <row r="345" spans="2:53" x14ac:dyDescent="0.3">
      <c r="BA345" s="80"/>
    </row>
    <row r="346" spans="2:53" x14ac:dyDescent="0.3">
      <c r="BA346" s="80"/>
    </row>
    <row r="347" spans="2:53" x14ac:dyDescent="0.3">
      <c r="BA347" s="80"/>
    </row>
    <row r="348" spans="2:53" x14ac:dyDescent="0.3">
      <c r="BA348" s="80"/>
    </row>
    <row r="349" spans="2:53" x14ac:dyDescent="0.3">
      <c r="BA349" s="80"/>
    </row>
    <row r="350" spans="2:53" x14ac:dyDescent="0.3">
      <c r="BA350" s="80"/>
    </row>
    <row r="351" spans="2:53" x14ac:dyDescent="0.3">
      <c r="BA351" s="80"/>
    </row>
    <row r="352" spans="2:53" x14ac:dyDescent="0.3">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row>
    <row r="353" spans="1:53" x14ac:dyDescent="0.3">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row>
    <row r="354" spans="1:53" x14ac:dyDescent="0.3">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row>
    <row r="355" spans="1:53" x14ac:dyDescent="0.3">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row>
    <row r="356" spans="1:53" x14ac:dyDescent="0.3">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row>
    <row r="357" spans="1:53" x14ac:dyDescent="0.3">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row>
    <row r="358" spans="1:53" x14ac:dyDescent="0.3">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row>
    <row r="359" spans="1:53" x14ac:dyDescent="0.3">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row>
    <row r="360" spans="1:53" x14ac:dyDescent="0.3">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row>
    <row r="361" spans="1:53" x14ac:dyDescent="0.3">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row>
    <row r="362" spans="1:53" x14ac:dyDescent="0.3">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row>
    <row r="366" spans="1:53" x14ac:dyDescent="0.3">
      <c r="P366" s="136" t="s">
        <v>2291</v>
      </c>
      <c r="Q366" s="136" t="s">
        <v>2292</v>
      </c>
    </row>
    <row r="367" spans="1:53" s="83" customFormat="1" ht="17.25" thickBot="1" x14ac:dyDescent="0.35">
      <c r="B367" s="5">
        <v>2008</v>
      </c>
      <c r="C367" s="5">
        <v>2009</v>
      </c>
      <c r="D367" s="5">
        <v>2010</v>
      </c>
      <c r="E367" s="5">
        <v>2011</v>
      </c>
      <c r="F367" s="5">
        <v>2012</v>
      </c>
      <c r="G367" s="5">
        <v>2013</v>
      </c>
      <c r="H367" s="5">
        <v>2014</v>
      </c>
      <c r="I367" s="5">
        <v>2015</v>
      </c>
      <c r="J367" s="5">
        <v>2016</v>
      </c>
      <c r="K367" s="5">
        <v>2017</v>
      </c>
      <c r="L367" s="5">
        <v>2018</v>
      </c>
      <c r="M367" s="5">
        <v>2019</v>
      </c>
      <c r="N367" s="5">
        <v>2020</v>
      </c>
      <c r="O367" s="5">
        <v>2021</v>
      </c>
      <c r="P367" s="134">
        <v>8</v>
      </c>
      <c r="Q367" s="135">
        <v>2021</v>
      </c>
    </row>
    <row r="368" spans="1:53" x14ac:dyDescent="0.3">
      <c r="A368" s="84"/>
      <c r="B368" s="186" t="s">
        <v>11</v>
      </c>
      <c r="C368" s="186"/>
      <c r="D368" s="186"/>
      <c r="E368" s="186"/>
      <c r="F368" s="186"/>
      <c r="G368" s="186"/>
      <c r="H368" s="186"/>
      <c r="I368" s="186"/>
      <c r="J368" s="186"/>
      <c r="K368" s="186"/>
      <c r="L368" s="186"/>
      <c r="M368" s="186"/>
      <c r="N368" s="186"/>
      <c r="O368" s="115"/>
      <c r="P368" s="6"/>
      <c r="Q368" s="3"/>
    </row>
    <row r="369" spans="2:17" x14ac:dyDescent="0.3">
      <c r="B369" s="207" t="s">
        <v>796</v>
      </c>
      <c r="C369" s="207"/>
      <c r="D369" s="207"/>
      <c r="E369" s="207"/>
      <c r="F369" s="207"/>
      <c r="G369" s="207"/>
      <c r="H369" s="207"/>
      <c r="I369" s="207"/>
      <c r="J369" s="207"/>
      <c r="K369" s="207"/>
      <c r="L369" s="207"/>
      <c r="M369" s="207"/>
      <c r="N369" s="207"/>
      <c r="O369" s="116"/>
      <c r="P369" s="6"/>
      <c r="Q369" s="3"/>
    </row>
    <row r="370" spans="2:17" x14ac:dyDescent="0.3">
      <c r="B370" s="7" t="str">
        <f t="shared" ref="B370:O372" si="12">IFERROR(VLOOKUP($B$369,$4:$145,MATCH($Q370&amp;"/"&amp;B$367,$2:$2,0),FALSE),"")</f>
        <v/>
      </c>
      <c r="C370" s="7" t="str">
        <f t="shared" si="12"/>
        <v/>
      </c>
      <c r="D370" s="7" t="str">
        <f t="shared" si="12"/>
        <v/>
      </c>
      <c r="E370" s="7" t="str">
        <f t="shared" si="12"/>
        <v/>
      </c>
      <c r="F370" s="7" t="str">
        <f t="shared" si="12"/>
        <v/>
      </c>
      <c r="G370" s="7">
        <f t="shared" si="12"/>
        <v>408608</v>
      </c>
      <c r="H370" s="7">
        <f t="shared" si="12"/>
        <v>1171584</v>
      </c>
      <c r="I370" s="7">
        <f t="shared" si="12"/>
        <v>151248</v>
      </c>
      <c r="J370" s="7">
        <f t="shared" si="12"/>
        <v>267557</v>
      </c>
      <c r="K370" s="7">
        <f t="shared" si="12"/>
        <v>219070</v>
      </c>
      <c r="L370" s="7">
        <f t="shared" si="12"/>
        <v>625202</v>
      </c>
      <c r="M370" s="7">
        <f t="shared" si="12"/>
        <v>1187585</v>
      </c>
      <c r="N370" s="8">
        <f t="shared" si="12"/>
        <v>1215429.29</v>
      </c>
      <c r="O370" s="8">
        <f t="shared" si="12"/>
        <v>886063.27</v>
      </c>
      <c r="P370" s="6"/>
      <c r="Q370" s="9" t="s">
        <v>12</v>
      </c>
    </row>
    <row r="371" spans="2:17" x14ac:dyDescent="0.3">
      <c r="B371" s="7" t="str">
        <f t="shared" si="12"/>
        <v/>
      </c>
      <c r="C371" s="7" t="str">
        <f t="shared" si="12"/>
        <v/>
      </c>
      <c r="D371" s="7" t="str">
        <f t="shared" si="12"/>
        <v/>
      </c>
      <c r="E371" s="7" t="str">
        <f t="shared" si="12"/>
        <v/>
      </c>
      <c r="F371" s="7" t="str">
        <f t="shared" si="12"/>
        <v/>
      </c>
      <c r="G371" s="7">
        <f t="shared" si="12"/>
        <v>291124</v>
      </c>
      <c r="H371" s="7">
        <f t="shared" si="12"/>
        <v>652925</v>
      </c>
      <c r="I371" s="7">
        <f t="shared" si="12"/>
        <v>212120</v>
      </c>
      <c r="J371" s="7">
        <f t="shared" si="12"/>
        <v>394472</v>
      </c>
      <c r="K371" s="7">
        <f t="shared" si="12"/>
        <v>386714</v>
      </c>
      <c r="L371" s="7">
        <f t="shared" si="12"/>
        <v>853721</v>
      </c>
      <c r="M371" s="7">
        <f t="shared" si="12"/>
        <v>3109972</v>
      </c>
      <c r="N371" s="8">
        <f t="shared" si="12"/>
        <v>1136011</v>
      </c>
      <c r="O371" s="8">
        <f t="shared" si="12"/>
        <v>741808</v>
      </c>
      <c r="P371" s="6"/>
      <c r="Q371" s="9" t="s">
        <v>13</v>
      </c>
    </row>
    <row r="372" spans="2:17" x14ac:dyDescent="0.3">
      <c r="B372" s="7" t="str">
        <f t="shared" si="12"/>
        <v/>
      </c>
      <c r="C372" s="7" t="str">
        <f t="shared" si="12"/>
        <v/>
      </c>
      <c r="D372" s="7" t="str">
        <f t="shared" si="12"/>
        <v/>
      </c>
      <c r="E372" s="7" t="str">
        <f t="shared" si="12"/>
        <v/>
      </c>
      <c r="F372" s="7" t="str">
        <f t="shared" si="12"/>
        <v/>
      </c>
      <c r="G372" s="7">
        <f t="shared" si="12"/>
        <v>971028.32</v>
      </c>
      <c r="H372" s="7">
        <f t="shared" si="12"/>
        <v>326186</v>
      </c>
      <c r="I372" s="7">
        <f t="shared" si="12"/>
        <v>197507</v>
      </c>
      <c r="J372" s="7">
        <f t="shared" si="12"/>
        <v>432793</v>
      </c>
      <c r="K372" s="7">
        <f t="shared" si="12"/>
        <v>513917</v>
      </c>
      <c r="L372" s="7">
        <f t="shared" si="12"/>
        <v>1581491</v>
      </c>
      <c r="M372" s="7">
        <f t="shared" si="12"/>
        <v>3522482</v>
      </c>
      <c r="N372" s="8">
        <f t="shared" si="12"/>
        <v>1250619.1499999999</v>
      </c>
      <c r="O372" s="8">
        <f t="shared" si="12"/>
        <v>752990.16</v>
      </c>
      <c r="P372" s="6"/>
      <c r="Q372" s="9" t="s">
        <v>14</v>
      </c>
    </row>
    <row r="373" spans="2:17" x14ac:dyDescent="0.3">
      <c r="B373" s="7" t="str">
        <f t="shared" ref="B373:M373" si="13">IFERROR(VLOOKUP($B$369,$4:$145,MATCH($Q373&amp;"/"&amp;B$367,$2:$2,0),FALSE),"")</f>
        <v/>
      </c>
      <c r="C373" s="7" t="str">
        <f t="shared" si="13"/>
        <v/>
      </c>
      <c r="D373" s="7" t="str">
        <f t="shared" si="13"/>
        <v/>
      </c>
      <c r="E373" s="7" t="str">
        <f t="shared" si="13"/>
        <v/>
      </c>
      <c r="F373" s="7">
        <f t="shared" si="13"/>
        <v>381252.57</v>
      </c>
      <c r="G373" s="7">
        <f t="shared" si="13"/>
        <v>1253816.1000000001</v>
      </c>
      <c r="H373" s="7">
        <f t="shared" si="13"/>
        <v>503456.83</v>
      </c>
      <c r="I373" s="7">
        <f t="shared" si="13"/>
        <v>187042.31</v>
      </c>
      <c r="J373" s="7">
        <f t="shared" si="13"/>
        <v>112154.33</v>
      </c>
      <c r="K373" s="7">
        <f t="shared" si="13"/>
        <v>798808.55</v>
      </c>
      <c r="L373" s="7">
        <f t="shared" si="13"/>
        <v>757321.62</v>
      </c>
      <c r="M373" s="7">
        <f t="shared" si="13"/>
        <v>2007529.75</v>
      </c>
      <c r="N373" s="8">
        <f>IFERROR(VLOOKUP($B$369,$4:$145,MATCH($Q373&amp;"/"&amp;N$367,$2:$2,0),FALSE),IFERROR(VLOOKUP($B$369,$4:$145,MATCH($Q372&amp;"/"&amp;N$367,$2:$2,0),FALSE),IFERROR(VLOOKUP($B$369,$4:$145,MATCH($Q371&amp;"/"&amp;N$367,$2:$2,0),FALSE),IFERROR(VLOOKUP($B$369,$4:$145,MATCH($Q370&amp;"/"&amp;N$367,$2:$2,0),FALSE),""))))</f>
        <v>684839.43</v>
      </c>
      <c r="O373" s="8">
        <f>IFERROR(VLOOKUP($B$369,$4:$145,MATCH($Q373&amp;"/"&amp;O$367,$2:$2,0),FALSE),IFERROR(VLOOKUP($B$369,$4:$145,MATCH($Q372&amp;"/"&amp;O$367,$2:$2,0),FALSE),IFERROR(VLOOKUP($B$369,$4:$145,MATCH($Q371&amp;"/"&amp;O$367,$2:$2,0),FALSE),IFERROR(VLOOKUP($B$369,$4:$145,MATCH($Q370&amp;"/"&amp;O$367,$2:$2,0),FALSE),""))))</f>
        <v>1415442.22</v>
      </c>
      <c r="P373" s="6"/>
      <c r="Q373" s="9" t="s">
        <v>15</v>
      </c>
    </row>
    <row r="374" spans="2:17" x14ac:dyDescent="0.3">
      <c r="B374" s="12" t="e">
        <f t="shared" ref="B374:O374" si="14">+B373/B$421</f>
        <v>#VALUE!</v>
      </c>
      <c r="C374" s="12" t="e">
        <f t="shared" si="14"/>
        <v>#VALUE!</v>
      </c>
      <c r="D374" s="12" t="e">
        <f t="shared" si="14"/>
        <v>#VALUE!</v>
      </c>
      <c r="E374" s="12" t="e">
        <f t="shared" si="14"/>
        <v>#VALUE!</v>
      </c>
      <c r="F374" s="12">
        <f t="shared" si="14"/>
        <v>0.29017031158586265</v>
      </c>
      <c r="G374" s="12">
        <f t="shared" si="14"/>
        <v>0.48729696703002251</v>
      </c>
      <c r="H374" s="12">
        <f t="shared" si="14"/>
        <v>0.18368631926247109</v>
      </c>
      <c r="I374" s="12">
        <f t="shared" si="14"/>
        <v>5.6913130940742448E-2</v>
      </c>
      <c r="J374" s="12">
        <f t="shared" si="14"/>
        <v>3.6186409204986988E-2</v>
      </c>
      <c r="K374" s="12">
        <f t="shared" si="14"/>
        <v>0.10003884378561102</v>
      </c>
      <c r="L374" s="12">
        <f t="shared" si="14"/>
        <v>7.8752193975776597E-2</v>
      </c>
      <c r="M374" s="12">
        <f t="shared" si="14"/>
        <v>8.8486606902682771E-2</v>
      </c>
      <c r="N374" s="12">
        <f t="shared" si="14"/>
        <v>4.010315650237644E-2</v>
      </c>
      <c r="O374" s="12">
        <f t="shared" si="14"/>
        <v>6.7497683718022922E-2</v>
      </c>
      <c r="P374" s="6"/>
      <c r="Q374" s="11" t="s">
        <v>2552</v>
      </c>
    </row>
    <row r="375" spans="2:17" x14ac:dyDescent="0.3">
      <c r="B375" s="207" t="s">
        <v>797</v>
      </c>
      <c r="C375" s="207"/>
      <c r="D375" s="207"/>
      <c r="E375" s="207"/>
      <c r="F375" s="207"/>
      <c r="G375" s="207"/>
      <c r="H375" s="207"/>
      <c r="I375" s="207"/>
      <c r="J375" s="207"/>
      <c r="K375" s="207"/>
      <c r="L375" s="207"/>
      <c r="M375" s="207"/>
      <c r="N375" s="207"/>
      <c r="O375" s="116"/>
      <c r="P375" s="6"/>
      <c r="Q375" s="3"/>
    </row>
    <row r="376" spans="2:17" x14ac:dyDescent="0.3">
      <c r="B376" s="8" t="str">
        <f t="shared" ref="B376:O379" si="15">IFERROR(VLOOKUP($B$375,$4:$145,MATCH($Q376&amp;"/"&amp;B$367,$2:$2,0),FALSE),IFERROR(VLOOKUP($B$375,$4:$145,MATCH($Q375&amp;"/"&amp;B$367,$2:$2,0),FALSE),IFERROR(VLOOKUP($B$375,$4:$145,MATCH($Q374&amp;"/"&amp;B$367,$2:$2,0),FALSE),IFERROR(VLOOKUP($B$375,$4:$145,MATCH($Q373&amp;"/"&amp;B$367,$2:$2,0),FALSE),"0"))))</f>
        <v>0</v>
      </c>
      <c r="C376" s="8" t="str">
        <f t="shared" si="15"/>
        <v>0</v>
      </c>
      <c r="D376" s="8" t="str">
        <f t="shared" si="15"/>
        <v>0</v>
      </c>
      <c r="E376" s="8" t="str">
        <f t="shared" si="15"/>
        <v>0</v>
      </c>
      <c r="F376" s="8">
        <f t="shared" si="15"/>
        <v>0</v>
      </c>
      <c r="G376" s="8">
        <f t="shared" si="15"/>
        <v>0</v>
      </c>
      <c r="H376" s="8">
        <f t="shared" si="15"/>
        <v>0</v>
      </c>
      <c r="I376" s="8">
        <f t="shared" si="15"/>
        <v>507103</v>
      </c>
      <c r="J376" s="8">
        <f t="shared" si="15"/>
        <v>361522</v>
      </c>
      <c r="K376" s="8">
        <f t="shared" si="15"/>
        <v>410997</v>
      </c>
      <c r="L376" s="8">
        <f t="shared" si="15"/>
        <v>653276</v>
      </c>
      <c r="M376" s="8">
        <f t="shared" si="15"/>
        <v>1263009</v>
      </c>
      <c r="N376" s="8">
        <f t="shared" si="15"/>
        <v>928017.7</v>
      </c>
      <c r="O376" s="8">
        <f>IFERROR(VLOOKUP($B$375,$4:$145,MATCH($Q376&amp;"/"&amp;O$367,$2:$2,0),FALSE),"")</f>
        <v>0</v>
      </c>
      <c r="P376" s="6"/>
      <c r="Q376" s="9" t="s">
        <v>12</v>
      </c>
    </row>
    <row r="377" spans="2:17" x14ac:dyDescent="0.3">
      <c r="B377" s="8" t="str">
        <f t="shared" si="15"/>
        <v>0</v>
      </c>
      <c r="C377" s="8" t="str">
        <f t="shared" si="15"/>
        <v>0</v>
      </c>
      <c r="D377" s="8" t="str">
        <f t="shared" si="15"/>
        <v>0</v>
      </c>
      <c r="E377" s="8" t="str">
        <f t="shared" si="15"/>
        <v>0</v>
      </c>
      <c r="F377" s="8" t="str">
        <f t="shared" si="15"/>
        <v>0</v>
      </c>
      <c r="G377" s="8">
        <f t="shared" si="15"/>
        <v>0</v>
      </c>
      <c r="H377" s="8">
        <f t="shared" si="15"/>
        <v>468321</v>
      </c>
      <c r="I377" s="8">
        <f t="shared" si="15"/>
        <v>310515</v>
      </c>
      <c r="J377" s="8">
        <f t="shared" si="15"/>
        <v>282488</v>
      </c>
      <c r="K377" s="8">
        <f t="shared" si="15"/>
        <v>303648</v>
      </c>
      <c r="L377" s="8">
        <f t="shared" si="15"/>
        <v>169939</v>
      </c>
      <c r="M377" s="8">
        <f t="shared" si="15"/>
        <v>2593324</v>
      </c>
      <c r="N377" s="8">
        <f t="shared" si="15"/>
        <v>1222920</v>
      </c>
      <c r="O377" s="8">
        <f>IFERROR(VLOOKUP($B$375,$4:$145,MATCH($Q377&amp;"/"&amp;O$367,$2:$2,0),FALSE),"")</f>
        <v>557711</v>
      </c>
      <c r="P377" s="6"/>
      <c r="Q377" s="9" t="s">
        <v>13</v>
      </c>
    </row>
    <row r="378" spans="2:17" x14ac:dyDescent="0.3">
      <c r="B378" s="8" t="str">
        <f t="shared" si="15"/>
        <v>0</v>
      </c>
      <c r="C378" s="8" t="str">
        <f t="shared" si="15"/>
        <v>0</v>
      </c>
      <c r="D378" s="8" t="str">
        <f t="shared" si="15"/>
        <v>0</v>
      </c>
      <c r="E378" s="8" t="str">
        <f t="shared" si="15"/>
        <v>0</v>
      </c>
      <c r="F378" s="8" t="str">
        <f t="shared" si="15"/>
        <v>0</v>
      </c>
      <c r="G378" s="8">
        <f t="shared" si="15"/>
        <v>0</v>
      </c>
      <c r="H378" s="8">
        <f t="shared" si="15"/>
        <v>500867</v>
      </c>
      <c r="I378" s="8">
        <f t="shared" si="15"/>
        <v>305808</v>
      </c>
      <c r="J378" s="8">
        <f t="shared" si="15"/>
        <v>285157</v>
      </c>
      <c r="K378" s="8">
        <f t="shared" si="15"/>
        <v>312384</v>
      </c>
      <c r="L378" s="8">
        <f t="shared" si="15"/>
        <v>983257</v>
      </c>
      <c r="M378" s="8">
        <f t="shared" si="15"/>
        <v>2225566</v>
      </c>
      <c r="N378" s="8">
        <f t="shared" si="15"/>
        <v>466299.13</v>
      </c>
      <c r="O378" s="8">
        <f>IFERROR(VLOOKUP($B$375,$4:$145,MATCH($Q378&amp;"/"&amp;O$367,$2:$2,0),FALSE),"")</f>
        <v>0</v>
      </c>
      <c r="P378" s="6"/>
      <c r="Q378" s="9" t="s">
        <v>14</v>
      </c>
    </row>
    <row r="379" spans="2:17" x14ac:dyDescent="0.3">
      <c r="B379" s="8" t="str">
        <f t="shared" si="15"/>
        <v>0</v>
      </c>
      <c r="C379" s="8" t="str">
        <f t="shared" si="15"/>
        <v>0</v>
      </c>
      <c r="D379" s="8" t="str">
        <f t="shared" si="15"/>
        <v>0</v>
      </c>
      <c r="E379" s="8" t="str">
        <f t="shared" si="15"/>
        <v>0</v>
      </c>
      <c r="F379" s="8">
        <f t="shared" si="15"/>
        <v>0</v>
      </c>
      <c r="G379" s="8">
        <f t="shared" si="15"/>
        <v>0</v>
      </c>
      <c r="H379" s="8">
        <f t="shared" si="15"/>
        <v>505806.55</v>
      </c>
      <c r="I379" s="8">
        <f t="shared" si="15"/>
        <v>306568.64</v>
      </c>
      <c r="J379" s="8">
        <f t="shared" si="15"/>
        <v>247617.35</v>
      </c>
      <c r="K379" s="8">
        <f t="shared" si="15"/>
        <v>786718.68</v>
      </c>
      <c r="L379" s="8">
        <f t="shared" si="15"/>
        <v>1590497.56</v>
      </c>
      <c r="M379" s="8">
        <f t="shared" si="15"/>
        <v>1009994.96</v>
      </c>
      <c r="N379" s="8">
        <f t="shared" si="15"/>
        <v>601425.65</v>
      </c>
      <c r="O379" s="8">
        <f>IFERROR(VLOOKUP($B$375,$4:$145,MATCH($Q379&amp;"/"&amp;O$367,$2:$2,0),FALSE),IFERROR(VLOOKUP($B$375,$4:$145,MATCH($Q378&amp;"/"&amp;O$367,$2:$2,0),FALSE),IFERROR(VLOOKUP($B$375,$4:$145,MATCH($Q377&amp;"/"&amp;O$367,$2:$2,0),FALSE),IFERROR(VLOOKUP($B$375,$4:$145,MATCH($Q376&amp;"/"&amp;O$367,$2:$2,0),FALSE),""))))</f>
        <v>45870.38</v>
      </c>
      <c r="P379" s="6"/>
      <c r="Q379" s="9" t="s">
        <v>15</v>
      </c>
    </row>
    <row r="380" spans="2:17" x14ac:dyDescent="0.3">
      <c r="B380" s="12" t="e">
        <f t="shared" ref="B380:O380" si="16">+B379/B$421</f>
        <v>#VALUE!</v>
      </c>
      <c r="C380" s="12" t="e">
        <f t="shared" si="16"/>
        <v>#VALUE!</v>
      </c>
      <c r="D380" s="12" t="e">
        <f t="shared" si="16"/>
        <v>#VALUE!</v>
      </c>
      <c r="E380" s="12" t="e">
        <f t="shared" si="16"/>
        <v>#VALUE!</v>
      </c>
      <c r="F380" s="12">
        <f t="shared" si="16"/>
        <v>0</v>
      </c>
      <c r="G380" s="12">
        <f t="shared" si="16"/>
        <v>0</v>
      </c>
      <c r="H380" s="12">
        <f t="shared" si="16"/>
        <v>0.1845436150470916</v>
      </c>
      <c r="I380" s="12">
        <f t="shared" si="16"/>
        <v>9.328253671934085E-2</v>
      </c>
      <c r="J380" s="12">
        <f t="shared" si="16"/>
        <v>7.9893328713697323E-2</v>
      </c>
      <c r="K380" s="12">
        <f t="shared" si="16"/>
        <v>9.8524768083343761E-2</v>
      </c>
      <c r="L380" s="12">
        <f t="shared" si="16"/>
        <v>0.1653923102883546</v>
      </c>
      <c r="M380" s="12">
        <f t="shared" si="16"/>
        <v>4.4517909136445329E-2</v>
      </c>
      <c r="N380" s="12">
        <f t="shared" si="16"/>
        <v>3.5218572281233103E-2</v>
      </c>
      <c r="O380" s="12">
        <f>+O379/O$421</f>
        <v>2.1874043020035983E-3</v>
      </c>
      <c r="P380" s="6"/>
      <c r="Q380" s="11" t="s">
        <v>2552</v>
      </c>
    </row>
    <row r="381" spans="2:17" x14ac:dyDescent="0.3">
      <c r="B381" s="207" t="s">
        <v>798</v>
      </c>
      <c r="C381" s="207"/>
      <c r="D381" s="207"/>
      <c r="E381" s="207"/>
      <c r="F381" s="207"/>
      <c r="G381" s="207"/>
      <c r="H381" s="207"/>
      <c r="I381" s="207"/>
      <c r="J381" s="207"/>
      <c r="K381" s="207"/>
      <c r="L381" s="207"/>
      <c r="M381" s="207"/>
      <c r="N381" s="207"/>
      <c r="O381" s="116"/>
      <c r="P381" s="6"/>
      <c r="Q381" s="3"/>
    </row>
    <row r="382" spans="2:17" x14ac:dyDescent="0.3">
      <c r="B382" s="8" t="str">
        <f t="shared" ref="B382:O384" si="17">IFERROR(VLOOKUP($B$381,$4:$145,MATCH($Q382&amp;"/"&amp;B$367,$2:$2,0),FALSE),"")</f>
        <v/>
      </c>
      <c r="C382" s="8" t="str">
        <f t="shared" si="17"/>
        <v/>
      </c>
      <c r="D382" s="8" t="str">
        <f t="shared" si="17"/>
        <v/>
      </c>
      <c r="E382" s="8" t="str">
        <f t="shared" si="17"/>
        <v/>
      </c>
      <c r="F382" s="8" t="str">
        <f t="shared" si="17"/>
        <v/>
      </c>
      <c r="G382" s="8">
        <f t="shared" si="17"/>
        <v>699979</v>
      </c>
      <c r="H382" s="8">
        <f t="shared" si="17"/>
        <v>904341</v>
      </c>
      <c r="I382" s="8">
        <f t="shared" si="17"/>
        <v>718621</v>
      </c>
      <c r="J382" s="8">
        <f t="shared" si="17"/>
        <v>507815</v>
      </c>
      <c r="K382" s="8">
        <f t="shared" si="17"/>
        <v>562971</v>
      </c>
      <c r="L382" s="8">
        <f t="shared" si="17"/>
        <v>815123</v>
      </c>
      <c r="M382" s="8">
        <f t="shared" si="17"/>
        <v>8285349</v>
      </c>
      <c r="N382" s="8">
        <f t="shared" si="17"/>
        <v>2551629.14</v>
      </c>
      <c r="O382" s="8">
        <f>IFERROR(VLOOKUP($B$381,$4:$145,MATCH($Q382&amp;"/"&amp;O$367,$2:$2,0),FALSE),"")</f>
        <v>1223623.06</v>
      </c>
      <c r="P382" s="6"/>
      <c r="Q382" s="9" t="s">
        <v>12</v>
      </c>
    </row>
    <row r="383" spans="2:17" x14ac:dyDescent="0.3">
      <c r="B383" s="8" t="str">
        <f t="shared" si="17"/>
        <v/>
      </c>
      <c r="C383" s="8" t="str">
        <f t="shared" si="17"/>
        <v/>
      </c>
      <c r="D383" s="8" t="str">
        <f t="shared" si="17"/>
        <v/>
      </c>
      <c r="E383" s="8" t="str">
        <f t="shared" si="17"/>
        <v/>
      </c>
      <c r="F383" s="8" t="str">
        <f t="shared" si="17"/>
        <v/>
      </c>
      <c r="G383" s="8">
        <f t="shared" si="17"/>
        <v>726080</v>
      </c>
      <c r="H383" s="8">
        <f t="shared" si="17"/>
        <v>900824</v>
      </c>
      <c r="I383" s="8">
        <f t="shared" si="17"/>
        <v>740347</v>
      </c>
      <c r="J383" s="8">
        <f t="shared" si="17"/>
        <v>482901</v>
      </c>
      <c r="K383" s="8">
        <f t="shared" si="17"/>
        <v>599021</v>
      </c>
      <c r="L383" s="8">
        <f t="shared" si="17"/>
        <v>851378</v>
      </c>
      <c r="M383" s="8">
        <f t="shared" si="17"/>
        <v>1571560</v>
      </c>
      <c r="N383" s="8">
        <f t="shared" si="17"/>
        <v>2476083</v>
      </c>
      <c r="O383" s="8">
        <f>IFERROR(VLOOKUP($B$381,$4:$145,MATCH($Q383&amp;"/"&amp;O$367,$2:$2,0),FALSE),"")</f>
        <v>751064</v>
      </c>
      <c r="P383" s="6"/>
      <c r="Q383" s="9" t="s">
        <v>13</v>
      </c>
    </row>
    <row r="384" spans="2:17" x14ac:dyDescent="0.3">
      <c r="B384" s="8" t="str">
        <f t="shared" si="17"/>
        <v/>
      </c>
      <c r="C384" s="8" t="str">
        <f t="shared" si="17"/>
        <v/>
      </c>
      <c r="D384" s="8" t="str">
        <f t="shared" si="17"/>
        <v/>
      </c>
      <c r="E384" s="8" t="str">
        <f t="shared" si="17"/>
        <v/>
      </c>
      <c r="F384" s="8" t="str">
        <f t="shared" si="17"/>
        <v/>
      </c>
      <c r="G384" s="8">
        <f t="shared" si="17"/>
        <v>733253.25</v>
      </c>
      <c r="H384" s="8">
        <f t="shared" si="17"/>
        <v>780886</v>
      </c>
      <c r="I384" s="8">
        <f t="shared" si="17"/>
        <v>730241</v>
      </c>
      <c r="J384" s="8">
        <f t="shared" si="17"/>
        <v>449015</v>
      </c>
      <c r="K384" s="8">
        <f t="shared" si="17"/>
        <v>606581</v>
      </c>
      <c r="L384" s="8">
        <f t="shared" si="17"/>
        <v>932294</v>
      </c>
      <c r="M384" s="8">
        <f t="shared" si="17"/>
        <v>1883209</v>
      </c>
      <c r="N384" s="8">
        <f t="shared" si="17"/>
        <v>2593701.7999999998</v>
      </c>
      <c r="O384" s="8">
        <f t="shared" si="17"/>
        <v>1397733.16</v>
      </c>
      <c r="P384" s="6"/>
      <c r="Q384" s="9" t="s">
        <v>14</v>
      </c>
    </row>
    <row r="385" spans="1:17" x14ac:dyDescent="0.3">
      <c r="B385" s="8" t="str">
        <f t="shared" ref="B385:M385" si="18">IFERROR(VLOOKUP($B$381,$4:$145,MATCH($Q385&amp;"/"&amp;B$367,$2:$2,0),FALSE),"")</f>
        <v/>
      </c>
      <c r="C385" s="8" t="str">
        <f t="shared" si="18"/>
        <v/>
      </c>
      <c r="D385" s="8" t="str">
        <f t="shared" si="18"/>
        <v/>
      </c>
      <c r="E385" s="8" t="str">
        <f t="shared" si="18"/>
        <v/>
      </c>
      <c r="F385" s="8">
        <f t="shared" si="18"/>
        <v>484264.2</v>
      </c>
      <c r="G385" s="8">
        <f t="shared" si="18"/>
        <v>669266.63</v>
      </c>
      <c r="H385" s="8">
        <f t="shared" si="18"/>
        <v>606992.87</v>
      </c>
      <c r="I385" s="8">
        <f t="shared" si="18"/>
        <v>519104.88</v>
      </c>
      <c r="J385" s="8">
        <f t="shared" si="18"/>
        <v>399130.09</v>
      </c>
      <c r="K385" s="8">
        <f t="shared" si="18"/>
        <v>763109.54</v>
      </c>
      <c r="L385" s="8">
        <f t="shared" si="18"/>
        <v>1143116.6399999999</v>
      </c>
      <c r="M385" s="8">
        <f t="shared" si="18"/>
        <v>1728003.01</v>
      </c>
      <c r="N385" s="8">
        <f>IFERROR(VLOOKUP($B$381,$4:$145,MATCH($Q385&amp;"/"&amp;N$367,$2:$2,0),FALSE),IFERROR(VLOOKUP($B$381,$4:$145,MATCH($Q384&amp;"/"&amp;N$367,$2:$2,0),FALSE),IFERROR(VLOOKUP($B$381,$4:$145,MATCH($Q383&amp;"/"&amp;N$367,$2:$2,0),FALSE),IFERROR(VLOOKUP($B$381,$4:$145,MATCH($Q382&amp;"/"&amp;N$367,$2:$2,0),FALSE),""))))</f>
        <v>1060607.42</v>
      </c>
      <c r="O385" s="8">
        <f>IFERROR(VLOOKUP($B$381,$4:$145,MATCH($Q385&amp;"/"&amp;O$367,$2:$2,0),FALSE),IFERROR(VLOOKUP($B$381,$4:$145,MATCH($Q384&amp;"/"&amp;O$367,$2:$2,0),FALSE),IFERROR(VLOOKUP($B$381,$4:$145,MATCH($Q383&amp;"/"&amp;O$367,$2:$2,0),FALSE),IFERROR(VLOOKUP($B$381,$4:$145,MATCH($Q382&amp;"/"&amp;O$367,$2:$2,0),FALSE),""))))</f>
        <v>793869.94</v>
      </c>
      <c r="P385" s="6"/>
      <c r="Q385" s="9" t="s">
        <v>15</v>
      </c>
    </row>
    <row r="386" spans="1:17" x14ac:dyDescent="0.3">
      <c r="B386" s="12" t="e">
        <f t="shared" ref="B386:O386" si="19">+B385/B$421</f>
        <v>#VALUE!</v>
      </c>
      <c r="C386" s="12" t="e">
        <f t="shared" si="19"/>
        <v>#VALUE!</v>
      </c>
      <c r="D386" s="12" t="e">
        <f t="shared" si="19"/>
        <v>#VALUE!</v>
      </c>
      <c r="E386" s="12" t="e">
        <f t="shared" si="19"/>
        <v>#VALUE!</v>
      </c>
      <c r="F386" s="12">
        <f t="shared" si="19"/>
        <v>0.3685721877333929</v>
      </c>
      <c r="G386" s="12">
        <f t="shared" si="19"/>
        <v>0.26011119089426615</v>
      </c>
      <c r="H386" s="12">
        <f t="shared" si="19"/>
        <v>0.22146146295972111</v>
      </c>
      <c r="I386" s="12">
        <f t="shared" si="19"/>
        <v>0.15795294662164083</v>
      </c>
      <c r="J386" s="12">
        <f t="shared" si="19"/>
        <v>0.12877866385331074</v>
      </c>
      <c r="K386" s="12">
        <f t="shared" si="19"/>
        <v>9.5568075809115319E-2</v>
      </c>
      <c r="L386" s="12">
        <f t="shared" si="19"/>
        <v>0.11887016162329814</v>
      </c>
      <c r="M386" s="12">
        <f t="shared" si="19"/>
        <v>7.616580679440621E-2</v>
      </c>
      <c r="N386" s="12">
        <f t="shared" si="19"/>
        <v>6.2107559069491211E-2</v>
      </c>
      <c r="O386" s="12">
        <f t="shared" si="19"/>
        <v>3.7856990109681639E-2</v>
      </c>
      <c r="P386" s="6"/>
      <c r="Q386" s="11" t="s">
        <v>2552</v>
      </c>
    </row>
    <row r="387" spans="1:17" x14ac:dyDescent="0.3">
      <c r="B387" s="207" t="s">
        <v>799</v>
      </c>
      <c r="C387" s="207"/>
      <c r="D387" s="207"/>
      <c r="E387" s="207"/>
      <c r="F387" s="207"/>
      <c r="G387" s="207"/>
      <c r="H387" s="207"/>
      <c r="I387" s="207"/>
      <c r="J387" s="207"/>
      <c r="K387" s="207"/>
      <c r="L387" s="207"/>
      <c r="M387" s="207"/>
      <c r="N387" s="207"/>
      <c r="O387" s="116"/>
      <c r="P387" s="6"/>
      <c r="Q387" s="3"/>
    </row>
    <row r="388" spans="1:17" x14ac:dyDescent="0.3">
      <c r="B388" s="8" t="str">
        <f t="shared" ref="B388:O390" si="20">IFERROR(VLOOKUP($B$387,$4:$145,MATCH($Q388&amp;"/"&amp;B$367,$2:$2,0),FALSE),"")</f>
        <v/>
      </c>
      <c r="C388" s="8" t="str">
        <f t="shared" si="20"/>
        <v/>
      </c>
      <c r="D388" s="8" t="str">
        <f t="shared" si="20"/>
        <v/>
      </c>
      <c r="E388" s="8" t="str">
        <f t="shared" si="20"/>
        <v/>
      </c>
      <c r="F388" s="8" t="str">
        <f t="shared" si="20"/>
        <v/>
      </c>
      <c r="G388" s="8">
        <f t="shared" si="20"/>
        <v>0</v>
      </c>
      <c r="H388" s="8">
        <f t="shared" si="20"/>
        <v>0</v>
      </c>
      <c r="I388" s="8">
        <f t="shared" si="20"/>
        <v>0</v>
      </c>
      <c r="J388" s="8">
        <f t="shared" si="20"/>
        <v>0</v>
      </c>
      <c r="K388" s="8">
        <f t="shared" si="20"/>
        <v>0</v>
      </c>
      <c r="L388" s="8">
        <f t="shared" si="20"/>
        <v>0</v>
      </c>
      <c r="M388" s="8">
        <f t="shared" si="20"/>
        <v>0</v>
      </c>
      <c r="N388" s="8">
        <f t="shared" si="20"/>
        <v>0</v>
      </c>
      <c r="O388" s="8">
        <f t="shared" si="20"/>
        <v>0</v>
      </c>
      <c r="P388" s="6"/>
      <c r="Q388" s="9" t="s">
        <v>12</v>
      </c>
    </row>
    <row r="389" spans="1:17" x14ac:dyDescent="0.3">
      <c r="B389" s="8" t="str">
        <f t="shared" si="20"/>
        <v/>
      </c>
      <c r="C389" s="8" t="str">
        <f t="shared" si="20"/>
        <v/>
      </c>
      <c r="D389" s="8" t="str">
        <f t="shared" si="20"/>
        <v/>
      </c>
      <c r="E389" s="8" t="str">
        <f t="shared" si="20"/>
        <v/>
      </c>
      <c r="F389" s="8" t="str">
        <f t="shared" si="20"/>
        <v/>
      </c>
      <c r="G389" s="8">
        <f t="shared" si="20"/>
        <v>0</v>
      </c>
      <c r="H389" s="8">
        <f t="shared" si="20"/>
        <v>0</v>
      </c>
      <c r="I389" s="8">
        <f t="shared" si="20"/>
        <v>0</v>
      </c>
      <c r="J389" s="8">
        <f t="shared" si="20"/>
        <v>0</v>
      </c>
      <c r="K389" s="8">
        <f t="shared" si="20"/>
        <v>0</v>
      </c>
      <c r="L389" s="8">
        <f t="shared" si="20"/>
        <v>0</v>
      </c>
      <c r="M389" s="8">
        <f t="shared" si="20"/>
        <v>0</v>
      </c>
      <c r="N389" s="8">
        <f t="shared" si="20"/>
        <v>0</v>
      </c>
      <c r="O389" s="8">
        <f t="shared" si="20"/>
        <v>0</v>
      </c>
      <c r="P389" s="6"/>
      <c r="Q389" s="9" t="s">
        <v>13</v>
      </c>
    </row>
    <row r="390" spans="1:17" x14ac:dyDescent="0.3">
      <c r="B390" s="8" t="str">
        <f t="shared" si="20"/>
        <v/>
      </c>
      <c r="C390" s="8" t="str">
        <f t="shared" si="20"/>
        <v/>
      </c>
      <c r="D390" s="8" t="str">
        <f t="shared" si="20"/>
        <v/>
      </c>
      <c r="E390" s="8" t="str">
        <f t="shared" si="20"/>
        <v/>
      </c>
      <c r="F390" s="8" t="str">
        <f t="shared" si="20"/>
        <v/>
      </c>
      <c r="G390" s="8">
        <f t="shared" si="20"/>
        <v>0</v>
      </c>
      <c r="H390" s="8">
        <f t="shared" si="20"/>
        <v>0</v>
      </c>
      <c r="I390" s="8">
        <f t="shared" si="20"/>
        <v>0</v>
      </c>
      <c r="J390" s="8">
        <f t="shared" si="20"/>
        <v>0</v>
      </c>
      <c r="K390" s="8">
        <f t="shared" si="20"/>
        <v>0</v>
      </c>
      <c r="L390" s="8">
        <f t="shared" si="20"/>
        <v>0</v>
      </c>
      <c r="M390" s="8">
        <f t="shared" si="20"/>
        <v>0</v>
      </c>
      <c r="N390" s="8">
        <f t="shared" si="20"/>
        <v>192661.26</v>
      </c>
      <c r="O390" s="8">
        <f t="shared" si="20"/>
        <v>0</v>
      </c>
      <c r="P390" s="6"/>
      <c r="Q390" s="9" t="s">
        <v>14</v>
      </c>
    </row>
    <row r="391" spans="1:17" x14ac:dyDescent="0.3">
      <c r="B391" s="8" t="str">
        <f t="shared" ref="B391:M391" si="21">IFERROR(VLOOKUP($B$387,$4:$145,MATCH($Q391&amp;"/"&amp;B$367,$2:$2,0),FALSE),"")</f>
        <v/>
      </c>
      <c r="C391" s="8" t="str">
        <f t="shared" si="21"/>
        <v/>
      </c>
      <c r="D391" s="8" t="str">
        <f t="shared" si="21"/>
        <v/>
      </c>
      <c r="E391" s="8" t="str">
        <f t="shared" si="21"/>
        <v/>
      </c>
      <c r="F391" s="8">
        <f t="shared" si="21"/>
        <v>0</v>
      </c>
      <c r="G391" s="8">
        <f t="shared" si="21"/>
        <v>0</v>
      </c>
      <c r="H391" s="8">
        <f t="shared" si="21"/>
        <v>0</v>
      </c>
      <c r="I391" s="8">
        <f t="shared" si="21"/>
        <v>0</v>
      </c>
      <c r="J391" s="8">
        <f t="shared" si="21"/>
        <v>0</v>
      </c>
      <c r="K391" s="8">
        <f t="shared" si="21"/>
        <v>0</v>
      </c>
      <c r="L391" s="8">
        <f t="shared" si="21"/>
        <v>0</v>
      </c>
      <c r="M391" s="8">
        <f t="shared" si="21"/>
        <v>0</v>
      </c>
      <c r="N391" s="8">
        <f>IFERROR(VLOOKUP($B$387,$4:$145,MATCH($Q391&amp;"/"&amp;N$367,$2:$2,0),FALSE),IFERROR(VLOOKUP($B$387,$4:$145,MATCH($Q390&amp;"/"&amp;N$367,$2:$2,0),FALSE),IFERROR(VLOOKUP($B$387,$4:$145,MATCH($Q389&amp;"/"&amp;N$367,$2:$2,0),FALSE),IFERROR(VLOOKUP($B$387,$4:$145,MATCH($Q388&amp;"/"&amp;N$367,$2:$2,0),FALSE),""))))</f>
        <v>0</v>
      </c>
      <c r="O391" s="8">
        <f>IFERROR(VLOOKUP($B$387,$4:$145,MATCH($Q391&amp;"/"&amp;O$367,$2:$2,0),FALSE),IFERROR(VLOOKUP($B$387,$4:$145,MATCH($Q390&amp;"/"&amp;O$367,$2:$2,0),FALSE),IFERROR(VLOOKUP($B$387,$4:$145,MATCH($Q389&amp;"/"&amp;O$367,$2:$2,0),FALSE),IFERROR(VLOOKUP($B$387,$4:$145,MATCH($Q388&amp;"/"&amp;O$367,$2:$2,0),FALSE),""))))</f>
        <v>0</v>
      </c>
      <c r="P391" s="6"/>
      <c r="Q391" s="9" t="s">
        <v>15</v>
      </c>
    </row>
    <row r="392" spans="1:17" x14ac:dyDescent="0.3">
      <c r="B392" s="12" t="e">
        <f t="shared" ref="B392:O392" si="22">+B391/B$421</f>
        <v>#VALUE!</v>
      </c>
      <c r="C392" s="12" t="e">
        <f t="shared" si="22"/>
        <v>#VALUE!</v>
      </c>
      <c r="D392" s="12" t="e">
        <f t="shared" si="22"/>
        <v>#VALUE!</v>
      </c>
      <c r="E392" s="12" t="e">
        <f t="shared" si="22"/>
        <v>#VALUE!</v>
      </c>
      <c r="F392" s="12">
        <f t="shared" si="22"/>
        <v>0</v>
      </c>
      <c r="G392" s="12">
        <f t="shared" si="22"/>
        <v>0</v>
      </c>
      <c r="H392" s="12">
        <f t="shared" si="22"/>
        <v>0</v>
      </c>
      <c r="I392" s="12">
        <f t="shared" si="22"/>
        <v>0</v>
      </c>
      <c r="J392" s="12">
        <f t="shared" si="22"/>
        <v>0</v>
      </c>
      <c r="K392" s="12">
        <f t="shared" si="22"/>
        <v>0</v>
      </c>
      <c r="L392" s="12">
        <f t="shared" si="22"/>
        <v>0</v>
      </c>
      <c r="M392" s="12">
        <f t="shared" si="22"/>
        <v>0</v>
      </c>
      <c r="N392" s="12">
        <f t="shared" si="22"/>
        <v>0</v>
      </c>
      <c r="O392" s="12">
        <f t="shared" si="22"/>
        <v>0</v>
      </c>
      <c r="P392" s="6"/>
      <c r="Q392" s="11" t="s">
        <v>2552</v>
      </c>
    </row>
    <row r="393" spans="1:17" x14ac:dyDescent="0.3">
      <c r="A393" s="84"/>
      <c r="B393" s="208" t="s">
        <v>800</v>
      </c>
      <c r="C393" s="208"/>
      <c r="D393" s="208"/>
      <c r="E393" s="208"/>
      <c r="F393" s="208"/>
      <c r="G393" s="208"/>
      <c r="H393" s="208"/>
      <c r="I393" s="208"/>
      <c r="J393" s="208"/>
      <c r="K393" s="208"/>
      <c r="L393" s="208"/>
      <c r="M393" s="208"/>
      <c r="N393" s="208"/>
      <c r="O393" s="116"/>
      <c r="P393" s="6"/>
      <c r="Q393" s="3"/>
    </row>
    <row r="394" spans="1:17" x14ac:dyDescent="0.3">
      <c r="B394" s="8" t="str">
        <f t="shared" ref="B394:O396" si="23">IFERROR(VLOOKUP($B$393,$4:$145,MATCH($Q394&amp;"/"&amp;B$367,$2:$2,0),FALSE),"")</f>
        <v/>
      </c>
      <c r="C394" s="8" t="str">
        <f t="shared" si="23"/>
        <v/>
      </c>
      <c r="D394" s="8" t="str">
        <f t="shared" si="23"/>
        <v/>
      </c>
      <c r="E394" s="8" t="str">
        <f t="shared" si="23"/>
        <v/>
      </c>
      <c r="F394" s="8" t="str">
        <f t="shared" si="23"/>
        <v/>
      </c>
      <c r="G394" s="8">
        <f t="shared" si="23"/>
        <v>1208821</v>
      </c>
      <c r="H394" s="8">
        <f t="shared" si="23"/>
        <v>2112945</v>
      </c>
      <c r="I394" s="8">
        <f t="shared" si="23"/>
        <v>1396554</v>
      </c>
      <c r="J394" s="8">
        <f t="shared" si="23"/>
        <v>1239209</v>
      </c>
      <c r="K394" s="8">
        <f t="shared" si="23"/>
        <v>1395851</v>
      </c>
      <c r="L394" s="8">
        <f t="shared" si="23"/>
        <v>2394913</v>
      </c>
      <c r="M394" s="8">
        <f t="shared" si="23"/>
        <v>10955809</v>
      </c>
      <c r="N394" s="8">
        <f t="shared" si="23"/>
        <v>5360682.92</v>
      </c>
      <c r="O394" s="8">
        <f t="shared" si="23"/>
        <v>2285321.44</v>
      </c>
      <c r="P394" s="6"/>
      <c r="Q394" s="9" t="s">
        <v>12</v>
      </c>
    </row>
    <row r="395" spans="1:17" x14ac:dyDescent="0.3">
      <c r="B395" s="8" t="str">
        <f t="shared" si="23"/>
        <v/>
      </c>
      <c r="C395" s="8" t="str">
        <f t="shared" si="23"/>
        <v/>
      </c>
      <c r="D395" s="8" t="str">
        <f t="shared" si="23"/>
        <v/>
      </c>
      <c r="E395" s="8" t="str">
        <f t="shared" si="23"/>
        <v/>
      </c>
      <c r="F395" s="8" t="str">
        <f t="shared" si="23"/>
        <v/>
      </c>
      <c r="G395" s="8">
        <f t="shared" si="23"/>
        <v>1124862</v>
      </c>
      <c r="H395" s="8">
        <f t="shared" si="23"/>
        <v>2072499</v>
      </c>
      <c r="I395" s="8">
        <f t="shared" si="23"/>
        <v>1318550</v>
      </c>
      <c r="J395" s="8">
        <f t="shared" si="23"/>
        <v>1237914</v>
      </c>
      <c r="K395" s="8">
        <f t="shared" si="23"/>
        <v>1486629</v>
      </c>
      <c r="L395" s="8">
        <f t="shared" si="23"/>
        <v>2171430</v>
      </c>
      <c r="M395" s="8">
        <f t="shared" si="23"/>
        <v>7582428</v>
      </c>
      <c r="N395" s="8">
        <f t="shared" si="23"/>
        <v>5256555</v>
      </c>
      <c r="O395" s="8">
        <f t="shared" si="23"/>
        <v>2221217</v>
      </c>
      <c r="P395" s="6"/>
      <c r="Q395" s="9" t="s">
        <v>13</v>
      </c>
    </row>
    <row r="396" spans="1:17" x14ac:dyDescent="0.3">
      <c r="B396" s="8" t="str">
        <f t="shared" si="23"/>
        <v/>
      </c>
      <c r="C396" s="8" t="str">
        <f t="shared" si="23"/>
        <v/>
      </c>
      <c r="D396" s="8" t="str">
        <f t="shared" si="23"/>
        <v/>
      </c>
      <c r="E396" s="8" t="str">
        <f t="shared" si="23"/>
        <v/>
      </c>
      <c r="F396" s="8" t="str">
        <f t="shared" si="23"/>
        <v/>
      </c>
      <c r="G396" s="8">
        <f t="shared" si="23"/>
        <v>1762410.48</v>
      </c>
      <c r="H396" s="8">
        <f t="shared" si="23"/>
        <v>1626416</v>
      </c>
      <c r="I396" s="8">
        <f t="shared" si="23"/>
        <v>1270427</v>
      </c>
      <c r="J396" s="8">
        <f t="shared" si="23"/>
        <v>1276881</v>
      </c>
      <c r="K396" s="8">
        <f t="shared" si="23"/>
        <v>1674965</v>
      </c>
      <c r="L396" s="8">
        <f t="shared" si="23"/>
        <v>3694202</v>
      </c>
      <c r="M396" s="8">
        <f t="shared" si="23"/>
        <v>8115191</v>
      </c>
      <c r="N396" s="8">
        <f t="shared" si="23"/>
        <v>4824624.43</v>
      </c>
      <c r="O396" s="8">
        <f t="shared" si="23"/>
        <v>2319113.2200000002</v>
      </c>
      <c r="P396" s="6"/>
      <c r="Q396" s="9" t="s">
        <v>14</v>
      </c>
    </row>
    <row r="397" spans="1:17" x14ac:dyDescent="0.3">
      <c r="B397" s="8" t="str">
        <f t="shared" ref="B397:M397" si="24">IFERROR(VLOOKUP($B$393,$4:$145,MATCH($Q397&amp;"/"&amp;B$367,$2:$2,0),FALSE),"")</f>
        <v/>
      </c>
      <c r="C397" s="8" t="str">
        <f t="shared" si="24"/>
        <v/>
      </c>
      <c r="D397" s="8" t="str">
        <f t="shared" si="24"/>
        <v/>
      </c>
      <c r="E397" s="8" t="str">
        <f t="shared" si="24"/>
        <v/>
      </c>
      <c r="F397" s="8">
        <f t="shared" si="24"/>
        <v>960376.71</v>
      </c>
      <c r="G397" s="8">
        <f t="shared" si="24"/>
        <v>1995059.44</v>
      </c>
      <c r="H397" s="8">
        <f t="shared" si="24"/>
        <v>1630159.76</v>
      </c>
      <c r="I397" s="8">
        <f t="shared" si="24"/>
        <v>1042459.11</v>
      </c>
      <c r="J397" s="8">
        <f t="shared" si="24"/>
        <v>837051.39</v>
      </c>
      <c r="K397" s="8">
        <f t="shared" si="24"/>
        <v>2612809.2400000002</v>
      </c>
      <c r="L397" s="8">
        <f t="shared" si="24"/>
        <v>3705435.15</v>
      </c>
      <c r="M397" s="8">
        <f t="shared" si="24"/>
        <v>5332218.08</v>
      </c>
      <c r="N397" s="8">
        <f>IFERROR(VLOOKUP($B$393,$4:$145,MATCH($Q397&amp;"/"&amp;N$367,$2:$2,0),FALSE),IFERROR(VLOOKUP($B$393,$4:$145,MATCH($Q396&amp;"/"&amp;N$367,$2:$2,0),FALSE),IFERROR(VLOOKUP($B$393,$4:$145,MATCH($Q395&amp;"/"&amp;N$367,$2:$2,0),FALSE),IFERROR(VLOOKUP($B$393,$4:$145,MATCH($Q394&amp;"/"&amp;N$367,$2:$2,0),FALSE),""))))</f>
        <v>2606552.7599999998</v>
      </c>
      <c r="O397" s="8">
        <f>IFERROR(VLOOKUP($B$393,$4:$145,MATCH($Q397&amp;"/"&amp;O$367,$2:$2,0),FALSE),IFERROR(VLOOKUP($B$393,$4:$145,MATCH($Q396&amp;"/"&amp;O$367,$2:$2,0),FALSE),IFERROR(VLOOKUP($B$393,$4:$145,MATCH($Q395&amp;"/"&amp;O$367,$2:$2,0),FALSE),IFERROR(VLOOKUP($B$393,$4:$145,MATCH($Q394&amp;"/"&amp;O$367,$2:$2,0),FALSE),""))))</f>
        <v>3210200.81</v>
      </c>
      <c r="P397" s="6"/>
      <c r="Q397" s="9" t="s">
        <v>15</v>
      </c>
    </row>
    <row r="398" spans="1:17" x14ac:dyDescent="0.3">
      <c r="B398" s="12" t="e">
        <f t="shared" ref="B398:O398" si="25">+B397/B$421</f>
        <v>#VALUE!</v>
      </c>
      <c r="C398" s="12" t="e">
        <f t="shared" si="25"/>
        <v>#VALUE!</v>
      </c>
      <c r="D398" s="12" t="e">
        <f t="shared" si="25"/>
        <v>#VALUE!</v>
      </c>
      <c r="E398" s="12" t="e">
        <f t="shared" si="25"/>
        <v>#VALUE!</v>
      </c>
      <c r="F398" s="12">
        <f t="shared" si="25"/>
        <v>0.73094014600480117</v>
      </c>
      <c r="G398" s="12">
        <f t="shared" si="25"/>
        <v>0.77538198317649221</v>
      </c>
      <c r="H398" s="12">
        <f t="shared" si="25"/>
        <v>0.59476409551181031</v>
      </c>
      <c r="I398" s="12">
        <f t="shared" si="25"/>
        <v>0.31719888311794175</v>
      </c>
      <c r="J398" s="12">
        <f t="shared" si="25"/>
        <v>0.2700732474987203</v>
      </c>
      <c r="K398" s="12">
        <f t="shared" si="25"/>
        <v>0.32721534515618428</v>
      </c>
      <c r="L398" s="12">
        <f t="shared" si="25"/>
        <v>0.38531997501597914</v>
      </c>
      <c r="M398" s="12">
        <f t="shared" si="25"/>
        <v>0.23503008369581466</v>
      </c>
      <c r="N398" s="12">
        <f t="shared" si="25"/>
        <v>0.15263576933060241</v>
      </c>
      <c r="O398" s="12">
        <f t="shared" si="25"/>
        <v>0.15308369065373859</v>
      </c>
      <c r="P398" s="6"/>
      <c r="Q398" s="11" t="s">
        <v>2552</v>
      </c>
    </row>
    <row r="399" spans="1:17" x14ac:dyDescent="0.3">
      <c r="B399" s="207" t="s">
        <v>801</v>
      </c>
      <c r="C399" s="207"/>
      <c r="D399" s="207"/>
      <c r="E399" s="207"/>
      <c r="F399" s="207"/>
      <c r="G399" s="207"/>
      <c r="H399" s="207"/>
      <c r="I399" s="207"/>
      <c r="J399" s="207"/>
      <c r="K399" s="207"/>
      <c r="L399" s="207"/>
      <c r="M399" s="207"/>
      <c r="N399" s="207"/>
      <c r="O399" s="116"/>
      <c r="P399" s="6"/>
      <c r="Q399" s="3"/>
    </row>
    <row r="400" spans="1:17" x14ac:dyDescent="0.3">
      <c r="B400" s="8" t="str">
        <f t="shared" ref="B400:O402" si="26">IFERROR(VLOOKUP($B$399,$4:$145,MATCH($Q400&amp;"/"&amp;B$367,$2:$2,0),FALSE),"")</f>
        <v/>
      </c>
      <c r="C400" s="8" t="str">
        <f t="shared" si="26"/>
        <v/>
      </c>
      <c r="D400" s="8" t="str">
        <f t="shared" si="26"/>
        <v/>
      </c>
      <c r="E400" s="8" t="str">
        <f t="shared" si="26"/>
        <v/>
      </c>
      <c r="F400" s="8" t="str">
        <f t="shared" si="26"/>
        <v/>
      </c>
      <c r="G400" s="8">
        <f t="shared" si="26"/>
        <v>227773</v>
      </c>
      <c r="H400" s="8">
        <f t="shared" si="26"/>
        <v>569552</v>
      </c>
      <c r="I400" s="8">
        <f t="shared" si="26"/>
        <v>887258</v>
      </c>
      <c r="J400" s="8">
        <f t="shared" si="26"/>
        <v>1257916</v>
      </c>
      <c r="K400" s="8">
        <f t="shared" si="26"/>
        <v>1349654</v>
      </c>
      <c r="L400" s="8">
        <f t="shared" si="26"/>
        <v>1670812</v>
      </c>
      <c r="M400" s="8">
        <f t="shared" si="26"/>
        <v>1734540</v>
      </c>
      <c r="N400" s="8">
        <f t="shared" si="26"/>
        <v>2058171.52</v>
      </c>
      <c r="O400" s="8">
        <f t="shared" si="26"/>
        <v>1241267.73</v>
      </c>
      <c r="P400" s="6"/>
      <c r="Q400" s="9" t="s">
        <v>12</v>
      </c>
    </row>
    <row r="401" spans="1:17" x14ac:dyDescent="0.3">
      <c r="B401" s="8" t="str">
        <f t="shared" si="26"/>
        <v/>
      </c>
      <c r="C401" s="8" t="str">
        <f t="shared" si="26"/>
        <v/>
      </c>
      <c r="D401" s="8" t="str">
        <f t="shared" si="26"/>
        <v/>
      </c>
      <c r="E401" s="8" t="str">
        <f t="shared" si="26"/>
        <v/>
      </c>
      <c r="F401" s="8" t="str">
        <f t="shared" si="26"/>
        <v/>
      </c>
      <c r="G401" s="8">
        <f t="shared" si="26"/>
        <v>272434</v>
      </c>
      <c r="H401" s="8">
        <f t="shared" si="26"/>
        <v>735255</v>
      </c>
      <c r="I401" s="8">
        <f t="shared" si="26"/>
        <v>1168939</v>
      </c>
      <c r="J401" s="8">
        <f t="shared" si="26"/>
        <v>1247281</v>
      </c>
      <c r="K401" s="8">
        <f t="shared" si="26"/>
        <v>1311981</v>
      </c>
      <c r="L401" s="8">
        <f t="shared" si="26"/>
        <v>1620429</v>
      </c>
      <c r="M401" s="8">
        <f t="shared" si="26"/>
        <v>1694528</v>
      </c>
      <c r="N401" s="8">
        <f t="shared" si="26"/>
        <v>2154881</v>
      </c>
      <c r="O401" s="8">
        <f t="shared" si="26"/>
        <v>1231261</v>
      </c>
      <c r="P401" s="6"/>
      <c r="Q401" s="9" t="s">
        <v>13</v>
      </c>
    </row>
    <row r="402" spans="1:17" x14ac:dyDescent="0.3">
      <c r="B402" s="8" t="str">
        <f t="shared" si="26"/>
        <v/>
      </c>
      <c r="C402" s="8" t="str">
        <f t="shared" si="26"/>
        <v/>
      </c>
      <c r="D402" s="8" t="str">
        <f t="shared" si="26"/>
        <v/>
      </c>
      <c r="E402" s="8" t="str">
        <f t="shared" si="26"/>
        <v/>
      </c>
      <c r="F402" s="8" t="str">
        <f t="shared" si="26"/>
        <v/>
      </c>
      <c r="G402" s="8">
        <f t="shared" si="26"/>
        <v>353161.7</v>
      </c>
      <c r="H402" s="8">
        <f t="shared" si="26"/>
        <v>918356</v>
      </c>
      <c r="I402" s="8">
        <f t="shared" si="26"/>
        <v>1207489</v>
      </c>
      <c r="J402" s="8">
        <f t="shared" si="26"/>
        <v>1236633</v>
      </c>
      <c r="K402" s="8">
        <f t="shared" si="26"/>
        <v>1334734</v>
      </c>
      <c r="L402" s="8">
        <f t="shared" si="26"/>
        <v>1589828</v>
      </c>
      <c r="M402" s="8">
        <f t="shared" si="26"/>
        <v>1737200</v>
      </c>
      <c r="N402" s="8">
        <f t="shared" si="26"/>
        <v>2119059.16</v>
      </c>
      <c r="O402" s="8">
        <f t="shared" si="26"/>
        <v>1275468.71</v>
      </c>
      <c r="P402" s="6"/>
      <c r="Q402" s="9" t="s">
        <v>14</v>
      </c>
    </row>
    <row r="403" spans="1:17" x14ac:dyDescent="0.3">
      <c r="B403" s="8" t="str">
        <f t="shared" ref="B403:M403" si="27">IFERROR(VLOOKUP($B$399,$4:$145,MATCH($Q403&amp;"/"&amp;B$367,$2:$2,0),FALSE),"")</f>
        <v/>
      </c>
      <c r="C403" s="8" t="str">
        <f t="shared" si="27"/>
        <v/>
      </c>
      <c r="D403" s="8" t="str">
        <f t="shared" si="27"/>
        <v/>
      </c>
      <c r="E403" s="8" t="str">
        <f t="shared" si="27"/>
        <v/>
      </c>
      <c r="F403" s="8">
        <f t="shared" si="27"/>
        <v>227858.76</v>
      </c>
      <c r="G403" s="8">
        <f t="shared" si="27"/>
        <v>473444.81</v>
      </c>
      <c r="H403" s="8">
        <f t="shared" si="27"/>
        <v>922686.71</v>
      </c>
      <c r="I403" s="8">
        <f t="shared" si="27"/>
        <v>1262440.1499999999</v>
      </c>
      <c r="J403" s="8">
        <f t="shared" si="27"/>
        <v>1210936.4099999999</v>
      </c>
      <c r="K403" s="8">
        <f t="shared" si="27"/>
        <v>1502732.43</v>
      </c>
      <c r="L403" s="8">
        <f t="shared" si="27"/>
        <v>1615302.65</v>
      </c>
      <c r="M403" s="8">
        <f t="shared" si="27"/>
        <v>1982008.55</v>
      </c>
      <c r="N403" s="8">
        <f>IFERROR(VLOOKUP($B$399,$4:$145,MATCH($Q403&amp;"/"&amp;N$367,$2:$2,0),FALSE),IFERROR(VLOOKUP($B$399,$4:$145,MATCH($Q402&amp;"/"&amp;N$367,$2:$2,0),FALSE),IFERROR(VLOOKUP($B$399,$4:$145,MATCH($Q401&amp;"/"&amp;N$367,$2:$2,0),FALSE),IFERROR(VLOOKUP($B$399,$4:$145,MATCH($Q400&amp;"/"&amp;N$367,$2:$2,0),FALSE),""))))</f>
        <v>1141511.8400000001</v>
      </c>
      <c r="O403" s="8">
        <f>IFERROR(VLOOKUP($B$399,$4:$145,MATCH($Q403&amp;"/"&amp;O$367,$2:$2,0),FALSE),IFERROR(VLOOKUP($B$399,$4:$145,MATCH($Q402&amp;"/"&amp;O$367,$2:$2,0),FALSE),IFERROR(VLOOKUP($B$399,$4:$145,MATCH($Q401&amp;"/"&amp;O$367,$2:$2,0),FALSE),IFERROR(VLOOKUP($B$399,$4:$145,MATCH($Q400&amp;"/"&amp;O$367,$2:$2,0),FALSE),""))))</f>
        <v>1220028.02</v>
      </c>
      <c r="P403" s="6"/>
      <c r="Q403" s="9" t="s">
        <v>15</v>
      </c>
    </row>
    <row r="404" spans="1:17" x14ac:dyDescent="0.3">
      <c r="A404" s="84"/>
      <c r="B404" s="12" t="e">
        <f t="shared" ref="B404:O404" si="28">+B403/B$421</f>
        <v>#VALUE!</v>
      </c>
      <c r="C404" s="12" t="e">
        <f t="shared" si="28"/>
        <v>#VALUE!</v>
      </c>
      <c r="D404" s="12" t="e">
        <f t="shared" si="28"/>
        <v>#VALUE!</v>
      </c>
      <c r="E404" s="12" t="e">
        <f t="shared" si="28"/>
        <v>#VALUE!</v>
      </c>
      <c r="F404" s="12">
        <f t="shared" si="28"/>
        <v>0.17342269295855056</v>
      </c>
      <c r="G404" s="12">
        <f t="shared" si="28"/>
        <v>0.1840048313058871</v>
      </c>
      <c r="H404" s="12">
        <f t="shared" si="28"/>
        <v>0.33664241995147642</v>
      </c>
      <c r="I404" s="12">
        <f t="shared" si="28"/>
        <v>0.38413459265874406</v>
      </c>
      <c r="J404" s="12">
        <f t="shared" si="28"/>
        <v>0.39070663124177096</v>
      </c>
      <c r="K404" s="12">
        <f t="shared" si="28"/>
        <v>0.18819479938758998</v>
      </c>
      <c r="L404" s="12">
        <f t="shared" si="28"/>
        <v>0.16797173652904029</v>
      </c>
      <c r="M404" s="12">
        <f t="shared" si="28"/>
        <v>8.7361699841113818E-2</v>
      </c>
      <c r="N404" s="12">
        <f t="shared" si="28"/>
        <v>6.6845198981658652E-2</v>
      </c>
      <c r="O404" s="12">
        <f t="shared" si="28"/>
        <v>5.8179037093499822E-2</v>
      </c>
      <c r="P404" s="6"/>
      <c r="Q404" s="11" t="s">
        <v>2552</v>
      </c>
    </row>
    <row r="405" spans="1:17" x14ac:dyDescent="0.3">
      <c r="B405" s="207" t="s">
        <v>802</v>
      </c>
      <c r="C405" s="207"/>
      <c r="D405" s="207"/>
      <c r="E405" s="207"/>
      <c r="F405" s="207"/>
      <c r="G405" s="207"/>
      <c r="H405" s="207"/>
      <c r="I405" s="207"/>
      <c r="J405" s="207"/>
      <c r="K405" s="207"/>
      <c r="L405" s="207"/>
      <c r="M405" s="207"/>
      <c r="N405" s="207"/>
      <c r="O405" s="116"/>
      <c r="P405" s="6"/>
      <c r="Q405" s="3"/>
    </row>
    <row r="406" spans="1:17" x14ac:dyDescent="0.3">
      <c r="B406" s="8" t="str">
        <f t="shared" ref="B406:O408" si="29">IFERROR(VLOOKUP($B$405,$4:$145,MATCH($Q406&amp;"/"&amp;B$367,$2:$2,0),FALSE),"")</f>
        <v/>
      </c>
      <c r="C406" s="8" t="str">
        <f t="shared" si="29"/>
        <v/>
      </c>
      <c r="D406" s="8" t="str">
        <f t="shared" si="29"/>
        <v/>
      </c>
      <c r="E406" s="8" t="str">
        <f t="shared" si="29"/>
        <v/>
      </c>
      <c r="F406" s="8" t="str">
        <f t="shared" si="29"/>
        <v/>
      </c>
      <c r="G406" s="8">
        <f t="shared" si="29"/>
        <v>9481</v>
      </c>
      <c r="H406" s="8">
        <f t="shared" si="29"/>
        <v>12389</v>
      </c>
      <c r="I406" s="8">
        <f t="shared" si="29"/>
        <v>25589</v>
      </c>
      <c r="J406" s="8">
        <f t="shared" si="29"/>
        <v>35381</v>
      </c>
      <c r="K406" s="8">
        <f t="shared" si="29"/>
        <v>346445</v>
      </c>
      <c r="L406" s="8">
        <f t="shared" si="29"/>
        <v>662901</v>
      </c>
      <c r="M406" s="8">
        <f t="shared" si="29"/>
        <v>627686</v>
      </c>
      <c r="N406" s="8">
        <f t="shared" si="29"/>
        <v>821172.62</v>
      </c>
      <c r="O406" s="8">
        <f t="shared" si="29"/>
        <v>807940.16</v>
      </c>
      <c r="P406" s="6"/>
      <c r="Q406" s="9" t="s">
        <v>12</v>
      </c>
    </row>
    <row r="407" spans="1:17" x14ac:dyDescent="0.3">
      <c r="B407" s="8" t="str">
        <f t="shared" si="29"/>
        <v/>
      </c>
      <c r="C407" s="8" t="str">
        <f t="shared" si="29"/>
        <v/>
      </c>
      <c r="D407" s="8" t="str">
        <f t="shared" si="29"/>
        <v/>
      </c>
      <c r="E407" s="8" t="str">
        <f t="shared" si="29"/>
        <v/>
      </c>
      <c r="F407" s="8" t="str">
        <f t="shared" si="29"/>
        <v/>
      </c>
      <c r="G407" s="8">
        <f t="shared" si="29"/>
        <v>9714</v>
      </c>
      <c r="H407" s="8">
        <f t="shared" si="29"/>
        <v>11255</v>
      </c>
      <c r="I407" s="8">
        <f t="shared" si="29"/>
        <v>25020</v>
      </c>
      <c r="J407" s="8">
        <f t="shared" si="29"/>
        <v>38602</v>
      </c>
      <c r="K407" s="8">
        <f t="shared" si="29"/>
        <v>348920</v>
      </c>
      <c r="L407" s="8">
        <f t="shared" si="29"/>
        <v>653314</v>
      </c>
      <c r="M407" s="8">
        <f t="shared" si="29"/>
        <v>613412</v>
      </c>
      <c r="N407" s="8">
        <f t="shared" si="29"/>
        <v>961695</v>
      </c>
      <c r="O407" s="8">
        <f t="shared" si="29"/>
        <v>444650</v>
      </c>
      <c r="P407" s="6"/>
      <c r="Q407" s="9" t="s">
        <v>13</v>
      </c>
    </row>
    <row r="408" spans="1:17" x14ac:dyDescent="0.3">
      <c r="B408" s="8" t="str">
        <f t="shared" si="29"/>
        <v/>
      </c>
      <c r="C408" s="8" t="str">
        <f t="shared" si="29"/>
        <v/>
      </c>
      <c r="D408" s="8" t="str">
        <f t="shared" si="29"/>
        <v/>
      </c>
      <c r="E408" s="8" t="str">
        <f t="shared" si="29"/>
        <v/>
      </c>
      <c r="F408" s="8" t="str">
        <f t="shared" si="29"/>
        <v/>
      </c>
      <c r="G408" s="8">
        <f t="shared" si="29"/>
        <v>14215.23</v>
      </c>
      <c r="H408" s="8">
        <f t="shared" si="29"/>
        <v>11686</v>
      </c>
      <c r="I408" s="8">
        <f t="shared" si="29"/>
        <v>24288</v>
      </c>
      <c r="J408" s="8">
        <f t="shared" si="29"/>
        <v>35727</v>
      </c>
      <c r="K408" s="8">
        <f t="shared" si="29"/>
        <v>386555</v>
      </c>
      <c r="L408" s="8">
        <f t="shared" si="29"/>
        <v>641398</v>
      </c>
      <c r="M408" s="8">
        <f t="shared" si="29"/>
        <v>622560</v>
      </c>
      <c r="N408" s="8">
        <f t="shared" si="29"/>
        <v>1289233.0900000001</v>
      </c>
      <c r="O408" s="8">
        <f t="shared" si="29"/>
        <v>886297.41</v>
      </c>
      <c r="P408" s="6"/>
      <c r="Q408" s="9" t="s">
        <v>14</v>
      </c>
    </row>
    <row r="409" spans="1:17" x14ac:dyDescent="0.3">
      <c r="B409" s="8" t="str">
        <f t="shared" ref="B409:M409" si="30">IFERROR(VLOOKUP($B$405,$4:$145,MATCH($Q409&amp;"/"&amp;B$367,$2:$2,0),FALSE),"")</f>
        <v/>
      </c>
      <c r="C409" s="8" t="str">
        <f t="shared" si="30"/>
        <v/>
      </c>
      <c r="D409" s="8" t="str">
        <f t="shared" si="30"/>
        <v/>
      </c>
      <c r="E409" s="8" t="str">
        <f t="shared" si="30"/>
        <v/>
      </c>
      <c r="F409" s="8">
        <f t="shared" si="30"/>
        <v>8810.2800000000007</v>
      </c>
      <c r="G409" s="8">
        <f t="shared" si="30"/>
        <v>13130.57</v>
      </c>
      <c r="H409" s="8">
        <f t="shared" si="30"/>
        <v>23895.59</v>
      </c>
      <c r="I409" s="8">
        <f t="shared" si="30"/>
        <v>23305.99</v>
      </c>
      <c r="J409" s="8">
        <f t="shared" si="30"/>
        <v>33114.71</v>
      </c>
      <c r="K409" s="8">
        <f t="shared" si="30"/>
        <v>684144.47</v>
      </c>
      <c r="L409" s="8">
        <f t="shared" si="30"/>
        <v>612819.6</v>
      </c>
      <c r="M409" s="8">
        <f t="shared" si="30"/>
        <v>657103.44999999995</v>
      </c>
      <c r="N409" s="8">
        <f>IFERROR(VLOOKUP($B$405,$4:$145,MATCH($Q409&amp;"/"&amp;N$367,$2:$2,0),FALSE),IFERROR(VLOOKUP($B$405,$4:$145,MATCH($Q408&amp;"/"&amp;N$367,$2:$2,0),FALSE),IFERROR(VLOOKUP($B$405,$4:$145,MATCH($Q407&amp;"/"&amp;N$367,$2:$2,0),FALSE),IFERROR(VLOOKUP($B$405,$4:$145,MATCH($Q406&amp;"/"&amp;N$367,$2:$2,0),FALSE),""))))</f>
        <v>432302.54</v>
      </c>
      <c r="O409" s="8">
        <f>IFERROR(VLOOKUP($B$405,$4:$145,MATCH($Q409&amp;"/"&amp;O$367,$2:$2,0),FALSE),IFERROR(VLOOKUP($B$405,$4:$145,MATCH($Q408&amp;"/"&amp;O$367,$2:$2,0),FALSE),IFERROR(VLOOKUP($B$405,$4:$145,MATCH($Q407&amp;"/"&amp;O$367,$2:$2,0),FALSE),IFERROR(VLOOKUP($B$405,$4:$145,MATCH($Q406&amp;"/"&amp;O$367,$2:$2,0),FALSE),""))))</f>
        <v>456409.54</v>
      </c>
      <c r="P409" s="6"/>
      <c r="Q409" s="9" t="s">
        <v>15</v>
      </c>
    </row>
    <row r="410" spans="1:17" x14ac:dyDescent="0.3">
      <c r="B410" s="12" t="e">
        <f t="shared" ref="B410:O410" si="31">+B409/B$421</f>
        <v>#VALUE!</v>
      </c>
      <c r="C410" s="12" t="e">
        <f t="shared" si="31"/>
        <v>#VALUE!</v>
      </c>
      <c r="D410" s="12" t="e">
        <f t="shared" si="31"/>
        <v>#VALUE!</v>
      </c>
      <c r="E410" s="12" t="e">
        <f t="shared" si="31"/>
        <v>#VALUE!</v>
      </c>
      <c r="F410" s="12">
        <f t="shared" si="31"/>
        <v>6.7054805499637531E-3</v>
      </c>
      <c r="G410" s="12">
        <f t="shared" si="31"/>
        <v>5.1032100611687814E-3</v>
      </c>
      <c r="H410" s="12">
        <f t="shared" si="31"/>
        <v>8.7183105127506388E-3</v>
      </c>
      <c r="I410" s="12">
        <f t="shared" si="31"/>
        <v>7.0915337849154778E-3</v>
      </c>
      <c r="J410" s="12">
        <f t="shared" si="31"/>
        <v>1.0684406449260359E-2</v>
      </c>
      <c r="K410" s="12">
        <f t="shared" si="31"/>
        <v>8.5678879828113563E-2</v>
      </c>
      <c r="L410" s="12">
        <f t="shared" si="31"/>
        <v>6.3725749716953578E-2</v>
      </c>
      <c r="M410" s="12">
        <f t="shared" si="31"/>
        <v>2.8963383817622958E-2</v>
      </c>
      <c r="N410" s="12">
        <f t="shared" si="31"/>
        <v>2.5314979918715907E-2</v>
      </c>
      <c r="O410" s="12">
        <f t="shared" si="31"/>
        <v>2.1764637469135498E-2</v>
      </c>
      <c r="P410" s="6"/>
      <c r="Q410" s="11" t="s">
        <v>2552</v>
      </c>
    </row>
    <row r="411" spans="1:17" x14ac:dyDescent="0.3">
      <c r="A411" s="84"/>
      <c r="B411" s="208" t="s">
        <v>803</v>
      </c>
      <c r="C411" s="208"/>
      <c r="D411" s="208"/>
      <c r="E411" s="208"/>
      <c r="F411" s="208"/>
      <c r="G411" s="208"/>
      <c r="H411" s="208"/>
      <c r="I411" s="208"/>
      <c r="J411" s="208"/>
      <c r="K411" s="208"/>
      <c r="L411" s="208"/>
      <c r="M411" s="208"/>
      <c r="N411" s="208"/>
      <c r="O411" s="116"/>
      <c r="P411" s="6"/>
      <c r="Q411" s="3"/>
    </row>
    <row r="412" spans="1:17" x14ac:dyDescent="0.3">
      <c r="B412" s="8" t="str">
        <f t="shared" ref="B412:O414" si="32">IFERROR(VLOOKUP($B$411,$4:$145,MATCH($Q412&amp;"/"&amp;B$367,$2:$2,0),FALSE),"")</f>
        <v/>
      </c>
      <c r="C412" s="8" t="str">
        <f t="shared" si="32"/>
        <v/>
      </c>
      <c r="D412" s="8" t="str">
        <f t="shared" si="32"/>
        <v/>
      </c>
      <c r="E412" s="8" t="str">
        <f t="shared" si="32"/>
        <v/>
      </c>
      <c r="F412" s="8" t="str">
        <f t="shared" si="32"/>
        <v/>
      </c>
      <c r="G412" s="8">
        <f t="shared" si="32"/>
        <v>341605</v>
      </c>
      <c r="H412" s="8">
        <f t="shared" si="32"/>
        <v>880286</v>
      </c>
      <c r="I412" s="8">
        <f t="shared" si="32"/>
        <v>1774291</v>
      </c>
      <c r="J412" s="8">
        <f t="shared" si="32"/>
        <v>2308453</v>
      </c>
      <c r="K412" s="8">
        <f t="shared" si="32"/>
        <v>3080716</v>
      </c>
      <c r="L412" s="8">
        <f t="shared" si="32"/>
        <v>5818534</v>
      </c>
      <c r="M412" s="8">
        <f t="shared" si="32"/>
        <v>5930380</v>
      </c>
      <c r="N412" s="8">
        <f t="shared" si="32"/>
        <v>18835031.989999998</v>
      </c>
      <c r="O412" s="8">
        <f t="shared" si="32"/>
        <v>17134479.73</v>
      </c>
      <c r="P412" s="6"/>
      <c r="Q412" s="9" t="s">
        <v>12</v>
      </c>
    </row>
    <row r="413" spans="1:17" x14ac:dyDescent="0.3">
      <c r="B413" s="8" t="str">
        <f t="shared" si="32"/>
        <v/>
      </c>
      <c r="C413" s="8" t="str">
        <f t="shared" si="32"/>
        <v/>
      </c>
      <c r="D413" s="8" t="str">
        <f t="shared" si="32"/>
        <v/>
      </c>
      <c r="E413" s="8" t="str">
        <f t="shared" si="32"/>
        <v/>
      </c>
      <c r="F413" s="8" t="str">
        <f t="shared" si="32"/>
        <v/>
      </c>
      <c r="G413" s="8">
        <f t="shared" si="32"/>
        <v>379032</v>
      </c>
      <c r="H413" s="8">
        <f t="shared" si="32"/>
        <v>875601</v>
      </c>
      <c r="I413" s="8">
        <f t="shared" si="32"/>
        <v>2047980</v>
      </c>
      <c r="J413" s="8">
        <f t="shared" si="32"/>
        <v>2373306</v>
      </c>
      <c r="K413" s="8">
        <f t="shared" si="32"/>
        <v>3129986</v>
      </c>
      <c r="L413" s="8">
        <f t="shared" si="32"/>
        <v>5851275</v>
      </c>
      <c r="M413" s="8">
        <f t="shared" si="32"/>
        <v>12540741</v>
      </c>
      <c r="N413" s="8">
        <f t="shared" si="32"/>
        <v>19726572</v>
      </c>
      <c r="O413" s="8">
        <f t="shared" si="32"/>
        <v>16979295</v>
      </c>
      <c r="P413" s="6"/>
      <c r="Q413" s="9" t="s">
        <v>13</v>
      </c>
    </row>
    <row r="414" spans="1:17" x14ac:dyDescent="0.3">
      <c r="B414" s="8" t="str">
        <f t="shared" si="32"/>
        <v/>
      </c>
      <c r="C414" s="8" t="str">
        <f t="shared" si="32"/>
        <v/>
      </c>
      <c r="D414" s="8" t="str">
        <f t="shared" si="32"/>
        <v/>
      </c>
      <c r="E414" s="8" t="str">
        <f t="shared" si="32"/>
        <v/>
      </c>
      <c r="F414" s="8" t="str">
        <f t="shared" si="32"/>
        <v/>
      </c>
      <c r="G414" s="8">
        <f t="shared" si="32"/>
        <v>464214.13</v>
      </c>
      <c r="H414" s="8">
        <f t="shared" si="32"/>
        <v>1040005</v>
      </c>
      <c r="I414" s="8">
        <f t="shared" si="32"/>
        <v>2091647</v>
      </c>
      <c r="J414" s="8">
        <f t="shared" si="32"/>
        <v>2277986</v>
      </c>
      <c r="K414" s="8">
        <f t="shared" si="32"/>
        <v>3925262</v>
      </c>
      <c r="L414" s="8">
        <f t="shared" si="32"/>
        <v>5869731</v>
      </c>
      <c r="M414" s="8">
        <f t="shared" si="32"/>
        <v>12759806</v>
      </c>
      <c r="N414" s="8">
        <f t="shared" si="32"/>
        <v>19158849.109999999</v>
      </c>
      <c r="O414" s="8">
        <f t="shared" si="32"/>
        <v>17550173.52</v>
      </c>
      <c r="P414" s="6"/>
      <c r="Q414" s="9" t="s">
        <v>14</v>
      </c>
    </row>
    <row r="415" spans="1:17" x14ac:dyDescent="0.3">
      <c r="B415" s="8" t="str">
        <f t="shared" ref="B415:M415" si="33">IFERROR(VLOOKUP($B$411,$4:$145,MATCH($Q415&amp;"/"&amp;B$367,$2:$2,0),FALSE),"")</f>
        <v/>
      </c>
      <c r="C415" s="8" t="str">
        <f t="shared" si="33"/>
        <v/>
      </c>
      <c r="D415" s="8" t="str">
        <f t="shared" si="33"/>
        <v/>
      </c>
      <c r="E415" s="8" t="str">
        <f t="shared" si="33"/>
        <v/>
      </c>
      <c r="F415" s="8">
        <f t="shared" si="33"/>
        <v>353515.7</v>
      </c>
      <c r="G415" s="8">
        <f t="shared" si="33"/>
        <v>577942.62</v>
      </c>
      <c r="H415" s="8">
        <f t="shared" si="33"/>
        <v>1110691.24</v>
      </c>
      <c r="I415" s="8">
        <f t="shared" si="33"/>
        <v>2243993.54</v>
      </c>
      <c r="J415" s="8">
        <f t="shared" si="33"/>
        <v>2262298.13</v>
      </c>
      <c r="K415" s="8">
        <f t="shared" si="33"/>
        <v>5372174.5899999999</v>
      </c>
      <c r="L415" s="8">
        <f t="shared" si="33"/>
        <v>5911079.4199999999</v>
      </c>
      <c r="M415" s="8">
        <f t="shared" si="33"/>
        <v>17355167.280000001</v>
      </c>
      <c r="N415" s="8">
        <f>IFERROR(VLOOKUP($B$411,$4:$145,MATCH($Q415&amp;"/"&amp;N$367,$2:$2,0),FALSE),IFERROR(VLOOKUP($B$411,$4:$145,MATCH($Q414&amp;"/"&amp;N$367,$2:$2,0),FALSE),IFERROR(VLOOKUP($B$411,$4:$145,MATCH($Q413&amp;"/"&amp;N$367,$2:$2,0),FALSE),IFERROR(VLOOKUP($B$411,$4:$145,MATCH($Q412&amp;"/"&amp;N$367,$2:$2,0),FALSE),""))))</f>
        <v>14470393.039999999</v>
      </c>
      <c r="O415" s="8">
        <f>IFERROR(VLOOKUP($B$411,$4:$145,MATCH($Q415&amp;"/"&amp;O$367,$2:$2,0),FALSE),IFERROR(VLOOKUP($B$411,$4:$145,MATCH($Q414&amp;"/"&amp;O$367,$2:$2,0),FALSE),IFERROR(VLOOKUP($B$411,$4:$145,MATCH($Q413&amp;"/"&amp;O$367,$2:$2,0),FALSE),IFERROR(VLOOKUP($B$411,$4:$145,MATCH($Q412&amp;"/"&amp;O$367,$2:$2,0),FALSE),""))))</f>
        <v>17760033.16</v>
      </c>
      <c r="P415" s="6"/>
      <c r="Q415" s="9" t="s">
        <v>15</v>
      </c>
    </row>
    <row r="416" spans="1:17" x14ac:dyDescent="0.3">
      <c r="A416" s="85"/>
      <c r="B416" s="12" t="e">
        <f t="shared" ref="B416:M416" si="34">+B415/B$421</f>
        <v>#VALUE!</v>
      </c>
      <c r="C416" s="12" t="e">
        <f t="shared" si="34"/>
        <v>#VALUE!</v>
      </c>
      <c r="D416" s="12" t="e">
        <f t="shared" si="34"/>
        <v>#VALUE!</v>
      </c>
      <c r="E416" s="12" t="e">
        <f t="shared" si="34"/>
        <v>#VALUE!</v>
      </c>
      <c r="F416" s="12">
        <f t="shared" si="34"/>
        <v>0.26905985399519894</v>
      </c>
      <c r="G416" s="12">
        <f t="shared" si="34"/>
        <v>0.22461801682350771</v>
      </c>
      <c r="H416" s="12">
        <f t="shared" si="34"/>
        <v>0.40523590813669147</v>
      </c>
      <c r="I416" s="12">
        <f t="shared" si="34"/>
        <v>0.68280111688205825</v>
      </c>
      <c r="J416" s="12">
        <f t="shared" si="34"/>
        <v>0.7299267525012797</v>
      </c>
      <c r="K416" s="12">
        <f t="shared" si="34"/>
        <v>0.67278465484381578</v>
      </c>
      <c r="L416" s="12">
        <f t="shared" si="34"/>
        <v>0.6146800260238986</v>
      </c>
      <c r="M416" s="12">
        <f t="shared" si="34"/>
        <v>0.76496991630418543</v>
      </c>
      <c r="N416" s="12">
        <f>+N415/N$421</f>
        <v>0.84736423066939748</v>
      </c>
      <c r="O416" s="12">
        <f>+O415/O$421</f>
        <v>0.8469163093462615</v>
      </c>
      <c r="P416" s="6"/>
      <c r="Q416" s="11" t="s">
        <v>2552</v>
      </c>
    </row>
    <row r="417" spans="1:17" x14ac:dyDescent="0.3">
      <c r="B417" s="186" t="s">
        <v>804</v>
      </c>
      <c r="C417" s="186"/>
      <c r="D417" s="186"/>
      <c r="E417" s="186"/>
      <c r="F417" s="186"/>
      <c r="G417" s="186"/>
      <c r="H417" s="186"/>
      <c r="I417" s="186"/>
      <c r="J417" s="186"/>
      <c r="K417" s="186"/>
      <c r="L417" s="186"/>
      <c r="M417" s="186"/>
      <c r="N417" s="186"/>
      <c r="O417" s="115"/>
      <c r="P417" s="6"/>
      <c r="Q417" s="3"/>
    </row>
    <row r="418" spans="1:17" x14ac:dyDescent="0.3">
      <c r="B418" s="8" t="str">
        <f t="shared" ref="B418:O420" si="35">IFERROR(VLOOKUP($B$417,$4:$145,MATCH($Q418&amp;"/"&amp;B$367,$2:$2,0),FALSE),"")</f>
        <v/>
      </c>
      <c r="C418" s="8" t="str">
        <f t="shared" si="35"/>
        <v/>
      </c>
      <c r="D418" s="8" t="str">
        <f t="shared" si="35"/>
        <v/>
      </c>
      <c r="E418" s="8" t="str">
        <f t="shared" si="35"/>
        <v/>
      </c>
      <c r="F418" s="8" t="str">
        <f t="shared" si="35"/>
        <v/>
      </c>
      <c r="G418" s="8">
        <f t="shared" si="35"/>
        <v>1550426</v>
      </c>
      <c r="H418" s="8">
        <f t="shared" si="35"/>
        <v>2993231</v>
      </c>
      <c r="I418" s="8">
        <f t="shared" si="35"/>
        <v>3170845</v>
      </c>
      <c r="J418" s="8">
        <f t="shared" si="35"/>
        <v>3547662</v>
      </c>
      <c r="K418" s="8">
        <f t="shared" si="35"/>
        <v>4476567</v>
      </c>
      <c r="L418" s="8">
        <f t="shared" si="35"/>
        <v>8213447</v>
      </c>
      <c r="M418" s="8">
        <f t="shared" si="35"/>
        <v>16886189</v>
      </c>
      <c r="N418" s="8">
        <f t="shared" si="35"/>
        <v>24195714.91</v>
      </c>
      <c r="O418" s="8">
        <f t="shared" si="35"/>
        <v>19419801.170000002</v>
      </c>
      <c r="P418" s="6"/>
      <c r="Q418" s="9" t="s">
        <v>12</v>
      </c>
    </row>
    <row r="419" spans="1:17" x14ac:dyDescent="0.3">
      <c r="B419" s="8" t="str">
        <f t="shared" si="35"/>
        <v/>
      </c>
      <c r="C419" s="8" t="str">
        <f t="shared" si="35"/>
        <v/>
      </c>
      <c r="D419" s="8" t="str">
        <f t="shared" si="35"/>
        <v/>
      </c>
      <c r="E419" s="8" t="str">
        <f t="shared" si="35"/>
        <v/>
      </c>
      <c r="F419" s="8" t="str">
        <f t="shared" si="35"/>
        <v/>
      </c>
      <c r="G419" s="8">
        <f t="shared" si="35"/>
        <v>1503894</v>
      </c>
      <c r="H419" s="8">
        <f t="shared" si="35"/>
        <v>2948100</v>
      </c>
      <c r="I419" s="8">
        <f t="shared" si="35"/>
        <v>3366530</v>
      </c>
      <c r="J419" s="8">
        <f t="shared" si="35"/>
        <v>3611220</v>
      </c>
      <c r="K419" s="8">
        <f t="shared" si="35"/>
        <v>4616615</v>
      </c>
      <c r="L419" s="8">
        <f t="shared" si="35"/>
        <v>8022705</v>
      </c>
      <c r="M419" s="8">
        <f t="shared" si="35"/>
        <v>20123169</v>
      </c>
      <c r="N419" s="8">
        <f t="shared" si="35"/>
        <v>24983127</v>
      </c>
      <c r="O419" s="8">
        <f t="shared" si="35"/>
        <v>19200512</v>
      </c>
      <c r="P419" s="6"/>
      <c r="Q419" s="9" t="s">
        <v>13</v>
      </c>
    </row>
    <row r="420" spans="1:17" x14ac:dyDescent="0.3">
      <c r="B420" s="8" t="str">
        <f t="shared" si="35"/>
        <v/>
      </c>
      <c r="C420" s="8" t="str">
        <f t="shared" si="35"/>
        <v/>
      </c>
      <c r="D420" s="8" t="str">
        <f t="shared" si="35"/>
        <v/>
      </c>
      <c r="E420" s="8" t="str">
        <f t="shared" si="35"/>
        <v/>
      </c>
      <c r="F420" s="8" t="str">
        <f t="shared" si="35"/>
        <v/>
      </c>
      <c r="G420" s="8">
        <f t="shared" si="35"/>
        <v>2226624.61</v>
      </c>
      <c r="H420" s="8">
        <f t="shared" si="35"/>
        <v>2666421</v>
      </c>
      <c r="I420" s="8">
        <f t="shared" si="35"/>
        <v>3362074</v>
      </c>
      <c r="J420" s="8">
        <f t="shared" si="35"/>
        <v>3554867</v>
      </c>
      <c r="K420" s="8">
        <f t="shared" si="35"/>
        <v>5600227</v>
      </c>
      <c r="L420" s="8">
        <f t="shared" si="35"/>
        <v>9563933</v>
      </c>
      <c r="M420" s="8">
        <f t="shared" si="35"/>
        <v>20874997</v>
      </c>
      <c r="N420" s="8">
        <f t="shared" si="35"/>
        <v>23983473.539999999</v>
      </c>
      <c r="O420" s="8">
        <f t="shared" si="35"/>
        <v>19869286.739999998</v>
      </c>
      <c r="P420" s="6"/>
      <c r="Q420" s="9" t="s">
        <v>14</v>
      </c>
    </row>
    <row r="421" spans="1:17" x14ac:dyDescent="0.3">
      <c r="B421" s="8" t="str">
        <f t="shared" ref="B421:M421" si="36">IFERROR(VLOOKUP($B$417,$4:$145,MATCH($Q421&amp;"/"&amp;B$367,$2:$2,0),FALSE),"")</f>
        <v/>
      </c>
      <c r="C421" s="8" t="str">
        <f t="shared" si="36"/>
        <v/>
      </c>
      <c r="D421" s="8" t="str">
        <f t="shared" si="36"/>
        <v/>
      </c>
      <c r="E421" s="8" t="str">
        <f t="shared" si="36"/>
        <v/>
      </c>
      <c r="F421" s="8">
        <f t="shared" si="36"/>
        <v>1313892.4099999999</v>
      </c>
      <c r="G421" s="8">
        <f t="shared" si="36"/>
        <v>2573002.06</v>
      </c>
      <c r="H421" s="8">
        <f t="shared" si="36"/>
        <v>2740850.99</v>
      </c>
      <c r="I421" s="8">
        <f t="shared" si="36"/>
        <v>3286452.65</v>
      </c>
      <c r="J421" s="8">
        <f t="shared" si="36"/>
        <v>3099349.52</v>
      </c>
      <c r="K421" s="8">
        <f t="shared" si="36"/>
        <v>7984983.8300000001</v>
      </c>
      <c r="L421" s="8">
        <f t="shared" si="36"/>
        <v>9616514.5600000005</v>
      </c>
      <c r="M421" s="8">
        <f t="shared" si="36"/>
        <v>22687385.359999999</v>
      </c>
      <c r="N421" s="8">
        <f>IFERROR(VLOOKUP($B$417,$4:$145,MATCH($Q421&amp;"/"&amp;N$367,$2:$2,0),FALSE),IFERROR(VLOOKUP($B$417,$4:$145,MATCH($Q420&amp;"/"&amp;N$367,$2:$2,0),FALSE),IFERROR(VLOOKUP($B$417,$4:$145,MATCH($Q419&amp;"/"&amp;N$367,$2:$2,0),FALSE),IFERROR(VLOOKUP($B$417,$4:$145,MATCH($Q418&amp;"/"&amp;N$367,$2:$2,0),FALSE),""))))</f>
        <v>17076945.800000001</v>
      </c>
      <c r="O421" s="8">
        <f>IFERROR(VLOOKUP($B$417,$4:$145,MATCH($Q421&amp;"/"&amp;O$367,$2:$2,0),FALSE),IFERROR(VLOOKUP($B$417,$4:$145,MATCH($Q420&amp;"/"&amp;O$367,$2:$2,0),FALSE),IFERROR(VLOOKUP($B$417,$4:$145,MATCH($Q419&amp;"/"&amp;O$367,$2:$2,0),FALSE),IFERROR(VLOOKUP($B$417,$4:$145,MATCH($Q418&amp;"/"&amp;O$367,$2:$2,0),FALSE),""))))</f>
        <v>20970233.969999999</v>
      </c>
      <c r="P421" s="6"/>
      <c r="Q421" s="9" t="s">
        <v>15</v>
      </c>
    </row>
    <row r="422" spans="1:17" x14ac:dyDescent="0.3">
      <c r="B422" s="203" t="s">
        <v>1</v>
      </c>
      <c r="C422" s="203"/>
      <c r="D422" s="203"/>
      <c r="E422" s="203"/>
      <c r="F422" s="203"/>
      <c r="G422" s="203"/>
      <c r="H422" s="203"/>
      <c r="I422" s="203"/>
      <c r="J422" s="203"/>
      <c r="K422" s="203"/>
      <c r="L422" s="203"/>
      <c r="M422" s="203"/>
      <c r="N422" s="203"/>
      <c r="O422" s="117"/>
    </row>
    <row r="423" spans="1:17" x14ac:dyDescent="0.3">
      <c r="B423" s="204" t="s">
        <v>806</v>
      </c>
      <c r="C423" s="204"/>
      <c r="D423" s="204"/>
      <c r="E423" s="204"/>
      <c r="F423" s="204"/>
      <c r="G423" s="204"/>
      <c r="H423" s="204"/>
      <c r="I423" s="204"/>
      <c r="J423" s="204"/>
      <c r="K423" s="204"/>
      <c r="L423" s="204"/>
      <c r="M423" s="204"/>
      <c r="N423" s="204"/>
      <c r="O423" s="118"/>
      <c r="P423" s="6"/>
      <c r="Q423" s="3"/>
    </row>
    <row r="424" spans="1:17" x14ac:dyDescent="0.3">
      <c r="B424" s="8" t="str">
        <f t="shared" ref="B424:O426" si="37">IFERROR(VLOOKUP($B$423,$4:$145,MATCH($Q424&amp;"/"&amp;B$367,$2:$2,0),FALSE),"")</f>
        <v/>
      </c>
      <c r="C424" s="8" t="str">
        <f t="shared" si="37"/>
        <v/>
      </c>
      <c r="D424" s="8" t="str">
        <f t="shared" si="37"/>
        <v/>
      </c>
      <c r="E424" s="8" t="str">
        <f t="shared" si="37"/>
        <v/>
      </c>
      <c r="F424" s="8" t="str">
        <f t="shared" si="37"/>
        <v/>
      </c>
      <c r="G424" s="8">
        <f t="shared" si="37"/>
        <v>473555</v>
      </c>
      <c r="H424" s="8">
        <f t="shared" si="37"/>
        <v>181667</v>
      </c>
      <c r="I424" s="8">
        <f t="shared" si="37"/>
        <v>110771</v>
      </c>
      <c r="J424" s="8">
        <f t="shared" si="37"/>
        <v>232504</v>
      </c>
      <c r="K424" s="8">
        <f t="shared" si="37"/>
        <v>156714</v>
      </c>
      <c r="L424" s="8">
        <f t="shared" si="37"/>
        <v>582543</v>
      </c>
      <c r="M424" s="8">
        <f t="shared" si="37"/>
        <v>340013</v>
      </c>
      <c r="N424" s="8">
        <f t="shared" si="37"/>
        <v>411064.75</v>
      </c>
      <c r="O424" s="8">
        <f t="shared" si="37"/>
        <v>359280.74</v>
      </c>
      <c r="P424" s="6"/>
      <c r="Q424" s="9" t="s">
        <v>12</v>
      </c>
    </row>
    <row r="425" spans="1:17" x14ac:dyDescent="0.3">
      <c r="B425" s="8" t="str">
        <f t="shared" si="37"/>
        <v/>
      </c>
      <c r="C425" s="8" t="str">
        <f t="shared" si="37"/>
        <v/>
      </c>
      <c r="D425" s="8" t="str">
        <f t="shared" si="37"/>
        <v/>
      </c>
      <c r="E425" s="8" t="str">
        <f t="shared" si="37"/>
        <v/>
      </c>
      <c r="F425" s="8" t="str">
        <f t="shared" si="37"/>
        <v/>
      </c>
      <c r="G425" s="8">
        <f t="shared" si="37"/>
        <v>136803</v>
      </c>
      <c r="H425" s="8">
        <f t="shared" si="37"/>
        <v>233042</v>
      </c>
      <c r="I425" s="8">
        <f t="shared" si="37"/>
        <v>458435</v>
      </c>
      <c r="J425" s="8">
        <f t="shared" si="37"/>
        <v>150804</v>
      </c>
      <c r="K425" s="8">
        <f t="shared" si="37"/>
        <v>158115</v>
      </c>
      <c r="L425" s="8">
        <f t="shared" si="37"/>
        <v>242338</v>
      </c>
      <c r="M425" s="8">
        <f t="shared" si="37"/>
        <v>344551</v>
      </c>
      <c r="N425" s="8">
        <f t="shared" si="37"/>
        <v>488563</v>
      </c>
      <c r="O425" s="8">
        <f t="shared" si="37"/>
        <v>279893</v>
      </c>
      <c r="P425" s="6"/>
      <c r="Q425" s="9" t="s">
        <v>13</v>
      </c>
    </row>
    <row r="426" spans="1:17" x14ac:dyDescent="0.3">
      <c r="B426" s="8" t="str">
        <f t="shared" si="37"/>
        <v/>
      </c>
      <c r="C426" s="8" t="str">
        <f t="shared" si="37"/>
        <v/>
      </c>
      <c r="D426" s="8" t="str">
        <f t="shared" si="37"/>
        <v/>
      </c>
      <c r="E426" s="8" t="str">
        <f t="shared" si="37"/>
        <v/>
      </c>
      <c r="F426" s="8" t="str">
        <f t="shared" si="37"/>
        <v/>
      </c>
      <c r="G426" s="8">
        <f t="shared" si="37"/>
        <v>101830.74</v>
      </c>
      <c r="H426" s="8">
        <f t="shared" si="37"/>
        <v>232854</v>
      </c>
      <c r="I426" s="8">
        <f t="shared" si="37"/>
        <v>158113</v>
      </c>
      <c r="J426" s="8">
        <f t="shared" si="37"/>
        <v>332499</v>
      </c>
      <c r="K426" s="8">
        <f t="shared" si="37"/>
        <v>447815</v>
      </c>
      <c r="L426" s="8">
        <f t="shared" si="37"/>
        <v>248037</v>
      </c>
      <c r="M426" s="8">
        <f t="shared" si="37"/>
        <v>365038</v>
      </c>
      <c r="N426" s="8">
        <f t="shared" si="37"/>
        <v>450508.82</v>
      </c>
      <c r="O426" s="8">
        <f t="shared" si="37"/>
        <v>349391.56</v>
      </c>
      <c r="P426" s="6"/>
      <c r="Q426" s="9" t="s">
        <v>14</v>
      </c>
    </row>
    <row r="427" spans="1:17" x14ac:dyDescent="0.3">
      <c r="B427" s="8" t="str">
        <f t="shared" ref="B427:M427" si="38">IFERROR(VLOOKUP($B$423,$4:$145,MATCH($Q427&amp;"/"&amp;B$367,$2:$2,0),FALSE),"")</f>
        <v/>
      </c>
      <c r="C427" s="8" t="str">
        <f t="shared" si="38"/>
        <v/>
      </c>
      <c r="D427" s="8" t="str">
        <f t="shared" si="38"/>
        <v/>
      </c>
      <c r="E427" s="8" t="str">
        <f t="shared" si="38"/>
        <v/>
      </c>
      <c r="F427" s="8">
        <f t="shared" si="38"/>
        <v>468517.7</v>
      </c>
      <c r="G427" s="8">
        <f t="shared" si="38"/>
        <v>177877</v>
      </c>
      <c r="H427" s="8">
        <f t="shared" si="38"/>
        <v>150758.97</v>
      </c>
      <c r="I427" s="8">
        <f t="shared" si="38"/>
        <v>150520.68</v>
      </c>
      <c r="J427" s="8">
        <f t="shared" si="38"/>
        <v>123483.61</v>
      </c>
      <c r="K427" s="8">
        <f t="shared" si="38"/>
        <v>536300.82999999996</v>
      </c>
      <c r="L427" s="8">
        <f t="shared" si="38"/>
        <v>284781.44</v>
      </c>
      <c r="M427" s="8">
        <f t="shared" si="38"/>
        <v>497947.06</v>
      </c>
      <c r="N427" s="8">
        <f>IFERROR(VLOOKUP($B$423,$4:$145,MATCH($Q427&amp;"/"&amp;N$367,$2:$2,0),FALSE),IFERROR(VLOOKUP($B$423,$4:$145,MATCH($Q426&amp;"/"&amp;N$367,$2:$2,0),FALSE),IFERROR(VLOOKUP($B$423,$4:$145,MATCH($Q425&amp;"/"&amp;N$367,$2:$2,0),FALSE),IFERROR(VLOOKUP($B$423,$4:$145,MATCH($Q424&amp;"/"&amp;N$367,$2:$2,0),FALSE),""))))</f>
        <v>464320.77</v>
      </c>
      <c r="O427" s="8">
        <f>IFERROR(VLOOKUP($B$423,$4:$145,MATCH($Q427&amp;"/"&amp;O$367,$2:$2,0),FALSE),IFERROR(VLOOKUP($B$423,$4:$145,MATCH($Q426&amp;"/"&amp;O$367,$2:$2,0),FALSE),IFERROR(VLOOKUP($B$423,$4:$145,MATCH($Q425&amp;"/"&amp;O$367,$2:$2,0),FALSE),IFERROR(VLOOKUP($B$423,$4:$145,MATCH($Q424&amp;"/"&amp;O$367,$2:$2,0),FALSE),""))))</f>
        <v>399124.52</v>
      </c>
      <c r="P427" s="6"/>
      <c r="Q427" s="9" t="s">
        <v>15</v>
      </c>
    </row>
    <row r="428" spans="1:17" x14ac:dyDescent="0.3">
      <c r="A428" s="84"/>
      <c r="B428" s="12" t="e">
        <f t="shared" ref="B428:M428" si="39">+B427/B$421</f>
        <v>#VALUE!</v>
      </c>
      <c r="C428" s="12" t="e">
        <f t="shared" si="39"/>
        <v>#VALUE!</v>
      </c>
      <c r="D428" s="12" t="e">
        <f t="shared" si="39"/>
        <v>#VALUE!</v>
      </c>
      <c r="E428" s="12" t="e">
        <f t="shared" si="39"/>
        <v>#VALUE!</v>
      </c>
      <c r="F428" s="12">
        <f t="shared" si="39"/>
        <v>0.35658756868836777</v>
      </c>
      <c r="G428" s="12">
        <f t="shared" si="39"/>
        <v>6.9132086120444067E-2</v>
      </c>
      <c r="H428" s="12">
        <f t="shared" si="39"/>
        <v>5.5004438603209138E-2</v>
      </c>
      <c r="I428" s="12">
        <f t="shared" si="39"/>
        <v>4.5800349504502978E-2</v>
      </c>
      <c r="J428" s="12">
        <f t="shared" si="39"/>
        <v>3.9841782671868518E-2</v>
      </c>
      <c r="K428" s="12">
        <f t="shared" si="39"/>
        <v>6.7163671388424079E-2</v>
      </c>
      <c r="L428" s="12">
        <f t="shared" si="39"/>
        <v>2.9613789718007766E-2</v>
      </c>
      <c r="M428" s="12">
        <f t="shared" si="39"/>
        <v>2.1948190683882315E-2</v>
      </c>
      <c r="N428" s="12">
        <f>+N427/N$421</f>
        <v>2.7189918820261172E-2</v>
      </c>
      <c r="O428" s="12">
        <f>+O427/O$421</f>
        <v>1.903290733765714E-2</v>
      </c>
      <c r="P428" s="6"/>
      <c r="Q428" s="11" t="s">
        <v>2552</v>
      </c>
    </row>
    <row r="429" spans="1:17" x14ac:dyDescent="0.3">
      <c r="A429" s="84"/>
      <c r="B429" s="204" t="s">
        <v>809</v>
      </c>
      <c r="C429" s="204"/>
      <c r="D429" s="204"/>
      <c r="E429" s="204"/>
      <c r="F429" s="204"/>
      <c r="G429" s="204"/>
      <c r="H429" s="204"/>
      <c r="I429" s="204"/>
      <c r="J429" s="204"/>
      <c r="K429" s="204"/>
      <c r="L429" s="204"/>
      <c r="M429" s="204"/>
      <c r="N429" s="204"/>
      <c r="O429" s="118"/>
      <c r="P429" s="6"/>
      <c r="Q429" s="3"/>
    </row>
    <row r="430" spans="1:17" x14ac:dyDescent="0.3">
      <c r="B430" s="8" t="str">
        <f t="shared" ref="B430:O432" si="40">IFERROR(VLOOKUP($B$429,$4:$145,MATCH($Q430&amp;"/"&amp;B$367,$2:$2,0),FALSE),"")</f>
        <v/>
      </c>
      <c r="C430" s="8" t="str">
        <f t="shared" si="40"/>
        <v/>
      </c>
      <c r="D430" s="8" t="str">
        <f t="shared" si="40"/>
        <v/>
      </c>
      <c r="E430" s="8" t="str">
        <f t="shared" si="40"/>
        <v/>
      </c>
      <c r="F430" s="8" t="str">
        <f t="shared" si="40"/>
        <v/>
      </c>
      <c r="G430" s="8">
        <f t="shared" si="40"/>
        <v>986505</v>
      </c>
      <c r="H430" s="8">
        <f t="shared" si="40"/>
        <v>841459</v>
      </c>
      <c r="I430" s="8">
        <f t="shared" si="40"/>
        <v>931111</v>
      </c>
      <c r="J430" s="8">
        <f t="shared" si="40"/>
        <v>1455325</v>
      </c>
      <c r="K430" s="8">
        <f t="shared" si="40"/>
        <v>1169582</v>
      </c>
      <c r="L430" s="8">
        <f t="shared" si="40"/>
        <v>2841159</v>
      </c>
      <c r="M430" s="8">
        <f t="shared" si="40"/>
        <v>2123603</v>
      </c>
      <c r="N430" s="8">
        <f t="shared" si="40"/>
        <v>4708886.68</v>
      </c>
      <c r="O430" s="8">
        <f t="shared" si="40"/>
        <v>2637045.7599999998</v>
      </c>
      <c r="P430" s="6"/>
      <c r="Q430" s="9" t="s">
        <v>12</v>
      </c>
    </row>
    <row r="431" spans="1:17" x14ac:dyDescent="0.3">
      <c r="B431" s="8" t="str">
        <f t="shared" si="40"/>
        <v/>
      </c>
      <c r="C431" s="8" t="str">
        <f t="shared" si="40"/>
        <v/>
      </c>
      <c r="D431" s="8" t="str">
        <f t="shared" si="40"/>
        <v/>
      </c>
      <c r="E431" s="8" t="str">
        <f t="shared" si="40"/>
        <v/>
      </c>
      <c r="F431" s="8" t="str">
        <f t="shared" si="40"/>
        <v/>
      </c>
      <c r="G431" s="8">
        <f t="shared" si="40"/>
        <v>686525</v>
      </c>
      <c r="H431" s="8">
        <f t="shared" si="40"/>
        <v>887385</v>
      </c>
      <c r="I431" s="8">
        <f t="shared" si="40"/>
        <v>1307046</v>
      </c>
      <c r="J431" s="8">
        <f t="shared" si="40"/>
        <v>1431206</v>
      </c>
      <c r="K431" s="8">
        <f t="shared" si="40"/>
        <v>1410931</v>
      </c>
      <c r="L431" s="8">
        <f t="shared" si="40"/>
        <v>2526943</v>
      </c>
      <c r="M431" s="8">
        <f t="shared" si="40"/>
        <v>2388020</v>
      </c>
      <c r="N431" s="8">
        <f t="shared" si="40"/>
        <v>4705625</v>
      </c>
      <c r="O431" s="8">
        <f t="shared" si="40"/>
        <v>2437480</v>
      </c>
      <c r="P431" s="6"/>
      <c r="Q431" s="9" t="s">
        <v>13</v>
      </c>
    </row>
    <row r="432" spans="1:17" x14ac:dyDescent="0.3">
      <c r="B432" s="8" t="str">
        <f t="shared" si="40"/>
        <v/>
      </c>
      <c r="C432" s="8" t="str">
        <f t="shared" si="40"/>
        <v/>
      </c>
      <c r="D432" s="8" t="str">
        <f t="shared" si="40"/>
        <v/>
      </c>
      <c r="E432" s="8" t="str">
        <f t="shared" si="40"/>
        <v/>
      </c>
      <c r="F432" s="8" t="str">
        <f t="shared" si="40"/>
        <v/>
      </c>
      <c r="G432" s="8">
        <f t="shared" si="40"/>
        <v>615561.78</v>
      </c>
      <c r="H432" s="8">
        <f t="shared" si="40"/>
        <v>881099</v>
      </c>
      <c r="I432" s="8">
        <f t="shared" si="40"/>
        <v>1002864</v>
      </c>
      <c r="J432" s="8">
        <f t="shared" si="40"/>
        <v>1141806</v>
      </c>
      <c r="K432" s="8">
        <f t="shared" si="40"/>
        <v>1960160</v>
      </c>
      <c r="L432" s="8">
        <f t="shared" si="40"/>
        <v>1923474</v>
      </c>
      <c r="M432" s="8">
        <f t="shared" si="40"/>
        <v>2785664</v>
      </c>
      <c r="N432" s="8">
        <f t="shared" si="40"/>
        <v>3833581.54</v>
      </c>
      <c r="O432" s="8">
        <f t="shared" si="40"/>
        <v>2032762.66</v>
      </c>
      <c r="P432" s="6"/>
      <c r="Q432" s="9" t="s">
        <v>14</v>
      </c>
    </row>
    <row r="433" spans="2:17" x14ac:dyDescent="0.3">
      <c r="B433" s="8" t="str">
        <f t="shared" ref="B433:M433" si="41">IFERROR(VLOOKUP($B$429,$4:$145,MATCH($Q433&amp;"/"&amp;B$367,$2:$2,0),FALSE),"")</f>
        <v/>
      </c>
      <c r="C433" s="8" t="str">
        <f t="shared" si="41"/>
        <v/>
      </c>
      <c r="D433" s="8" t="str">
        <f t="shared" si="41"/>
        <v/>
      </c>
      <c r="E433" s="8" t="str">
        <f t="shared" si="41"/>
        <v/>
      </c>
      <c r="F433" s="8">
        <f t="shared" si="41"/>
        <v>1004913.04</v>
      </c>
      <c r="G433" s="8">
        <f t="shared" si="41"/>
        <v>736846.3</v>
      </c>
      <c r="H433" s="8">
        <f t="shared" si="41"/>
        <v>761713.94</v>
      </c>
      <c r="I433" s="8">
        <f t="shared" si="41"/>
        <v>1433307.86</v>
      </c>
      <c r="J433" s="8">
        <f t="shared" si="41"/>
        <v>821711.11</v>
      </c>
      <c r="K433" s="8">
        <f t="shared" si="41"/>
        <v>2807526.21</v>
      </c>
      <c r="L433" s="8">
        <f t="shared" si="41"/>
        <v>2047965.68</v>
      </c>
      <c r="M433" s="8">
        <f t="shared" si="41"/>
        <v>4617774.62</v>
      </c>
      <c r="N433" s="8">
        <f>IFERROR(VLOOKUP($B$429,$4:$145,MATCH($Q433&amp;"/"&amp;N$367,$2:$2,0),FALSE),IFERROR(VLOOKUP($B$429,$4:$145,MATCH($Q432&amp;"/"&amp;N$367,$2:$2,0),FALSE),IFERROR(VLOOKUP($B$429,$4:$145,MATCH($Q431&amp;"/"&amp;N$367,$2:$2,0),FALSE),IFERROR(VLOOKUP($B$429,$4:$145,MATCH($Q430&amp;"/"&amp;N$367,$2:$2,0),FALSE),""))))</f>
        <v>2659723.44</v>
      </c>
      <c r="O433" s="8">
        <f>IFERROR(VLOOKUP($B$429,$4:$145,MATCH($Q433&amp;"/"&amp;O$367,$2:$2,0),FALSE),IFERROR(VLOOKUP($B$429,$4:$145,MATCH($Q432&amp;"/"&amp;O$367,$2:$2,0),FALSE),IFERROR(VLOOKUP($B$429,$4:$145,MATCH($Q431&amp;"/"&amp;O$367,$2:$2,0),FALSE),IFERROR(VLOOKUP($B$429,$4:$145,MATCH($Q430&amp;"/"&amp;O$367,$2:$2,0),FALSE),""))))</f>
        <v>3183125.65</v>
      </c>
      <c r="P433" s="6"/>
      <c r="Q433" s="9" t="s">
        <v>15</v>
      </c>
    </row>
    <row r="434" spans="2:17" x14ac:dyDescent="0.3">
      <c r="B434" s="12" t="e">
        <f t="shared" ref="B434:M434" si="42">+B433/B$421</f>
        <v>#VALUE!</v>
      </c>
      <c r="C434" s="12" t="e">
        <f t="shared" si="42"/>
        <v>#VALUE!</v>
      </c>
      <c r="D434" s="12" t="e">
        <f t="shared" si="42"/>
        <v>#VALUE!</v>
      </c>
      <c r="E434" s="12" t="e">
        <f t="shared" si="42"/>
        <v>#VALUE!</v>
      </c>
      <c r="F434" s="12">
        <f t="shared" si="42"/>
        <v>0.76483662768095306</v>
      </c>
      <c r="G434" s="12">
        <f t="shared" si="42"/>
        <v>0.28637610185201329</v>
      </c>
      <c r="H434" s="12">
        <f t="shared" si="42"/>
        <v>0.27791147449427739</v>
      </c>
      <c r="I434" s="12">
        <f t="shared" si="42"/>
        <v>0.436126125231106</v>
      </c>
      <c r="J434" s="12">
        <f t="shared" si="42"/>
        <v>0.26512373151124952</v>
      </c>
      <c r="K434" s="12">
        <f t="shared" si="42"/>
        <v>0.35160073830731853</v>
      </c>
      <c r="L434" s="12">
        <f t="shared" si="42"/>
        <v>0.21296340448737383</v>
      </c>
      <c r="M434" s="12">
        <f t="shared" si="42"/>
        <v>0.20353930374637055</v>
      </c>
      <c r="N434" s="12">
        <f>+N433/N$421</f>
        <v>0.15574936356593694</v>
      </c>
      <c r="O434" s="12">
        <f>+O433/O$421</f>
        <v>0.15179256724334966</v>
      </c>
      <c r="P434" s="6"/>
      <c r="Q434" s="11" t="s">
        <v>2552</v>
      </c>
    </row>
    <row r="435" spans="2:17" x14ac:dyDescent="0.3">
      <c r="B435" s="209" t="s">
        <v>2</v>
      </c>
      <c r="C435" s="209"/>
      <c r="D435" s="209"/>
      <c r="E435" s="209"/>
      <c r="F435" s="209"/>
      <c r="G435" s="209"/>
      <c r="H435" s="209"/>
      <c r="I435" s="209"/>
      <c r="J435" s="209"/>
      <c r="K435" s="209"/>
      <c r="L435" s="209"/>
      <c r="M435" s="209"/>
      <c r="N435" s="209"/>
      <c r="O435" s="119"/>
      <c r="P435" s="6"/>
      <c r="Q435" s="3"/>
    </row>
    <row r="436" spans="2:17" x14ac:dyDescent="0.3">
      <c r="B436" s="8" t="str">
        <f t="shared" ref="B436:O438" si="43">IFERROR(VLOOKUP($B$435,$4:$145,MATCH($Q436&amp;"/"&amp;B$367,$2:$2,0),FALSE),"")</f>
        <v/>
      </c>
      <c r="C436" s="8" t="str">
        <f t="shared" si="43"/>
        <v/>
      </c>
      <c r="D436" s="8" t="str">
        <f t="shared" si="43"/>
        <v/>
      </c>
      <c r="E436" s="8" t="str">
        <f t="shared" si="43"/>
        <v/>
      </c>
      <c r="F436" s="8" t="str">
        <f t="shared" si="43"/>
        <v/>
      </c>
      <c r="G436" s="8">
        <f t="shared" si="43"/>
        <v>0</v>
      </c>
      <c r="H436" s="8">
        <f t="shared" si="43"/>
        <v>0</v>
      </c>
      <c r="I436" s="8">
        <f t="shared" si="43"/>
        <v>200000</v>
      </c>
      <c r="J436" s="8">
        <f t="shared" si="43"/>
        <v>530000</v>
      </c>
      <c r="K436" s="8">
        <f t="shared" si="43"/>
        <v>451208</v>
      </c>
      <c r="L436" s="8">
        <f t="shared" si="43"/>
        <v>976841</v>
      </c>
      <c r="M436" s="8">
        <f t="shared" si="43"/>
        <v>320131</v>
      </c>
      <c r="N436" s="8">
        <f t="shared" si="43"/>
        <v>2383751.4</v>
      </c>
      <c r="O436" s="8">
        <f t="shared" si="43"/>
        <v>1287514.73</v>
      </c>
      <c r="P436" s="6"/>
      <c r="Q436" s="9" t="s">
        <v>12</v>
      </c>
    </row>
    <row r="437" spans="2:17" x14ac:dyDescent="0.3">
      <c r="B437" s="8" t="str">
        <f t="shared" si="43"/>
        <v/>
      </c>
      <c r="C437" s="8" t="str">
        <f t="shared" si="43"/>
        <v/>
      </c>
      <c r="D437" s="8" t="str">
        <f t="shared" si="43"/>
        <v/>
      </c>
      <c r="E437" s="8" t="str">
        <f t="shared" si="43"/>
        <v/>
      </c>
      <c r="F437" s="8" t="str">
        <f t="shared" si="43"/>
        <v/>
      </c>
      <c r="G437" s="8">
        <f t="shared" si="43"/>
        <v>0</v>
      </c>
      <c r="H437" s="8">
        <f t="shared" si="43"/>
        <v>0</v>
      </c>
      <c r="I437" s="8">
        <f t="shared" si="43"/>
        <v>220000</v>
      </c>
      <c r="J437" s="8">
        <f t="shared" si="43"/>
        <v>530000</v>
      </c>
      <c r="K437" s="8">
        <f t="shared" si="43"/>
        <v>691208</v>
      </c>
      <c r="L437" s="8">
        <f t="shared" si="43"/>
        <v>896789</v>
      </c>
      <c r="M437" s="8">
        <f t="shared" si="43"/>
        <v>164384</v>
      </c>
      <c r="N437" s="8">
        <f t="shared" si="43"/>
        <v>1950360</v>
      </c>
      <c r="O437" s="8">
        <f t="shared" si="43"/>
        <v>710603</v>
      </c>
      <c r="P437" s="6"/>
      <c r="Q437" s="9" t="s">
        <v>13</v>
      </c>
    </row>
    <row r="438" spans="2:17" x14ac:dyDescent="0.3">
      <c r="B438" s="8" t="str">
        <f t="shared" si="43"/>
        <v/>
      </c>
      <c r="C438" s="8" t="str">
        <f t="shared" si="43"/>
        <v/>
      </c>
      <c r="D438" s="8" t="str">
        <f t="shared" si="43"/>
        <v/>
      </c>
      <c r="E438" s="8" t="str">
        <f t="shared" si="43"/>
        <v/>
      </c>
      <c r="F438" s="8" t="str">
        <f t="shared" si="43"/>
        <v/>
      </c>
      <c r="G438" s="8">
        <f t="shared" si="43"/>
        <v>0</v>
      </c>
      <c r="H438" s="8">
        <f t="shared" si="43"/>
        <v>0</v>
      </c>
      <c r="I438" s="8">
        <f t="shared" si="43"/>
        <v>240000</v>
      </c>
      <c r="J438" s="8">
        <f t="shared" si="43"/>
        <v>330000</v>
      </c>
      <c r="K438" s="8">
        <f t="shared" si="43"/>
        <v>948695</v>
      </c>
      <c r="L438" s="8">
        <f t="shared" si="43"/>
        <v>372500</v>
      </c>
      <c r="M438" s="8">
        <f t="shared" si="43"/>
        <v>318500</v>
      </c>
      <c r="N438" s="8">
        <f t="shared" si="43"/>
        <v>1599404.97</v>
      </c>
      <c r="O438" s="8">
        <f t="shared" si="43"/>
        <v>805605.64999999991</v>
      </c>
      <c r="P438" s="6"/>
      <c r="Q438" s="9" t="s">
        <v>14</v>
      </c>
    </row>
    <row r="439" spans="2:17" x14ac:dyDescent="0.3">
      <c r="B439" s="8" t="str">
        <f t="shared" ref="B439:M439" si="44">IFERROR(VLOOKUP($B$435,$4:$145,MATCH($Q439&amp;"/"&amp;B$367,$2:$2,0),FALSE),"")</f>
        <v/>
      </c>
      <c r="C439" s="8" t="str">
        <f t="shared" si="44"/>
        <v/>
      </c>
      <c r="D439" s="8" t="str">
        <f t="shared" si="44"/>
        <v/>
      </c>
      <c r="E439" s="8" t="str">
        <f t="shared" si="44"/>
        <v/>
      </c>
      <c r="F439" s="8">
        <f t="shared" si="44"/>
        <v>0</v>
      </c>
      <c r="G439" s="8">
        <f t="shared" si="44"/>
        <v>0</v>
      </c>
      <c r="H439" s="8">
        <f t="shared" si="44"/>
        <v>0</v>
      </c>
      <c r="I439" s="8">
        <f t="shared" si="44"/>
        <v>530000</v>
      </c>
      <c r="J439" s="8">
        <f t="shared" si="44"/>
        <v>240000</v>
      </c>
      <c r="K439" s="8">
        <f t="shared" si="44"/>
        <v>1023893.33</v>
      </c>
      <c r="L439" s="8">
        <f t="shared" si="44"/>
        <v>274000</v>
      </c>
      <c r="M439" s="8">
        <f t="shared" si="44"/>
        <v>1788950</v>
      </c>
      <c r="N439" s="8">
        <f>IFERROR(VLOOKUP($B$435,$4:$145,MATCH($Q439&amp;"/"&amp;N$367,$2:$2,0),FALSE),IFERROR(VLOOKUP($B$435,$4:$145,MATCH($Q438&amp;"/"&amp;N$367,$2:$2,0),FALSE),IFERROR(VLOOKUP($B$435,$4:$145,MATCH($Q437&amp;"/"&amp;N$367,$2:$2,0),FALSE),IFERROR(VLOOKUP($B$435,$4:$145,MATCH($Q436&amp;"/"&amp;N$367,$2:$2,0),FALSE),""))))</f>
        <v>689000</v>
      </c>
      <c r="O439" s="8">
        <f>IFERROR(VLOOKUP($B$435,$4:$145,MATCH($Q439&amp;"/"&amp;O$367,$2:$2,0),FALSE),IFERROR(VLOOKUP($B$435,$4:$145,MATCH($Q438&amp;"/"&amp;O$367,$2:$2,0),FALSE),IFERROR(VLOOKUP($B$435,$4:$145,MATCH($Q437&amp;"/"&amp;O$367,$2:$2,0),FALSE),IFERROR(VLOOKUP($B$435,$4:$145,MATCH($Q436&amp;"/"&amp;O$367,$2:$2,0),FALSE),""))))</f>
        <v>1158987.6599999999</v>
      </c>
      <c r="P439" s="6"/>
      <c r="Q439" s="9" t="s">
        <v>15</v>
      </c>
    </row>
    <row r="440" spans="2:17" x14ac:dyDescent="0.3">
      <c r="B440" s="12" t="e">
        <f t="shared" ref="B440:M440" si="45">+B439/B$421</f>
        <v>#VALUE!</v>
      </c>
      <c r="C440" s="12" t="e">
        <f t="shared" si="45"/>
        <v>#VALUE!</v>
      </c>
      <c r="D440" s="12" t="e">
        <f t="shared" si="45"/>
        <v>#VALUE!</v>
      </c>
      <c r="E440" s="12" t="e">
        <f t="shared" si="45"/>
        <v>#VALUE!</v>
      </c>
      <c r="F440" s="12">
        <f t="shared" si="45"/>
        <v>0</v>
      </c>
      <c r="G440" s="12">
        <f t="shared" si="45"/>
        <v>0</v>
      </c>
      <c r="H440" s="12">
        <f t="shared" si="45"/>
        <v>0</v>
      </c>
      <c r="I440" s="12">
        <f t="shared" si="45"/>
        <v>0.16126810772703512</v>
      </c>
      <c r="J440" s="12">
        <f t="shared" si="45"/>
        <v>7.7435603326210203E-2</v>
      </c>
      <c r="K440" s="12">
        <f t="shared" si="45"/>
        <v>0.12822735171399841</v>
      </c>
      <c r="L440" s="12">
        <f t="shared" si="45"/>
        <v>2.8492651707688985E-2</v>
      </c>
      <c r="M440" s="12">
        <f t="shared" si="45"/>
        <v>7.8852189073937429E-2</v>
      </c>
      <c r="N440" s="12">
        <f>+N439/N$421</f>
        <v>4.0346793160168017E-2</v>
      </c>
      <c r="O440" s="12">
        <f>+O439/O$421</f>
        <v>5.5268227415013436E-2</v>
      </c>
      <c r="P440" s="6"/>
      <c r="Q440" s="11" t="s">
        <v>2552</v>
      </c>
    </row>
    <row r="441" spans="2:17" x14ac:dyDescent="0.3">
      <c r="B441" s="204" t="s">
        <v>3</v>
      </c>
      <c r="C441" s="204"/>
      <c r="D441" s="204"/>
      <c r="E441" s="204"/>
      <c r="F441" s="204"/>
      <c r="G441" s="204"/>
      <c r="H441" s="204"/>
      <c r="I441" s="204"/>
      <c r="J441" s="204"/>
      <c r="K441" s="204"/>
      <c r="L441" s="204"/>
      <c r="M441" s="204"/>
      <c r="N441" s="204"/>
      <c r="O441" s="118"/>
      <c r="P441" s="6"/>
      <c r="Q441" s="3"/>
    </row>
    <row r="442" spans="2:17" x14ac:dyDescent="0.3">
      <c r="B442" s="8" t="str">
        <f t="shared" ref="B442:O444" si="46">IFERROR(VLOOKUP($B$441,$4:$145,MATCH($Q442&amp;"/"&amp;B$367,$2:$2,0),FALSE),"")</f>
        <v/>
      </c>
      <c r="C442" s="8" t="str">
        <f t="shared" si="46"/>
        <v/>
      </c>
      <c r="D442" s="8" t="str">
        <f t="shared" si="46"/>
        <v/>
      </c>
      <c r="E442" s="8" t="str">
        <f t="shared" si="46"/>
        <v/>
      </c>
      <c r="F442" s="8" t="str">
        <f t="shared" si="46"/>
        <v/>
      </c>
      <c r="G442" s="8">
        <f t="shared" si="46"/>
        <v>0</v>
      </c>
      <c r="H442" s="8">
        <f t="shared" si="46"/>
        <v>0</v>
      </c>
      <c r="I442" s="8">
        <f t="shared" si="46"/>
        <v>0</v>
      </c>
      <c r="J442" s="8">
        <f t="shared" si="46"/>
        <v>0</v>
      </c>
      <c r="K442" s="8">
        <f t="shared" si="46"/>
        <v>3091</v>
      </c>
      <c r="L442" s="8">
        <f t="shared" si="46"/>
        <v>1922500</v>
      </c>
      <c r="M442" s="8">
        <f t="shared" si="46"/>
        <v>1477000</v>
      </c>
      <c r="N442" s="8">
        <f t="shared" si="46"/>
        <v>1455900</v>
      </c>
      <c r="O442" s="8">
        <f t="shared" si="46"/>
        <v>1166098.05</v>
      </c>
      <c r="P442" s="6"/>
      <c r="Q442" s="9" t="s">
        <v>12</v>
      </c>
    </row>
    <row r="443" spans="2:17" x14ac:dyDescent="0.3">
      <c r="B443" s="8" t="str">
        <f t="shared" si="46"/>
        <v/>
      </c>
      <c r="C443" s="8" t="str">
        <f t="shared" si="46"/>
        <v/>
      </c>
      <c r="D443" s="8" t="str">
        <f t="shared" si="46"/>
        <v/>
      </c>
      <c r="E443" s="8" t="str">
        <f t="shared" si="46"/>
        <v/>
      </c>
      <c r="F443" s="8" t="str">
        <f t="shared" si="46"/>
        <v/>
      </c>
      <c r="G443" s="8">
        <f t="shared" si="46"/>
        <v>0</v>
      </c>
      <c r="H443" s="8">
        <f t="shared" si="46"/>
        <v>0</v>
      </c>
      <c r="I443" s="8">
        <f t="shared" si="46"/>
        <v>0</v>
      </c>
      <c r="J443" s="8">
        <f t="shared" si="46"/>
        <v>0</v>
      </c>
      <c r="K443" s="8">
        <f t="shared" si="46"/>
        <v>140289</v>
      </c>
      <c r="L443" s="8">
        <f t="shared" si="46"/>
        <v>1912000</v>
      </c>
      <c r="M443" s="8">
        <f t="shared" si="46"/>
        <v>1465000</v>
      </c>
      <c r="N443" s="8">
        <f t="shared" si="46"/>
        <v>1442400</v>
      </c>
      <c r="O443" s="8">
        <f t="shared" si="46"/>
        <v>1191619</v>
      </c>
      <c r="P443" s="6"/>
      <c r="Q443" s="9" t="s">
        <v>13</v>
      </c>
    </row>
    <row r="444" spans="2:17" x14ac:dyDescent="0.3">
      <c r="B444" s="8" t="str">
        <f t="shared" si="46"/>
        <v/>
      </c>
      <c r="C444" s="8" t="str">
        <f t="shared" si="46"/>
        <v/>
      </c>
      <c r="D444" s="8" t="str">
        <f t="shared" si="46"/>
        <v/>
      </c>
      <c r="E444" s="8" t="str">
        <f t="shared" si="46"/>
        <v/>
      </c>
      <c r="F444" s="8" t="str">
        <f t="shared" si="46"/>
        <v/>
      </c>
      <c r="G444" s="8">
        <f t="shared" si="46"/>
        <v>0</v>
      </c>
      <c r="H444" s="8">
        <f t="shared" si="46"/>
        <v>0</v>
      </c>
      <c r="I444" s="8">
        <f t="shared" si="46"/>
        <v>0</v>
      </c>
      <c r="J444" s="8">
        <f t="shared" si="46"/>
        <v>0</v>
      </c>
      <c r="K444" s="8">
        <f t="shared" si="46"/>
        <v>0</v>
      </c>
      <c r="L444" s="8">
        <f t="shared" si="46"/>
        <v>1701000</v>
      </c>
      <c r="M444" s="8">
        <f t="shared" si="46"/>
        <v>1452500</v>
      </c>
      <c r="N444" s="8">
        <f t="shared" si="46"/>
        <v>1488188.33</v>
      </c>
      <c r="O444" s="8">
        <f t="shared" si="46"/>
        <v>1173670.1299999999</v>
      </c>
      <c r="P444" s="6"/>
      <c r="Q444" s="9" t="s">
        <v>14</v>
      </c>
    </row>
    <row r="445" spans="2:17" x14ac:dyDescent="0.3">
      <c r="B445" s="8" t="str">
        <f t="shared" ref="B445:M445" si="47">IFERROR(VLOOKUP($B$441,$4:$145,MATCH($Q445&amp;"/"&amp;B$367,$2:$2,0),FALSE),"")</f>
        <v/>
      </c>
      <c r="C445" s="8" t="str">
        <f t="shared" si="47"/>
        <v/>
      </c>
      <c r="D445" s="8" t="str">
        <f t="shared" si="47"/>
        <v/>
      </c>
      <c r="E445" s="8" t="str">
        <f t="shared" si="47"/>
        <v/>
      </c>
      <c r="F445" s="8">
        <f t="shared" si="47"/>
        <v>0</v>
      </c>
      <c r="G445" s="8">
        <f t="shared" si="47"/>
        <v>0</v>
      </c>
      <c r="H445" s="8">
        <f t="shared" si="47"/>
        <v>0</v>
      </c>
      <c r="I445" s="8">
        <f t="shared" si="47"/>
        <v>0</v>
      </c>
      <c r="J445" s="8">
        <f t="shared" si="47"/>
        <v>0</v>
      </c>
      <c r="K445" s="8">
        <f t="shared" si="47"/>
        <v>1933000</v>
      </c>
      <c r="L445" s="8">
        <f t="shared" si="47"/>
        <v>1489000</v>
      </c>
      <c r="M445" s="8">
        <f t="shared" si="47"/>
        <v>1439000</v>
      </c>
      <c r="N445" s="8">
        <f>IFERROR(VLOOKUP($B$441,$4:$145,MATCH($Q445&amp;"/"&amp;N$367,$2:$2,0),FALSE),IFERROR(VLOOKUP($B$441,$4:$145,MATCH($Q444&amp;"/"&amp;N$367,$2:$2,0),FALSE),IFERROR(VLOOKUP($B$441,$4:$145,MATCH($Q443&amp;"/"&amp;N$367,$2:$2,0),FALSE),IFERROR(VLOOKUP($B$441,$4:$145,MATCH($Q442&amp;"/"&amp;N$367,$2:$2,0),FALSE),""))))</f>
        <v>1200000</v>
      </c>
      <c r="O445" s="8">
        <f>IFERROR(VLOOKUP($B$441,$4:$145,MATCH($Q445&amp;"/"&amp;O$367,$2:$2,0),FALSE),IFERROR(VLOOKUP($B$441,$4:$145,MATCH($Q444&amp;"/"&amp;O$367,$2:$2,0),FALSE),IFERROR(VLOOKUP($B$441,$4:$145,MATCH($Q443&amp;"/"&amp;O$367,$2:$2,0),FALSE),IFERROR(VLOOKUP($B$441,$4:$145,MATCH($Q442&amp;"/"&amp;O$367,$2:$2,0),FALSE),""))))</f>
        <v>0</v>
      </c>
      <c r="P445" s="6"/>
      <c r="Q445" s="9" t="s">
        <v>15</v>
      </c>
    </row>
    <row r="446" spans="2:17" x14ac:dyDescent="0.3">
      <c r="B446" s="12" t="e">
        <f t="shared" ref="B446:M446" si="48">+B445/B$421</f>
        <v>#VALUE!</v>
      </c>
      <c r="C446" s="12" t="e">
        <f t="shared" si="48"/>
        <v>#VALUE!</v>
      </c>
      <c r="D446" s="12" t="e">
        <f t="shared" si="48"/>
        <v>#VALUE!</v>
      </c>
      <c r="E446" s="12" t="e">
        <f t="shared" si="48"/>
        <v>#VALUE!</v>
      </c>
      <c r="F446" s="12">
        <f t="shared" si="48"/>
        <v>0</v>
      </c>
      <c r="G446" s="12">
        <f t="shared" si="48"/>
        <v>0</v>
      </c>
      <c r="H446" s="12">
        <f t="shared" si="48"/>
        <v>0</v>
      </c>
      <c r="I446" s="12">
        <f t="shared" si="48"/>
        <v>0</v>
      </c>
      <c r="J446" s="12">
        <f t="shared" si="48"/>
        <v>0</v>
      </c>
      <c r="K446" s="12">
        <f t="shared" si="48"/>
        <v>0.24207938815575536</v>
      </c>
      <c r="L446" s="12">
        <f t="shared" si="48"/>
        <v>0.15483780435309816</v>
      </c>
      <c r="M446" s="12">
        <f t="shared" si="48"/>
        <v>6.3427317743590353E-2</v>
      </c>
      <c r="N446" s="12">
        <f>+N445/N$421</f>
        <v>7.0270176766620646E-2</v>
      </c>
      <c r="O446" s="12">
        <f>+O445/O$421</f>
        <v>0</v>
      </c>
      <c r="P446" s="6"/>
      <c r="Q446" s="11" t="s">
        <v>2552</v>
      </c>
    </row>
    <row r="447" spans="2:17" x14ac:dyDescent="0.3">
      <c r="B447" s="204" t="s">
        <v>4</v>
      </c>
      <c r="C447" s="204"/>
      <c r="D447" s="204"/>
      <c r="E447" s="204"/>
      <c r="F447" s="204"/>
      <c r="G447" s="204"/>
      <c r="H447" s="204"/>
      <c r="I447" s="204"/>
      <c r="J447" s="204"/>
      <c r="K447" s="204"/>
      <c r="L447" s="204"/>
      <c r="M447" s="204"/>
      <c r="N447" s="204"/>
      <c r="O447" s="118"/>
      <c r="P447" s="6"/>
      <c r="Q447" s="3"/>
    </row>
    <row r="448" spans="2:17" x14ac:dyDescent="0.3">
      <c r="B448" s="8" t="str">
        <f t="shared" ref="B448:O450" si="49">IFERROR(VLOOKUP($B$447,$4:$145,MATCH($Q448&amp;"/"&amp;B$367,$2:$2,0),FALSE),"")</f>
        <v/>
      </c>
      <c r="C448" s="8" t="str">
        <f t="shared" si="49"/>
        <v/>
      </c>
      <c r="D448" s="8" t="str">
        <f t="shared" si="49"/>
        <v/>
      </c>
      <c r="E448" s="8" t="str">
        <f t="shared" si="49"/>
        <v/>
      </c>
      <c r="F448" s="8" t="str">
        <f t="shared" si="49"/>
        <v/>
      </c>
      <c r="G448" s="8">
        <f t="shared" si="49"/>
        <v>0</v>
      </c>
      <c r="H448" s="8">
        <f t="shared" si="49"/>
        <v>0</v>
      </c>
      <c r="I448" s="8">
        <f t="shared" si="49"/>
        <v>200000</v>
      </c>
      <c r="J448" s="8">
        <f t="shared" si="49"/>
        <v>530000</v>
      </c>
      <c r="K448" s="8">
        <f t="shared" si="49"/>
        <v>454299</v>
      </c>
      <c r="L448" s="8">
        <f t="shared" si="49"/>
        <v>2899341</v>
      </c>
      <c r="M448" s="8">
        <f t="shared" si="49"/>
        <v>1797131</v>
      </c>
      <c r="N448" s="8">
        <f t="shared" si="49"/>
        <v>3839651.4</v>
      </c>
      <c r="O448" s="8">
        <f t="shared" si="49"/>
        <v>2453612.7800000003</v>
      </c>
      <c r="P448" s="6"/>
      <c r="Q448" s="9" t="s">
        <v>12</v>
      </c>
    </row>
    <row r="449" spans="1:17" x14ac:dyDescent="0.3">
      <c r="B449" s="8" t="str">
        <f t="shared" si="49"/>
        <v/>
      </c>
      <c r="C449" s="8" t="str">
        <f t="shared" si="49"/>
        <v/>
      </c>
      <c r="D449" s="8" t="str">
        <f t="shared" si="49"/>
        <v/>
      </c>
      <c r="E449" s="8" t="str">
        <f t="shared" si="49"/>
        <v/>
      </c>
      <c r="F449" s="8" t="str">
        <f t="shared" si="49"/>
        <v/>
      </c>
      <c r="G449" s="8">
        <f t="shared" si="49"/>
        <v>0</v>
      </c>
      <c r="H449" s="8">
        <f t="shared" si="49"/>
        <v>0</v>
      </c>
      <c r="I449" s="8">
        <f t="shared" si="49"/>
        <v>220000</v>
      </c>
      <c r="J449" s="8">
        <f t="shared" si="49"/>
        <v>530000</v>
      </c>
      <c r="K449" s="8">
        <f t="shared" si="49"/>
        <v>831497</v>
      </c>
      <c r="L449" s="8">
        <f t="shared" si="49"/>
        <v>2808789</v>
      </c>
      <c r="M449" s="8">
        <f t="shared" si="49"/>
        <v>1629384</v>
      </c>
      <c r="N449" s="8">
        <f t="shared" si="49"/>
        <v>3392760</v>
      </c>
      <c r="O449" s="8">
        <f t="shared" si="49"/>
        <v>1902222</v>
      </c>
      <c r="P449" s="6"/>
      <c r="Q449" s="9" t="s">
        <v>13</v>
      </c>
    </row>
    <row r="450" spans="1:17" x14ac:dyDescent="0.3">
      <c r="B450" s="8" t="str">
        <f t="shared" si="49"/>
        <v/>
      </c>
      <c r="C450" s="8" t="str">
        <f t="shared" si="49"/>
        <v/>
      </c>
      <c r="D450" s="8" t="str">
        <f t="shared" si="49"/>
        <v/>
      </c>
      <c r="E450" s="8" t="str">
        <f t="shared" si="49"/>
        <v/>
      </c>
      <c r="F450" s="8" t="str">
        <f t="shared" si="49"/>
        <v/>
      </c>
      <c r="G450" s="8">
        <f t="shared" si="49"/>
        <v>0</v>
      </c>
      <c r="H450" s="8">
        <f t="shared" si="49"/>
        <v>0</v>
      </c>
      <c r="I450" s="8">
        <f t="shared" si="49"/>
        <v>240000</v>
      </c>
      <c r="J450" s="8">
        <f t="shared" si="49"/>
        <v>330000</v>
      </c>
      <c r="K450" s="8">
        <f t="shared" si="49"/>
        <v>948695</v>
      </c>
      <c r="L450" s="8">
        <f t="shared" si="49"/>
        <v>2073500</v>
      </c>
      <c r="M450" s="8">
        <f t="shared" si="49"/>
        <v>1771000</v>
      </c>
      <c r="N450" s="8">
        <f t="shared" si="49"/>
        <v>3087593.3</v>
      </c>
      <c r="O450" s="8">
        <f t="shared" si="49"/>
        <v>1979275.7799999998</v>
      </c>
      <c r="P450" s="6"/>
      <c r="Q450" s="9" t="s">
        <v>14</v>
      </c>
    </row>
    <row r="451" spans="1:17" x14ac:dyDescent="0.3">
      <c r="B451" s="8" t="str">
        <f t="shared" ref="B451:M451" si="50">IFERROR(VLOOKUP($B$447,$4:$145,MATCH($Q451&amp;"/"&amp;B$367,$2:$2,0),FALSE),"")</f>
        <v/>
      </c>
      <c r="C451" s="8" t="str">
        <f t="shared" si="50"/>
        <v/>
      </c>
      <c r="D451" s="8" t="str">
        <f t="shared" si="50"/>
        <v/>
      </c>
      <c r="E451" s="8" t="str">
        <f t="shared" si="50"/>
        <v/>
      </c>
      <c r="F451" s="8">
        <f t="shared" si="50"/>
        <v>0</v>
      </c>
      <c r="G451" s="8">
        <f t="shared" si="50"/>
        <v>0</v>
      </c>
      <c r="H451" s="8">
        <f t="shared" si="50"/>
        <v>0</v>
      </c>
      <c r="I451" s="8">
        <f t="shared" si="50"/>
        <v>530000</v>
      </c>
      <c r="J451" s="8">
        <f t="shared" si="50"/>
        <v>240000</v>
      </c>
      <c r="K451" s="8">
        <f t="shared" si="50"/>
        <v>2956893.33</v>
      </c>
      <c r="L451" s="8">
        <f t="shared" si="50"/>
        <v>1763000</v>
      </c>
      <c r="M451" s="8">
        <f t="shared" si="50"/>
        <v>3227950</v>
      </c>
      <c r="N451" s="8">
        <f>IFERROR(VLOOKUP($B$447,$4:$145,MATCH($Q451&amp;"/"&amp;N$367,$2:$2,0),FALSE),IFERROR(VLOOKUP($B$447,$4:$145,MATCH($Q450&amp;"/"&amp;N$367,$2:$2,0),FALSE),IFERROR(VLOOKUP($B$447,$4:$145,MATCH($Q449&amp;"/"&amp;N$367,$2:$2,0),FALSE),IFERROR(VLOOKUP($B$447,$4:$145,MATCH($Q448&amp;"/"&amp;N$367,$2:$2,0),FALSE),""))))</f>
        <v>1889000</v>
      </c>
      <c r="O451" s="8">
        <f>IFERROR(VLOOKUP($B$447,$4:$145,MATCH($Q451&amp;"/"&amp;O$367,$2:$2,0),FALSE),IFERROR(VLOOKUP($B$447,$4:$145,MATCH($Q450&amp;"/"&amp;O$367,$2:$2,0),FALSE),IFERROR(VLOOKUP($B$447,$4:$145,MATCH($Q449&amp;"/"&amp;O$367,$2:$2,0),FALSE),IFERROR(VLOOKUP($B$447,$4:$145,MATCH($Q448&amp;"/"&amp;O$367,$2:$2,0),FALSE),""))))</f>
        <v>1158987.6599999999</v>
      </c>
      <c r="P451" s="6"/>
      <c r="Q451" s="9" t="s">
        <v>15</v>
      </c>
    </row>
    <row r="452" spans="1:17" s="87" customFormat="1" x14ac:dyDescent="0.3">
      <c r="A452" s="86"/>
      <c r="B452" s="13" t="e">
        <f t="shared" ref="B452:O452" si="51">+B451/B$476</f>
        <v>#VALUE!</v>
      </c>
      <c r="C452" s="13" t="e">
        <f t="shared" si="51"/>
        <v>#VALUE!</v>
      </c>
      <c r="D452" s="13" t="e">
        <f t="shared" si="51"/>
        <v>#VALUE!</v>
      </c>
      <c r="E452" s="13" t="e">
        <f t="shared" si="51"/>
        <v>#VALUE!</v>
      </c>
      <c r="F452" s="13">
        <f t="shared" si="51"/>
        <v>0</v>
      </c>
      <c r="G452" s="13">
        <f t="shared" si="51"/>
        <v>0</v>
      </c>
      <c r="H452" s="13">
        <f t="shared" si="51"/>
        <v>0</v>
      </c>
      <c r="I452" s="13">
        <f t="shared" si="51"/>
        <v>0.28976762238607529</v>
      </c>
      <c r="J452" s="13">
        <f t="shared" si="51"/>
        <v>0.10703871182121484</v>
      </c>
      <c r="K452" s="13">
        <f t="shared" si="51"/>
        <v>1.5930491556524113</v>
      </c>
      <c r="L452" s="13">
        <f t="shared" si="51"/>
        <v>0.39834638574878861</v>
      </c>
      <c r="M452" s="13">
        <f t="shared" si="51"/>
        <v>0.23568090195596283</v>
      </c>
      <c r="N452" s="13">
        <f t="shared" si="51"/>
        <v>0.14776404021466957</v>
      </c>
      <c r="O452" s="13">
        <f t="shared" si="51"/>
        <v>6.9853494651565332E-2</v>
      </c>
      <c r="P452" s="6"/>
      <c r="Q452" s="14" t="s">
        <v>16</v>
      </c>
    </row>
    <row r="453" spans="1:17" x14ac:dyDescent="0.3">
      <c r="A453" s="84"/>
      <c r="B453" s="204" t="s">
        <v>811</v>
      </c>
      <c r="C453" s="204"/>
      <c r="D453" s="204"/>
      <c r="E453" s="204"/>
      <c r="F453" s="204"/>
      <c r="G453" s="204"/>
      <c r="H453" s="204"/>
      <c r="I453" s="204"/>
      <c r="J453" s="204"/>
      <c r="K453" s="204"/>
      <c r="L453" s="204"/>
      <c r="M453" s="204"/>
      <c r="N453" s="204"/>
      <c r="O453" s="118"/>
      <c r="P453" s="6"/>
      <c r="Q453" s="3"/>
    </row>
    <row r="454" spans="1:17" x14ac:dyDescent="0.3">
      <c r="B454" s="8" t="str">
        <f t="shared" ref="B454:O456" si="52">IFERROR(VLOOKUP($B$453,$4:$145,MATCH($Q454&amp;"/"&amp;B$367,$2:$2,0),FALSE),"")</f>
        <v/>
      </c>
      <c r="C454" s="8" t="str">
        <f t="shared" si="52"/>
        <v/>
      </c>
      <c r="D454" s="8" t="str">
        <f t="shared" si="52"/>
        <v/>
      </c>
      <c r="E454" s="8" t="str">
        <f t="shared" si="52"/>
        <v/>
      </c>
      <c r="F454" s="8" t="str">
        <f t="shared" si="52"/>
        <v/>
      </c>
      <c r="G454" s="8">
        <f t="shared" si="52"/>
        <v>16534</v>
      </c>
      <c r="H454" s="8">
        <f t="shared" si="52"/>
        <v>22632</v>
      </c>
      <c r="I454" s="8">
        <f t="shared" si="52"/>
        <v>29049</v>
      </c>
      <c r="J454" s="8">
        <f t="shared" si="52"/>
        <v>23504</v>
      </c>
      <c r="K454" s="8">
        <f t="shared" si="52"/>
        <v>134910</v>
      </c>
      <c r="L454" s="8">
        <f t="shared" si="52"/>
        <v>2077190</v>
      </c>
      <c r="M454" s="8">
        <f t="shared" si="52"/>
        <v>1649116</v>
      </c>
      <c r="N454" s="8">
        <f t="shared" si="52"/>
        <v>1893460.82</v>
      </c>
      <c r="O454" s="8">
        <f t="shared" si="52"/>
        <v>1719534.62</v>
      </c>
      <c r="P454" s="6"/>
      <c r="Q454" s="9" t="s">
        <v>12</v>
      </c>
    </row>
    <row r="455" spans="1:17" x14ac:dyDescent="0.3">
      <c r="B455" s="8" t="str">
        <f t="shared" si="52"/>
        <v/>
      </c>
      <c r="C455" s="8" t="str">
        <f t="shared" si="52"/>
        <v/>
      </c>
      <c r="D455" s="8" t="str">
        <f t="shared" si="52"/>
        <v/>
      </c>
      <c r="E455" s="8" t="str">
        <f t="shared" si="52"/>
        <v/>
      </c>
      <c r="F455" s="8" t="str">
        <f t="shared" si="52"/>
        <v/>
      </c>
      <c r="G455" s="8">
        <f t="shared" si="52"/>
        <v>17232</v>
      </c>
      <c r="H455" s="8">
        <f t="shared" si="52"/>
        <v>23711</v>
      </c>
      <c r="I455" s="8">
        <f t="shared" si="52"/>
        <v>30107</v>
      </c>
      <c r="J455" s="8">
        <f t="shared" si="52"/>
        <v>24199</v>
      </c>
      <c r="K455" s="8">
        <f t="shared" si="52"/>
        <v>271412</v>
      </c>
      <c r="L455" s="8">
        <f t="shared" si="52"/>
        <v>2057499</v>
      </c>
      <c r="M455" s="8">
        <f t="shared" si="52"/>
        <v>1647357</v>
      </c>
      <c r="N455" s="8">
        <f t="shared" si="52"/>
        <v>2042556</v>
      </c>
      <c r="O455" s="8">
        <f t="shared" si="52"/>
        <v>1794933</v>
      </c>
      <c r="P455" s="6"/>
      <c r="Q455" s="9" t="s">
        <v>13</v>
      </c>
    </row>
    <row r="456" spans="1:17" x14ac:dyDescent="0.3">
      <c r="B456" s="8" t="str">
        <f t="shared" si="52"/>
        <v/>
      </c>
      <c r="C456" s="8" t="str">
        <f t="shared" si="52"/>
        <v/>
      </c>
      <c r="D456" s="8" t="str">
        <f t="shared" si="52"/>
        <v/>
      </c>
      <c r="E456" s="8" t="str">
        <f t="shared" si="52"/>
        <v/>
      </c>
      <c r="F456" s="8" t="str">
        <f t="shared" si="52"/>
        <v/>
      </c>
      <c r="G456" s="8">
        <f t="shared" si="52"/>
        <v>17930.25</v>
      </c>
      <c r="H456" s="8">
        <f t="shared" si="52"/>
        <v>24789</v>
      </c>
      <c r="I456" s="8">
        <f t="shared" si="52"/>
        <v>28952</v>
      </c>
      <c r="J456" s="8">
        <f t="shared" si="52"/>
        <v>25181</v>
      </c>
      <c r="K456" s="8">
        <f t="shared" si="52"/>
        <v>134363</v>
      </c>
      <c r="L456" s="8">
        <f t="shared" si="52"/>
        <v>1841933</v>
      </c>
      <c r="M456" s="8">
        <f t="shared" si="52"/>
        <v>1642877</v>
      </c>
      <c r="N456" s="8">
        <f t="shared" si="52"/>
        <v>1998668.11</v>
      </c>
      <c r="O456" s="8">
        <f t="shared" si="52"/>
        <v>1824048.93</v>
      </c>
      <c r="P456" s="6"/>
      <c r="Q456" s="9" t="s">
        <v>14</v>
      </c>
    </row>
    <row r="457" spans="1:17" x14ac:dyDescent="0.3">
      <c r="B457" s="8" t="str">
        <f t="shared" ref="B457:M457" si="53">IFERROR(VLOOKUP($B$453,$4:$145,MATCH($Q457&amp;"/"&amp;B$367,$2:$2,0),FALSE),"")</f>
        <v/>
      </c>
      <c r="C457" s="8" t="str">
        <f t="shared" si="53"/>
        <v/>
      </c>
      <c r="D457" s="8" t="str">
        <f t="shared" si="53"/>
        <v/>
      </c>
      <c r="E457" s="8" t="str">
        <f t="shared" si="53"/>
        <v/>
      </c>
      <c r="F457" s="8">
        <f t="shared" si="53"/>
        <v>15835.52</v>
      </c>
      <c r="G457" s="8">
        <f t="shared" si="53"/>
        <v>21553.69</v>
      </c>
      <c r="H457" s="8">
        <f t="shared" si="53"/>
        <v>25867.95</v>
      </c>
      <c r="I457" s="8">
        <f t="shared" si="53"/>
        <v>24092.959999999999</v>
      </c>
      <c r="J457" s="8">
        <f t="shared" si="53"/>
        <v>35458.949999999997</v>
      </c>
      <c r="K457" s="8">
        <f t="shared" si="53"/>
        <v>2072146.68</v>
      </c>
      <c r="L457" s="8">
        <f t="shared" si="53"/>
        <v>1651320.14</v>
      </c>
      <c r="M457" s="8">
        <f t="shared" si="53"/>
        <v>1622182.9</v>
      </c>
      <c r="N457" s="8">
        <f>IFERROR(VLOOKUP($B$453,$4:$145,MATCH($Q457&amp;"/"&amp;N$367,$2:$2,0),FALSE),IFERROR(VLOOKUP($B$453,$4:$145,MATCH($Q456&amp;"/"&amp;N$367,$2:$2,0),FALSE),IFERROR(VLOOKUP($B$453,$4:$145,MATCH($Q455&amp;"/"&amp;N$367,$2:$2,0),FALSE),IFERROR(VLOOKUP($B$453,$4:$145,MATCH($Q454&amp;"/"&amp;N$367,$2:$2,0),FALSE),""))))</f>
        <v>1339563.4099999999</v>
      </c>
      <c r="O457" s="8">
        <f>IFERROR(VLOOKUP($B$453,$4:$145,MATCH($Q457&amp;"/"&amp;O$367,$2:$2,0),FALSE),IFERROR(VLOOKUP($B$453,$4:$145,MATCH($Q456&amp;"/"&amp;O$367,$2:$2,0),FALSE),IFERROR(VLOOKUP($B$453,$4:$145,MATCH($Q455&amp;"/"&amp;O$367,$2:$2,0),FALSE),IFERROR(VLOOKUP($B$453,$4:$145,MATCH($Q454&amp;"/"&amp;O$367,$2:$2,0),FALSE),""))))</f>
        <v>723852.3</v>
      </c>
      <c r="P457" s="6"/>
      <c r="Q457" s="9" t="s">
        <v>15</v>
      </c>
    </row>
    <row r="458" spans="1:17" x14ac:dyDescent="0.3">
      <c r="B458" s="12" t="e">
        <f t="shared" ref="B458:M458" si="54">+B457/B$421</f>
        <v>#VALUE!</v>
      </c>
      <c r="C458" s="12" t="e">
        <f t="shared" si="54"/>
        <v>#VALUE!</v>
      </c>
      <c r="D458" s="12" t="e">
        <f t="shared" si="54"/>
        <v>#VALUE!</v>
      </c>
      <c r="E458" s="12" t="e">
        <f t="shared" si="54"/>
        <v>#VALUE!</v>
      </c>
      <c r="F458" s="12">
        <f t="shared" si="54"/>
        <v>1.2052371928992269E-2</v>
      </c>
      <c r="G458" s="12">
        <f t="shared" si="54"/>
        <v>8.3768646496925059E-3</v>
      </c>
      <c r="H458" s="12">
        <f t="shared" si="54"/>
        <v>9.4379264302872582E-3</v>
      </c>
      <c r="I458" s="12">
        <f t="shared" si="54"/>
        <v>7.330992582534241E-3</v>
      </c>
      <c r="J458" s="12">
        <f t="shared" si="54"/>
        <v>1.1440771610683005E-2</v>
      </c>
      <c r="K458" s="12">
        <f t="shared" si="54"/>
        <v>0.25950543221075001</v>
      </c>
      <c r="L458" s="12">
        <f t="shared" si="54"/>
        <v>0.17171711535369419</v>
      </c>
      <c r="M458" s="12">
        <f t="shared" si="54"/>
        <v>7.150153595310553E-2</v>
      </c>
      <c r="N458" s="12">
        <f>+N457/N$421</f>
        <v>7.8442798008997602E-2</v>
      </c>
      <c r="O458" s="12">
        <f>+O457/O$421</f>
        <v>3.4518084110818345E-2</v>
      </c>
      <c r="P458" s="6"/>
      <c r="Q458" s="11" t="s">
        <v>2552</v>
      </c>
    </row>
    <row r="459" spans="1:17" x14ac:dyDescent="0.3">
      <c r="B459" s="203" t="s">
        <v>812</v>
      </c>
      <c r="C459" s="203"/>
      <c r="D459" s="203"/>
      <c r="E459" s="203"/>
      <c r="F459" s="203"/>
      <c r="G459" s="203"/>
      <c r="H459" s="203"/>
      <c r="I459" s="203"/>
      <c r="J459" s="203"/>
      <c r="K459" s="203"/>
      <c r="L459" s="203"/>
      <c r="M459" s="203"/>
      <c r="N459" s="203"/>
      <c r="O459" s="117"/>
      <c r="P459" s="6"/>
      <c r="Q459" s="3"/>
    </row>
    <row r="460" spans="1:17" x14ac:dyDescent="0.3">
      <c r="B460" s="8" t="str">
        <f t="shared" ref="B460:O462" si="55">IFERROR(VLOOKUP($B$459,$4:$145,MATCH($Q460&amp;"/"&amp;B$367,$2:$2,0),FALSE),"")</f>
        <v/>
      </c>
      <c r="C460" s="8" t="str">
        <f t="shared" si="55"/>
        <v/>
      </c>
      <c r="D460" s="8" t="str">
        <f t="shared" si="55"/>
        <v/>
      </c>
      <c r="E460" s="8" t="str">
        <f t="shared" si="55"/>
        <v/>
      </c>
      <c r="F460" s="8" t="str">
        <f t="shared" si="55"/>
        <v/>
      </c>
      <c r="G460" s="8">
        <f t="shared" si="55"/>
        <v>1003039</v>
      </c>
      <c r="H460" s="8">
        <f t="shared" si="55"/>
        <v>864091</v>
      </c>
      <c r="I460" s="8">
        <f t="shared" si="55"/>
        <v>960160</v>
      </c>
      <c r="J460" s="8">
        <f t="shared" si="55"/>
        <v>1478829</v>
      </c>
      <c r="K460" s="8">
        <f t="shared" si="55"/>
        <v>1304492</v>
      </c>
      <c r="L460" s="8">
        <f t="shared" si="55"/>
        <v>4918349</v>
      </c>
      <c r="M460" s="8">
        <f t="shared" si="55"/>
        <v>3772719</v>
      </c>
      <c r="N460" s="8">
        <f t="shared" si="55"/>
        <v>6602347.5</v>
      </c>
      <c r="O460" s="8">
        <f t="shared" si="55"/>
        <v>4356580.38</v>
      </c>
      <c r="P460" s="6"/>
      <c r="Q460" s="9" t="s">
        <v>12</v>
      </c>
    </row>
    <row r="461" spans="1:17" x14ac:dyDescent="0.3">
      <c r="B461" s="8" t="str">
        <f t="shared" si="55"/>
        <v/>
      </c>
      <c r="C461" s="8" t="str">
        <f t="shared" si="55"/>
        <v/>
      </c>
      <c r="D461" s="8" t="str">
        <f t="shared" si="55"/>
        <v/>
      </c>
      <c r="E461" s="8" t="str">
        <f t="shared" si="55"/>
        <v/>
      </c>
      <c r="F461" s="8" t="str">
        <f t="shared" si="55"/>
        <v/>
      </c>
      <c r="G461" s="8">
        <f t="shared" si="55"/>
        <v>703757</v>
      </c>
      <c r="H461" s="8">
        <f t="shared" si="55"/>
        <v>911096</v>
      </c>
      <c r="I461" s="8">
        <f t="shared" si="55"/>
        <v>1337153</v>
      </c>
      <c r="J461" s="8">
        <f t="shared" si="55"/>
        <v>1455405</v>
      </c>
      <c r="K461" s="8">
        <f t="shared" si="55"/>
        <v>1682343</v>
      </c>
      <c r="L461" s="8">
        <f t="shared" si="55"/>
        <v>4584442</v>
      </c>
      <c r="M461" s="8">
        <f t="shared" si="55"/>
        <v>4035377</v>
      </c>
      <c r="N461" s="8">
        <f t="shared" si="55"/>
        <v>6748181</v>
      </c>
      <c r="O461" s="8">
        <f t="shared" si="55"/>
        <v>4232413</v>
      </c>
      <c r="P461" s="6"/>
      <c r="Q461" s="9" t="s">
        <v>13</v>
      </c>
    </row>
    <row r="462" spans="1:17" x14ac:dyDescent="0.3">
      <c r="B462" s="8" t="str">
        <f t="shared" si="55"/>
        <v/>
      </c>
      <c r="C462" s="8" t="str">
        <f t="shared" si="55"/>
        <v/>
      </c>
      <c r="D462" s="8" t="str">
        <f t="shared" si="55"/>
        <v/>
      </c>
      <c r="E462" s="8" t="str">
        <f t="shared" si="55"/>
        <v/>
      </c>
      <c r="F462" s="8" t="str">
        <f t="shared" si="55"/>
        <v/>
      </c>
      <c r="G462" s="8">
        <f t="shared" si="55"/>
        <v>633492.03</v>
      </c>
      <c r="H462" s="8">
        <f t="shared" si="55"/>
        <v>905888</v>
      </c>
      <c r="I462" s="8">
        <f t="shared" si="55"/>
        <v>1031816</v>
      </c>
      <c r="J462" s="8">
        <f t="shared" si="55"/>
        <v>1166987</v>
      </c>
      <c r="K462" s="8">
        <f t="shared" si="55"/>
        <v>2094523</v>
      </c>
      <c r="L462" s="8">
        <f t="shared" si="55"/>
        <v>3765407</v>
      </c>
      <c r="M462" s="8">
        <f t="shared" si="55"/>
        <v>4428541</v>
      </c>
      <c r="N462" s="8">
        <f t="shared" si="55"/>
        <v>5832249.6500000004</v>
      </c>
      <c r="O462" s="8">
        <f t="shared" si="55"/>
        <v>3856811.58</v>
      </c>
      <c r="P462" s="6"/>
      <c r="Q462" s="9" t="s">
        <v>14</v>
      </c>
    </row>
    <row r="463" spans="1:17" x14ac:dyDescent="0.3">
      <c r="B463" s="8" t="str">
        <f t="shared" ref="B463:M463" si="56">IFERROR(VLOOKUP($B$459,$4:$145,MATCH($Q463&amp;"/"&amp;B$367,$2:$2,0),FALSE),"")</f>
        <v/>
      </c>
      <c r="C463" s="8" t="str">
        <f t="shared" si="56"/>
        <v/>
      </c>
      <c r="D463" s="8" t="str">
        <f t="shared" si="56"/>
        <v/>
      </c>
      <c r="E463" s="8" t="str">
        <f t="shared" si="56"/>
        <v/>
      </c>
      <c r="F463" s="8">
        <f t="shared" si="56"/>
        <v>1020748.56</v>
      </c>
      <c r="G463" s="8">
        <f t="shared" si="56"/>
        <v>758399.99</v>
      </c>
      <c r="H463" s="8">
        <f t="shared" si="56"/>
        <v>787581.89</v>
      </c>
      <c r="I463" s="8">
        <f t="shared" si="56"/>
        <v>1457400.82</v>
      </c>
      <c r="J463" s="8">
        <f t="shared" si="56"/>
        <v>857170.07</v>
      </c>
      <c r="K463" s="8">
        <f t="shared" si="56"/>
        <v>4879672.88</v>
      </c>
      <c r="L463" s="8">
        <f t="shared" si="56"/>
        <v>3699285.82</v>
      </c>
      <c r="M463" s="8">
        <f t="shared" si="56"/>
        <v>6239957.5199999996</v>
      </c>
      <c r="N463" s="8">
        <f>IFERROR(VLOOKUP($B$459,$4:$145,MATCH($Q463&amp;"/"&amp;N$367,$2:$2,0),FALSE),IFERROR(VLOOKUP($B$459,$4:$145,MATCH($Q462&amp;"/"&amp;N$367,$2:$2,0),FALSE),IFERROR(VLOOKUP($B$459,$4:$145,MATCH($Q461&amp;"/"&amp;N$367,$2:$2,0),FALSE),IFERROR(VLOOKUP($B$459,$4:$145,MATCH($Q460&amp;"/"&amp;N$367,$2:$2,0),FALSE),""))))</f>
        <v>3999286.85</v>
      </c>
      <c r="O463" s="8">
        <f>IFERROR(VLOOKUP($B$459,$4:$145,MATCH($Q463&amp;"/"&amp;O$367,$2:$2,0),FALSE),IFERROR(VLOOKUP($B$459,$4:$145,MATCH($Q462&amp;"/"&amp;O$367,$2:$2,0),FALSE),IFERROR(VLOOKUP($B$459,$4:$145,MATCH($Q461&amp;"/"&amp;O$367,$2:$2,0),FALSE),IFERROR(VLOOKUP($B$459,$4:$145,MATCH($Q460&amp;"/"&amp;O$367,$2:$2,0),FALSE),""))))</f>
        <v>3906977.95</v>
      </c>
      <c r="P463" s="6"/>
      <c r="Q463" s="9" t="s">
        <v>15</v>
      </c>
    </row>
    <row r="464" spans="1:17" x14ac:dyDescent="0.3">
      <c r="B464" s="12" t="e">
        <f t="shared" ref="B464:M464" si="57">+B463/B$421</f>
        <v>#VALUE!</v>
      </c>
      <c r="C464" s="12" t="e">
        <f t="shared" si="57"/>
        <v>#VALUE!</v>
      </c>
      <c r="D464" s="12" t="e">
        <f t="shared" si="57"/>
        <v>#VALUE!</v>
      </c>
      <c r="E464" s="12" t="e">
        <f t="shared" si="57"/>
        <v>#VALUE!</v>
      </c>
      <c r="F464" s="12">
        <f t="shared" si="57"/>
        <v>0.77688899960994529</v>
      </c>
      <c r="G464" s="12">
        <f t="shared" si="57"/>
        <v>0.29475296650170579</v>
      </c>
      <c r="H464" s="12">
        <f t="shared" si="57"/>
        <v>0.28734940092456468</v>
      </c>
      <c r="I464" s="12">
        <f t="shared" si="57"/>
        <v>0.44345711781364022</v>
      </c>
      <c r="J464" s="12">
        <f t="shared" si="57"/>
        <v>0.27656450634841595</v>
      </c>
      <c r="K464" s="12">
        <f t="shared" si="57"/>
        <v>0.61110616926571781</v>
      </c>
      <c r="L464" s="12">
        <f t="shared" si="57"/>
        <v>0.38468051984106805</v>
      </c>
      <c r="M464" s="12">
        <f t="shared" si="57"/>
        <v>0.27504083969947607</v>
      </c>
      <c r="N464" s="12">
        <f>+N463/N$421</f>
        <v>0.23419216157493455</v>
      </c>
      <c r="O464" s="12">
        <f>+O463/O$421</f>
        <v>0.18631065135416799</v>
      </c>
      <c r="P464" s="6"/>
      <c r="Q464" s="11" t="s">
        <v>2552</v>
      </c>
    </row>
    <row r="465" spans="1:18" x14ac:dyDescent="0.3">
      <c r="B465" s="202" t="s">
        <v>17</v>
      </c>
      <c r="C465" s="202"/>
      <c r="D465" s="202"/>
      <c r="E465" s="202"/>
      <c r="F465" s="202"/>
      <c r="G465" s="202"/>
      <c r="H465" s="202"/>
      <c r="I465" s="202"/>
      <c r="J465" s="202"/>
      <c r="K465" s="202"/>
      <c r="L465" s="202"/>
      <c r="M465" s="202"/>
      <c r="N465" s="202"/>
      <c r="O465" s="120"/>
      <c r="P465" s="6"/>
      <c r="Q465" s="11"/>
    </row>
    <row r="466" spans="1:18" x14ac:dyDescent="0.3">
      <c r="B466" s="206" t="s">
        <v>813</v>
      </c>
      <c r="C466" s="206"/>
      <c r="D466" s="206"/>
      <c r="E466" s="206"/>
      <c r="F466" s="206"/>
      <c r="G466" s="206"/>
      <c r="H466" s="206"/>
      <c r="I466" s="206"/>
      <c r="J466" s="206"/>
      <c r="K466" s="206"/>
      <c r="L466" s="206"/>
      <c r="M466" s="206"/>
      <c r="N466" s="206"/>
      <c r="O466" s="121"/>
    </row>
    <row r="467" spans="1:18" x14ac:dyDescent="0.3">
      <c r="B467" s="8" t="str">
        <f t="shared" ref="B467:O469" si="58">IFERROR(VLOOKUP($B$466,$4:$145,MATCH($Q467&amp;"/"&amp;B$367,$2:$2,0),FALSE),"")</f>
        <v/>
      </c>
      <c r="C467" s="8" t="str">
        <f t="shared" si="58"/>
        <v/>
      </c>
      <c r="D467" s="8" t="str">
        <f t="shared" si="58"/>
        <v/>
      </c>
      <c r="E467" s="8" t="str">
        <f t="shared" si="58"/>
        <v/>
      </c>
      <c r="F467" s="8" t="str">
        <f t="shared" si="58"/>
        <v/>
      </c>
      <c r="G467" s="8">
        <f t="shared" si="58"/>
        <v>215721</v>
      </c>
      <c r="H467" s="8">
        <f t="shared" si="58"/>
        <v>897354</v>
      </c>
      <c r="I467" s="8">
        <f t="shared" si="58"/>
        <v>966141</v>
      </c>
      <c r="J467" s="8">
        <f t="shared" si="58"/>
        <v>423471</v>
      </c>
      <c r="K467" s="8">
        <f t="shared" si="58"/>
        <v>909912</v>
      </c>
      <c r="L467" s="8">
        <f t="shared" si="58"/>
        <v>941209</v>
      </c>
      <c r="M467" s="8">
        <f t="shared" si="58"/>
        <v>1439033</v>
      </c>
      <c r="N467" s="8">
        <f t="shared" si="58"/>
        <v>1766789.55</v>
      </c>
      <c r="O467" s="8">
        <f t="shared" si="58"/>
        <v>1768042.92</v>
      </c>
      <c r="P467" s="6"/>
      <c r="Q467" s="9" t="s">
        <v>12</v>
      </c>
    </row>
    <row r="468" spans="1:18" x14ac:dyDescent="0.3">
      <c r="B468" s="8" t="str">
        <f t="shared" si="58"/>
        <v/>
      </c>
      <c r="C468" s="8" t="str">
        <f t="shared" si="58"/>
        <v/>
      </c>
      <c r="D468" s="8" t="str">
        <f t="shared" si="58"/>
        <v/>
      </c>
      <c r="E468" s="8" t="str">
        <f t="shared" si="58"/>
        <v/>
      </c>
      <c r="F468" s="8" t="str">
        <f t="shared" si="58"/>
        <v/>
      </c>
      <c r="G468" s="8">
        <f t="shared" si="58"/>
        <v>468820</v>
      </c>
      <c r="H468" s="8">
        <f t="shared" si="58"/>
        <v>768743</v>
      </c>
      <c r="I468" s="8">
        <f t="shared" si="58"/>
        <v>784401</v>
      </c>
      <c r="J468" s="8">
        <f t="shared" si="58"/>
        <v>511043</v>
      </c>
      <c r="K468" s="8">
        <f t="shared" si="58"/>
        <v>695596</v>
      </c>
      <c r="L468" s="8">
        <f t="shared" si="58"/>
        <v>971826</v>
      </c>
      <c r="M468" s="8">
        <f t="shared" si="58"/>
        <v>1254728</v>
      </c>
      <c r="N468" s="8">
        <f t="shared" si="58"/>
        <v>1660931</v>
      </c>
      <c r="O468" s="8">
        <f t="shared" si="58"/>
        <v>1689652</v>
      </c>
      <c r="P468" s="6"/>
      <c r="Q468" s="9" t="s">
        <v>13</v>
      </c>
    </row>
    <row r="469" spans="1:18" x14ac:dyDescent="0.3">
      <c r="B469" s="8" t="str">
        <f t="shared" si="58"/>
        <v/>
      </c>
      <c r="C469" s="8" t="str">
        <f t="shared" si="58"/>
        <v/>
      </c>
      <c r="D469" s="8" t="str">
        <f t="shared" si="58"/>
        <v/>
      </c>
      <c r="E469" s="8" t="str">
        <f t="shared" si="58"/>
        <v/>
      </c>
      <c r="F469" s="8" t="str">
        <f t="shared" si="58"/>
        <v/>
      </c>
      <c r="G469" s="8">
        <f t="shared" si="58"/>
        <v>361212.61</v>
      </c>
      <c r="H469" s="8">
        <f t="shared" si="58"/>
        <v>478891</v>
      </c>
      <c r="I469" s="8">
        <f t="shared" si="58"/>
        <v>1085241</v>
      </c>
      <c r="J469" s="8">
        <f t="shared" si="58"/>
        <v>743108</v>
      </c>
      <c r="K469" s="8">
        <f t="shared" si="58"/>
        <v>819862</v>
      </c>
      <c r="L469" s="8">
        <f t="shared" si="58"/>
        <v>1156198</v>
      </c>
      <c r="M469" s="8">
        <f t="shared" si="58"/>
        <v>1564126</v>
      </c>
      <c r="N469" s="8">
        <f t="shared" si="58"/>
        <v>2060637.17</v>
      </c>
      <c r="O469" s="8">
        <f t="shared" si="58"/>
        <v>2430446.54</v>
      </c>
      <c r="P469" s="6"/>
      <c r="Q469" s="9" t="s">
        <v>14</v>
      </c>
    </row>
    <row r="470" spans="1:18" x14ac:dyDescent="0.3">
      <c r="B470" s="8" t="str">
        <f t="shared" ref="B470:M470" si="59">IFERROR(VLOOKUP($B$466,$4:$145,MATCH($Q470&amp;"/"&amp;B$367,$2:$2,0),FALSE),"")</f>
        <v/>
      </c>
      <c r="C470" s="8" t="str">
        <f t="shared" si="59"/>
        <v/>
      </c>
      <c r="D470" s="8" t="str">
        <f t="shared" si="59"/>
        <v/>
      </c>
      <c r="E470" s="8" t="str">
        <f t="shared" si="59"/>
        <v/>
      </c>
      <c r="F470" s="8">
        <f t="shared" si="59"/>
        <v>147437.24</v>
      </c>
      <c r="G470" s="8">
        <f t="shared" si="59"/>
        <v>583247.77</v>
      </c>
      <c r="H470" s="8">
        <f t="shared" si="59"/>
        <v>708861.25</v>
      </c>
      <c r="I470" s="8">
        <f t="shared" si="59"/>
        <v>193436.12</v>
      </c>
      <c r="J470" s="8">
        <f t="shared" si="59"/>
        <v>596645.89</v>
      </c>
      <c r="K470" s="8">
        <f t="shared" si="59"/>
        <v>767539.04</v>
      </c>
      <c r="L470" s="8">
        <f t="shared" si="59"/>
        <v>1177707.48</v>
      </c>
      <c r="M470" s="8">
        <f t="shared" si="59"/>
        <v>1469309.47</v>
      </c>
      <c r="N470" s="8">
        <f>IFERROR(VLOOKUP($B$466,$4:$145,MATCH($Q470&amp;"/"&amp;N$367,$2:$2,0),FALSE),IFERROR(VLOOKUP($B$466,$4:$145,MATCH($Q469&amp;"/"&amp;N$367,$2:$2,0),FALSE),IFERROR(VLOOKUP($B$466,$4:$145,MATCH($Q468&amp;"/"&amp;N$367,$2:$2,0),FALSE),IFERROR(VLOOKUP($B$466,$4:$145,MATCH($Q467&amp;"/"&amp;N$367,$2:$2,0),FALSE),""))))</f>
        <v>1927099.28</v>
      </c>
      <c r="O470" s="8">
        <f>IFERROR(VLOOKUP($B$466,$4:$145,MATCH($Q470&amp;"/"&amp;O$367,$2:$2,0),FALSE),IFERROR(VLOOKUP($B$466,$4:$145,MATCH($Q469&amp;"/"&amp;O$367,$2:$2,0),FALSE),IFERROR(VLOOKUP($B$466,$4:$145,MATCH($Q468&amp;"/"&amp;O$367,$2:$2,0),FALSE),IFERROR(VLOOKUP($B$466,$4:$145,MATCH($Q467&amp;"/"&amp;O$367,$2:$2,0),FALSE),""))))</f>
        <v>2856470.02</v>
      </c>
      <c r="P470" s="6"/>
      <c r="Q470" s="9" t="s">
        <v>15</v>
      </c>
    </row>
    <row r="471" spans="1:18" x14ac:dyDescent="0.3">
      <c r="A471" s="85"/>
      <c r="B471" s="12" t="e">
        <f t="shared" ref="B471:M471" si="60">+B470/B$421</f>
        <v>#VALUE!</v>
      </c>
      <c r="C471" s="12" t="e">
        <f t="shared" si="60"/>
        <v>#VALUE!</v>
      </c>
      <c r="D471" s="12" t="e">
        <f t="shared" si="60"/>
        <v>#VALUE!</v>
      </c>
      <c r="E471" s="12" t="e">
        <f t="shared" si="60"/>
        <v>#VALUE!</v>
      </c>
      <c r="F471" s="12">
        <f t="shared" si="60"/>
        <v>0.11221408912773916</v>
      </c>
      <c r="G471" s="12">
        <f t="shared" si="60"/>
        <v>0.22667986903982501</v>
      </c>
      <c r="H471" s="12">
        <f t="shared" si="60"/>
        <v>0.25862816059183136</v>
      </c>
      <c r="I471" s="12">
        <f t="shared" si="60"/>
        <v>5.8858635921622056E-2</v>
      </c>
      <c r="J471" s="12">
        <f t="shared" si="60"/>
        <v>0.19250681026772354</v>
      </c>
      <c r="K471" s="12">
        <f t="shared" si="60"/>
        <v>9.6122804546743837E-2</v>
      </c>
      <c r="L471" s="12">
        <f t="shared" si="60"/>
        <v>0.12246718628167916</v>
      </c>
      <c r="M471" s="12">
        <f t="shared" si="60"/>
        <v>6.4763279094757709E-2</v>
      </c>
      <c r="N471" s="12">
        <f>+N470/N$421</f>
        <v>0.1128480058770228</v>
      </c>
      <c r="O471" s="12">
        <f>+O470/O$421</f>
        <v>0.13621545778108454</v>
      </c>
      <c r="P471" s="6"/>
      <c r="Q471" s="11" t="s">
        <v>2552</v>
      </c>
    </row>
    <row r="472" spans="1:18" x14ac:dyDescent="0.3">
      <c r="B472" s="202" t="s">
        <v>814</v>
      </c>
      <c r="C472" s="202"/>
      <c r="D472" s="202"/>
      <c r="E472" s="202"/>
      <c r="F472" s="202"/>
      <c r="G472" s="202"/>
      <c r="H472" s="202"/>
      <c r="I472" s="202"/>
      <c r="J472" s="202"/>
      <c r="K472" s="202"/>
      <c r="L472" s="202"/>
      <c r="M472" s="202"/>
      <c r="N472" s="202"/>
      <c r="O472" s="120"/>
    </row>
    <row r="473" spans="1:18" x14ac:dyDescent="0.3">
      <c r="B473" s="8" t="str">
        <f t="shared" ref="B473:O475" si="61">IFERROR(VLOOKUP($B$472,$4:$145,MATCH($Q473&amp;"/"&amp;B$367,$2:$2,0),FALSE),"")</f>
        <v/>
      </c>
      <c r="C473" s="8" t="str">
        <f t="shared" si="61"/>
        <v/>
      </c>
      <c r="D473" s="8" t="str">
        <f t="shared" si="61"/>
        <v/>
      </c>
      <c r="E473" s="8" t="str">
        <f t="shared" si="61"/>
        <v/>
      </c>
      <c r="F473" s="8" t="str">
        <f t="shared" si="61"/>
        <v/>
      </c>
      <c r="G473" s="8">
        <f t="shared" si="61"/>
        <v>547387</v>
      </c>
      <c r="H473" s="8">
        <f t="shared" si="61"/>
        <v>2129140</v>
      </c>
      <c r="I473" s="8">
        <f t="shared" si="61"/>
        <v>2210685</v>
      </c>
      <c r="J473" s="8">
        <f t="shared" si="61"/>
        <v>2068833</v>
      </c>
      <c r="K473" s="8">
        <f t="shared" si="61"/>
        <v>2555738</v>
      </c>
      <c r="L473" s="8">
        <f t="shared" si="61"/>
        <v>2029738</v>
      </c>
      <c r="M473" s="8">
        <f t="shared" si="61"/>
        <v>11755315</v>
      </c>
      <c r="N473" s="8">
        <f t="shared" si="61"/>
        <v>14876199.41</v>
      </c>
      <c r="O473" s="8">
        <f t="shared" si="61"/>
        <v>14537780.859999999</v>
      </c>
      <c r="P473" s="6"/>
      <c r="Q473" s="9" t="s">
        <v>12</v>
      </c>
    </row>
    <row r="474" spans="1:18" x14ac:dyDescent="0.3">
      <c r="B474" s="8" t="str">
        <f t="shared" si="61"/>
        <v/>
      </c>
      <c r="C474" s="8" t="str">
        <f t="shared" si="61"/>
        <v/>
      </c>
      <c r="D474" s="8" t="str">
        <f t="shared" si="61"/>
        <v/>
      </c>
      <c r="E474" s="8" t="str">
        <f t="shared" si="61"/>
        <v/>
      </c>
      <c r="F474" s="8" t="str">
        <f t="shared" si="61"/>
        <v/>
      </c>
      <c r="G474" s="8">
        <f t="shared" si="61"/>
        <v>800137</v>
      </c>
      <c r="H474" s="8">
        <f t="shared" si="61"/>
        <v>2037004</v>
      </c>
      <c r="I474" s="8">
        <f t="shared" si="61"/>
        <v>2029377</v>
      </c>
      <c r="J474" s="8">
        <f t="shared" si="61"/>
        <v>2155815</v>
      </c>
      <c r="K474" s="8">
        <f t="shared" si="61"/>
        <v>2341479</v>
      </c>
      <c r="L474" s="8">
        <f t="shared" si="61"/>
        <v>2139805</v>
      </c>
      <c r="M474" s="8">
        <f t="shared" si="61"/>
        <v>13805184</v>
      </c>
      <c r="N474" s="8">
        <f t="shared" si="61"/>
        <v>15668143</v>
      </c>
      <c r="O474" s="8">
        <f t="shared" si="61"/>
        <v>14462121</v>
      </c>
      <c r="P474" s="6"/>
      <c r="Q474" s="9" t="s">
        <v>13</v>
      </c>
    </row>
    <row r="475" spans="1:18" x14ac:dyDescent="0.3">
      <c r="B475" s="8" t="str">
        <f t="shared" si="61"/>
        <v/>
      </c>
      <c r="C475" s="8" t="str">
        <f t="shared" si="61"/>
        <v/>
      </c>
      <c r="D475" s="8" t="str">
        <f t="shared" si="61"/>
        <v/>
      </c>
      <c r="E475" s="8" t="str">
        <f t="shared" si="61"/>
        <v/>
      </c>
      <c r="F475" s="8" t="str">
        <f t="shared" si="61"/>
        <v/>
      </c>
      <c r="G475" s="8">
        <f t="shared" si="61"/>
        <v>1593132.58</v>
      </c>
      <c r="H475" s="8">
        <f t="shared" si="61"/>
        <v>1760533</v>
      </c>
      <c r="I475" s="8">
        <f t="shared" si="61"/>
        <v>2330258</v>
      </c>
      <c r="J475" s="8">
        <f t="shared" si="61"/>
        <v>2387880</v>
      </c>
      <c r="K475" s="8">
        <f t="shared" si="61"/>
        <v>2575964</v>
      </c>
      <c r="L475" s="8">
        <f t="shared" si="61"/>
        <v>4345098</v>
      </c>
      <c r="M475" s="8">
        <f t="shared" si="61"/>
        <v>13856536</v>
      </c>
      <c r="N475" s="8">
        <f t="shared" si="61"/>
        <v>15457990.08</v>
      </c>
      <c r="O475" s="8">
        <f t="shared" si="61"/>
        <v>15529474.970000001</v>
      </c>
      <c r="P475" s="6"/>
      <c r="Q475" s="9" t="s">
        <v>14</v>
      </c>
    </row>
    <row r="476" spans="1:18" x14ac:dyDescent="0.3">
      <c r="B476" s="8" t="str">
        <f t="shared" ref="B476:M476" si="62">IFERROR(VLOOKUP($B$472,$4:$145,MATCH($Q476&amp;"/"&amp;B$367,$2:$2,0),FALSE),"")</f>
        <v/>
      </c>
      <c r="C476" s="8" t="str">
        <f t="shared" si="62"/>
        <v/>
      </c>
      <c r="D476" s="8" t="str">
        <f t="shared" si="62"/>
        <v/>
      </c>
      <c r="E476" s="8" t="str">
        <f t="shared" si="62"/>
        <v/>
      </c>
      <c r="F476" s="8">
        <f t="shared" si="62"/>
        <v>293143.84999999998</v>
      </c>
      <c r="G476" s="8">
        <f t="shared" si="62"/>
        <v>1814602.07</v>
      </c>
      <c r="H476" s="8">
        <f t="shared" si="62"/>
        <v>1953269.1</v>
      </c>
      <c r="I476" s="8">
        <f t="shared" si="62"/>
        <v>1829051.83</v>
      </c>
      <c r="J476" s="8">
        <f t="shared" si="62"/>
        <v>2242179.4500000002</v>
      </c>
      <c r="K476" s="8">
        <f t="shared" si="62"/>
        <v>1856121.84</v>
      </c>
      <c r="L476" s="8">
        <f t="shared" si="62"/>
        <v>4425796.4000000004</v>
      </c>
      <c r="M476" s="8">
        <f t="shared" si="62"/>
        <v>13696273.109999999</v>
      </c>
      <c r="N476" s="8">
        <f>IFERROR(VLOOKUP($B$472,$4:$145,MATCH($Q476&amp;"/"&amp;N$367,$2:$2,0),FALSE),IFERROR(VLOOKUP($B$472,$4:$145,MATCH($Q475&amp;"/"&amp;N$367,$2:$2,0),FALSE),IFERROR(VLOOKUP($B$472,$4:$145,MATCH($Q474&amp;"/"&amp;N$367,$2:$2,0),FALSE),IFERROR(VLOOKUP($B$472,$4:$145,MATCH($Q473&amp;"/"&amp;N$367,$2:$2,0),FALSE),""))))</f>
        <v>12783895.17</v>
      </c>
      <c r="O476" s="8">
        <f>IFERROR(VLOOKUP($B$472,$4:$145,MATCH($Q476&amp;"/"&amp;O$367,$2:$2,0),FALSE),IFERROR(VLOOKUP($B$472,$4:$145,MATCH($Q475&amp;"/"&amp;O$367,$2:$2,0),FALSE),IFERROR(VLOOKUP($B$472,$4:$145,MATCH($Q474&amp;"/"&amp;O$367,$2:$2,0),FALSE),IFERROR(VLOOKUP($B$472,$4:$145,MATCH($Q473&amp;"/"&amp;O$367,$2:$2,0),FALSE),""))))</f>
        <v>16591691.880000001</v>
      </c>
      <c r="P476" s="6"/>
      <c r="Q476" s="9" t="s">
        <v>15</v>
      </c>
    </row>
    <row r="477" spans="1:18" x14ac:dyDescent="0.3">
      <c r="A477" s="85"/>
      <c r="B477" s="12" t="e">
        <f t="shared" ref="B477:M477" si="63">+B476/B$421</f>
        <v>#VALUE!</v>
      </c>
      <c r="C477" s="12" t="e">
        <f t="shared" si="63"/>
        <v>#VALUE!</v>
      </c>
      <c r="D477" s="12" t="e">
        <f t="shared" si="63"/>
        <v>#VALUE!</v>
      </c>
      <c r="E477" s="12" t="e">
        <f t="shared" si="63"/>
        <v>#VALUE!</v>
      </c>
      <c r="F477" s="12">
        <f t="shared" si="63"/>
        <v>0.22311100039005477</v>
      </c>
      <c r="G477" s="12">
        <f t="shared" si="63"/>
        <v>0.70524703349829421</v>
      </c>
      <c r="H477" s="12">
        <f t="shared" si="63"/>
        <v>0.71265059907543526</v>
      </c>
      <c r="I477" s="12">
        <f t="shared" si="63"/>
        <v>0.55654288218635983</v>
      </c>
      <c r="J477" s="12">
        <f t="shared" si="63"/>
        <v>0.72343549365158411</v>
      </c>
      <c r="K477" s="12">
        <f t="shared" si="63"/>
        <v>0.23245154649236152</v>
      </c>
      <c r="L477" s="12">
        <f t="shared" si="63"/>
        <v>0.46022874216913784</v>
      </c>
      <c r="M477" s="12">
        <f t="shared" si="63"/>
        <v>0.60369552915285785</v>
      </c>
      <c r="N477" s="12">
        <f>+N476/N$421</f>
        <v>0.74860547780153985</v>
      </c>
      <c r="O477" s="12">
        <f>+O476/O$421</f>
        <v>0.7912020392207384</v>
      </c>
      <c r="P477" s="6"/>
      <c r="Q477" s="11" t="s">
        <v>2552</v>
      </c>
    </row>
    <row r="478" spans="1:18" x14ac:dyDescent="0.3">
      <c r="B478" s="186" t="s">
        <v>18</v>
      </c>
      <c r="C478" s="186"/>
      <c r="D478" s="186"/>
      <c r="E478" s="186"/>
      <c r="F478" s="186"/>
      <c r="G478" s="186"/>
      <c r="H478" s="186"/>
      <c r="I478" s="186"/>
      <c r="J478" s="186"/>
      <c r="K478" s="186"/>
      <c r="L478" s="186"/>
      <c r="M478" s="186"/>
      <c r="N478" s="186"/>
      <c r="O478" s="115"/>
      <c r="P478" s="6"/>
      <c r="Q478" s="15"/>
    </row>
    <row r="479" spans="1:18" x14ac:dyDescent="0.3">
      <c r="B479" s="186" t="s">
        <v>877</v>
      </c>
      <c r="C479" s="186"/>
      <c r="D479" s="186"/>
      <c r="E479" s="186"/>
      <c r="F479" s="186"/>
      <c r="G479" s="186"/>
      <c r="H479" s="186"/>
      <c r="I479" s="186"/>
      <c r="J479" s="186"/>
      <c r="K479" s="186"/>
      <c r="L479" s="186"/>
      <c r="M479" s="186"/>
      <c r="N479" s="186"/>
      <c r="O479" s="115"/>
      <c r="P479" s="6"/>
      <c r="Q479" s="9"/>
    </row>
    <row r="480" spans="1:18" x14ac:dyDescent="0.3">
      <c r="B480" s="7" t="str">
        <f t="shared" ref="B480:O483" si="64">IFERROR(VLOOKUP($B$479,$149:$235,MATCH($Q480&amp;"/"&amp;B$367,$147:$147,0),FALSE),"")</f>
        <v/>
      </c>
      <c r="C480" s="7" t="str">
        <f t="shared" si="64"/>
        <v/>
      </c>
      <c r="D480" s="7" t="str">
        <f t="shared" si="64"/>
        <v/>
      </c>
      <c r="E480" s="7" t="str">
        <f t="shared" si="64"/>
        <v/>
      </c>
      <c r="F480" s="7" t="str">
        <f t="shared" si="64"/>
        <v/>
      </c>
      <c r="G480" s="7">
        <f t="shared" si="64"/>
        <v>650303</v>
      </c>
      <c r="H480" s="7">
        <f t="shared" si="64"/>
        <v>849208</v>
      </c>
      <c r="I480" s="7">
        <f t="shared" si="64"/>
        <v>762186</v>
      </c>
      <c r="J480" s="7">
        <f t="shared" si="64"/>
        <v>549079</v>
      </c>
      <c r="K480" s="7">
        <f t="shared" si="64"/>
        <v>550574</v>
      </c>
      <c r="L480" s="7">
        <f t="shared" si="64"/>
        <v>851595</v>
      </c>
      <c r="M480" s="7">
        <f t="shared" si="64"/>
        <v>1076881</v>
      </c>
      <c r="N480" s="7">
        <f t="shared" si="64"/>
        <v>1391849.98</v>
      </c>
      <c r="O480" s="7">
        <f t="shared" si="64"/>
        <v>445360.54</v>
      </c>
      <c r="P480" s="17"/>
      <c r="Q480" s="9" t="s">
        <v>12</v>
      </c>
      <c r="R480" s="88"/>
    </row>
    <row r="481" spans="1:17" x14ac:dyDescent="0.3">
      <c r="B481" s="7" t="str">
        <f t="shared" si="64"/>
        <v/>
      </c>
      <c r="C481" s="7" t="str">
        <f t="shared" si="64"/>
        <v/>
      </c>
      <c r="D481" s="7" t="str">
        <f t="shared" si="64"/>
        <v/>
      </c>
      <c r="E481" s="7" t="str">
        <f t="shared" si="64"/>
        <v/>
      </c>
      <c r="F481" s="7" t="str">
        <f t="shared" si="64"/>
        <v/>
      </c>
      <c r="G481" s="7">
        <f t="shared" si="64"/>
        <v>734869</v>
      </c>
      <c r="H481" s="7">
        <f t="shared" si="64"/>
        <v>852889</v>
      </c>
      <c r="I481" s="7">
        <f t="shared" si="64"/>
        <v>795231</v>
      </c>
      <c r="J481" s="7">
        <f t="shared" si="64"/>
        <v>536965</v>
      </c>
      <c r="K481" s="7">
        <f t="shared" si="64"/>
        <v>711860</v>
      </c>
      <c r="L481" s="7">
        <f t="shared" si="64"/>
        <v>978176</v>
      </c>
      <c r="M481" s="7">
        <f t="shared" si="64"/>
        <v>1207867</v>
      </c>
      <c r="N481" s="7">
        <f t="shared" si="64"/>
        <v>1667871</v>
      </c>
      <c r="O481" s="7">
        <f t="shared" si="64"/>
        <v>717212</v>
      </c>
      <c r="P481" s="17"/>
      <c r="Q481" s="9" t="s">
        <v>13</v>
      </c>
    </row>
    <row r="482" spans="1:17" x14ac:dyDescent="0.3">
      <c r="B482" s="7" t="str">
        <f t="shared" si="64"/>
        <v/>
      </c>
      <c r="C482" s="7" t="str">
        <f t="shared" si="64"/>
        <v/>
      </c>
      <c r="D482" s="7" t="str">
        <f t="shared" si="64"/>
        <v/>
      </c>
      <c r="E482" s="7" t="str">
        <f t="shared" si="64"/>
        <v/>
      </c>
      <c r="F482" s="7" t="str">
        <f t="shared" si="64"/>
        <v/>
      </c>
      <c r="G482" s="7">
        <f t="shared" si="64"/>
        <v>761225.42</v>
      </c>
      <c r="H482" s="7">
        <f t="shared" si="64"/>
        <v>805547</v>
      </c>
      <c r="I482" s="7">
        <f t="shared" si="64"/>
        <v>789372</v>
      </c>
      <c r="J482" s="7">
        <f t="shared" si="64"/>
        <v>519723</v>
      </c>
      <c r="K482" s="7">
        <f t="shared" si="64"/>
        <v>672471</v>
      </c>
      <c r="L482" s="7">
        <f t="shared" si="64"/>
        <v>978295</v>
      </c>
      <c r="M482" s="7">
        <f t="shared" si="64"/>
        <v>1469059</v>
      </c>
      <c r="N482" s="7">
        <f t="shared" si="64"/>
        <v>1866831.62</v>
      </c>
      <c r="O482" s="7">
        <f t="shared" si="64"/>
        <v>679829.68</v>
      </c>
      <c r="P482" s="17"/>
      <c r="Q482" s="9" t="s">
        <v>14</v>
      </c>
    </row>
    <row r="483" spans="1:17" x14ac:dyDescent="0.3">
      <c r="B483" s="18" t="str">
        <f t="shared" si="64"/>
        <v/>
      </c>
      <c r="C483" s="18" t="str">
        <f t="shared" si="64"/>
        <v/>
      </c>
      <c r="D483" s="18" t="str">
        <f t="shared" si="64"/>
        <v/>
      </c>
      <c r="E483" s="18" t="str">
        <f t="shared" si="64"/>
        <v/>
      </c>
      <c r="F483" s="18">
        <f t="shared" si="64"/>
        <v>494334.19</v>
      </c>
      <c r="G483" s="18">
        <f t="shared" si="64"/>
        <v>691413.49</v>
      </c>
      <c r="H483" s="18">
        <f t="shared" si="64"/>
        <v>641394.72</v>
      </c>
      <c r="I483" s="18">
        <f t="shared" si="64"/>
        <v>615903.81999999995</v>
      </c>
      <c r="J483" s="18">
        <f t="shared" si="64"/>
        <v>499960.31</v>
      </c>
      <c r="K483" s="18">
        <f t="shared" si="64"/>
        <v>1116523.19</v>
      </c>
      <c r="L483" s="18">
        <f t="shared" si="64"/>
        <v>1128317.01</v>
      </c>
      <c r="M483" s="18">
        <f t="shared" si="64"/>
        <v>1403854.13</v>
      </c>
      <c r="N483" s="18">
        <f t="shared" si="64"/>
        <v>-926676.94</v>
      </c>
      <c r="O483" s="18">
        <f t="shared" si="64"/>
        <v>1230224.3600000001</v>
      </c>
      <c r="P483" s="17"/>
      <c r="Q483" s="9" t="s">
        <v>19</v>
      </c>
    </row>
    <row r="484" spans="1:17" x14ac:dyDescent="0.3">
      <c r="B484" s="16">
        <f>SUM(B480:B483)</f>
        <v>0</v>
      </c>
      <c r="C484" s="16">
        <f t="shared" ref="C484:M484" si="65">SUM(C480:C483)</f>
        <v>0</v>
      </c>
      <c r="D484" s="16">
        <f t="shared" si="65"/>
        <v>0</v>
      </c>
      <c r="E484" s="16">
        <f t="shared" si="65"/>
        <v>0</v>
      </c>
      <c r="F484" s="16">
        <f t="shared" si="65"/>
        <v>494334.19</v>
      </c>
      <c r="G484" s="16">
        <f t="shared" si="65"/>
        <v>2837810.91</v>
      </c>
      <c r="H484" s="16">
        <f t="shared" si="65"/>
        <v>3149038.7199999997</v>
      </c>
      <c r="I484" s="16">
        <f t="shared" si="65"/>
        <v>2962692.82</v>
      </c>
      <c r="J484" s="16">
        <f t="shared" si="65"/>
        <v>2105727.31</v>
      </c>
      <c r="K484" s="16">
        <f t="shared" si="65"/>
        <v>3051428.19</v>
      </c>
      <c r="L484" s="16">
        <f t="shared" si="65"/>
        <v>3936383.01</v>
      </c>
      <c r="M484" s="16">
        <f t="shared" si="65"/>
        <v>5157661.13</v>
      </c>
      <c r="N484" s="16">
        <f>IF(N481="",N480*4,IF(N482="",(N481+N480)*2,IF(N483="",((N482+N481+N480)/3)*4,SUM(N480:N483))))</f>
        <v>3999875.6599999997</v>
      </c>
      <c r="O484" s="16">
        <f>IF(O481="",O480*4,IF(O482="",(O481+O480)*2,IF(O483="",((O482+O481+O480)/3)*4,SUM(O480:O483))))</f>
        <v>3072626.58</v>
      </c>
      <c r="P484" s="6"/>
      <c r="Q484" s="9" t="s">
        <v>15</v>
      </c>
    </row>
    <row r="485" spans="1:17" s="87" customFormat="1" x14ac:dyDescent="0.3">
      <c r="A485" s="86"/>
      <c r="B485" s="19"/>
      <c r="C485" s="20" t="e">
        <f t="shared" ref="C485:M485" si="66">C484/B484-1</f>
        <v>#DIV/0!</v>
      </c>
      <c r="D485" s="20" t="e">
        <f t="shared" si="66"/>
        <v>#DIV/0!</v>
      </c>
      <c r="E485" s="20" t="e">
        <f t="shared" si="66"/>
        <v>#DIV/0!</v>
      </c>
      <c r="F485" s="20" t="e">
        <f t="shared" si="66"/>
        <v>#DIV/0!</v>
      </c>
      <c r="G485" s="20">
        <f t="shared" si="66"/>
        <v>4.7406729443496518</v>
      </c>
      <c r="H485" s="20">
        <f t="shared" si="66"/>
        <v>0.10967179275521199</v>
      </c>
      <c r="I485" s="20">
        <f t="shared" si="66"/>
        <v>-5.9175487051489783E-2</v>
      </c>
      <c r="J485" s="20">
        <f t="shared" si="66"/>
        <v>-0.28925223169103298</v>
      </c>
      <c r="K485" s="20">
        <f t="shared" si="66"/>
        <v>0.44910890194989195</v>
      </c>
      <c r="L485" s="20">
        <f t="shared" si="66"/>
        <v>0.29001331995953006</v>
      </c>
      <c r="M485" s="20">
        <f t="shared" si="66"/>
        <v>0.31025388456800607</v>
      </c>
      <c r="N485" s="12">
        <f>N484/M484-1</f>
        <v>-0.22447877842645325</v>
      </c>
      <c r="O485" s="12">
        <f>O484/N484-1</f>
        <v>-0.2318194761084148</v>
      </c>
      <c r="P485" s="17"/>
      <c r="Q485" s="14" t="s">
        <v>20</v>
      </c>
    </row>
    <row r="486" spans="1:17" x14ac:dyDescent="0.3">
      <c r="B486" s="186" t="s">
        <v>795</v>
      </c>
      <c r="C486" s="186"/>
      <c r="D486" s="186"/>
      <c r="E486" s="186"/>
      <c r="F486" s="186"/>
      <c r="G486" s="186"/>
      <c r="H486" s="186"/>
      <c r="I486" s="186"/>
      <c r="J486" s="186"/>
      <c r="K486" s="186"/>
      <c r="L486" s="186"/>
      <c r="M486" s="186"/>
      <c r="N486" s="186"/>
      <c r="O486" s="115"/>
      <c r="P486" s="6"/>
      <c r="Q486" s="9"/>
    </row>
    <row r="487" spans="1:17" x14ac:dyDescent="0.3">
      <c r="B487" s="7" t="str">
        <f t="shared" ref="B487:O490" si="67">IFERROR(VLOOKUP($B$486,$149:$235,MATCH($Q487&amp;"/"&amp;B$367,$147:$147,0),FALSE),"")</f>
        <v/>
      </c>
      <c r="C487" s="7" t="str">
        <f t="shared" si="67"/>
        <v/>
      </c>
      <c r="D487" s="7" t="str">
        <f t="shared" si="67"/>
        <v/>
      </c>
      <c r="E487" s="7" t="str">
        <f t="shared" si="67"/>
        <v/>
      </c>
      <c r="F487" s="7" t="str">
        <f t="shared" si="67"/>
        <v/>
      </c>
      <c r="G487" s="7">
        <f t="shared" si="67"/>
        <v>3357</v>
      </c>
      <c r="H487" s="7">
        <f t="shared" si="67"/>
        <v>12214</v>
      </c>
      <c r="I487" s="7">
        <f t="shared" si="67"/>
        <v>16158</v>
      </c>
      <c r="J487" s="7">
        <f t="shared" si="67"/>
        <v>69711</v>
      </c>
      <c r="K487" s="7">
        <f t="shared" si="67"/>
        <v>6574</v>
      </c>
      <c r="L487" s="7">
        <f t="shared" si="67"/>
        <v>21064</v>
      </c>
      <c r="M487" s="7">
        <f t="shared" si="67"/>
        <v>51067</v>
      </c>
      <c r="N487" s="7">
        <f t="shared" si="67"/>
        <v>33758.57</v>
      </c>
      <c r="O487" s="7">
        <f t="shared" si="67"/>
        <v>14031.22</v>
      </c>
      <c r="P487" s="6"/>
      <c r="Q487" s="9" t="s">
        <v>12</v>
      </c>
    </row>
    <row r="488" spans="1:17" x14ac:dyDescent="0.3">
      <c r="B488" s="7" t="str">
        <f t="shared" si="67"/>
        <v/>
      </c>
      <c r="C488" s="7" t="str">
        <f t="shared" si="67"/>
        <v/>
      </c>
      <c r="D488" s="7" t="str">
        <f t="shared" si="67"/>
        <v/>
      </c>
      <c r="E488" s="7" t="str">
        <f t="shared" si="67"/>
        <v/>
      </c>
      <c r="F488" s="7" t="str">
        <f t="shared" si="67"/>
        <v/>
      </c>
      <c r="G488" s="7">
        <f t="shared" si="67"/>
        <v>3084</v>
      </c>
      <c r="H488" s="7">
        <f t="shared" si="67"/>
        <v>7429</v>
      </c>
      <c r="I488" s="7">
        <f t="shared" si="67"/>
        <v>8758</v>
      </c>
      <c r="J488" s="7">
        <f t="shared" si="67"/>
        <v>7990</v>
      </c>
      <c r="K488" s="7">
        <f t="shared" si="67"/>
        <v>10424</v>
      </c>
      <c r="L488" s="7">
        <f t="shared" si="67"/>
        <v>17019</v>
      </c>
      <c r="M488" s="7">
        <f t="shared" si="67"/>
        <v>45348</v>
      </c>
      <c r="N488" s="7">
        <f t="shared" si="67"/>
        <v>56489</v>
      </c>
      <c r="O488" s="7">
        <f t="shared" si="67"/>
        <v>27626</v>
      </c>
      <c r="P488" s="6"/>
      <c r="Q488" s="9" t="s">
        <v>13</v>
      </c>
    </row>
    <row r="489" spans="1:17" x14ac:dyDescent="0.3">
      <c r="B489" s="7" t="str">
        <f t="shared" si="67"/>
        <v/>
      </c>
      <c r="C489" s="7" t="str">
        <f t="shared" si="67"/>
        <v/>
      </c>
      <c r="D489" s="7" t="str">
        <f t="shared" si="67"/>
        <v/>
      </c>
      <c r="E489" s="7" t="str">
        <f t="shared" si="67"/>
        <v/>
      </c>
      <c r="F489" s="7" t="str">
        <f t="shared" si="67"/>
        <v/>
      </c>
      <c r="G489" s="7">
        <f t="shared" si="67"/>
        <v>9719.7199999999993</v>
      </c>
      <c r="H489" s="7">
        <f t="shared" si="67"/>
        <v>11182</v>
      </c>
      <c r="I489" s="7">
        <f t="shared" si="67"/>
        <v>14544</v>
      </c>
      <c r="J489" s="7">
        <f t="shared" si="67"/>
        <v>11601</v>
      </c>
      <c r="K489" s="7">
        <f t="shared" si="67"/>
        <v>11467</v>
      </c>
      <c r="L489" s="7">
        <f t="shared" si="67"/>
        <v>20165</v>
      </c>
      <c r="M489" s="7">
        <f t="shared" si="67"/>
        <v>50974</v>
      </c>
      <c r="N489" s="7">
        <f t="shared" si="67"/>
        <v>50907.07</v>
      </c>
      <c r="O489" s="7">
        <f t="shared" si="67"/>
        <v>21367.35</v>
      </c>
      <c r="P489" s="6"/>
      <c r="Q489" s="9" t="s">
        <v>14</v>
      </c>
    </row>
    <row r="490" spans="1:17" x14ac:dyDescent="0.3">
      <c r="B490" s="18" t="str">
        <f t="shared" si="67"/>
        <v/>
      </c>
      <c r="C490" s="18" t="str">
        <f t="shared" si="67"/>
        <v/>
      </c>
      <c r="D490" s="18" t="str">
        <f t="shared" si="67"/>
        <v/>
      </c>
      <c r="E490" s="18" t="str">
        <f t="shared" si="67"/>
        <v/>
      </c>
      <c r="F490" s="18">
        <f t="shared" si="67"/>
        <v>6869.59</v>
      </c>
      <c r="G490" s="18">
        <f t="shared" si="67"/>
        <v>1809.33</v>
      </c>
      <c r="H490" s="18">
        <f t="shared" si="67"/>
        <v>15816.11</v>
      </c>
      <c r="I490" s="18">
        <f t="shared" si="67"/>
        <v>8725.64</v>
      </c>
      <c r="J490" s="18">
        <f t="shared" si="67"/>
        <v>105450.53</v>
      </c>
      <c r="K490" s="18">
        <f t="shared" si="67"/>
        <v>70950.23</v>
      </c>
      <c r="L490" s="18">
        <f t="shared" si="67"/>
        <v>21571.3</v>
      </c>
      <c r="M490" s="18">
        <f t="shared" si="67"/>
        <v>57342.19</v>
      </c>
      <c r="N490" s="18">
        <f t="shared" si="67"/>
        <v>-13998.13</v>
      </c>
      <c r="O490" s="18">
        <f t="shared" si="67"/>
        <v>57860.59</v>
      </c>
      <c r="P490" s="6"/>
      <c r="Q490" s="9" t="s">
        <v>19</v>
      </c>
    </row>
    <row r="491" spans="1:17" x14ac:dyDescent="0.3">
      <c r="B491" s="7">
        <f>SUM(B487:B490)</f>
        <v>0</v>
      </c>
      <c r="C491" s="112">
        <f t="shared" ref="C491:M491" si="68">SUM(C487:C490)</f>
        <v>0</v>
      </c>
      <c r="D491" s="112">
        <f t="shared" si="68"/>
        <v>0</v>
      </c>
      <c r="E491" s="112">
        <f t="shared" si="68"/>
        <v>0</v>
      </c>
      <c r="F491" s="112">
        <f t="shared" si="68"/>
        <v>6869.59</v>
      </c>
      <c r="G491" s="112">
        <f t="shared" si="68"/>
        <v>17970.05</v>
      </c>
      <c r="H491" s="112">
        <f t="shared" si="68"/>
        <v>46641.11</v>
      </c>
      <c r="I491" s="112">
        <f t="shared" si="68"/>
        <v>48185.64</v>
      </c>
      <c r="J491" s="112">
        <f t="shared" si="68"/>
        <v>194752.53</v>
      </c>
      <c r="K491" s="112">
        <f t="shared" si="68"/>
        <v>99415.23</v>
      </c>
      <c r="L491" s="112">
        <f t="shared" si="68"/>
        <v>79819.3</v>
      </c>
      <c r="M491" s="112">
        <f t="shared" si="68"/>
        <v>204731.19</v>
      </c>
      <c r="N491" s="112">
        <f>IF(N488="",N487*4,IF(N489="",(N488+N487)*2,IF(N490="",((N489+N488+N487)/3)*4,SUM(N487:N490))))</f>
        <v>127156.51000000001</v>
      </c>
      <c r="O491" s="112">
        <f>IF(O488="",O487*4,IF(O489="",(O488+O487)*2,IF(O490="",((O489+O488+O487)/3)*4,SUM(O487:O490))))</f>
        <v>120885.16</v>
      </c>
      <c r="P491" s="6"/>
      <c r="Q491" s="9" t="s">
        <v>15</v>
      </c>
    </row>
    <row r="492" spans="1:17" x14ac:dyDescent="0.3">
      <c r="B492" s="186" t="s">
        <v>878</v>
      </c>
      <c r="C492" s="186"/>
      <c r="D492" s="186"/>
      <c r="E492" s="186"/>
      <c r="F492" s="186"/>
      <c r="G492" s="186"/>
      <c r="H492" s="186"/>
      <c r="I492" s="186"/>
      <c r="J492" s="186"/>
      <c r="K492" s="186"/>
      <c r="L492" s="186"/>
      <c r="M492" s="186"/>
      <c r="N492" s="186"/>
      <c r="O492" s="115"/>
      <c r="P492" s="6"/>
      <c r="Q492" s="9"/>
    </row>
    <row r="493" spans="1:17" x14ac:dyDescent="0.3">
      <c r="B493" s="7" t="str">
        <f t="shared" ref="B493:O496" si="69">IFERROR(VLOOKUP($B$492,$149:$235,MATCH($Q493&amp;"/"&amp;B$367,$147:$147,0),FALSE),"")</f>
        <v/>
      </c>
      <c r="C493" s="7" t="str">
        <f t="shared" si="69"/>
        <v/>
      </c>
      <c r="D493" s="7" t="str">
        <f t="shared" si="69"/>
        <v/>
      </c>
      <c r="E493" s="7" t="str">
        <f t="shared" si="69"/>
        <v/>
      </c>
      <c r="F493" s="7" t="str">
        <f t="shared" si="69"/>
        <v/>
      </c>
      <c r="G493" s="7">
        <f t="shared" si="69"/>
        <v>0</v>
      </c>
      <c r="H493" s="7">
        <f t="shared" si="69"/>
        <v>0</v>
      </c>
      <c r="I493" s="7">
        <f t="shared" si="69"/>
        <v>0</v>
      </c>
      <c r="J493" s="7">
        <f t="shared" si="69"/>
        <v>0</v>
      </c>
      <c r="K493" s="7">
        <f t="shared" si="69"/>
        <v>0</v>
      </c>
      <c r="L493" s="7">
        <f t="shared" si="69"/>
        <v>0</v>
      </c>
      <c r="M493" s="7">
        <f t="shared" si="69"/>
        <v>0</v>
      </c>
      <c r="N493" s="7">
        <f t="shared" si="69"/>
        <v>50129.56</v>
      </c>
      <c r="O493" s="7">
        <f t="shared" si="69"/>
        <v>7159.22</v>
      </c>
      <c r="P493" s="6"/>
      <c r="Q493" s="9" t="s">
        <v>12</v>
      </c>
    </row>
    <row r="494" spans="1:17" x14ac:dyDescent="0.3">
      <c r="B494" s="7" t="str">
        <f t="shared" si="69"/>
        <v/>
      </c>
      <c r="C494" s="7" t="str">
        <f t="shared" si="69"/>
        <v/>
      </c>
      <c r="D494" s="7" t="str">
        <f t="shared" si="69"/>
        <v/>
      </c>
      <c r="E494" s="7" t="str">
        <f t="shared" si="69"/>
        <v/>
      </c>
      <c r="F494" s="7" t="str">
        <f t="shared" si="69"/>
        <v/>
      </c>
      <c r="G494" s="7">
        <f t="shared" si="69"/>
        <v>0</v>
      </c>
      <c r="H494" s="7">
        <f t="shared" si="69"/>
        <v>0</v>
      </c>
      <c r="I494" s="7">
        <f t="shared" si="69"/>
        <v>0</v>
      </c>
      <c r="J494" s="7">
        <f t="shared" si="69"/>
        <v>0</v>
      </c>
      <c r="K494" s="7">
        <f t="shared" si="69"/>
        <v>0</v>
      </c>
      <c r="L494" s="7">
        <f t="shared" si="69"/>
        <v>0</v>
      </c>
      <c r="M494" s="7">
        <f t="shared" si="69"/>
        <v>0</v>
      </c>
      <c r="N494" s="7">
        <f t="shared" si="69"/>
        <v>66430</v>
      </c>
      <c r="O494" s="7">
        <f t="shared" si="69"/>
        <v>0</v>
      </c>
      <c r="P494" s="6"/>
      <c r="Q494" s="9" t="s">
        <v>13</v>
      </c>
    </row>
    <row r="495" spans="1:17" x14ac:dyDescent="0.3">
      <c r="B495" s="7" t="str">
        <f t="shared" si="69"/>
        <v/>
      </c>
      <c r="C495" s="7" t="str">
        <f t="shared" si="69"/>
        <v/>
      </c>
      <c r="D495" s="7" t="str">
        <f t="shared" si="69"/>
        <v/>
      </c>
      <c r="E495" s="7" t="str">
        <f t="shared" si="69"/>
        <v/>
      </c>
      <c r="F495" s="7" t="str">
        <f t="shared" si="69"/>
        <v/>
      </c>
      <c r="G495" s="7">
        <f t="shared" si="69"/>
        <v>4230.03</v>
      </c>
      <c r="H495" s="7">
        <f t="shared" si="69"/>
        <v>0</v>
      </c>
      <c r="I495" s="7">
        <f t="shared" si="69"/>
        <v>0</v>
      </c>
      <c r="J495" s="7">
        <f t="shared" si="69"/>
        <v>0</v>
      </c>
      <c r="K495" s="7">
        <f t="shared" si="69"/>
        <v>0</v>
      </c>
      <c r="L495" s="7">
        <f t="shared" si="69"/>
        <v>0</v>
      </c>
      <c r="M495" s="7">
        <f t="shared" si="69"/>
        <v>0</v>
      </c>
      <c r="N495" s="7">
        <f t="shared" si="69"/>
        <v>9426.82</v>
      </c>
      <c r="O495" s="7">
        <f t="shared" si="69"/>
        <v>63550.51</v>
      </c>
      <c r="P495" s="6"/>
      <c r="Q495" s="9" t="s">
        <v>14</v>
      </c>
    </row>
    <row r="496" spans="1:17" x14ac:dyDescent="0.3">
      <c r="B496" s="18" t="str">
        <f t="shared" si="69"/>
        <v/>
      </c>
      <c r="C496" s="18" t="str">
        <f t="shared" si="69"/>
        <v/>
      </c>
      <c r="D496" s="18" t="str">
        <f t="shared" si="69"/>
        <v/>
      </c>
      <c r="E496" s="18" t="str">
        <f t="shared" si="69"/>
        <v/>
      </c>
      <c r="F496" s="18">
        <f t="shared" si="69"/>
        <v>0</v>
      </c>
      <c r="G496" s="18">
        <f t="shared" si="69"/>
        <v>11894.53</v>
      </c>
      <c r="H496" s="18">
        <f t="shared" si="69"/>
        <v>0</v>
      </c>
      <c r="I496" s="18">
        <f t="shared" si="69"/>
        <v>0</v>
      </c>
      <c r="J496" s="18">
        <f t="shared" si="69"/>
        <v>0</v>
      </c>
      <c r="K496" s="18">
        <f t="shared" si="69"/>
        <v>0</v>
      </c>
      <c r="L496" s="18">
        <f t="shared" si="69"/>
        <v>0</v>
      </c>
      <c r="M496" s="18">
        <f t="shared" si="69"/>
        <v>0</v>
      </c>
      <c r="N496" s="18">
        <f t="shared" si="69"/>
        <v>10286.44</v>
      </c>
      <c r="O496" s="18">
        <f t="shared" si="69"/>
        <v>-18301.810000000001</v>
      </c>
      <c r="P496" s="6"/>
      <c r="Q496" s="9" t="s">
        <v>19</v>
      </c>
    </row>
    <row r="497" spans="2:17" x14ac:dyDescent="0.3">
      <c r="B497" s="7">
        <f>SUM(B493:B496)</f>
        <v>0</v>
      </c>
      <c r="C497" s="112">
        <f t="shared" ref="C497:M497" si="70">SUM(C493:C496)</f>
        <v>0</v>
      </c>
      <c r="D497" s="112">
        <f t="shared" si="70"/>
        <v>0</v>
      </c>
      <c r="E497" s="112">
        <f t="shared" si="70"/>
        <v>0</v>
      </c>
      <c r="F497" s="112">
        <f t="shared" si="70"/>
        <v>0</v>
      </c>
      <c r="G497" s="112">
        <f t="shared" si="70"/>
        <v>16124.560000000001</v>
      </c>
      <c r="H497" s="112">
        <f t="shared" si="70"/>
        <v>0</v>
      </c>
      <c r="I497" s="112">
        <f t="shared" si="70"/>
        <v>0</v>
      </c>
      <c r="J497" s="112">
        <f t="shared" si="70"/>
        <v>0</v>
      </c>
      <c r="K497" s="112">
        <f t="shared" si="70"/>
        <v>0</v>
      </c>
      <c r="L497" s="112">
        <f t="shared" si="70"/>
        <v>0</v>
      </c>
      <c r="M497" s="112">
        <f t="shared" si="70"/>
        <v>0</v>
      </c>
      <c r="N497" s="112">
        <f>IF(N494="",N493*4,IF(N495="",(N494+N493)*2,IF(N496="",((N495+N494+N493)/3)*4,SUM(N493:N496))))</f>
        <v>136272.82</v>
      </c>
      <c r="O497" s="112">
        <f>IF(O494="",O493*4,IF(O495="",(O494+O493)*2,IF(O496="",((O495+O494+O493)/3)*4,SUM(O493:O496))))</f>
        <v>52407.92</v>
      </c>
      <c r="P497" s="6"/>
      <c r="Q497" s="9" t="s">
        <v>15</v>
      </c>
    </row>
    <row r="498" spans="2:17" x14ac:dyDescent="0.3">
      <c r="B498" s="186" t="s">
        <v>886</v>
      </c>
      <c r="C498" s="186"/>
      <c r="D498" s="186"/>
      <c r="E498" s="186"/>
      <c r="F498" s="186"/>
      <c r="G498" s="186"/>
      <c r="H498" s="186"/>
      <c r="I498" s="186"/>
      <c r="J498" s="186"/>
      <c r="K498" s="186"/>
      <c r="L498" s="186"/>
      <c r="M498" s="186"/>
      <c r="N498" s="186"/>
      <c r="O498" s="115"/>
      <c r="P498" s="6"/>
      <c r="Q498" s="9"/>
    </row>
    <row r="499" spans="2:17" x14ac:dyDescent="0.3">
      <c r="B499" s="7" t="str">
        <f t="shared" ref="B499:O502" si="71">IFERROR(VLOOKUP($B$498,$149:$235,MATCH($Q499&amp;"/"&amp;B$367,$147:$147,0),FALSE),"")</f>
        <v/>
      </c>
      <c r="C499" s="7" t="str">
        <f t="shared" si="71"/>
        <v/>
      </c>
      <c r="D499" s="7" t="str">
        <f t="shared" si="71"/>
        <v/>
      </c>
      <c r="E499" s="7" t="str">
        <f t="shared" si="71"/>
        <v/>
      </c>
      <c r="F499" s="7" t="str">
        <f t="shared" si="71"/>
        <v/>
      </c>
      <c r="G499" s="7">
        <f t="shared" si="71"/>
        <v>0</v>
      </c>
      <c r="H499" s="7">
        <f t="shared" si="71"/>
        <v>0</v>
      </c>
      <c r="I499" s="7">
        <f t="shared" si="71"/>
        <v>1461</v>
      </c>
      <c r="J499" s="7">
        <f t="shared" si="71"/>
        <v>-1224</v>
      </c>
      <c r="K499" s="7">
        <f t="shared" si="71"/>
        <v>3659</v>
      </c>
      <c r="L499" s="7">
        <f t="shared" si="71"/>
        <v>-8367</v>
      </c>
      <c r="M499" s="7">
        <f t="shared" si="71"/>
        <v>-30159</v>
      </c>
      <c r="N499" s="7">
        <f t="shared" si="71"/>
        <v>-6788.42</v>
      </c>
      <c r="O499" s="7">
        <f t="shared" si="71"/>
        <v>-21766.959999999999</v>
      </c>
      <c r="P499" s="6"/>
      <c r="Q499" s="9" t="s">
        <v>12</v>
      </c>
    </row>
    <row r="500" spans="2:17" x14ac:dyDescent="0.3">
      <c r="B500" s="7" t="str">
        <f t="shared" si="71"/>
        <v/>
      </c>
      <c r="C500" s="7" t="str">
        <f t="shared" si="71"/>
        <v/>
      </c>
      <c r="D500" s="7" t="str">
        <f t="shared" si="71"/>
        <v/>
      </c>
      <c r="E500" s="7" t="str">
        <f t="shared" si="71"/>
        <v/>
      </c>
      <c r="F500" s="7" t="str">
        <f t="shared" si="71"/>
        <v/>
      </c>
      <c r="G500" s="7">
        <f t="shared" si="71"/>
        <v>0</v>
      </c>
      <c r="H500" s="7">
        <f t="shared" si="71"/>
        <v>0</v>
      </c>
      <c r="I500" s="7">
        <f t="shared" si="71"/>
        <v>4743</v>
      </c>
      <c r="J500" s="7">
        <f t="shared" si="71"/>
        <v>11220</v>
      </c>
      <c r="K500" s="7">
        <f t="shared" si="71"/>
        <v>1615</v>
      </c>
      <c r="L500" s="7">
        <f t="shared" si="71"/>
        <v>-7378</v>
      </c>
      <c r="M500" s="7">
        <f t="shared" si="71"/>
        <v>15161</v>
      </c>
      <c r="N500" s="7">
        <f t="shared" si="71"/>
        <v>23800</v>
      </c>
      <c r="O500" s="7">
        <f t="shared" si="71"/>
        <v>-53102</v>
      </c>
      <c r="P500" s="6"/>
      <c r="Q500" s="9" t="s">
        <v>13</v>
      </c>
    </row>
    <row r="501" spans="2:17" x14ac:dyDescent="0.3">
      <c r="B501" s="7" t="str">
        <f t="shared" si="71"/>
        <v/>
      </c>
      <c r="C501" s="7" t="str">
        <f t="shared" si="71"/>
        <v/>
      </c>
      <c r="D501" s="7" t="str">
        <f t="shared" si="71"/>
        <v/>
      </c>
      <c r="E501" s="7" t="str">
        <f t="shared" si="71"/>
        <v/>
      </c>
      <c r="F501" s="7" t="str">
        <f t="shared" si="71"/>
        <v/>
      </c>
      <c r="G501" s="7">
        <f t="shared" si="71"/>
        <v>0</v>
      </c>
      <c r="H501" s="7">
        <f t="shared" si="71"/>
        <v>0</v>
      </c>
      <c r="I501" s="7">
        <f t="shared" si="71"/>
        <v>4429</v>
      </c>
      <c r="J501" s="7">
        <f t="shared" si="71"/>
        <v>10556</v>
      </c>
      <c r="K501" s="7">
        <f t="shared" si="71"/>
        <v>-1351</v>
      </c>
      <c r="L501" s="7">
        <f t="shared" si="71"/>
        <v>-54578</v>
      </c>
      <c r="M501" s="7">
        <f t="shared" si="71"/>
        <v>17715</v>
      </c>
      <c r="N501" s="7">
        <f t="shared" si="71"/>
        <v>32541.919999999998</v>
      </c>
      <c r="O501" s="7">
        <f t="shared" si="71"/>
        <v>541859.85</v>
      </c>
      <c r="P501" s="6"/>
      <c r="Q501" s="9" t="s">
        <v>14</v>
      </c>
    </row>
    <row r="502" spans="2:17" x14ac:dyDescent="0.3">
      <c r="B502" s="18" t="str">
        <f t="shared" si="71"/>
        <v/>
      </c>
      <c r="C502" s="18" t="str">
        <f t="shared" si="71"/>
        <v/>
      </c>
      <c r="D502" s="18" t="str">
        <f t="shared" si="71"/>
        <v/>
      </c>
      <c r="E502" s="18" t="str">
        <f t="shared" si="71"/>
        <v/>
      </c>
      <c r="F502" s="18">
        <f t="shared" si="71"/>
        <v>0</v>
      </c>
      <c r="G502" s="18">
        <f t="shared" si="71"/>
        <v>0</v>
      </c>
      <c r="H502" s="18">
        <f t="shared" si="71"/>
        <v>-203.07</v>
      </c>
      <c r="I502" s="18">
        <f t="shared" si="71"/>
        <v>3953.28</v>
      </c>
      <c r="J502" s="18">
        <f t="shared" si="71"/>
        <v>9823.17</v>
      </c>
      <c r="K502" s="18">
        <f t="shared" si="71"/>
        <v>-19774.82</v>
      </c>
      <c r="L502" s="18">
        <f t="shared" si="71"/>
        <v>373.18</v>
      </c>
      <c r="M502" s="18">
        <f t="shared" si="71"/>
        <v>-23414.65</v>
      </c>
      <c r="N502" s="18">
        <f t="shared" si="71"/>
        <v>81468.539999999994</v>
      </c>
      <c r="O502" s="18">
        <f t="shared" si="71"/>
        <v>-128556.45</v>
      </c>
      <c r="P502" s="6"/>
      <c r="Q502" s="9" t="s">
        <v>19</v>
      </c>
    </row>
    <row r="503" spans="2:17" x14ac:dyDescent="0.3">
      <c r="B503" s="7">
        <f>SUM(B499:B502)</f>
        <v>0</v>
      </c>
      <c r="C503" s="112">
        <f t="shared" ref="C503:M503" si="72">SUM(C499:C502)</f>
        <v>0</v>
      </c>
      <c r="D503" s="112">
        <f t="shared" si="72"/>
        <v>0</v>
      </c>
      <c r="E503" s="112">
        <f t="shared" si="72"/>
        <v>0</v>
      </c>
      <c r="F503" s="112">
        <f t="shared" si="72"/>
        <v>0</v>
      </c>
      <c r="G503" s="112">
        <f t="shared" si="72"/>
        <v>0</v>
      </c>
      <c r="H503" s="112">
        <f t="shared" si="72"/>
        <v>-203.07</v>
      </c>
      <c r="I503" s="112">
        <f t="shared" si="72"/>
        <v>14586.28</v>
      </c>
      <c r="J503" s="112">
        <f t="shared" si="72"/>
        <v>30375.17</v>
      </c>
      <c r="K503" s="112">
        <f t="shared" si="72"/>
        <v>-15851.82</v>
      </c>
      <c r="L503" s="112">
        <f t="shared" si="72"/>
        <v>-69949.820000000007</v>
      </c>
      <c r="M503" s="112">
        <f t="shared" si="72"/>
        <v>-20697.650000000001</v>
      </c>
      <c r="N503" s="112">
        <f>IF(N500="",N499*4,IF(N501="",(N500+N499)*2,IF(N502="",((N501+N500+N499)/3)*4,SUM(N499:N502))))</f>
        <v>131022.04</v>
      </c>
      <c r="O503" s="112">
        <f>IF(O500="",O499*4,IF(O501="",(O500+O499)*2,IF(O502="",((O501+O500+O499)/3)*4,SUM(O499:O502))))</f>
        <v>338434.44</v>
      </c>
      <c r="P503" s="6"/>
      <c r="Q503" s="9" t="s">
        <v>15</v>
      </c>
    </row>
    <row r="504" spans="2:17" x14ac:dyDescent="0.3">
      <c r="B504" s="186" t="s">
        <v>887</v>
      </c>
      <c r="C504" s="186"/>
      <c r="D504" s="186"/>
      <c r="E504" s="186"/>
      <c r="F504" s="186"/>
      <c r="G504" s="186"/>
      <c r="H504" s="186"/>
      <c r="I504" s="186"/>
      <c r="J504" s="186"/>
      <c r="K504" s="186"/>
      <c r="L504" s="186"/>
      <c r="M504" s="186"/>
      <c r="N504" s="186"/>
      <c r="O504" s="115"/>
      <c r="P504" s="6"/>
      <c r="Q504" s="9"/>
    </row>
    <row r="505" spans="2:17" x14ac:dyDescent="0.3">
      <c r="B505" s="7" t="str">
        <f t="shared" ref="B505:O508" si="73">IFERROR(VLOOKUP($B$504,$149:$235,MATCH($Q505&amp;"/"&amp;B$367,$147:$147,0),FALSE),"")</f>
        <v/>
      </c>
      <c r="C505" s="7" t="str">
        <f t="shared" si="73"/>
        <v/>
      </c>
      <c r="D505" s="7" t="str">
        <f t="shared" si="73"/>
        <v/>
      </c>
      <c r="E505" s="7" t="str">
        <f t="shared" si="73"/>
        <v/>
      </c>
      <c r="F505" s="7" t="str">
        <f t="shared" si="73"/>
        <v/>
      </c>
      <c r="G505" s="7">
        <f t="shared" si="73"/>
        <v>0</v>
      </c>
      <c r="H505" s="7">
        <f t="shared" si="73"/>
        <v>0</v>
      </c>
      <c r="I505" s="7">
        <f t="shared" si="73"/>
        <v>0</v>
      </c>
      <c r="J505" s="7">
        <f t="shared" si="73"/>
        <v>-727</v>
      </c>
      <c r="K505" s="7">
        <f t="shared" si="73"/>
        <v>207438</v>
      </c>
      <c r="L505" s="7">
        <f t="shared" si="73"/>
        <v>0</v>
      </c>
      <c r="M505" s="7">
        <f t="shared" si="73"/>
        <v>0</v>
      </c>
      <c r="N505" s="7">
        <f t="shared" si="73"/>
        <v>-14700.77</v>
      </c>
      <c r="O505" s="7">
        <f t="shared" si="73"/>
        <v>-2194.17</v>
      </c>
      <c r="P505" s="6"/>
      <c r="Q505" s="9" t="s">
        <v>12</v>
      </c>
    </row>
    <row r="506" spans="2:17" x14ac:dyDescent="0.3">
      <c r="B506" s="7" t="str">
        <f t="shared" si="73"/>
        <v/>
      </c>
      <c r="C506" s="7" t="str">
        <f t="shared" si="73"/>
        <v/>
      </c>
      <c r="D506" s="7" t="str">
        <f t="shared" si="73"/>
        <v/>
      </c>
      <c r="E506" s="7" t="str">
        <f t="shared" si="73"/>
        <v/>
      </c>
      <c r="F506" s="7" t="str">
        <f t="shared" si="73"/>
        <v/>
      </c>
      <c r="G506" s="7">
        <f t="shared" si="73"/>
        <v>0</v>
      </c>
      <c r="H506" s="7">
        <f t="shared" si="73"/>
        <v>0</v>
      </c>
      <c r="I506" s="7">
        <f t="shared" si="73"/>
        <v>0</v>
      </c>
      <c r="J506" s="7">
        <f t="shared" si="73"/>
        <v>138868</v>
      </c>
      <c r="K506" s="7">
        <f t="shared" si="73"/>
        <v>43</v>
      </c>
      <c r="L506" s="7">
        <f t="shared" si="73"/>
        <v>0</v>
      </c>
      <c r="M506" s="7">
        <f t="shared" si="73"/>
        <v>0</v>
      </c>
      <c r="N506" s="7">
        <f t="shared" si="73"/>
        <v>0</v>
      </c>
      <c r="O506" s="7">
        <f t="shared" si="73"/>
        <v>0</v>
      </c>
      <c r="P506" s="6"/>
      <c r="Q506" s="9" t="s">
        <v>13</v>
      </c>
    </row>
    <row r="507" spans="2:17" x14ac:dyDescent="0.3">
      <c r="B507" s="7" t="str">
        <f t="shared" si="73"/>
        <v/>
      </c>
      <c r="C507" s="7" t="str">
        <f t="shared" si="73"/>
        <v/>
      </c>
      <c r="D507" s="7" t="str">
        <f t="shared" si="73"/>
        <v/>
      </c>
      <c r="E507" s="7" t="str">
        <f t="shared" si="73"/>
        <v/>
      </c>
      <c r="F507" s="7" t="str">
        <f t="shared" si="73"/>
        <v/>
      </c>
      <c r="G507" s="7">
        <f t="shared" si="73"/>
        <v>-259.92</v>
      </c>
      <c r="H507" s="7">
        <f t="shared" si="73"/>
        <v>0</v>
      </c>
      <c r="I507" s="7">
        <f t="shared" si="73"/>
        <v>53171</v>
      </c>
      <c r="J507" s="7">
        <f t="shared" si="73"/>
        <v>8711</v>
      </c>
      <c r="K507" s="7">
        <f t="shared" si="73"/>
        <v>16.329999999999998</v>
      </c>
      <c r="L507" s="7">
        <f t="shared" si="73"/>
        <v>0</v>
      </c>
      <c r="M507" s="7">
        <f t="shared" si="73"/>
        <v>0</v>
      </c>
      <c r="N507" s="7">
        <f t="shared" si="73"/>
        <v>-15966.21</v>
      </c>
      <c r="O507" s="7">
        <f t="shared" si="73"/>
        <v>7414.46</v>
      </c>
      <c r="P507" s="6"/>
      <c r="Q507" s="9" t="s">
        <v>14</v>
      </c>
    </row>
    <row r="508" spans="2:17" x14ac:dyDescent="0.3">
      <c r="B508" s="18" t="str">
        <f t="shared" si="73"/>
        <v/>
      </c>
      <c r="C508" s="18" t="str">
        <f t="shared" si="73"/>
        <v/>
      </c>
      <c r="D508" s="18" t="str">
        <f t="shared" si="73"/>
        <v/>
      </c>
      <c r="E508" s="18" t="str">
        <f t="shared" si="73"/>
        <v/>
      </c>
      <c r="F508" s="18">
        <f t="shared" si="73"/>
        <v>0</v>
      </c>
      <c r="G508" s="18">
        <f t="shared" si="73"/>
        <v>-2366.67</v>
      </c>
      <c r="H508" s="18">
        <f t="shared" si="73"/>
        <v>0</v>
      </c>
      <c r="I508" s="18">
        <f t="shared" si="73"/>
        <v>250.69</v>
      </c>
      <c r="J508" s="18">
        <f t="shared" si="73"/>
        <v>1435.42</v>
      </c>
      <c r="K508" s="18">
        <f t="shared" si="73"/>
        <v>0</v>
      </c>
      <c r="L508" s="18">
        <f t="shared" si="73"/>
        <v>15864.95</v>
      </c>
      <c r="M508" s="18">
        <f t="shared" si="73"/>
        <v>0</v>
      </c>
      <c r="N508" s="18">
        <f t="shared" si="73"/>
        <v>77586.720000000001</v>
      </c>
      <c r="O508" s="18">
        <f t="shared" si="73"/>
        <v>0</v>
      </c>
      <c r="P508" s="6"/>
      <c r="Q508" s="9" t="s">
        <v>19</v>
      </c>
    </row>
    <row r="509" spans="2:17" x14ac:dyDescent="0.3">
      <c r="B509" s="7">
        <f>SUM(B505:B508)</f>
        <v>0</v>
      </c>
      <c r="C509" s="112">
        <f t="shared" ref="C509:M509" si="74">SUM(C505:C508)</f>
        <v>0</v>
      </c>
      <c r="D509" s="112">
        <f t="shared" si="74"/>
        <v>0</v>
      </c>
      <c r="E509" s="112">
        <f t="shared" si="74"/>
        <v>0</v>
      </c>
      <c r="F509" s="112">
        <f t="shared" si="74"/>
        <v>0</v>
      </c>
      <c r="G509" s="112">
        <f t="shared" si="74"/>
        <v>-2626.59</v>
      </c>
      <c r="H509" s="112">
        <f t="shared" si="74"/>
        <v>0</v>
      </c>
      <c r="I509" s="112">
        <f t="shared" si="74"/>
        <v>53421.69</v>
      </c>
      <c r="J509" s="112">
        <f t="shared" si="74"/>
        <v>148287.42000000001</v>
      </c>
      <c r="K509" s="112">
        <f t="shared" si="74"/>
        <v>207497.33</v>
      </c>
      <c r="L509" s="112">
        <f t="shared" si="74"/>
        <v>15864.95</v>
      </c>
      <c r="M509" s="112">
        <f t="shared" si="74"/>
        <v>0</v>
      </c>
      <c r="N509" s="112">
        <f>IF(N506="",N505*4,IF(N507="",(N506+N505)*2,IF(N508="",((N507+N506+N505)/3)*4,SUM(N505:N508))))</f>
        <v>46919.740000000005</v>
      </c>
      <c r="O509" s="112">
        <f>IF(O506="",O505*4,IF(O507="",(O506+O505)*2,IF(O508="",((O507+O506+O505)/3)*4,SUM(O505:O508))))</f>
        <v>5220.29</v>
      </c>
      <c r="P509" s="6"/>
      <c r="Q509" s="9" t="s">
        <v>15</v>
      </c>
    </row>
    <row r="510" spans="2:17" s="2" customFormat="1" x14ac:dyDescent="0.3">
      <c r="B510" s="186" t="s">
        <v>880</v>
      </c>
      <c r="C510" s="186"/>
      <c r="D510" s="186"/>
      <c r="E510" s="186"/>
      <c r="F510" s="186"/>
      <c r="G510" s="186"/>
      <c r="H510" s="186"/>
      <c r="I510" s="186"/>
      <c r="J510" s="186"/>
      <c r="K510" s="186"/>
      <c r="L510" s="186"/>
      <c r="M510" s="186"/>
      <c r="N510" s="186"/>
      <c r="O510" s="115"/>
      <c r="P510" s="6"/>
      <c r="Q510" s="9"/>
    </row>
    <row r="511" spans="2:17" s="2" customFormat="1" x14ac:dyDescent="0.3">
      <c r="B511" s="7" t="str">
        <f t="shared" ref="B511:O514" si="75">IFERROR(VLOOKUP($B$510,$149:$235,MATCH($Q511&amp;"/"&amp;B$367,$147:$147,0),FALSE),"")</f>
        <v/>
      </c>
      <c r="C511" s="7" t="str">
        <f t="shared" si="75"/>
        <v/>
      </c>
      <c r="D511" s="7" t="str">
        <f t="shared" si="75"/>
        <v/>
      </c>
      <c r="E511" s="7" t="str">
        <f t="shared" si="75"/>
        <v/>
      </c>
      <c r="F511" s="7" t="str">
        <f t="shared" si="75"/>
        <v/>
      </c>
      <c r="G511" s="7">
        <f t="shared" si="75"/>
        <v>653660</v>
      </c>
      <c r="H511" s="7">
        <f t="shared" si="75"/>
        <v>861422</v>
      </c>
      <c r="I511" s="7">
        <f t="shared" si="75"/>
        <v>778344</v>
      </c>
      <c r="J511" s="7">
        <f t="shared" si="75"/>
        <v>618790</v>
      </c>
      <c r="K511" s="7">
        <f t="shared" si="75"/>
        <v>557148</v>
      </c>
      <c r="L511" s="7">
        <f t="shared" si="75"/>
        <v>872659</v>
      </c>
      <c r="M511" s="7">
        <f t="shared" si="75"/>
        <v>1127948</v>
      </c>
      <c r="N511" s="7">
        <f t="shared" si="75"/>
        <v>1475738.1</v>
      </c>
      <c r="O511" s="7">
        <f t="shared" si="75"/>
        <v>466550.98</v>
      </c>
      <c r="P511" s="6"/>
      <c r="Q511" s="9" t="s">
        <v>12</v>
      </c>
    </row>
    <row r="512" spans="2:17" s="2" customFormat="1" x14ac:dyDescent="0.3">
      <c r="B512" s="7" t="str">
        <f t="shared" si="75"/>
        <v/>
      </c>
      <c r="C512" s="7" t="str">
        <f t="shared" si="75"/>
        <v/>
      </c>
      <c r="D512" s="7" t="str">
        <f t="shared" si="75"/>
        <v/>
      </c>
      <c r="E512" s="7" t="str">
        <f t="shared" si="75"/>
        <v/>
      </c>
      <c r="F512" s="7" t="str">
        <f t="shared" si="75"/>
        <v/>
      </c>
      <c r="G512" s="7">
        <f t="shared" si="75"/>
        <v>737953</v>
      </c>
      <c r="H512" s="7">
        <f t="shared" si="75"/>
        <v>860318</v>
      </c>
      <c r="I512" s="7">
        <f t="shared" si="75"/>
        <v>803989</v>
      </c>
      <c r="J512" s="7">
        <f t="shared" si="75"/>
        <v>544955</v>
      </c>
      <c r="K512" s="7">
        <f t="shared" si="75"/>
        <v>722284</v>
      </c>
      <c r="L512" s="7">
        <f t="shared" si="75"/>
        <v>995195</v>
      </c>
      <c r="M512" s="7">
        <f t="shared" si="75"/>
        <v>1253215</v>
      </c>
      <c r="N512" s="7">
        <f t="shared" si="75"/>
        <v>1790790</v>
      </c>
      <c r="O512" s="7">
        <f t="shared" si="75"/>
        <v>744838</v>
      </c>
      <c r="P512" s="6"/>
      <c r="Q512" s="9" t="s">
        <v>13</v>
      </c>
    </row>
    <row r="513" spans="1:17" s="2" customFormat="1" x14ac:dyDescent="0.3">
      <c r="B513" s="7" t="str">
        <f t="shared" si="75"/>
        <v/>
      </c>
      <c r="C513" s="7" t="str">
        <f t="shared" si="75"/>
        <v/>
      </c>
      <c r="D513" s="7" t="str">
        <f t="shared" si="75"/>
        <v/>
      </c>
      <c r="E513" s="7" t="str">
        <f t="shared" si="75"/>
        <v/>
      </c>
      <c r="F513" s="7" t="str">
        <f t="shared" si="75"/>
        <v/>
      </c>
      <c r="G513" s="7">
        <f t="shared" si="75"/>
        <v>775175.17</v>
      </c>
      <c r="H513" s="7">
        <f t="shared" si="75"/>
        <v>816729</v>
      </c>
      <c r="I513" s="7">
        <f t="shared" si="75"/>
        <v>803916</v>
      </c>
      <c r="J513" s="7">
        <f t="shared" si="75"/>
        <v>531324</v>
      </c>
      <c r="K513" s="7">
        <f t="shared" si="75"/>
        <v>683938</v>
      </c>
      <c r="L513" s="7">
        <f t="shared" si="75"/>
        <v>998460</v>
      </c>
      <c r="M513" s="7">
        <f t="shared" si="75"/>
        <v>1520033</v>
      </c>
      <c r="N513" s="7">
        <f t="shared" si="75"/>
        <v>1927165.52</v>
      </c>
      <c r="O513" s="7">
        <f t="shared" si="75"/>
        <v>764747.54</v>
      </c>
      <c r="P513" s="6"/>
      <c r="Q513" s="9" t="s">
        <v>14</v>
      </c>
    </row>
    <row r="514" spans="1:17" s="2" customFormat="1" x14ac:dyDescent="0.3">
      <c r="B514" s="7" t="str">
        <f t="shared" si="75"/>
        <v/>
      </c>
      <c r="C514" s="7" t="str">
        <f t="shared" si="75"/>
        <v/>
      </c>
      <c r="D514" s="7" t="str">
        <f t="shared" si="75"/>
        <v/>
      </c>
      <c r="E514" s="7" t="str">
        <f t="shared" si="75"/>
        <v/>
      </c>
      <c r="F514" s="7">
        <f t="shared" si="75"/>
        <v>501203.77</v>
      </c>
      <c r="G514" s="7">
        <f t="shared" si="75"/>
        <v>705117.35</v>
      </c>
      <c r="H514" s="7">
        <f t="shared" si="75"/>
        <v>657210.82999999996</v>
      </c>
      <c r="I514" s="7">
        <f t="shared" si="75"/>
        <v>624629.46</v>
      </c>
      <c r="J514" s="7">
        <f t="shared" si="75"/>
        <v>605410.84</v>
      </c>
      <c r="K514" s="7">
        <f t="shared" si="75"/>
        <v>1187473.42</v>
      </c>
      <c r="L514" s="7">
        <f t="shared" si="75"/>
        <v>1149888.3</v>
      </c>
      <c r="M514" s="7">
        <f t="shared" si="75"/>
        <v>1461196.31</v>
      </c>
      <c r="N514" s="7">
        <f t="shared" si="75"/>
        <v>-930388.64</v>
      </c>
      <c r="O514" s="7">
        <f t="shared" si="75"/>
        <v>1269783.1399999999</v>
      </c>
      <c r="P514" s="6"/>
      <c r="Q514" s="9" t="s">
        <v>19</v>
      </c>
    </row>
    <row r="515" spans="1:17" s="2" customFormat="1" x14ac:dyDescent="0.3">
      <c r="B515" s="16">
        <f>SUM(B511:B514)</f>
        <v>0</v>
      </c>
      <c r="C515" s="16">
        <f t="shared" ref="C515:M515" si="76">SUM(C511:C514)</f>
        <v>0</v>
      </c>
      <c r="D515" s="16">
        <f t="shared" si="76"/>
        <v>0</v>
      </c>
      <c r="E515" s="16">
        <f t="shared" si="76"/>
        <v>0</v>
      </c>
      <c r="F515" s="16">
        <f t="shared" si="76"/>
        <v>501203.77</v>
      </c>
      <c r="G515" s="16">
        <f t="shared" si="76"/>
        <v>2871905.52</v>
      </c>
      <c r="H515" s="16">
        <f t="shared" si="76"/>
        <v>3195679.83</v>
      </c>
      <c r="I515" s="16">
        <f t="shared" si="76"/>
        <v>3010878.46</v>
      </c>
      <c r="J515" s="16">
        <f t="shared" si="76"/>
        <v>2300479.84</v>
      </c>
      <c r="K515" s="16">
        <f t="shared" si="76"/>
        <v>3150843.42</v>
      </c>
      <c r="L515" s="16">
        <f t="shared" si="76"/>
        <v>4016202.3</v>
      </c>
      <c r="M515" s="16">
        <f t="shared" si="76"/>
        <v>5362392.3100000005</v>
      </c>
      <c r="N515" s="16">
        <f>IF(N512="",N511*4,IF(N513="",(N512+N511)*2,IF(N514="",((N513+N512+N511)/3)*4,SUM(N511:N514))))</f>
        <v>4263304.9800000004</v>
      </c>
      <c r="O515" s="16">
        <f>IF(O512="",O511*4,IF(O513="",(O512+O511)*2,IF(O514="",((O513+O512+O511)/3)*4,SUM(O511:O514))))</f>
        <v>3245919.66</v>
      </c>
      <c r="P515" s="6"/>
      <c r="Q515" s="9" t="s">
        <v>15</v>
      </c>
    </row>
    <row r="516" spans="1:17" x14ac:dyDescent="0.3">
      <c r="B516" s="203" t="s">
        <v>21</v>
      </c>
      <c r="C516" s="203"/>
      <c r="D516" s="203"/>
      <c r="E516" s="203"/>
      <c r="F516" s="203"/>
      <c r="G516" s="203"/>
      <c r="H516" s="203"/>
      <c r="I516" s="203"/>
      <c r="J516" s="203"/>
      <c r="K516" s="203"/>
      <c r="L516" s="203"/>
      <c r="M516" s="203"/>
      <c r="N516" s="203"/>
      <c r="O516" s="117"/>
      <c r="P516" s="6"/>
      <c r="Q516" s="9"/>
    </row>
    <row r="517" spans="1:17" x14ac:dyDescent="0.3">
      <c r="B517" s="204" t="s">
        <v>881</v>
      </c>
      <c r="C517" s="204"/>
      <c r="D517" s="204"/>
      <c r="E517" s="204"/>
      <c r="F517" s="204"/>
      <c r="G517" s="204"/>
      <c r="H517" s="204"/>
      <c r="I517" s="204"/>
      <c r="J517" s="204"/>
      <c r="K517" s="204"/>
      <c r="L517" s="204"/>
      <c r="M517" s="204"/>
      <c r="N517" s="204"/>
      <c r="O517" s="118"/>
      <c r="P517" s="6"/>
      <c r="Q517" s="9"/>
    </row>
    <row r="518" spans="1:17" x14ac:dyDescent="0.3">
      <c r="B518" s="7" t="str">
        <f t="shared" ref="B518:O521" si="77">IFERROR(VLOOKUP($B$517,$149:$235,MATCH($Q518&amp;"/"&amp;B$367,$147:$147,0),FALSE),"")</f>
        <v/>
      </c>
      <c r="C518" s="7" t="str">
        <f t="shared" si="77"/>
        <v/>
      </c>
      <c r="D518" s="7" t="str">
        <f t="shared" si="77"/>
        <v/>
      </c>
      <c r="E518" s="7" t="str">
        <f t="shared" si="77"/>
        <v/>
      </c>
      <c r="F518" s="7" t="str">
        <f t="shared" si="77"/>
        <v/>
      </c>
      <c r="G518" s="7">
        <f t="shared" si="77"/>
        <v>345570</v>
      </c>
      <c r="H518" s="7">
        <f t="shared" si="77"/>
        <v>367606</v>
      </c>
      <c r="I518" s="7">
        <f t="shared" si="77"/>
        <v>341450</v>
      </c>
      <c r="J518" s="7">
        <f t="shared" si="77"/>
        <v>220687</v>
      </c>
      <c r="K518" s="7">
        <f t="shared" si="77"/>
        <v>212084</v>
      </c>
      <c r="L518" s="7">
        <f t="shared" si="77"/>
        <v>356095</v>
      </c>
      <c r="M518" s="7">
        <f t="shared" si="77"/>
        <v>392058</v>
      </c>
      <c r="N518" s="7">
        <f t="shared" si="77"/>
        <v>624589.71</v>
      </c>
      <c r="O518" s="7">
        <f t="shared" si="77"/>
        <v>332999.83</v>
      </c>
      <c r="P518" s="6"/>
      <c r="Q518" s="9" t="s">
        <v>12</v>
      </c>
    </row>
    <row r="519" spans="1:17" x14ac:dyDescent="0.3">
      <c r="B519" s="7" t="str">
        <f t="shared" si="77"/>
        <v/>
      </c>
      <c r="C519" s="7" t="str">
        <f t="shared" si="77"/>
        <v/>
      </c>
      <c r="D519" s="7" t="str">
        <f t="shared" si="77"/>
        <v/>
      </c>
      <c r="E519" s="7" t="str">
        <f t="shared" si="77"/>
        <v/>
      </c>
      <c r="F519" s="7" t="str">
        <f t="shared" si="77"/>
        <v/>
      </c>
      <c r="G519" s="7">
        <f t="shared" si="77"/>
        <v>310396</v>
      </c>
      <c r="H519" s="7">
        <f t="shared" si="77"/>
        <v>343938</v>
      </c>
      <c r="I519" s="7">
        <f t="shared" si="77"/>
        <v>361064</v>
      </c>
      <c r="J519" s="7">
        <f t="shared" si="77"/>
        <v>191914</v>
      </c>
      <c r="K519" s="7">
        <f t="shared" si="77"/>
        <v>273448</v>
      </c>
      <c r="L519" s="7">
        <f t="shared" si="77"/>
        <v>387392</v>
      </c>
      <c r="M519" s="7">
        <f t="shared" si="77"/>
        <v>537449</v>
      </c>
      <c r="N519" s="7">
        <f t="shared" si="77"/>
        <v>875725</v>
      </c>
      <c r="O519" s="7">
        <f t="shared" si="77"/>
        <v>429922</v>
      </c>
      <c r="P519" s="6"/>
      <c r="Q519" s="9" t="s">
        <v>13</v>
      </c>
    </row>
    <row r="520" spans="1:17" x14ac:dyDescent="0.3">
      <c r="B520" s="7" t="str">
        <f t="shared" si="77"/>
        <v/>
      </c>
      <c r="C520" s="7" t="str">
        <f t="shared" si="77"/>
        <v/>
      </c>
      <c r="D520" s="7" t="str">
        <f t="shared" si="77"/>
        <v/>
      </c>
      <c r="E520" s="7" t="str">
        <f t="shared" si="77"/>
        <v/>
      </c>
      <c r="F520" s="7" t="str">
        <f t="shared" si="77"/>
        <v/>
      </c>
      <c r="G520" s="7">
        <f t="shared" si="77"/>
        <v>322183.27</v>
      </c>
      <c r="H520" s="7">
        <f t="shared" si="77"/>
        <v>314964</v>
      </c>
      <c r="I520" s="7">
        <f t="shared" si="77"/>
        <v>367429</v>
      </c>
      <c r="J520" s="7">
        <f t="shared" si="77"/>
        <v>179169</v>
      </c>
      <c r="K520" s="7">
        <f t="shared" si="77"/>
        <v>274328</v>
      </c>
      <c r="L520" s="7">
        <f t="shared" si="77"/>
        <v>385399</v>
      </c>
      <c r="M520" s="7">
        <f t="shared" si="77"/>
        <v>694859</v>
      </c>
      <c r="N520" s="7">
        <f t="shared" si="77"/>
        <v>934528.38</v>
      </c>
      <c r="O520" s="7">
        <f t="shared" si="77"/>
        <v>358612.63</v>
      </c>
      <c r="P520" s="6"/>
      <c r="Q520" s="9" t="s">
        <v>14</v>
      </c>
    </row>
    <row r="521" spans="1:17" x14ac:dyDescent="0.3">
      <c r="B521" s="18" t="str">
        <f t="shared" si="77"/>
        <v/>
      </c>
      <c r="C521" s="18" t="str">
        <f t="shared" si="77"/>
        <v/>
      </c>
      <c r="D521" s="18" t="str">
        <f t="shared" si="77"/>
        <v/>
      </c>
      <c r="E521" s="18" t="str">
        <f t="shared" si="77"/>
        <v/>
      </c>
      <c r="F521" s="18">
        <f t="shared" si="77"/>
        <v>323874.21999999997</v>
      </c>
      <c r="G521" s="18">
        <f t="shared" si="77"/>
        <v>311203.46000000002</v>
      </c>
      <c r="H521" s="18">
        <f t="shared" si="77"/>
        <v>315426.06</v>
      </c>
      <c r="I521" s="18">
        <f t="shared" si="77"/>
        <v>254611.65</v>
      </c>
      <c r="J521" s="18">
        <f t="shared" si="77"/>
        <v>177313.85</v>
      </c>
      <c r="K521" s="18">
        <f t="shared" si="77"/>
        <v>508895.78</v>
      </c>
      <c r="L521" s="18">
        <f t="shared" si="77"/>
        <v>406385.98</v>
      </c>
      <c r="M521" s="18">
        <f t="shared" si="77"/>
        <v>658528.68000000005</v>
      </c>
      <c r="N521" s="18">
        <f t="shared" si="77"/>
        <v>-487128.44</v>
      </c>
      <c r="O521" s="18">
        <f t="shared" si="77"/>
        <v>422357.49</v>
      </c>
      <c r="P521" s="6"/>
      <c r="Q521" s="9" t="s">
        <v>19</v>
      </c>
    </row>
    <row r="522" spans="1:17" x14ac:dyDescent="0.3">
      <c r="B522" s="18">
        <f>SUM(B518:B521)</f>
        <v>0</v>
      </c>
      <c r="C522" s="18">
        <f t="shared" ref="C522:M522" si="78">SUM(C518:C521)</f>
        <v>0</v>
      </c>
      <c r="D522" s="18">
        <f t="shared" si="78"/>
        <v>0</v>
      </c>
      <c r="E522" s="18">
        <f t="shared" si="78"/>
        <v>0</v>
      </c>
      <c r="F522" s="18">
        <f t="shared" si="78"/>
        <v>323874.21999999997</v>
      </c>
      <c r="G522" s="18">
        <f t="shared" si="78"/>
        <v>1289352.73</v>
      </c>
      <c r="H522" s="18">
        <f t="shared" si="78"/>
        <v>1341934.06</v>
      </c>
      <c r="I522" s="18">
        <f t="shared" si="78"/>
        <v>1324554.6499999999</v>
      </c>
      <c r="J522" s="18">
        <f t="shared" si="78"/>
        <v>769083.85</v>
      </c>
      <c r="K522" s="18">
        <f t="shared" si="78"/>
        <v>1268755.78</v>
      </c>
      <c r="L522" s="18">
        <f t="shared" si="78"/>
        <v>1535271.98</v>
      </c>
      <c r="M522" s="18">
        <f t="shared" si="78"/>
        <v>2282894.6800000002</v>
      </c>
      <c r="N522" s="18">
        <f>IF(N519="",N518*4,IF(N520="",(N519+N518)*2,IF(N521="",((N520+N519+N518)/3)*4,SUM(N518:N521))))</f>
        <v>1947714.65</v>
      </c>
      <c r="O522" s="18">
        <f>IF(O519="",O518*4,IF(O520="",(O519+O518)*2,IF(O521="",((O520+O519+O518)/3)*4,SUM(O518:O521))))</f>
        <v>1543891.95</v>
      </c>
      <c r="P522" s="6"/>
      <c r="Q522" s="9" t="s">
        <v>15</v>
      </c>
    </row>
    <row r="523" spans="1:17" x14ac:dyDescent="0.3">
      <c r="B523" s="21" t="e">
        <f>B522/B$484</f>
        <v>#DIV/0!</v>
      </c>
      <c r="C523" s="22" t="e">
        <f>C522/C$484</f>
        <v>#DIV/0!</v>
      </c>
      <c r="D523" s="22" t="e">
        <f t="shared" ref="D523:O523" si="79">D522/D$484</f>
        <v>#DIV/0!</v>
      </c>
      <c r="E523" s="22" t="e">
        <f t="shared" si="79"/>
        <v>#DIV/0!</v>
      </c>
      <c r="F523" s="22">
        <f t="shared" si="79"/>
        <v>0.65517260701712732</v>
      </c>
      <c r="G523" s="22">
        <f t="shared" si="79"/>
        <v>0.45434765419236472</v>
      </c>
      <c r="H523" s="22">
        <f t="shared" si="79"/>
        <v>0.42614085735979779</v>
      </c>
      <c r="I523" s="22">
        <f t="shared" si="79"/>
        <v>0.44707795592524507</v>
      </c>
      <c r="J523" s="22">
        <f t="shared" si="79"/>
        <v>0.36523430472106094</v>
      </c>
      <c r="K523" s="22">
        <f t="shared" si="79"/>
        <v>0.41579080384650968</v>
      </c>
      <c r="L523" s="22">
        <f t="shared" si="79"/>
        <v>0.39002098528008838</v>
      </c>
      <c r="M523" s="22">
        <f t="shared" si="79"/>
        <v>0.44262207664659042</v>
      </c>
      <c r="N523" s="23">
        <f t="shared" si="79"/>
        <v>0.48694379914799651</v>
      </c>
      <c r="O523" s="23">
        <f t="shared" si="79"/>
        <v>0.50246650863770104</v>
      </c>
      <c r="P523" s="6"/>
      <c r="Q523" s="11" t="s">
        <v>2552</v>
      </c>
    </row>
    <row r="524" spans="1:17" s="87" customFormat="1" x14ac:dyDescent="0.3">
      <c r="A524" s="86"/>
      <c r="B524" s="19"/>
      <c r="C524" s="10" t="e">
        <f t="shared" ref="C524:M524" si="80">C522/B522-1</f>
        <v>#DIV/0!</v>
      </c>
      <c r="D524" s="10" t="e">
        <f t="shared" si="80"/>
        <v>#DIV/0!</v>
      </c>
      <c r="E524" s="10" t="e">
        <f t="shared" si="80"/>
        <v>#DIV/0!</v>
      </c>
      <c r="F524" s="10" t="e">
        <f t="shared" si="80"/>
        <v>#DIV/0!</v>
      </c>
      <c r="G524" s="10">
        <f t="shared" si="80"/>
        <v>2.9810292094258077</v>
      </c>
      <c r="H524" s="10">
        <f t="shared" si="80"/>
        <v>4.0781183284111844E-2</v>
      </c>
      <c r="I524" s="10">
        <f t="shared" si="80"/>
        <v>-1.2951016386006486E-2</v>
      </c>
      <c r="J524" s="10">
        <f t="shared" si="80"/>
        <v>-0.4193641991291186</v>
      </c>
      <c r="K524" s="10">
        <f t="shared" si="80"/>
        <v>0.64969759799272864</v>
      </c>
      <c r="L524" s="10">
        <f t="shared" si="80"/>
        <v>0.21006107258876883</v>
      </c>
      <c r="M524" s="10">
        <f t="shared" si="80"/>
        <v>0.48696433579149945</v>
      </c>
      <c r="N524" s="10">
        <f>N522/M522-1</f>
        <v>-0.14682237990935276</v>
      </c>
      <c r="O524" s="10">
        <f>O522/N522-1</f>
        <v>-0.20733155136456971</v>
      </c>
      <c r="P524" s="17"/>
      <c r="Q524" s="14" t="s">
        <v>20</v>
      </c>
    </row>
    <row r="525" spans="1:17" x14ac:dyDescent="0.3">
      <c r="B525" s="202" t="s">
        <v>22</v>
      </c>
      <c r="C525" s="202"/>
      <c r="D525" s="202"/>
      <c r="E525" s="202"/>
      <c r="F525" s="202"/>
      <c r="G525" s="202"/>
      <c r="H525" s="202"/>
      <c r="I525" s="202"/>
      <c r="J525" s="202"/>
      <c r="K525" s="202"/>
      <c r="L525" s="202"/>
      <c r="M525" s="202"/>
      <c r="N525" s="202"/>
      <c r="O525" s="120"/>
      <c r="P525" s="6"/>
      <c r="Q525" s="9"/>
    </row>
    <row r="526" spans="1:17" x14ac:dyDescent="0.3">
      <c r="B526" s="16" t="str">
        <f t="shared" ref="B526:O530" si="81">IFERROR(B480-B518,"")</f>
        <v/>
      </c>
      <c r="C526" s="16" t="str">
        <f t="shared" si="81"/>
        <v/>
      </c>
      <c r="D526" s="16" t="str">
        <f t="shared" si="81"/>
        <v/>
      </c>
      <c r="E526" s="16" t="str">
        <f t="shared" si="81"/>
        <v/>
      </c>
      <c r="F526" s="16" t="str">
        <f t="shared" si="81"/>
        <v/>
      </c>
      <c r="G526" s="16">
        <f t="shared" si="81"/>
        <v>304733</v>
      </c>
      <c r="H526" s="16">
        <f t="shared" si="81"/>
        <v>481602</v>
      </c>
      <c r="I526" s="16">
        <f t="shared" si="81"/>
        <v>420736</v>
      </c>
      <c r="J526" s="16">
        <f t="shared" si="81"/>
        <v>328392</v>
      </c>
      <c r="K526" s="16">
        <f t="shared" si="81"/>
        <v>338490</v>
      </c>
      <c r="L526" s="16">
        <f t="shared" si="81"/>
        <v>495500</v>
      </c>
      <c r="M526" s="16">
        <f t="shared" si="81"/>
        <v>684823</v>
      </c>
      <c r="N526" s="16">
        <f t="shared" si="81"/>
        <v>767260.27</v>
      </c>
      <c r="O526" s="16">
        <f t="shared" si="81"/>
        <v>112360.70999999996</v>
      </c>
      <c r="P526" s="6"/>
      <c r="Q526" s="9" t="s">
        <v>12</v>
      </c>
    </row>
    <row r="527" spans="1:17" x14ac:dyDescent="0.3">
      <c r="B527" s="7" t="str">
        <f t="shared" si="81"/>
        <v/>
      </c>
      <c r="C527" s="7" t="str">
        <f t="shared" si="81"/>
        <v/>
      </c>
      <c r="D527" s="7" t="str">
        <f t="shared" si="81"/>
        <v/>
      </c>
      <c r="E527" s="7" t="str">
        <f t="shared" si="81"/>
        <v/>
      </c>
      <c r="F527" s="7" t="str">
        <f t="shared" si="81"/>
        <v/>
      </c>
      <c r="G527" s="7">
        <f t="shared" si="81"/>
        <v>424473</v>
      </c>
      <c r="H527" s="7">
        <f t="shared" si="81"/>
        <v>508951</v>
      </c>
      <c r="I527" s="7">
        <f t="shared" si="81"/>
        <v>434167</v>
      </c>
      <c r="J527" s="7">
        <f t="shared" si="81"/>
        <v>345051</v>
      </c>
      <c r="K527" s="7">
        <f t="shared" si="81"/>
        <v>438412</v>
      </c>
      <c r="L527" s="7">
        <f t="shared" si="81"/>
        <v>590784</v>
      </c>
      <c r="M527" s="7">
        <f t="shared" si="81"/>
        <v>670418</v>
      </c>
      <c r="N527" s="7">
        <f t="shared" si="81"/>
        <v>792146</v>
      </c>
      <c r="O527" s="7">
        <f t="shared" si="81"/>
        <v>287290</v>
      </c>
      <c r="P527" s="6"/>
      <c r="Q527" s="9" t="s">
        <v>13</v>
      </c>
    </row>
    <row r="528" spans="1:17" x14ac:dyDescent="0.3">
      <c r="B528" s="7" t="str">
        <f t="shared" si="81"/>
        <v/>
      </c>
      <c r="C528" s="7" t="str">
        <f t="shared" si="81"/>
        <v/>
      </c>
      <c r="D528" s="7" t="str">
        <f t="shared" si="81"/>
        <v/>
      </c>
      <c r="E528" s="7" t="str">
        <f t="shared" si="81"/>
        <v/>
      </c>
      <c r="F528" s="7" t="str">
        <f t="shared" si="81"/>
        <v/>
      </c>
      <c r="G528" s="7">
        <f t="shared" si="81"/>
        <v>439042.15</v>
      </c>
      <c r="H528" s="7">
        <f t="shared" si="81"/>
        <v>490583</v>
      </c>
      <c r="I528" s="7">
        <f t="shared" si="81"/>
        <v>421943</v>
      </c>
      <c r="J528" s="7">
        <f t="shared" si="81"/>
        <v>340554</v>
      </c>
      <c r="K528" s="7">
        <f t="shared" si="81"/>
        <v>398143</v>
      </c>
      <c r="L528" s="7">
        <f t="shared" si="81"/>
        <v>592896</v>
      </c>
      <c r="M528" s="7">
        <f t="shared" si="81"/>
        <v>774200</v>
      </c>
      <c r="N528" s="7">
        <f t="shared" si="81"/>
        <v>932303.24000000011</v>
      </c>
      <c r="O528" s="7">
        <f t="shared" si="81"/>
        <v>321217.05000000005</v>
      </c>
      <c r="P528" s="6"/>
      <c r="Q528" s="9" t="s">
        <v>14</v>
      </c>
    </row>
    <row r="529" spans="1:17" x14ac:dyDescent="0.3">
      <c r="B529" s="18" t="str">
        <f t="shared" si="81"/>
        <v/>
      </c>
      <c r="C529" s="18" t="str">
        <f t="shared" si="81"/>
        <v/>
      </c>
      <c r="D529" s="18" t="str">
        <f t="shared" si="81"/>
        <v/>
      </c>
      <c r="E529" s="18" t="str">
        <f t="shared" si="81"/>
        <v/>
      </c>
      <c r="F529" s="18">
        <f t="shared" si="81"/>
        <v>170459.97000000003</v>
      </c>
      <c r="G529" s="18">
        <f t="shared" si="81"/>
        <v>380210.02999999997</v>
      </c>
      <c r="H529" s="18">
        <f t="shared" si="81"/>
        <v>325968.65999999997</v>
      </c>
      <c r="I529" s="18">
        <f t="shared" si="81"/>
        <v>361292.16999999993</v>
      </c>
      <c r="J529" s="18">
        <f t="shared" si="81"/>
        <v>322646.45999999996</v>
      </c>
      <c r="K529" s="18">
        <f t="shared" si="81"/>
        <v>607627.40999999992</v>
      </c>
      <c r="L529" s="18">
        <f t="shared" si="81"/>
        <v>721931.03</v>
      </c>
      <c r="M529" s="18">
        <f t="shared" si="81"/>
        <v>745325.44999999984</v>
      </c>
      <c r="N529" s="18">
        <f t="shared" si="81"/>
        <v>-439548.49999999994</v>
      </c>
      <c r="O529" s="18">
        <f t="shared" si="81"/>
        <v>807866.87000000011</v>
      </c>
      <c r="P529" s="6"/>
      <c r="Q529" s="9" t="s">
        <v>19</v>
      </c>
    </row>
    <row r="530" spans="1:17" x14ac:dyDescent="0.3">
      <c r="B530" s="16">
        <f t="shared" si="81"/>
        <v>0</v>
      </c>
      <c r="C530" s="16">
        <f t="shared" si="81"/>
        <v>0</v>
      </c>
      <c r="D530" s="16">
        <f t="shared" si="81"/>
        <v>0</v>
      </c>
      <c r="E530" s="16">
        <f t="shared" si="81"/>
        <v>0</v>
      </c>
      <c r="F530" s="16">
        <f t="shared" si="81"/>
        <v>170459.97000000003</v>
      </c>
      <c r="G530" s="16">
        <f t="shared" si="81"/>
        <v>1548458.1800000002</v>
      </c>
      <c r="H530" s="16">
        <f t="shared" si="81"/>
        <v>1807104.6599999997</v>
      </c>
      <c r="I530" s="16">
        <f t="shared" si="81"/>
        <v>1638138.17</v>
      </c>
      <c r="J530" s="16">
        <f t="shared" si="81"/>
        <v>1336643.46</v>
      </c>
      <c r="K530" s="16">
        <f t="shared" si="81"/>
        <v>1782672.41</v>
      </c>
      <c r="L530" s="16">
        <f t="shared" si="81"/>
        <v>2401111.0299999998</v>
      </c>
      <c r="M530" s="16">
        <f t="shared" si="81"/>
        <v>2874766.4499999997</v>
      </c>
      <c r="N530" s="16">
        <f t="shared" si="81"/>
        <v>2052161.0099999998</v>
      </c>
      <c r="O530" s="16">
        <f t="shared" si="81"/>
        <v>1528734.6300000001</v>
      </c>
      <c r="P530" s="6"/>
      <c r="Q530" s="9" t="s">
        <v>15</v>
      </c>
    </row>
    <row r="531" spans="1:17" x14ac:dyDescent="0.3">
      <c r="B531" s="10" t="e">
        <f t="shared" ref="B531:O531" si="82">B530/B$484</f>
        <v>#DIV/0!</v>
      </c>
      <c r="C531" s="10" t="e">
        <f t="shared" si="82"/>
        <v>#DIV/0!</v>
      </c>
      <c r="D531" s="10" t="e">
        <f t="shared" si="82"/>
        <v>#DIV/0!</v>
      </c>
      <c r="E531" s="10" t="e">
        <f t="shared" si="82"/>
        <v>#DIV/0!</v>
      </c>
      <c r="F531" s="10">
        <f t="shared" si="82"/>
        <v>0.34482739298287263</v>
      </c>
      <c r="G531" s="10">
        <f t="shared" si="82"/>
        <v>0.54565234580763522</v>
      </c>
      <c r="H531" s="10">
        <f t="shared" si="82"/>
        <v>0.57385914264020221</v>
      </c>
      <c r="I531" s="10">
        <f t="shared" si="82"/>
        <v>0.55292204407475498</v>
      </c>
      <c r="J531" s="10">
        <f t="shared" si="82"/>
        <v>0.634765695278939</v>
      </c>
      <c r="K531" s="10">
        <f t="shared" si="82"/>
        <v>0.58420919615349032</v>
      </c>
      <c r="L531" s="10">
        <f t="shared" si="82"/>
        <v>0.60997901471991156</v>
      </c>
      <c r="M531" s="10">
        <f t="shared" si="82"/>
        <v>0.55737792335340952</v>
      </c>
      <c r="N531" s="10">
        <f t="shared" si="82"/>
        <v>0.51305620085200343</v>
      </c>
      <c r="O531" s="10">
        <f t="shared" si="82"/>
        <v>0.49753349136229891</v>
      </c>
      <c r="P531" s="6"/>
      <c r="Q531" s="24" t="s">
        <v>23</v>
      </c>
    </row>
    <row r="532" spans="1:17" s="87" customFormat="1" x14ac:dyDescent="0.3">
      <c r="A532" s="86"/>
      <c r="B532" s="19"/>
      <c r="C532" s="10" t="e">
        <f t="shared" ref="C532:M532" si="83">C530/B530-1</f>
        <v>#DIV/0!</v>
      </c>
      <c r="D532" s="10" t="e">
        <f t="shared" si="83"/>
        <v>#DIV/0!</v>
      </c>
      <c r="E532" s="10" t="e">
        <f t="shared" si="83"/>
        <v>#DIV/0!</v>
      </c>
      <c r="F532" s="10" t="e">
        <f t="shared" si="83"/>
        <v>#DIV/0!</v>
      </c>
      <c r="G532" s="10">
        <f t="shared" si="83"/>
        <v>8.0839989001523342</v>
      </c>
      <c r="H532" s="10">
        <f t="shared" si="83"/>
        <v>0.16703485011135366</v>
      </c>
      <c r="I532" s="10">
        <f t="shared" si="83"/>
        <v>-9.3501219790999679E-2</v>
      </c>
      <c r="J532" s="10">
        <f t="shared" si="83"/>
        <v>-0.18404717961000805</v>
      </c>
      <c r="K532" s="10">
        <f t="shared" si="83"/>
        <v>0.33369328721362979</v>
      </c>
      <c r="L532" s="10">
        <f t="shared" si="83"/>
        <v>0.34691658239104051</v>
      </c>
      <c r="M532" s="10">
        <f t="shared" si="83"/>
        <v>0.1972651052292238</v>
      </c>
      <c r="N532" s="10">
        <f>N530/M530-1</f>
        <v>-0.286146876383645</v>
      </c>
      <c r="O532" s="10">
        <f>O530/N530-1</f>
        <v>-0.25506106852697674</v>
      </c>
      <c r="P532" s="17"/>
      <c r="Q532" s="14" t="s">
        <v>20</v>
      </c>
    </row>
    <row r="533" spans="1:17" x14ac:dyDescent="0.3">
      <c r="B533" s="203" t="s">
        <v>24</v>
      </c>
      <c r="C533" s="203"/>
      <c r="D533" s="203"/>
      <c r="E533" s="203"/>
      <c r="F533" s="203"/>
      <c r="G533" s="203"/>
      <c r="H533" s="203"/>
      <c r="I533" s="203"/>
      <c r="J533" s="203"/>
      <c r="K533" s="203"/>
      <c r="L533" s="203"/>
      <c r="M533" s="203"/>
      <c r="N533" s="203"/>
      <c r="O533" s="117"/>
      <c r="P533" s="6"/>
      <c r="Q533" s="3"/>
    </row>
    <row r="534" spans="1:17" x14ac:dyDescent="0.3">
      <c r="B534" s="204" t="s">
        <v>883</v>
      </c>
      <c r="C534" s="204"/>
      <c r="D534" s="204"/>
      <c r="E534" s="204"/>
      <c r="F534" s="204"/>
      <c r="G534" s="204"/>
      <c r="H534" s="204"/>
      <c r="I534" s="204"/>
      <c r="J534" s="204"/>
      <c r="K534" s="204"/>
      <c r="L534" s="204"/>
      <c r="M534" s="204"/>
      <c r="N534" s="204"/>
      <c r="O534" s="118"/>
      <c r="P534" s="6"/>
      <c r="Q534" s="3"/>
    </row>
    <row r="535" spans="1:17" x14ac:dyDescent="0.3">
      <c r="B535" s="16" t="str">
        <f t="shared" ref="B535:O538" si="84">IFERROR(VLOOKUP($B$534,$149:$235,MATCH($Q535&amp;"/"&amp;B$367,$147:$147,0),FALSE),"")</f>
        <v/>
      </c>
      <c r="C535" s="16" t="str">
        <f t="shared" si="84"/>
        <v/>
      </c>
      <c r="D535" s="16" t="str">
        <f t="shared" si="84"/>
        <v/>
      </c>
      <c r="E535" s="16" t="str">
        <f t="shared" si="84"/>
        <v/>
      </c>
      <c r="F535" s="16" t="str">
        <f t="shared" si="84"/>
        <v/>
      </c>
      <c r="G535" s="16">
        <f t="shared" si="84"/>
        <v>18080</v>
      </c>
      <c r="H535" s="16">
        <f t="shared" si="84"/>
        <v>21545</v>
      </c>
      <c r="I535" s="16">
        <f t="shared" si="84"/>
        <v>17560</v>
      </c>
      <c r="J535" s="16">
        <f t="shared" si="84"/>
        <v>9121</v>
      </c>
      <c r="K535" s="16">
        <f t="shared" si="84"/>
        <v>33719</v>
      </c>
      <c r="L535" s="16">
        <f t="shared" si="84"/>
        <v>90339</v>
      </c>
      <c r="M535" s="16">
        <f t="shared" si="84"/>
        <v>115934</v>
      </c>
      <c r="N535" s="16">
        <f t="shared" si="84"/>
        <v>136640.45000000001</v>
      </c>
      <c r="O535" s="16">
        <f t="shared" si="84"/>
        <v>87554.53</v>
      </c>
      <c r="P535" s="6"/>
      <c r="Q535" s="9" t="s">
        <v>12</v>
      </c>
    </row>
    <row r="536" spans="1:17" x14ac:dyDescent="0.3">
      <c r="B536" s="7" t="str">
        <f t="shared" si="84"/>
        <v/>
      </c>
      <c r="C536" s="7" t="str">
        <f t="shared" si="84"/>
        <v/>
      </c>
      <c r="D536" s="7" t="str">
        <f t="shared" si="84"/>
        <v/>
      </c>
      <c r="E536" s="7" t="str">
        <f t="shared" si="84"/>
        <v/>
      </c>
      <c r="F536" s="7" t="str">
        <f t="shared" si="84"/>
        <v/>
      </c>
      <c r="G536" s="7">
        <f t="shared" si="84"/>
        <v>16334</v>
      </c>
      <c r="H536" s="7">
        <f t="shared" si="84"/>
        <v>18660</v>
      </c>
      <c r="I536" s="7">
        <f t="shared" si="84"/>
        <v>16338</v>
      </c>
      <c r="J536" s="7">
        <f t="shared" si="84"/>
        <v>19998</v>
      </c>
      <c r="K536" s="7">
        <f t="shared" si="84"/>
        <v>64853</v>
      </c>
      <c r="L536" s="7">
        <f t="shared" si="84"/>
        <v>97508</v>
      </c>
      <c r="M536" s="7">
        <f t="shared" si="84"/>
        <v>125113</v>
      </c>
      <c r="N536" s="7">
        <f t="shared" si="84"/>
        <v>176262</v>
      </c>
      <c r="O536" s="7">
        <f t="shared" si="84"/>
        <v>87971</v>
      </c>
      <c r="P536" s="6"/>
      <c r="Q536" s="9" t="s">
        <v>13</v>
      </c>
    </row>
    <row r="537" spans="1:17" x14ac:dyDescent="0.3">
      <c r="B537" s="7" t="str">
        <f t="shared" si="84"/>
        <v/>
      </c>
      <c r="C537" s="7" t="str">
        <f t="shared" si="84"/>
        <v/>
      </c>
      <c r="D537" s="7" t="str">
        <f t="shared" si="84"/>
        <v/>
      </c>
      <c r="E537" s="7" t="str">
        <f t="shared" si="84"/>
        <v/>
      </c>
      <c r="F537" s="7" t="str">
        <f t="shared" si="84"/>
        <v/>
      </c>
      <c r="G537" s="7">
        <f t="shared" si="84"/>
        <v>29606.82</v>
      </c>
      <c r="H537" s="7">
        <f t="shared" si="84"/>
        <v>15308</v>
      </c>
      <c r="I537" s="7">
        <f t="shared" si="84"/>
        <v>29592</v>
      </c>
      <c r="J537" s="7">
        <f t="shared" si="84"/>
        <v>12569</v>
      </c>
      <c r="K537" s="7">
        <f t="shared" si="84"/>
        <v>77194</v>
      </c>
      <c r="L537" s="7">
        <f t="shared" si="84"/>
        <v>108666</v>
      </c>
      <c r="M537" s="7">
        <f t="shared" si="84"/>
        <v>123181</v>
      </c>
      <c r="N537" s="7">
        <f t="shared" si="84"/>
        <v>219065.82</v>
      </c>
      <c r="O537" s="7">
        <f t="shared" si="84"/>
        <v>92490.28</v>
      </c>
      <c r="P537" s="6"/>
      <c r="Q537" s="9" t="s">
        <v>14</v>
      </c>
    </row>
    <row r="538" spans="1:17" x14ac:dyDescent="0.3">
      <c r="B538" s="18" t="str">
        <f t="shared" si="84"/>
        <v/>
      </c>
      <c r="C538" s="18" t="str">
        <f t="shared" si="84"/>
        <v/>
      </c>
      <c r="D538" s="18" t="str">
        <f t="shared" si="84"/>
        <v/>
      </c>
      <c r="E538" s="18" t="str">
        <f t="shared" si="84"/>
        <v/>
      </c>
      <c r="F538" s="18">
        <f t="shared" si="84"/>
        <v>10976.36</v>
      </c>
      <c r="G538" s="18">
        <f t="shared" si="84"/>
        <v>10711.56</v>
      </c>
      <c r="H538" s="18">
        <f t="shared" si="84"/>
        <v>13610.54</v>
      </c>
      <c r="I538" s="18">
        <f t="shared" si="84"/>
        <v>9464.32</v>
      </c>
      <c r="J538" s="18">
        <f t="shared" si="84"/>
        <v>10930.42</v>
      </c>
      <c r="K538" s="18">
        <f t="shared" si="84"/>
        <v>178413</v>
      </c>
      <c r="L538" s="18">
        <f t="shared" si="84"/>
        <v>137573.65</v>
      </c>
      <c r="M538" s="18">
        <f t="shared" si="84"/>
        <v>132541.37</v>
      </c>
      <c r="N538" s="18">
        <f t="shared" si="84"/>
        <v>-166078.95000000001</v>
      </c>
      <c r="O538" s="18">
        <f t="shared" si="84"/>
        <v>49353.62</v>
      </c>
      <c r="P538" s="6"/>
      <c r="Q538" s="9" t="s">
        <v>19</v>
      </c>
    </row>
    <row r="539" spans="1:17" x14ac:dyDescent="0.3">
      <c r="B539" s="18">
        <f>SUM(B535:B538)</f>
        <v>0</v>
      </c>
      <c r="C539" s="18">
        <f t="shared" ref="C539:M539" si="85">SUM(C535:C538)</f>
        <v>0</v>
      </c>
      <c r="D539" s="18">
        <f t="shared" si="85"/>
        <v>0</v>
      </c>
      <c r="E539" s="18">
        <f t="shared" si="85"/>
        <v>0</v>
      </c>
      <c r="F539" s="18">
        <f t="shared" si="85"/>
        <v>10976.36</v>
      </c>
      <c r="G539" s="18">
        <f t="shared" si="85"/>
        <v>74732.38</v>
      </c>
      <c r="H539" s="18">
        <f t="shared" si="85"/>
        <v>69123.540000000008</v>
      </c>
      <c r="I539" s="18">
        <f t="shared" si="85"/>
        <v>72954.320000000007</v>
      </c>
      <c r="J539" s="18">
        <f t="shared" si="85"/>
        <v>52618.42</v>
      </c>
      <c r="K539" s="18">
        <f t="shared" si="85"/>
        <v>354179</v>
      </c>
      <c r="L539" s="18">
        <f t="shared" si="85"/>
        <v>434086.65</v>
      </c>
      <c r="M539" s="18">
        <f t="shared" si="85"/>
        <v>496769.37</v>
      </c>
      <c r="N539" s="18">
        <f>IF(N536="",N535*4,IF(N537="",(N536+N535)*2,IF(N538="",((N537+N536+N535)/3)*4,SUM(N535:N538))))</f>
        <v>365889.32</v>
      </c>
      <c r="O539" s="18">
        <f>IF(O536="",O535*4,IF(O537="",(O536+O535)*2,IF(O538="",((O537+O536+O535)/3)*4,SUM(O535:O538))))</f>
        <v>317369.43</v>
      </c>
      <c r="P539" s="6"/>
      <c r="Q539" s="9" t="s">
        <v>15</v>
      </c>
    </row>
    <row r="540" spans="1:17" x14ac:dyDescent="0.3">
      <c r="B540" s="10" t="e">
        <f t="shared" ref="B540:M540" si="86">+B539/(B$484+B$491)</f>
        <v>#DIV/0!</v>
      </c>
      <c r="C540" s="10" t="e">
        <f t="shared" si="86"/>
        <v>#DIV/0!</v>
      </c>
      <c r="D540" s="10" t="e">
        <f t="shared" si="86"/>
        <v>#DIV/0!</v>
      </c>
      <c r="E540" s="10" t="e">
        <f t="shared" si="86"/>
        <v>#DIV/0!</v>
      </c>
      <c r="F540" s="10">
        <f t="shared" si="86"/>
        <v>2.189999444936349E-2</v>
      </c>
      <c r="G540" s="10">
        <f t="shared" si="86"/>
        <v>2.616880672809024E-2</v>
      </c>
      <c r="H540" s="10">
        <f t="shared" si="86"/>
        <v>2.1630308315335838E-2</v>
      </c>
      <c r="I540" s="10">
        <f t="shared" si="86"/>
        <v>2.4230244086305631E-2</v>
      </c>
      <c r="J540" s="10">
        <f t="shared" si="86"/>
        <v>2.2872802049854087E-2</v>
      </c>
      <c r="K540" s="10">
        <f t="shared" si="86"/>
        <v>0.11240768035372574</v>
      </c>
      <c r="L540" s="10">
        <f t="shared" si="86"/>
        <v>0.10808386044676123</v>
      </c>
      <c r="M540" s="10">
        <f t="shared" si="86"/>
        <v>9.2639504973780054E-2</v>
      </c>
      <c r="N540" s="10">
        <f>+N539/(N$484+N$491)</f>
        <v>8.865676469878353E-2</v>
      </c>
      <c r="O540" s="10">
        <f>+O539/(O$484+O$491)</f>
        <v>9.9379446777922278E-2</v>
      </c>
      <c r="P540" s="6"/>
      <c r="Q540" s="11" t="s">
        <v>2552</v>
      </c>
    </row>
    <row r="541" spans="1:17" s="87" customFormat="1" x14ac:dyDescent="0.3">
      <c r="A541" s="86"/>
      <c r="B541" s="19"/>
      <c r="C541" s="10" t="e">
        <f t="shared" ref="C541:M541" si="87">C539/B539-1</f>
        <v>#DIV/0!</v>
      </c>
      <c r="D541" s="10" t="e">
        <f t="shared" si="87"/>
        <v>#DIV/0!</v>
      </c>
      <c r="E541" s="10" t="e">
        <f t="shared" si="87"/>
        <v>#DIV/0!</v>
      </c>
      <c r="F541" s="10" t="e">
        <f t="shared" si="87"/>
        <v>#DIV/0!</v>
      </c>
      <c r="G541" s="10">
        <f t="shared" si="87"/>
        <v>5.8084847800181478</v>
      </c>
      <c r="H541" s="10">
        <f t="shared" si="87"/>
        <v>-7.5052340096755876E-2</v>
      </c>
      <c r="I541" s="10">
        <f t="shared" si="87"/>
        <v>5.5419326035674565E-2</v>
      </c>
      <c r="J541" s="10">
        <f t="shared" si="87"/>
        <v>-0.27874840036888848</v>
      </c>
      <c r="K541" s="10">
        <f t="shared" si="87"/>
        <v>5.7310839055980782</v>
      </c>
      <c r="L541" s="10">
        <f t="shared" si="87"/>
        <v>0.2256137433331733</v>
      </c>
      <c r="M541" s="10">
        <f t="shared" si="87"/>
        <v>0.14440140004305579</v>
      </c>
      <c r="N541" s="10">
        <f>N539/M539-1</f>
        <v>-0.26346239906055402</v>
      </c>
      <c r="O541" s="10">
        <f>O539/N539-1</f>
        <v>-0.13260810673566537</v>
      </c>
      <c r="P541" s="17"/>
      <c r="Q541" s="14" t="s">
        <v>20</v>
      </c>
    </row>
    <row r="542" spans="1:17" x14ac:dyDescent="0.3">
      <c r="B542" s="204" t="s">
        <v>884</v>
      </c>
      <c r="C542" s="204"/>
      <c r="D542" s="204"/>
      <c r="E542" s="204"/>
      <c r="F542" s="204"/>
      <c r="G542" s="204"/>
      <c r="H542" s="204"/>
      <c r="I542" s="204"/>
      <c r="J542" s="204"/>
      <c r="K542" s="204"/>
      <c r="L542" s="204"/>
      <c r="M542" s="204"/>
      <c r="N542" s="204"/>
      <c r="O542" s="118"/>
      <c r="P542" s="6"/>
      <c r="Q542" s="3"/>
    </row>
    <row r="543" spans="1:17" x14ac:dyDescent="0.3">
      <c r="B543" s="16" t="str">
        <f t="shared" ref="B543:O546" si="88">IFERROR(VLOOKUP($B$542,$149:$235,MATCH($Q543&amp;"/"&amp;B$367,$147:$147,0),FALSE),"")</f>
        <v/>
      </c>
      <c r="C543" s="16" t="str">
        <f t="shared" si="88"/>
        <v/>
      </c>
      <c r="D543" s="16" t="str">
        <f t="shared" si="88"/>
        <v/>
      </c>
      <c r="E543" s="16" t="str">
        <f t="shared" si="88"/>
        <v/>
      </c>
      <c r="F543" s="16" t="str">
        <f t="shared" si="88"/>
        <v/>
      </c>
      <c r="G543" s="16">
        <f t="shared" si="88"/>
        <v>76480</v>
      </c>
      <c r="H543" s="16">
        <f t="shared" si="88"/>
        <v>86982</v>
      </c>
      <c r="I543" s="16">
        <f t="shared" si="88"/>
        <v>87656</v>
      </c>
      <c r="J543" s="16">
        <f t="shared" si="88"/>
        <v>82103</v>
      </c>
      <c r="K543" s="16">
        <f t="shared" si="88"/>
        <v>90630</v>
      </c>
      <c r="L543" s="16">
        <f t="shared" si="88"/>
        <v>165012</v>
      </c>
      <c r="M543" s="16">
        <f t="shared" si="88"/>
        <v>205815</v>
      </c>
      <c r="N543" s="16">
        <f t="shared" si="88"/>
        <v>226018.2</v>
      </c>
      <c r="O543" s="16">
        <f t="shared" si="88"/>
        <v>117519.86</v>
      </c>
      <c r="P543" s="6"/>
      <c r="Q543" s="9" t="s">
        <v>12</v>
      </c>
    </row>
    <row r="544" spans="1:17" x14ac:dyDescent="0.3">
      <c r="B544" s="7" t="str">
        <f t="shared" si="88"/>
        <v/>
      </c>
      <c r="C544" s="7" t="str">
        <f t="shared" si="88"/>
        <v/>
      </c>
      <c r="D544" s="7" t="str">
        <f t="shared" si="88"/>
        <v/>
      </c>
      <c r="E544" s="7" t="str">
        <f t="shared" si="88"/>
        <v/>
      </c>
      <c r="F544" s="7" t="str">
        <f t="shared" si="88"/>
        <v/>
      </c>
      <c r="G544" s="7">
        <f t="shared" si="88"/>
        <v>77554</v>
      </c>
      <c r="H544" s="7">
        <f t="shared" si="88"/>
        <v>86231</v>
      </c>
      <c r="I544" s="7">
        <f t="shared" si="88"/>
        <v>98094</v>
      </c>
      <c r="J544" s="7">
        <f t="shared" si="88"/>
        <v>77420</v>
      </c>
      <c r="K544" s="7">
        <f t="shared" si="88"/>
        <v>119934</v>
      </c>
      <c r="L544" s="7">
        <f t="shared" si="88"/>
        <v>169865</v>
      </c>
      <c r="M544" s="7">
        <f t="shared" si="88"/>
        <v>226052</v>
      </c>
      <c r="N544" s="7">
        <f t="shared" si="88"/>
        <v>300226</v>
      </c>
      <c r="O544" s="7">
        <f t="shared" si="88"/>
        <v>145859</v>
      </c>
      <c r="P544" s="6"/>
      <c r="Q544" s="9" t="s">
        <v>13</v>
      </c>
    </row>
    <row r="545" spans="1:17" x14ac:dyDescent="0.3">
      <c r="B545" s="7" t="str">
        <f t="shared" si="88"/>
        <v/>
      </c>
      <c r="C545" s="7" t="str">
        <f t="shared" si="88"/>
        <v/>
      </c>
      <c r="D545" s="7" t="str">
        <f t="shared" si="88"/>
        <v/>
      </c>
      <c r="E545" s="7" t="str">
        <f t="shared" si="88"/>
        <v/>
      </c>
      <c r="F545" s="7" t="str">
        <f t="shared" si="88"/>
        <v/>
      </c>
      <c r="G545" s="7">
        <f t="shared" si="88"/>
        <v>56013.13</v>
      </c>
      <c r="H545" s="7">
        <f t="shared" si="88"/>
        <v>89047</v>
      </c>
      <c r="I545" s="7">
        <f t="shared" si="88"/>
        <v>89367</v>
      </c>
      <c r="J545" s="7">
        <f t="shared" si="88"/>
        <v>72737</v>
      </c>
      <c r="K545" s="7">
        <f t="shared" si="88"/>
        <v>158104</v>
      </c>
      <c r="L545" s="7">
        <f t="shared" si="88"/>
        <v>186872</v>
      </c>
      <c r="M545" s="7">
        <f t="shared" si="88"/>
        <v>247284</v>
      </c>
      <c r="N545" s="7">
        <f t="shared" si="88"/>
        <v>231382.01</v>
      </c>
      <c r="O545" s="7">
        <f t="shared" si="88"/>
        <v>108240.27</v>
      </c>
      <c r="P545" s="6"/>
      <c r="Q545" s="9" t="s">
        <v>14</v>
      </c>
    </row>
    <row r="546" spans="1:17" x14ac:dyDescent="0.3">
      <c r="B546" s="18" t="str">
        <f t="shared" si="88"/>
        <v/>
      </c>
      <c r="C546" s="18" t="str">
        <f t="shared" si="88"/>
        <v/>
      </c>
      <c r="D546" s="18" t="str">
        <f t="shared" si="88"/>
        <v/>
      </c>
      <c r="E546" s="18" t="str">
        <f t="shared" si="88"/>
        <v/>
      </c>
      <c r="F546" s="18">
        <f t="shared" si="88"/>
        <v>56594.45</v>
      </c>
      <c r="G546" s="18">
        <f t="shared" si="88"/>
        <v>63290.49</v>
      </c>
      <c r="H546" s="18">
        <f t="shared" si="88"/>
        <v>94477.89</v>
      </c>
      <c r="I546" s="18">
        <f t="shared" si="88"/>
        <v>68956.47</v>
      </c>
      <c r="J546" s="18">
        <f t="shared" si="88"/>
        <v>77554.78</v>
      </c>
      <c r="K546" s="18">
        <f t="shared" si="88"/>
        <v>294799.06</v>
      </c>
      <c r="L546" s="18">
        <f t="shared" si="88"/>
        <v>223856.08</v>
      </c>
      <c r="M546" s="18">
        <f t="shared" si="88"/>
        <v>257778.84</v>
      </c>
      <c r="N546" s="18">
        <f t="shared" si="88"/>
        <v>249524.63</v>
      </c>
      <c r="O546" s="18">
        <f t="shared" si="88"/>
        <v>266604.86</v>
      </c>
      <c r="P546" s="6"/>
      <c r="Q546" s="9" t="s">
        <v>19</v>
      </c>
    </row>
    <row r="547" spans="1:17" x14ac:dyDescent="0.3">
      <c r="B547" s="18">
        <f>SUM(B543:B546)</f>
        <v>0</v>
      </c>
      <c r="C547" s="18">
        <f t="shared" ref="C547:M547" si="89">SUM(C543:C546)</f>
        <v>0</v>
      </c>
      <c r="D547" s="18">
        <f t="shared" si="89"/>
        <v>0</v>
      </c>
      <c r="E547" s="18">
        <f t="shared" si="89"/>
        <v>0</v>
      </c>
      <c r="F547" s="18">
        <f t="shared" si="89"/>
        <v>56594.45</v>
      </c>
      <c r="G547" s="18">
        <f t="shared" si="89"/>
        <v>273337.62</v>
      </c>
      <c r="H547" s="18">
        <f t="shared" si="89"/>
        <v>356737.89</v>
      </c>
      <c r="I547" s="18">
        <f t="shared" si="89"/>
        <v>344073.47</v>
      </c>
      <c r="J547" s="18">
        <f t="shared" si="89"/>
        <v>309814.78000000003</v>
      </c>
      <c r="K547" s="18">
        <f t="shared" si="89"/>
        <v>663467.06000000006</v>
      </c>
      <c r="L547" s="18">
        <f t="shared" si="89"/>
        <v>745605.08</v>
      </c>
      <c r="M547" s="18">
        <f t="shared" si="89"/>
        <v>936929.84</v>
      </c>
      <c r="N547" s="18">
        <f>IF(N544="",N543*4,IF(N545="",(N544+N543)*2,IF(N546="",((N545+N544+N543)/3)*4,SUM(N543:N546))))</f>
        <v>1007150.84</v>
      </c>
      <c r="O547" s="18">
        <f>IF(O544="",O543*4,IF(O545="",(O544+O543)*2,IF(O546="",((O545+O544+O543)/3)*4,SUM(O543:O546))))</f>
        <v>638223.99</v>
      </c>
      <c r="P547" s="6"/>
      <c r="Q547" s="9" t="s">
        <v>15</v>
      </c>
    </row>
    <row r="548" spans="1:17" x14ac:dyDescent="0.3">
      <c r="B548" s="10" t="e">
        <f t="shared" ref="B548:O548" si="90">+B547/(B$484+B$491)</f>
        <v>#DIV/0!</v>
      </c>
      <c r="C548" s="10" t="e">
        <f t="shared" si="90"/>
        <v>#DIV/0!</v>
      </c>
      <c r="D548" s="10" t="e">
        <f t="shared" si="90"/>
        <v>#DIV/0!</v>
      </c>
      <c r="E548" s="10" t="e">
        <f t="shared" si="90"/>
        <v>#DIV/0!</v>
      </c>
      <c r="F548" s="10">
        <f t="shared" si="90"/>
        <v>0.11291704543808508</v>
      </c>
      <c r="G548" s="10">
        <f t="shared" si="90"/>
        <v>9.5713790318148209E-2</v>
      </c>
      <c r="H548" s="10">
        <f t="shared" si="90"/>
        <v>0.11163129880880465</v>
      </c>
      <c r="I548" s="10">
        <f t="shared" si="90"/>
        <v>0.11427677157051366</v>
      </c>
      <c r="J548" s="10">
        <f t="shared" si="90"/>
        <v>0.13467398175504117</v>
      </c>
      <c r="K548" s="10">
        <f t="shared" si="90"/>
        <v>0.21056808338638422</v>
      </c>
      <c r="L548" s="10">
        <f t="shared" si="90"/>
        <v>0.18564928319061696</v>
      </c>
      <c r="M548" s="10">
        <f t="shared" si="90"/>
        <v>0.17472235973961708</v>
      </c>
      <c r="N548" s="10">
        <f t="shared" si="90"/>
        <v>0.24403755495804627</v>
      </c>
      <c r="O548" s="10">
        <f t="shared" si="90"/>
        <v>0.19985020941241316</v>
      </c>
      <c r="P548" s="6"/>
      <c r="Q548" s="11" t="s">
        <v>2552</v>
      </c>
    </row>
    <row r="549" spans="1:17" s="87" customFormat="1" x14ac:dyDescent="0.3">
      <c r="A549" s="86"/>
      <c r="B549" s="19"/>
      <c r="C549" s="10" t="e">
        <f t="shared" ref="C549:M549" si="91">C547/B547-1</f>
        <v>#DIV/0!</v>
      </c>
      <c r="D549" s="10" t="e">
        <f t="shared" si="91"/>
        <v>#DIV/0!</v>
      </c>
      <c r="E549" s="10" t="e">
        <f t="shared" si="91"/>
        <v>#DIV/0!</v>
      </c>
      <c r="F549" s="10" t="e">
        <f t="shared" si="91"/>
        <v>#DIV/0!</v>
      </c>
      <c r="G549" s="10">
        <f t="shared" si="91"/>
        <v>3.8297601619946837</v>
      </c>
      <c r="H549" s="10">
        <f t="shared" si="91"/>
        <v>0.30511815387870866</v>
      </c>
      <c r="I549" s="10">
        <f t="shared" si="91"/>
        <v>-3.5500630448871084E-2</v>
      </c>
      <c r="J549" s="10">
        <f t="shared" si="91"/>
        <v>-9.9567949833504921E-2</v>
      </c>
      <c r="K549" s="10">
        <f t="shared" si="91"/>
        <v>1.1414958317998902</v>
      </c>
      <c r="L549" s="10">
        <f t="shared" si="91"/>
        <v>0.12380120273039608</v>
      </c>
      <c r="M549" s="10">
        <f t="shared" si="91"/>
        <v>0.25660334824971964</v>
      </c>
      <c r="N549" s="10">
        <f>N547/M547-1</f>
        <v>7.4947981163669741E-2</v>
      </c>
      <c r="O549" s="10">
        <f>O547/N547-1</f>
        <v>-0.36630744407659932</v>
      </c>
      <c r="P549" s="17"/>
      <c r="Q549" s="14" t="s">
        <v>20</v>
      </c>
    </row>
    <row r="550" spans="1:17" x14ac:dyDescent="0.3">
      <c r="B550" s="203" t="s">
        <v>882</v>
      </c>
      <c r="C550" s="203"/>
      <c r="D550" s="203"/>
      <c r="E550" s="203"/>
      <c r="F550" s="203"/>
      <c r="G550" s="203"/>
      <c r="H550" s="203"/>
      <c r="I550" s="203"/>
      <c r="J550" s="203"/>
      <c r="K550" s="203"/>
      <c r="L550" s="203"/>
      <c r="M550" s="203"/>
      <c r="N550" s="203"/>
      <c r="O550" s="117"/>
      <c r="P550" s="6"/>
      <c r="Q550" s="3"/>
    </row>
    <row r="551" spans="1:17" x14ac:dyDescent="0.3">
      <c r="B551" s="16" t="str">
        <f t="shared" ref="B551:O554" si="92">IFERROR(VLOOKUP($B$550,$149:$235,MATCH($Q551&amp;"/"&amp;B$367,$147:$147,0),FALSE),"")</f>
        <v/>
      </c>
      <c r="C551" s="16" t="str">
        <f t="shared" si="92"/>
        <v/>
      </c>
      <c r="D551" s="16" t="str">
        <f t="shared" si="92"/>
        <v/>
      </c>
      <c r="E551" s="16" t="str">
        <f t="shared" si="92"/>
        <v/>
      </c>
      <c r="F551" s="16" t="str">
        <f t="shared" si="92"/>
        <v/>
      </c>
      <c r="G551" s="16">
        <f t="shared" si="92"/>
        <v>94560</v>
      </c>
      <c r="H551" s="16">
        <f t="shared" si="92"/>
        <v>108527</v>
      </c>
      <c r="I551" s="16">
        <f t="shared" si="92"/>
        <v>105216</v>
      </c>
      <c r="J551" s="16">
        <f t="shared" si="92"/>
        <v>91224</v>
      </c>
      <c r="K551" s="16">
        <f t="shared" si="92"/>
        <v>124349</v>
      </c>
      <c r="L551" s="16">
        <f t="shared" si="92"/>
        <v>255351</v>
      </c>
      <c r="M551" s="16">
        <f t="shared" si="92"/>
        <v>321749</v>
      </c>
      <c r="N551" s="16">
        <f t="shared" si="92"/>
        <v>362658.66</v>
      </c>
      <c r="O551" s="16">
        <f t="shared" si="92"/>
        <v>205074.39</v>
      </c>
      <c r="P551" s="6"/>
      <c r="Q551" s="9" t="s">
        <v>12</v>
      </c>
    </row>
    <row r="552" spans="1:17" x14ac:dyDescent="0.3">
      <c r="B552" s="7" t="str">
        <f t="shared" si="92"/>
        <v/>
      </c>
      <c r="C552" s="7" t="str">
        <f t="shared" si="92"/>
        <v/>
      </c>
      <c r="D552" s="7" t="str">
        <f t="shared" si="92"/>
        <v/>
      </c>
      <c r="E552" s="7" t="str">
        <f t="shared" si="92"/>
        <v/>
      </c>
      <c r="F552" s="7" t="str">
        <f t="shared" si="92"/>
        <v/>
      </c>
      <c r="G552" s="7">
        <f t="shared" si="92"/>
        <v>93888</v>
      </c>
      <c r="H552" s="7">
        <f t="shared" si="92"/>
        <v>104891</v>
      </c>
      <c r="I552" s="7">
        <f t="shared" si="92"/>
        <v>114432</v>
      </c>
      <c r="J552" s="7">
        <f t="shared" si="92"/>
        <v>97418</v>
      </c>
      <c r="K552" s="7">
        <f t="shared" si="92"/>
        <v>184787</v>
      </c>
      <c r="L552" s="7">
        <f t="shared" si="92"/>
        <v>267373</v>
      </c>
      <c r="M552" s="7">
        <f t="shared" si="92"/>
        <v>351165</v>
      </c>
      <c r="N552" s="7">
        <f t="shared" si="92"/>
        <v>476488</v>
      </c>
      <c r="O552" s="7">
        <f t="shared" si="92"/>
        <v>233830</v>
      </c>
      <c r="P552" s="6"/>
      <c r="Q552" s="9" t="s">
        <v>13</v>
      </c>
    </row>
    <row r="553" spans="1:17" x14ac:dyDescent="0.3">
      <c r="B553" s="7" t="str">
        <f t="shared" si="92"/>
        <v/>
      </c>
      <c r="C553" s="7" t="str">
        <f t="shared" si="92"/>
        <v/>
      </c>
      <c r="D553" s="7" t="str">
        <f t="shared" si="92"/>
        <v/>
      </c>
      <c r="E553" s="7" t="str">
        <f t="shared" si="92"/>
        <v/>
      </c>
      <c r="F553" s="7" t="str">
        <f t="shared" si="92"/>
        <v/>
      </c>
      <c r="G553" s="7">
        <f t="shared" si="92"/>
        <v>85619.96</v>
      </c>
      <c r="H553" s="7">
        <f t="shared" si="92"/>
        <v>104355</v>
      </c>
      <c r="I553" s="7">
        <f t="shared" si="92"/>
        <v>118959</v>
      </c>
      <c r="J553" s="7">
        <f t="shared" si="92"/>
        <v>85306</v>
      </c>
      <c r="K553" s="7">
        <f t="shared" si="92"/>
        <v>235298</v>
      </c>
      <c r="L553" s="7">
        <f t="shared" si="92"/>
        <v>295538</v>
      </c>
      <c r="M553" s="7">
        <f t="shared" si="92"/>
        <v>370465</v>
      </c>
      <c r="N553" s="7">
        <f t="shared" si="92"/>
        <v>450447.83</v>
      </c>
      <c r="O553" s="7">
        <f t="shared" si="92"/>
        <v>200730.55</v>
      </c>
      <c r="P553" s="6"/>
      <c r="Q553" s="9" t="s">
        <v>14</v>
      </c>
    </row>
    <row r="554" spans="1:17" x14ac:dyDescent="0.3">
      <c r="B554" s="18" t="str">
        <f t="shared" si="92"/>
        <v/>
      </c>
      <c r="C554" s="18" t="str">
        <f t="shared" si="92"/>
        <v/>
      </c>
      <c r="D554" s="18" t="str">
        <f t="shared" si="92"/>
        <v/>
      </c>
      <c r="E554" s="18" t="str">
        <f t="shared" si="92"/>
        <v/>
      </c>
      <c r="F554" s="18">
        <f t="shared" si="92"/>
        <v>67570.81</v>
      </c>
      <c r="G554" s="18">
        <f t="shared" si="92"/>
        <v>74002.06</v>
      </c>
      <c r="H554" s="18">
        <f t="shared" si="92"/>
        <v>108088.43</v>
      </c>
      <c r="I554" s="18">
        <f t="shared" si="92"/>
        <v>78420.789999999994</v>
      </c>
      <c r="J554" s="18">
        <f t="shared" si="92"/>
        <v>88485.2</v>
      </c>
      <c r="K554" s="18">
        <f t="shared" si="92"/>
        <v>473212.06</v>
      </c>
      <c r="L554" s="18">
        <f t="shared" si="92"/>
        <v>361429.73</v>
      </c>
      <c r="M554" s="18">
        <f t="shared" si="92"/>
        <v>390320.21</v>
      </c>
      <c r="N554" s="18">
        <f t="shared" si="92"/>
        <v>83445.679999999993</v>
      </c>
      <c r="O554" s="18">
        <f t="shared" si="92"/>
        <v>315958.48</v>
      </c>
      <c r="P554" s="6"/>
      <c r="Q554" s="9" t="s">
        <v>19</v>
      </c>
    </row>
    <row r="555" spans="1:17" x14ac:dyDescent="0.3">
      <c r="B555" s="25">
        <f t="shared" ref="B555:M555" si="93">SUM(B551:B554)</f>
        <v>0</v>
      </c>
      <c r="C555" s="25">
        <f t="shared" si="93"/>
        <v>0</v>
      </c>
      <c r="D555" s="25">
        <f t="shared" si="93"/>
        <v>0</v>
      </c>
      <c r="E555" s="25">
        <f t="shared" si="93"/>
        <v>0</v>
      </c>
      <c r="F555" s="25">
        <f t="shared" si="93"/>
        <v>67570.81</v>
      </c>
      <c r="G555" s="25">
        <f t="shared" si="93"/>
        <v>348070.02</v>
      </c>
      <c r="H555" s="25">
        <f t="shared" si="93"/>
        <v>425861.43</v>
      </c>
      <c r="I555" s="25">
        <f t="shared" si="93"/>
        <v>417027.79</v>
      </c>
      <c r="J555" s="25">
        <f t="shared" si="93"/>
        <v>362433.2</v>
      </c>
      <c r="K555" s="25">
        <f t="shared" si="93"/>
        <v>1017646.06</v>
      </c>
      <c r="L555" s="25">
        <f t="shared" si="93"/>
        <v>1179691.73</v>
      </c>
      <c r="M555" s="25">
        <f t="shared" si="93"/>
        <v>1433699.21</v>
      </c>
      <c r="N555" s="25">
        <f>IF(N552="",N551*4,IF(N553="",(N552+N551)*2,IF(N554="",((N553+N552+N551)/3)*4,SUM(N551:N554))))</f>
        <v>1373040.17</v>
      </c>
      <c r="O555" s="25">
        <f>IF(O552="",O551*4,IF(O553="",(O552+O551)*2,IF(O554="",((O553+O552+O551)/3)*4,SUM(O551:O554))))</f>
        <v>955593.41999999993</v>
      </c>
      <c r="P555" s="6"/>
      <c r="Q555" s="9" t="s">
        <v>15</v>
      </c>
    </row>
    <row r="556" spans="1:17" x14ac:dyDescent="0.3">
      <c r="B556" s="21" t="e">
        <f t="shared" ref="B556:O556" si="94">+B555/(B$484+B$491)</f>
        <v>#DIV/0!</v>
      </c>
      <c r="C556" s="10" t="e">
        <f t="shared" si="94"/>
        <v>#DIV/0!</v>
      </c>
      <c r="D556" s="10" t="e">
        <f t="shared" si="94"/>
        <v>#DIV/0!</v>
      </c>
      <c r="E556" s="10" t="e">
        <f t="shared" si="94"/>
        <v>#DIV/0!</v>
      </c>
      <c r="F556" s="10">
        <f t="shared" si="94"/>
        <v>0.13481703988744856</v>
      </c>
      <c r="G556" s="10">
        <f t="shared" si="94"/>
        <v>0.1218826040495767</v>
      </c>
      <c r="H556" s="10">
        <f t="shared" si="94"/>
        <v>0.13326160712414048</v>
      </c>
      <c r="I556" s="10">
        <f t="shared" si="94"/>
        <v>0.1385070156568193</v>
      </c>
      <c r="J556" s="10">
        <f t="shared" si="94"/>
        <v>0.15754678380489526</v>
      </c>
      <c r="K556" s="10">
        <f t="shared" si="94"/>
        <v>0.32297576374010994</v>
      </c>
      <c r="L556" s="10">
        <f t="shared" si="94"/>
        <v>0.29373314363737818</v>
      </c>
      <c r="M556" s="10">
        <f t="shared" si="94"/>
        <v>0.26736186471339712</v>
      </c>
      <c r="N556" s="10">
        <f t="shared" si="94"/>
        <v>0.33269432207987854</v>
      </c>
      <c r="O556" s="10">
        <f t="shared" si="94"/>
        <v>0.29922965619033542</v>
      </c>
      <c r="P556" s="6"/>
      <c r="Q556" s="11" t="s">
        <v>2552</v>
      </c>
    </row>
    <row r="557" spans="1:17" s="87" customFormat="1" x14ac:dyDescent="0.3">
      <c r="A557" s="86"/>
      <c r="B557" s="19"/>
      <c r="C557" s="10" t="e">
        <f t="shared" ref="C557:M557" si="95">C555/B555-1</f>
        <v>#DIV/0!</v>
      </c>
      <c r="D557" s="10" t="e">
        <f t="shared" si="95"/>
        <v>#DIV/0!</v>
      </c>
      <c r="E557" s="10" t="e">
        <f t="shared" si="95"/>
        <v>#DIV/0!</v>
      </c>
      <c r="F557" s="10" t="e">
        <f t="shared" si="95"/>
        <v>#DIV/0!</v>
      </c>
      <c r="G557" s="10">
        <f t="shared" si="95"/>
        <v>4.151189100737434</v>
      </c>
      <c r="H557" s="10">
        <f t="shared" si="95"/>
        <v>0.22349356603593717</v>
      </c>
      <c r="I557" s="10">
        <f t="shared" si="95"/>
        <v>-2.074299144677183E-2</v>
      </c>
      <c r="J557" s="10">
        <f t="shared" si="95"/>
        <v>-0.13091355374662195</v>
      </c>
      <c r="K557" s="10">
        <f t="shared" si="95"/>
        <v>1.8078168887397732</v>
      </c>
      <c r="L557" s="10">
        <f t="shared" si="95"/>
        <v>0.15923578577015274</v>
      </c>
      <c r="M557" s="10">
        <f t="shared" si="95"/>
        <v>0.21531682687984932</v>
      </c>
      <c r="N557" s="10">
        <f>N555/M555-1</f>
        <v>-4.2309460434172941E-2</v>
      </c>
      <c r="O557" s="10">
        <f>O555/N555-1</f>
        <v>-0.30403098111834559</v>
      </c>
      <c r="P557" s="17"/>
      <c r="Q557" s="14" t="s">
        <v>20</v>
      </c>
    </row>
    <row r="558" spans="1:17" x14ac:dyDescent="0.3">
      <c r="B558" s="204" t="s">
        <v>7</v>
      </c>
      <c r="C558" s="204"/>
      <c r="D558" s="204"/>
      <c r="E558" s="204"/>
      <c r="F558" s="204"/>
      <c r="G558" s="204"/>
      <c r="H558" s="204"/>
      <c r="I558" s="204"/>
      <c r="J558" s="204"/>
      <c r="K558" s="204"/>
      <c r="L558" s="204"/>
      <c r="M558" s="204"/>
      <c r="N558" s="204"/>
      <c r="O558" s="118"/>
      <c r="P558" s="6"/>
      <c r="Q558" s="3"/>
    </row>
    <row r="559" spans="1:17" x14ac:dyDescent="0.3">
      <c r="B559" s="16" t="str">
        <f t="shared" ref="B559:O562" si="96">IFERROR(VLOOKUP($B$558,$149:$235,MATCH($Q559&amp;"/"&amp;B$367,$147:$147,0),FALSE),"")</f>
        <v/>
      </c>
      <c r="C559" s="16" t="str">
        <f t="shared" si="96"/>
        <v/>
      </c>
      <c r="D559" s="16" t="str">
        <f t="shared" si="96"/>
        <v/>
      </c>
      <c r="E559" s="16" t="str">
        <f t="shared" si="96"/>
        <v/>
      </c>
      <c r="F559" s="16" t="str">
        <f t="shared" si="96"/>
        <v/>
      </c>
      <c r="G559" s="16">
        <f t="shared" si="96"/>
        <v>0</v>
      </c>
      <c r="H559" s="16">
        <f t="shared" si="96"/>
        <v>0</v>
      </c>
      <c r="I559" s="16">
        <f t="shared" si="96"/>
        <v>0</v>
      </c>
      <c r="J559" s="16">
        <f t="shared" si="96"/>
        <v>0</v>
      </c>
      <c r="K559" s="16">
        <f t="shared" si="96"/>
        <v>0</v>
      </c>
      <c r="L559" s="16">
        <f t="shared" si="96"/>
        <v>0</v>
      </c>
      <c r="M559" s="16">
        <f t="shared" si="96"/>
        <v>0</v>
      </c>
      <c r="N559" s="16">
        <f t="shared" si="96"/>
        <v>54915.05</v>
      </c>
      <c r="O559" s="16">
        <f t="shared" si="96"/>
        <v>33319.75</v>
      </c>
      <c r="P559" s="6"/>
      <c r="Q559" s="9" t="s">
        <v>12</v>
      </c>
    </row>
    <row r="560" spans="1:17" x14ac:dyDescent="0.3">
      <c r="B560" s="7" t="str">
        <f t="shared" si="96"/>
        <v/>
      </c>
      <c r="C560" s="7" t="str">
        <f t="shared" si="96"/>
        <v/>
      </c>
      <c r="D560" s="7" t="str">
        <f t="shared" si="96"/>
        <v/>
      </c>
      <c r="E560" s="7" t="str">
        <f t="shared" si="96"/>
        <v/>
      </c>
      <c r="F560" s="7" t="str">
        <f t="shared" si="96"/>
        <v/>
      </c>
      <c r="G560" s="7">
        <f t="shared" si="96"/>
        <v>0</v>
      </c>
      <c r="H560" s="7">
        <f t="shared" si="96"/>
        <v>0</v>
      </c>
      <c r="I560" s="7">
        <f t="shared" si="96"/>
        <v>0</v>
      </c>
      <c r="J560" s="7">
        <f t="shared" si="96"/>
        <v>0</v>
      </c>
      <c r="K560" s="7">
        <f t="shared" si="96"/>
        <v>0</v>
      </c>
      <c r="L560" s="7">
        <f t="shared" si="96"/>
        <v>0</v>
      </c>
      <c r="M560" s="7">
        <f t="shared" si="96"/>
        <v>0</v>
      </c>
      <c r="N560" s="7">
        <f t="shared" si="96"/>
        <v>0</v>
      </c>
      <c r="O560" s="7">
        <f t="shared" si="96"/>
        <v>0</v>
      </c>
      <c r="P560" s="6"/>
      <c r="Q560" s="9" t="s">
        <v>13</v>
      </c>
    </row>
    <row r="561" spans="1:17" x14ac:dyDescent="0.3">
      <c r="B561" s="7" t="str">
        <f t="shared" si="96"/>
        <v/>
      </c>
      <c r="C561" s="7" t="str">
        <f t="shared" si="96"/>
        <v/>
      </c>
      <c r="D561" s="7" t="str">
        <f t="shared" si="96"/>
        <v/>
      </c>
      <c r="E561" s="7" t="str">
        <f t="shared" si="96"/>
        <v/>
      </c>
      <c r="F561" s="7" t="str">
        <f t="shared" si="96"/>
        <v/>
      </c>
      <c r="G561" s="7">
        <f t="shared" si="96"/>
        <v>15271.6</v>
      </c>
      <c r="H561" s="7">
        <f t="shared" si="96"/>
        <v>0</v>
      </c>
      <c r="I561" s="7">
        <f t="shared" si="96"/>
        <v>0</v>
      </c>
      <c r="J561" s="7">
        <f t="shared" si="96"/>
        <v>0</v>
      </c>
      <c r="K561" s="7">
        <f t="shared" si="96"/>
        <v>0</v>
      </c>
      <c r="L561" s="7">
        <f t="shared" si="96"/>
        <v>0</v>
      </c>
      <c r="M561" s="7">
        <f t="shared" si="96"/>
        <v>0</v>
      </c>
      <c r="N561" s="7">
        <f t="shared" si="96"/>
        <v>47916.24</v>
      </c>
      <c r="O561" s="7">
        <f t="shared" si="96"/>
        <v>36288.839999999997</v>
      </c>
      <c r="P561" s="6"/>
      <c r="Q561" s="9" t="s">
        <v>14</v>
      </c>
    </row>
    <row r="562" spans="1:17" x14ac:dyDescent="0.3">
      <c r="B562" s="18" t="str">
        <f t="shared" si="96"/>
        <v/>
      </c>
      <c r="C562" s="18" t="str">
        <f t="shared" si="96"/>
        <v/>
      </c>
      <c r="D562" s="18" t="str">
        <f t="shared" si="96"/>
        <v/>
      </c>
      <c r="E562" s="18" t="str">
        <f t="shared" si="96"/>
        <v/>
      </c>
      <c r="F562" s="18">
        <f t="shared" si="96"/>
        <v>0</v>
      </c>
      <c r="G562" s="18">
        <f t="shared" si="96"/>
        <v>19232.150000000001</v>
      </c>
      <c r="H562" s="18">
        <f t="shared" si="96"/>
        <v>0</v>
      </c>
      <c r="I562" s="18">
        <f t="shared" si="96"/>
        <v>0</v>
      </c>
      <c r="J562" s="18">
        <f t="shared" si="96"/>
        <v>0</v>
      </c>
      <c r="K562" s="18">
        <f t="shared" si="96"/>
        <v>0</v>
      </c>
      <c r="L562" s="18">
        <f t="shared" si="96"/>
        <v>0</v>
      </c>
      <c r="M562" s="18">
        <f t="shared" si="96"/>
        <v>0</v>
      </c>
      <c r="N562" s="18">
        <f t="shared" si="96"/>
        <v>0</v>
      </c>
      <c r="O562" s="18">
        <f t="shared" si="96"/>
        <v>0</v>
      </c>
      <c r="P562" s="6"/>
      <c r="Q562" s="9" t="s">
        <v>19</v>
      </c>
    </row>
    <row r="563" spans="1:17" x14ac:dyDescent="0.3">
      <c r="B563" s="18">
        <f>SUM(B559:B562)</f>
        <v>0</v>
      </c>
      <c r="C563" s="18">
        <f t="shared" ref="C563:M563" si="97">SUM(C559:C562)</f>
        <v>0</v>
      </c>
      <c r="D563" s="18">
        <f t="shared" si="97"/>
        <v>0</v>
      </c>
      <c r="E563" s="18">
        <f t="shared" si="97"/>
        <v>0</v>
      </c>
      <c r="F563" s="18">
        <f t="shared" si="97"/>
        <v>0</v>
      </c>
      <c r="G563" s="18">
        <f t="shared" si="97"/>
        <v>34503.75</v>
      </c>
      <c r="H563" s="18">
        <f t="shared" si="97"/>
        <v>0</v>
      </c>
      <c r="I563" s="18">
        <f t="shared" si="97"/>
        <v>0</v>
      </c>
      <c r="J563" s="18">
        <f t="shared" si="97"/>
        <v>0</v>
      </c>
      <c r="K563" s="18">
        <f t="shared" si="97"/>
        <v>0</v>
      </c>
      <c r="L563" s="18">
        <f t="shared" si="97"/>
        <v>0</v>
      </c>
      <c r="M563" s="18">
        <f t="shared" si="97"/>
        <v>0</v>
      </c>
      <c r="N563" s="18">
        <f>IF(N560="",N559*4,IF(N561="",(N560+N559)*2,IF(N562="",((N561+N560+N559)/3)*4,SUM(N559:N562))))</f>
        <v>102831.29000000001</v>
      </c>
      <c r="O563" s="18">
        <f>IF(O560="",O559*4,IF(O561="",(O560+O559)*2,IF(O562="",((O561+O560+O559)/3)*4,SUM(O559:O562))))</f>
        <v>69608.59</v>
      </c>
      <c r="P563" s="6"/>
      <c r="Q563" s="9" t="s">
        <v>15</v>
      </c>
    </row>
    <row r="564" spans="1:17" x14ac:dyDescent="0.3">
      <c r="B564" s="21" t="e">
        <f t="shared" ref="B564:O564" si="98">+B563/(B$484+B$491)</f>
        <v>#DIV/0!</v>
      </c>
      <c r="C564" s="22" t="e">
        <f t="shared" si="98"/>
        <v>#DIV/0!</v>
      </c>
      <c r="D564" s="22" t="e">
        <f t="shared" si="98"/>
        <v>#DIV/0!</v>
      </c>
      <c r="E564" s="22" t="e">
        <f t="shared" si="98"/>
        <v>#DIV/0!</v>
      </c>
      <c r="F564" s="22">
        <f t="shared" si="98"/>
        <v>0</v>
      </c>
      <c r="G564" s="22">
        <f t="shared" si="98"/>
        <v>1.2082071588571695E-2</v>
      </c>
      <c r="H564" s="22">
        <f t="shared" si="98"/>
        <v>0</v>
      </c>
      <c r="I564" s="22">
        <f t="shared" si="98"/>
        <v>0</v>
      </c>
      <c r="J564" s="22">
        <f t="shared" si="98"/>
        <v>0</v>
      </c>
      <c r="K564" s="22">
        <f t="shared" si="98"/>
        <v>0</v>
      </c>
      <c r="L564" s="22">
        <f t="shared" si="98"/>
        <v>0</v>
      </c>
      <c r="M564" s="22">
        <f t="shared" si="98"/>
        <v>0</v>
      </c>
      <c r="N564" s="23">
        <f t="shared" si="98"/>
        <v>2.4916522518892797E-2</v>
      </c>
      <c r="O564" s="23">
        <f t="shared" si="98"/>
        <v>2.179687931881534E-2</v>
      </c>
      <c r="P564" s="6"/>
      <c r="Q564" s="11" t="s">
        <v>2552</v>
      </c>
    </row>
    <row r="565" spans="1:17" x14ac:dyDescent="0.3">
      <c r="B565" s="202" t="s">
        <v>25</v>
      </c>
      <c r="C565" s="202"/>
      <c r="D565" s="202"/>
      <c r="E565" s="202"/>
      <c r="F565" s="202"/>
      <c r="G565" s="202"/>
      <c r="H565" s="202"/>
      <c r="I565" s="202"/>
      <c r="J565" s="202"/>
      <c r="K565" s="202"/>
      <c r="L565" s="202"/>
      <c r="M565" s="202"/>
      <c r="N565" s="202"/>
      <c r="O565" s="120"/>
      <c r="P565" s="6"/>
      <c r="Q565" s="3"/>
    </row>
    <row r="566" spans="1:17" x14ac:dyDescent="0.3">
      <c r="B566" s="16" t="str">
        <f t="shared" ref="B566:O570" si="99">IFERROR(B526+B487-B551-B559,"")</f>
        <v/>
      </c>
      <c r="C566" s="16" t="str">
        <f t="shared" si="99"/>
        <v/>
      </c>
      <c r="D566" s="16" t="str">
        <f t="shared" si="99"/>
        <v/>
      </c>
      <c r="E566" s="16" t="str">
        <f t="shared" si="99"/>
        <v/>
      </c>
      <c r="F566" s="16" t="str">
        <f t="shared" si="99"/>
        <v/>
      </c>
      <c r="G566" s="16">
        <f t="shared" si="99"/>
        <v>213530</v>
      </c>
      <c r="H566" s="16">
        <f t="shared" si="99"/>
        <v>385289</v>
      </c>
      <c r="I566" s="16">
        <f t="shared" si="99"/>
        <v>331678</v>
      </c>
      <c r="J566" s="16">
        <f t="shared" si="99"/>
        <v>306879</v>
      </c>
      <c r="K566" s="16">
        <f t="shared" si="99"/>
        <v>220715</v>
      </c>
      <c r="L566" s="16">
        <f t="shared" si="99"/>
        <v>261213</v>
      </c>
      <c r="M566" s="16">
        <f t="shared" si="99"/>
        <v>414141</v>
      </c>
      <c r="N566" s="16">
        <f t="shared" si="99"/>
        <v>383445.13</v>
      </c>
      <c r="O566" s="16">
        <f t="shared" si="99"/>
        <v>-112002.21000000005</v>
      </c>
      <c r="P566" s="6"/>
      <c r="Q566" s="9" t="s">
        <v>12</v>
      </c>
    </row>
    <row r="567" spans="1:17" x14ac:dyDescent="0.3">
      <c r="B567" s="7" t="str">
        <f t="shared" si="99"/>
        <v/>
      </c>
      <c r="C567" s="7" t="str">
        <f t="shared" si="99"/>
        <v/>
      </c>
      <c r="D567" s="7" t="str">
        <f t="shared" si="99"/>
        <v/>
      </c>
      <c r="E567" s="7" t="str">
        <f t="shared" si="99"/>
        <v/>
      </c>
      <c r="F567" s="7" t="str">
        <f t="shared" si="99"/>
        <v/>
      </c>
      <c r="G567" s="7">
        <f t="shared" si="99"/>
        <v>333669</v>
      </c>
      <c r="H567" s="7">
        <f t="shared" si="99"/>
        <v>411489</v>
      </c>
      <c r="I567" s="7">
        <f t="shared" si="99"/>
        <v>328493</v>
      </c>
      <c r="J567" s="7">
        <f t="shared" si="99"/>
        <v>255623</v>
      </c>
      <c r="K567" s="7">
        <f t="shared" si="99"/>
        <v>264049</v>
      </c>
      <c r="L567" s="7">
        <f t="shared" si="99"/>
        <v>340430</v>
      </c>
      <c r="M567" s="7">
        <f t="shared" si="99"/>
        <v>364601</v>
      </c>
      <c r="N567" s="7">
        <f t="shared" si="99"/>
        <v>372147</v>
      </c>
      <c r="O567" s="7">
        <f t="shared" si="99"/>
        <v>81086</v>
      </c>
      <c r="P567" s="6"/>
      <c r="Q567" s="9" t="s">
        <v>13</v>
      </c>
    </row>
    <row r="568" spans="1:17" x14ac:dyDescent="0.3">
      <c r="B568" s="7" t="str">
        <f t="shared" si="99"/>
        <v/>
      </c>
      <c r="C568" s="7" t="str">
        <f t="shared" si="99"/>
        <v/>
      </c>
      <c r="D568" s="7" t="str">
        <f t="shared" si="99"/>
        <v/>
      </c>
      <c r="E568" s="7" t="str">
        <f t="shared" si="99"/>
        <v/>
      </c>
      <c r="F568" s="7" t="str">
        <f t="shared" si="99"/>
        <v/>
      </c>
      <c r="G568" s="7">
        <f t="shared" si="99"/>
        <v>347870.31</v>
      </c>
      <c r="H568" s="7">
        <f t="shared" si="99"/>
        <v>397410</v>
      </c>
      <c r="I568" s="7">
        <f t="shared" si="99"/>
        <v>317528</v>
      </c>
      <c r="J568" s="7">
        <f t="shared" si="99"/>
        <v>266849</v>
      </c>
      <c r="K568" s="7">
        <f t="shared" si="99"/>
        <v>174312</v>
      </c>
      <c r="L568" s="7">
        <f t="shared" si="99"/>
        <v>317523</v>
      </c>
      <c r="M568" s="7">
        <f t="shared" si="99"/>
        <v>454709</v>
      </c>
      <c r="N568" s="7">
        <f t="shared" si="99"/>
        <v>484846.24</v>
      </c>
      <c r="O568" s="7">
        <f t="shared" si="99"/>
        <v>105565.01000000004</v>
      </c>
      <c r="P568" s="6"/>
      <c r="Q568" s="9" t="s">
        <v>14</v>
      </c>
    </row>
    <row r="569" spans="1:17" x14ac:dyDescent="0.3">
      <c r="B569" s="18" t="str">
        <f t="shared" si="99"/>
        <v/>
      </c>
      <c r="C569" s="18" t="str">
        <f t="shared" si="99"/>
        <v/>
      </c>
      <c r="D569" s="18" t="str">
        <f t="shared" si="99"/>
        <v/>
      </c>
      <c r="E569" s="18" t="str">
        <f t="shared" si="99"/>
        <v/>
      </c>
      <c r="F569" s="18">
        <f t="shared" si="99"/>
        <v>109758.75000000003</v>
      </c>
      <c r="G569" s="18">
        <f t="shared" si="99"/>
        <v>288785.14999999997</v>
      </c>
      <c r="H569" s="18">
        <f t="shared" si="99"/>
        <v>233696.33999999997</v>
      </c>
      <c r="I569" s="18">
        <f t="shared" si="99"/>
        <v>291597.01999999996</v>
      </c>
      <c r="J569" s="18">
        <f t="shared" si="99"/>
        <v>339611.79</v>
      </c>
      <c r="K569" s="18">
        <f t="shared" si="99"/>
        <v>205365.5799999999</v>
      </c>
      <c r="L569" s="18">
        <f t="shared" si="99"/>
        <v>382072.60000000009</v>
      </c>
      <c r="M569" s="18">
        <f t="shared" si="99"/>
        <v>412347.42999999988</v>
      </c>
      <c r="N569" s="18">
        <f t="shared" si="99"/>
        <v>-536992.30999999994</v>
      </c>
      <c r="O569" s="18">
        <f t="shared" si="99"/>
        <v>549768.9800000001</v>
      </c>
      <c r="P569" s="6"/>
      <c r="Q569" s="9" t="s">
        <v>19</v>
      </c>
    </row>
    <row r="570" spans="1:17" x14ac:dyDescent="0.3">
      <c r="B570" s="25">
        <f t="shared" si="99"/>
        <v>0</v>
      </c>
      <c r="C570" s="18">
        <f t="shared" si="99"/>
        <v>0</v>
      </c>
      <c r="D570" s="18">
        <f t="shared" si="99"/>
        <v>0</v>
      </c>
      <c r="E570" s="18">
        <f t="shared" si="99"/>
        <v>0</v>
      </c>
      <c r="F570" s="18">
        <f t="shared" si="99"/>
        <v>109758.75000000003</v>
      </c>
      <c r="G570" s="18">
        <f t="shared" si="99"/>
        <v>1183854.4600000002</v>
      </c>
      <c r="H570" s="18">
        <f t="shared" si="99"/>
        <v>1427884.3399999999</v>
      </c>
      <c r="I570" s="18">
        <f t="shared" si="99"/>
        <v>1269296.0199999998</v>
      </c>
      <c r="J570" s="18">
        <f t="shared" si="99"/>
        <v>1168962.79</v>
      </c>
      <c r="K570" s="18">
        <f t="shared" si="99"/>
        <v>864441.57999999984</v>
      </c>
      <c r="L570" s="18">
        <f t="shared" si="99"/>
        <v>1301238.5999999996</v>
      </c>
      <c r="M570" s="18">
        <f t="shared" si="99"/>
        <v>1645798.4299999997</v>
      </c>
      <c r="N570" s="18">
        <f t="shared" si="99"/>
        <v>703446.05999999959</v>
      </c>
      <c r="O570" s="18">
        <f t="shared" si="99"/>
        <v>624417.78000000014</v>
      </c>
      <c r="P570" s="6"/>
      <c r="Q570" s="9" t="s">
        <v>15</v>
      </c>
    </row>
    <row r="571" spans="1:17" x14ac:dyDescent="0.3">
      <c r="B571" s="10" t="e">
        <f t="shared" ref="B571:O571" si="100">+B570/(B$484+B$491)</f>
        <v>#DIV/0!</v>
      </c>
      <c r="C571" s="10" t="e">
        <f t="shared" si="100"/>
        <v>#DIV/0!</v>
      </c>
      <c r="D571" s="10" t="e">
        <f t="shared" si="100"/>
        <v>#DIV/0!</v>
      </c>
      <c r="E571" s="10" t="e">
        <f t="shared" si="100"/>
        <v>#DIV/0!</v>
      </c>
      <c r="F571" s="10">
        <f t="shared" si="100"/>
        <v>0.21899026779087744</v>
      </c>
      <c r="G571" s="10">
        <f t="shared" si="100"/>
        <v>0.41454666046936606</v>
      </c>
      <c r="H571" s="10">
        <f t="shared" si="100"/>
        <v>0.44681708304927409</v>
      </c>
      <c r="I571" s="10">
        <f t="shared" si="100"/>
        <v>0.42156999588751243</v>
      </c>
      <c r="J571" s="10">
        <f t="shared" si="100"/>
        <v>0.50813868031984144</v>
      </c>
      <c r="K571" s="10">
        <f t="shared" si="100"/>
        <v>0.27435243989369673</v>
      </c>
      <c r="L571" s="10">
        <f t="shared" si="100"/>
        <v>0.32399727393214905</v>
      </c>
      <c r="M571" s="10">
        <f t="shared" si="100"/>
        <v>0.30691496104484939</v>
      </c>
      <c r="N571" s="10">
        <f t="shared" si="100"/>
        <v>0.17044840723885116</v>
      </c>
      <c r="O571" s="10">
        <f t="shared" si="100"/>
        <v>0.19552700313542612</v>
      </c>
      <c r="P571" s="6"/>
      <c r="Q571" s="11" t="s">
        <v>26</v>
      </c>
    </row>
    <row r="572" spans="1:17" s="87" customFormat="1" x14ac:dyDescent="0.3">
      <c r="A572" s="86"/>
      <c r="B572" s="19"/>
      <c r="C572" s="10" t="e">
        <f t="shared" ref="C572:M572" si="101">C570/B570-1</f>
        <v>#DIV/0!</v>
      </c>
      <c r="D572" s="10" t="e">
        <f t="shared" si="101"/>
        <v>#DIV/0!</v>
      </c>
      <c r="E572" s="10" t="e">
        <f t="shared" si="101"/>
        <v>#DIV/0!</v>
      </c>
      <c r="F572" s="10" t="e">
        <f t="shared" si="101"/>
        <v>#DIV/0!</v>
      </c>
      <c r="G572" s="10">
        <f t="shared" si="101"/>
        <v>9.7859688635302415</v>
      </c>
      <c r="H572" s="10">
        <f t="shared" si="101"/>
        <v>0.20613165574423697</v>
      </c>
      <c r="I572" s="10">
        <f t="shared" si="101"/>
        <v>-0.11106524216100033</v>
      </c>
      <c r="J572" s="10">
        <f t="shared" si="101"/>
        <v>-7.9046359886955075E-2</v>
      </c>
      <c r="K572" s="10">
        <f t="shared" si="101"/>
        <v>-0.26050547768077392</v>
      </c>
      <c r="L572" s="10">
        <f t="shared" si="101"/>
        <v>0.50529385687347417</v>
      </c>
      <c r="M572" s="10">
        <f t="shared" si="101"/>
        <v>0.26479373575299725</v>
      </c>
      <c r="N572" s="10">
        <f>N570/M570-1</f>
        <v>-0.57258067137662794</v>
      </c>
      <c r="O572" s="10">
        <f>O570/N570-1</f>
        <v>-0.11234447741451492</v>
      </c>
      <c r="P572" s="17"/>
      <c r="Q572" s="14" t="s">
        <v>20</v>
      </c>
    </row>
    <row r="573" spans="1:17" x14ac:dyDescent="0.3">
      <c r="B573" s="202" t="s">
        <v>27</v>
      </c>
      <c r="C573" s="202"/>
      <c r="D573" s="202"/>
      <c r="E573" s="202"/>
      <c r="F573" s="202"/>
      <c r="G573" s="202"/>
      <c r="H573" s="202"/>
      <c r="I573" s="202"/>
      <c r="J573" s="202"/>
      <c r="K573" s="202"/>
      <c r="L573" s="202"/>
      <c r="M573" s="202"/>
      <c r="N573" s="202"/>
      <c r="O573" s="120"/>
      <c r="P573" s="6"/>
      <c r="Q573" s="11"/>
    </row>
    <row r="574" spans="1:17" x14ac:dyDescent="0.3">
      <c r="B574" s="16" t="str">
        <f t="shared" ref="B574:O574" si="102">IFERROR(B566+B612,"")</f>
        <v/>
      </c>
      <c r="C574" s="16" t="str">
        <f t="shared" si="102"/>
        <v/>
      </c>
      <c r="D574" s="16" t="str">
        <f t="shared" si="102"/>
        <v/>
      </c>
      <c r="E574" s="16" t="str">
        <f t="shared" si="102"/>
        <v/>
      </c>
      <c r="F574" s="16" t="str">
        <f t="shared" si="102"/>
        <v/>
      </c>
      <c r="G574" s="16">
        <f t="shared" si="102"/>
        <v>238027</v>
      </c>
      <c r="H574" s="16">
        <f t="shared" si="102"/>
        <v>407117</v>
      </c>
      <c r="I574" s="16">
        <f t="shared" si="102"/>
        <v>365366</v>
      </c>
      <c r="J574" s="16">
        <f t="shared" si="102"/>
        <v>345702</v>
      </c>
      <c r="K574" s="16">
        <f t="shared" si="102"/>
        <v>275986</v>
      </c>
      <c r="L574" s="16">
        <f t="shared" si="102"/>
        <v>362352</v>
      </c>
      <c r="M574" s="16">
        <f t="shared" si="102"/>
        <v>537145</v>
      </c>
      <c r="N574" s="16">
        <f t="shared" si="102"/>
        <v>551537.78</v>
      </c>
      <c r="O574" s="16">
        <f t="shared" si="102"/>
        <v>-5191.3100000000559</v>
      </c>
      <c r="P574" s="6"/>
      <c r="Q574" s="9" t="s">
        <v>12</v>
      </c>
    </row>
    <row r="575" spans="1:17" x14ac:dyDescent="0.3">
      <c r="B575" s="7" t="str">
        <f t="shared" ref="B575:O577" si="103">IFERROR(B567+B613-B612,"")</f>
        <v/>
      </c>
      <c r="C575" s="7" t="str">
        <f t="shared" si="103"/>
        <v/>
      </c>
      <c r="D575" s="7" t="str">
        <f t="shared" si="103"/>
        <v/>
      </c>
      <c r="E575" s="7" t="str">
        <f t="shared" si="103"/>
        <v/>
      </c>
      <c r="F575" s="7" t="str">
        <f t="shared" si="103"/>
        <v/>
      </c>
      <c r="G575" s="7">
        <f t="shared" si="103"/>
        <v>360058</v>
      </c>
      <c r="H575" s="7">
        <f t="shared" si="103"/>
        <v>429049</v>
      </c>
      <c r="I575" s="7">
        <f t="shared" si="103"/>
        <v>367097</v>
      </c>
      <c r="J575" s="7">
        <f t="shared" si="103"/>
        <v>298347</v>
      </c>
      <c r="K575" s="7">
        <f t="shared" si="103"/>
        <v>332419</v>
      </c>
      <c r="L575" s="7">
        <f t="shared" si="103"/>
        <v>451379</v>
      </c>
      <c r="M575" s="7">
        <f t="shared" si="103"/>
        <v>485093</v>
      </c>
      <c r="N575" s="7">
        <f t="shared" si="103"/>
        <v>540999.35</v>
      </c>
      <c r="O575" s="7">
        <f t="shared" si="103"/>
        <v>193504.1</v>
      </c>
      <c r="P575" s="6"/>
      <c r="Q575" s="9" t="s">
        <v>13</v>
      </c>
    </row>
    <row r="576" spans="1:17" x14ac:dyDescent="0.3">
      <c r="B576" s="7" t="str">
        <f t="shared" si="103"/>
        <v/>
      </c>
      <c r="C576" s="7" t="str">
        <f t="shared" si="103"/>
        <v/>
      </c>
      <c r="D576" s="7" t="str">
        <f t="shared" si="103"/>
        <v/>
      </c>
      <c r="E576" s="7" t="str">
        <f t="shared" si="103"/>
        <v/>
      </c>
      <c r="F576" s="7" t="str">
        <f t="shared" si="103"/>
        <v/>
      </c>
      <c r="G576" s="7">
        <f t="shared" si="103"/>
        <v>375981.4</v>
      </c>
      <c r="H576" s="7">
        <f t="shared" si="103"/>
        <v>418172</v>
      </c>
      <c r="I576" s="7">
        <f t="shared" si="103"/>
        <v>362780</v>
      </c>
      <c r="J576" s="7">
        <f t="shared" si="103"/>
        <v>314409</v>
      </c>
      <c r="K576" s="7">
        <f t="shared" si="103"/>
        <v>255889</v>
      </c>
      <c r="L576" s="7">
        <f t="shared" si="103"/>
        <v>428828</v>
      </c>
      <c r="M576" s="7">
        <f t="shared" si="103"/>
        <v>577467</v>
      </c>
      <c r="N576" s="7">
        <f t="shared" si="103"/>
        <v>657063.67999999993</v>
      </c>
      <c r="O576" s="7">
        <f t="shared" si="103"/>
        <v>224302.40000000002</v>
      </c>
      <c r="P576" s="6"/>
      <c r="Q576" s="9" t="s">
        <v>14</v>
      </c>
    </row>
    <row r="577" spans="1:17" x14ac:dyDescent="0.3">
      <c r="B577" s="18" t="str">
        <f t="shared" si="103"/>
        <v/>
      </c>
      <c r="C577" s="18" t="str">
        <f t="shared" si="103"/>
        <v/>
      </c>
      <c r="D577" s="18" t="str">
        <f t="shared" si="103"/>
        <v/>
      </c>
      <c r="E577" s="18" t="str">
        <f t="shared" si="103"/>
        <v/>
      </c>
      <c r="F577" s="18" t="str">
        <f t="shared" si="103"/>
        <v/>
      </c>
      <c r="G577" s="18">
        <f t="shared" si="103"/>
        <v>309505.45999999996</v>
      </c>
      <c r="H577" s="18">
        <f t="shared" si="103"/>
        <v>263935.62</v>
      </c>
      <c r="I577" s="18">
        <f t="shared" si="103"/>
        <v>334354.08999999997</v>
      </c>
      <c r="J577" s="18">
        <f t="shared" si="103"/>
        <v>390640.88</v>
      </c>
      <c r="K577" s="18">
        <f t="shared" si="103"/>
        <v>346812.1399999999</v>
      </c>
      <c r="L577" s="18">
        <f t="shared" si="103"/>
        <v>492318.37000000011</v>
      </c>
      <c r="M577" s="18">
        <f t="shared" si="103"/>
        <v>531785.42999999993</v>
      </c>
      <c r="N577" s="18">
        <f t="shared" si="103"/>
        <v>-426890.79</v>
      </c>
      <c r="O577" s="18">
        <f t="shared" si="103"/>
        <v>681125.74000000011</v>
      </c>
      <c r="P577" s="6"/>
      <c r="Q577" s="9" t="s">
        <v>19</v>
      </c>
    </row>
    <row r="578" spans="1:17" x14ac:dyDescent="0.3">
      <c r="B578" s="25" t="str">
        <f t="shared" ref="B578:O578" si="104">IFERROR(B570+B615,"")</f>
        <v/>
      </c>
      <c r="C578" s="18" t="str">
        <f t="shared" si="104"/>
        <v/>
      </c>
      <c r="D578" s="18" t="str">
        <f t="shared" si="104"/>
        <v/>
      </c>
      <c r="E578" s="18" t="str">
        <f t="shared" si="104"/>
        <v/>
      </c>
      <c r="F578" s="18">
        <f t="shared" si="104"/>
        <v>208597.01</v>
      </c>
      <c r="G578" s="18">
        <f t="shared" si="104"/>
        <v>1283571.8600000001</v>
      </c>
      <c r="H578" s="18">
        <f t="shared" si="104"/>
        <v>1518273.6199999999</v>
      </c>
      <c r="I578" s="18">
        <f t="shared" si="104"/>
        <v>1429597.0899999999</v>
      </c>
      <c r="J578" s="18">
        <f t="shared" si="104"/>
        <v>1349098.8800000001</v>
      </c>
      <c r="K578" s="18">
        <f t="shared" si="104"/>
        <v>1211106.1399999999</v>
      </c>
      <c r="L578" s="18">
        <f t="shared" si="104"/>
        <v>1734877.3699999996</v>
      </c>
      <c r="M578" s="18">
        <f t="shared" si="104"/>
        <v>2131490.4299999997</v>
      </c>
      <c r="N578" s="18">
        <f t="shared" si="104"/>
        <v>1322710.0199999996</v>
      </c>
      <c r="O578" s="18">
        <f t="shared" si="104"/>
        <v>1093740.9300000002</v>
      </c>
      <c r="P578" s="6"/>
      <c r="Q578" s="9" t="s">
        <v>15</v>
      </c>
    </row>
    <row r="579" spans="1:17" x14ac:dyDescent="0.3">
      <c r="B579" s="10" t="e">
        <f t="shared" ref="B579:O579" si="105">+B578/(B$484+B$491)</f>
        <v>#VALUE!</v>
      </c>
      <c r="C579" s="10" t="e">
        <f t="shared" si="105"/>
        <v>#VALUE!</v>
      </c>
      <c r="D579" s="10" t="e">
        <f t="shared" si="105"/>
        <v>#VALUE!</v>
      </c>
      <c r="E579" s="10" t="e">
        <f t="shared" si="105"/>
        <v>#VALUE!</v>
      </c>
      <c r="F579" s="10">
        <f t="shared" si="105"/>
        <v>0.41619201275776491</v>
      </c>
      <c r="G579" s="10">
        <f t="shared" si="105"/>
        <v>0.44946439449613818</v>
      </c>
      <c r="H579" s="10">
        <f t="shared" si="105"/>
        <v>0.47510191908054822</v>
      </c>
      <c r="I579" s="10">
        <f t="shared" si="105"/>
        <v>0.47481062719482869</v>
      </c>
      <c r="J579" s="10">
        <f t="shared" si="105"/>
        <v>0.58644238325513875</v>
      </c>
      <c r="K579" s="10">
        <f t="shared" si="105"/>
        <v>0.38437522230158933</v>
      </c>
      <c r="L579" s="10">
        <f t="shared" si="105"/>
        <v>0.43196961609237255</v>
      </c>
      <c r="M579" s="10">
        <f t="shared" si="105"/>
        <v>0.39748871451464401</v>
      </c>
      <c r="N579" s="10">
        <f t="shared" si="105"/>
        <v>0.32049908154701873</v>
      </c>
      <c r="O579" s="10">
        <f t="shared" si="105"/>
        <v>0.3424884638125677</v>
      </c>
      <c r="P579" s="6"/>
      <c r="Q579" s="11" t="s">
        <v>28</v>
      </c>
    </row>
    <row r="580" spans="1:17" s="87" customFormat="1" x14ac:dyDescent="0.3">
      <c r="A580" s="86"/>
      <c r="B580" s="19"/>
      <c r="C580" s="10" t="e">
        <f t="shared" ref="C580:M580" si="106">C578/B578-1</f>
        <v>#VALUE!</v>
      </c>
      <c r="D580" s="10" t="e">
        <f t="shared" si="106"/>
        <v>#VALUE!</v>
      </c>
      <c r="E580" s="10" t="e">
        <f t="shared" si="106"/>
        <v>#VALUE!</v>
      </c>
      <c r="F580" s="10" t="e">
        <f t="shared" si="106"/>
        <v>#VALUE!</v>
      </c>
      <c r="G580" s="10">
        <f t="shared" si="106"/>
        <v>5.1533569440904259</v>
      </c>
      <c r="H580" s="10">
        <f t="shared" si="106"/>
        <v>0.18285050281485593</v>
      </c>
      <c r="I580" s="10">
        <f t="shared" si="106"/>
        <v>-5.8406158700168964E-2</v>
      </c>
      <c r="J580" s="10">
        <f t="shared" si="106"/>
        <v>-5.6308319709855947E-2</v>
      </c>
      <c r="K580" s="10">
        <f t="shared" si="106"/>
        <v>-0.10228511938279883</v>
      </c>
      <c r="L580" s="10">
        <f t="shared" si="106"/>
        <v>0.43247343292306306</v>
      </c>
      <c r="M580" s="10">
        <f t="shared" si="106"/>
        <v>0.22861158192408726</v>
      </c>
      <c r="N580" s="10">
        <f>N578/M578-1</f>
        <v>-0.37944360369471619</v>
      </c>
      <c r="O580" s="10">
        <f>O578/N578-1</f>
        <v>-0.17310603725524021</v>
      </c>
      <c r="P580" s="17"/>
      <c r="Q580" s="14" t="s">
        <v>20</v>
      </c>
    </row>
    <row r="581" spans="1:17" x14ac:dyDescent="0.3">
      <c r="B581" s="204" t="s">
        <v>888</v>
      </c>
      <c r="C581" s="204"/>
      <c r="D581" s="204"/>
      <c r="E581" s="204"/>
      <c r="F581" s="204"/>
      <c r="G581" s="204"/>
      <c r="H581" s="204"/>
      <c r="I581" s="204"/>
      <c r="J581" s="204"/>
      <c r="K581" s="204"/>
      <c r="L581" s="204"/>
      <c r="M581" s="204"/>
      <c r="N581" s="204"/>
      <c r="O581" s="118"/>
      <c r="P581" s="6"/>
      <c r="Q581" s="3"/>
    </row>
    <row r="582" spans="1:17" x14ac:dyDescent="0.3">
      <c r="B582" s="16" t="str">
        <f t="shared" ref="B582:O585" si="107">IFERROR(VLOOKUP($B$581,$149:$235,MATCH($Q582&amp;"/"&amp;B$367,$147:$147,0),FALSE),"")</f>
        <v/>
      </c>
      <c r="C582" s="16" t="str">
        <f t="shared" si="107"/>
        <v/>
      </c>
      <c r="D582" s="16" t="str">
        <f t="shared" si="107"/>
        <v/>
      </c>
      <c r="E582" s="16" t="str">
        <f t="shared" si="107"/>
        <v/>
      </c>
      <c r="F582" s="16" t="str">
        <f t="shared" si="107"/>
        <v/>
      </c>
      <c r="G582" s="16">
        <f t="shared" si="107"/>
        <v>58</v>
      </c>
      <c r="H582" s="16">
        <f t="shared" si="107"/>
        <v>84</v>
      </c>
      <c r="I582" s="16">
        <f t="shared" si="107"/>
        <v>1040</v>
      </c>
      <c r="J582" s="16">
        <f t="shared" si="107"/>
        <v>3564</v>
      </c>
      <c r="K582" s="16">
        <f t="shared" si="107"/>
        <v>2034</v>
      </c>
      <c r="L582" s="16">
        <f t="shared" si="107"/>
        <v>23006</v>
      </c>
      <c r="M582" s="16">
        <f t="shared" si="107"/>
        <v>15289</v>
      </c>
      <c r="N582" s="16">
        <f t="shared" si="107"/>
        <v>24082.83</v>
      </c>
      <c r="O582" s="16">
        <f t="shared" si="107"/>
        <v>17457.03</v>
      </c>
      <c r="P582" s="6"/>
      <c r="Q582" s="9" t="s">
        <v>12</v>
      </c>
    </row>
    <row r="583" spans="1:17" x14ac:dyDescent="0.3">
      <c r="B583" s="7" t="str">
        <f t="shared" si="107"/>
        <v/>
      </c>
      <c r="C583" s="7" t="str">
        <f t="shared" si="107"/>
        <v/>
      </c>
      <c r="D583" s="7" t="str">
        <f t="shared" si="107"/>
        <v/>
      </c>
      <c r="E583" s="7" t="str">
        <f t="shared" si="107"/>
        <v/>
      </c>
      <c r="F583" s="7" t="str">
        <f t="shared" si="107"/>
        <v/>
      </c>
      <c r="G583" s="7">
        <f t="shared" si="107"/>
        <v>58</v>
      </c>
      <c r="H583" s="7">
        <f t="shared" si="107"/>
        <v>174</v>
      </c>
      <c r="I583" s="7">
        <f t="shared" si="107"/>
        <v>3487</v>
      </c>
      <c r="J583" s="7">
        <f t="shared" si="107"/>
        <v>3554</v>
      </c>
      <c r="K583" s="7">
        <f t="shared" si="107"/>
        <v>3901</v>
      </c>
      <c r="L583" s="7">
        <f t="shared" si="107"/>
        <v>25105</v>
      </c>
      <c r="M583" s="7">
        <f t="shared" si="107"/>
        <v>18130</v>
      </c>
      <c r="N583" s="7">
        <f t="shared" si="107"/>
        <v>24321</v>
      </c>
      <c r="O583" s="7">
        <f t="shared" si="107"/>
        <v>19096</v>
      </c>
      <c r="P583" s="6"/>
      <c r="Q583" s="9" t="s">
        <v>13</v>
      </c>
    </row>
    <row r="584" spans="1:17" x14ac:dyDescent="0.3">
      <c r="B584" s="7" t="str">
        <f t="shared" si="107"/>
        <v/>
      </c>
      <c r="C584" s="7" t="str">
        <f t="shared" si="107"/>
        <v/>
      </c>
      <c r="D584" s="7" t="str">
        <f t="shared" si="107"/>
        <v/>
      </c>
      <c r="E584" s="7" t="str">
        <f t="shared" si="107"/>
        <v/>
      </c>
      <c r="F584" s="7" t="str">
        <f t="shared" si="107"/>
        <v/>
      </c>
      <c r="G584" s="7">
        <f t="shared" si="107"/>
        <v>1949.87</v>
      </c>
      <c r="H584" s="7">
        <f t="shared" si="107"/>
        <v>293</v>
      </c>
      <c r="I584" s="7">
        <f t="shared" si="107"/>
        <v>1738</v>
      </c>
      <c r="J584" s="7">
        <f t="shared" si="107"/>
        <v>2280</v>
      </c>
      <c r="K584" s="7">
        <f t="shared" si="107"/>
        <v>7613</v>
      </c>
      <c r="L584" s="7">
        <f t="shared" si="107"/>
        <v>22411</v>
      </c>
      <c r="M584" s="7">
        <f t="shared" si="107"/>
        <v>17581</v>
      </c>
      <c r="N584" s="7">
        <f t="shared" si="107"/>
        <v>21159.65</v>
      </c>
      <c r="O584" s="7">
        <f t="shared" si="107"/>
        <v>17877.79</v>
      </c>
      <c r="P584" s="6"/>
      <c r="Q584" s="9" t="s">
        <v>14</v>
      </c>
    </row>
    <row r="585" spans="1:17" x14ac:dyDescent="0.3">
      <c r="B585" s="18" t="str">
        <f t="shared" si="107"/>
        <v/>
      </c>
      <c r="C585" s="18" t="str">
        <f t="shared" si="107"/>
        <v/>
      </c>
      <c r="D585" s="18" t="str">
        <f t="shared" si="107"/>
        <v/>
      </c>
      <c r="E585" s="18" t="str">
        <f t="shared" si="107"/>
        <v/>
      </c>
      <c r="F585" s="18">
        <f t="shared" si="107"/>
        <v>127.23</v>
      </c>
      <c r="G585" s="18">
        <f t="shared" si="107"/>
        <v>91.27</v>
      </c>
      <c r="H585" s="18">
        <f t="shared" si="107"/>
        <v>125.07</v>
      </c>
      <c r="I585" s="18">
        <f t="shared" si="107"/>
        <v>3585.43</v>
      </c>
      <c r="J585" s="18">
        <f t="shared" si="107"/>
        <v>2018.5</v>
      </c>
      <c r="K585" s="18">
        <f t="shared" si="107"/>
        <v>18164.439999999999</v>
      </c>
      <c r="L585" s="18">
        <f t="shared" si="107"/>
        <v>17025.849999999999</v>
      </c>
      <c r="M585" s="18">
        <f t="shared" si="107"/>
        <v>15730.93</v>
      </c>
      <c r="N585" s="18">
        <f t="shared" si="107"/>
        <v>4394.66</v>
      </c>
      <c r="O585" s="18">
        <f t="shared" si="107"/>
        <v>18726.52</v>
      </c>
      <c r="P585" s="6"/>
      <c r="Q585" s="9" t="s">
        <v>19</v>
      </c>
    </row>
    <row r="586" spans="1:17" x14ac:dyDescent="0.3">
      <c r="B586" s="18">
        <f>SUM(B582:B585)</f>
        <v>0</v>
      </c>
      <c r="C586" s="18">
        <f t="shared" ref="C586:M586" si="108">SUM(C582:C585)</f>
        <v>0</v>
      </c>
      <c r="D586" s="18">
        <f t="shared" si="108"/>
        <v>0</v>
      </c>
      <c r="E586" s="18">
        <f t="shared" si="108"/>
        <v>0</v>
      </c>
      <c r="F586" s="18">
        <f t="shared" si="108"/>
        <v>127.23</v>
      </c>
      <c r="G586" s="18">
        <f t="shared" si="108"/>
        <v>2157.14</v>
      </c>
      <c r="H586" s="18">
        <f t="shared" si="108"/>
        <v>676.06999999999994</v>
      </c>
      <c r="I586" s="18">
        <f t="shared" si="108"/>
        <v>9850.43</v>
      </c>
      <c r="J586" s="18">
        <f t="shared" si="108"/>
        <v>11416.5</v>
      </c>
      <c r="K586" s="18">
        <f t="shared" si="108"/>
        <v>31712.44</v>
      </c>
      <c r="L586" s="18">
        <f t="shared" si="108"/>
        <v>87547.85</v>
      </c>
      <c r="M586" s="18">
        <f t="shared" si="108"/>
        <v>66730.929999999993</v>
      </c>
      <c r="N586" s="18">
        <f>IF(N583="",N582*4,IF(N584="",(N583+N582)*2,IF(N585="",((N584+N583+N582)/3)*4,SUM(N582:N585))))</f>
        <v>73958.140000000014</v>
      </c>
      <c r="O586" s="18">
        <f>IF(O583="",O582*4,IF(O584="",(O583+O582)*2,IF(O585="",((O584+O583+O582)/3)*4,SUM(O582:O585))))</f>
        <v>73157.34</v>
      </c>
      <c r="P586" s="6"/>
      <c r="Q586" s="9" t="s">
        <v>15</v>
      </c>
    </row>
    <row r="587" spans="1:17" x14ac:dyDescent="0.3">
      <c r="B587" s="10" t="e">
        <f t="shared" ref="B587:O587" si="109">+B586/(B$484+B$491)</f>
        <v>#DIV/0!</v>
      </c>
      <c r="C587" s="10" t="e">
        <f t="shared" si="109"/>
        <v>#DIV/0!</v>
      </c>
      <c r="D587" s="10" t="e">
        <f t="shared" si="109"/>
        <v>#DIV/0!</v>
      </c>
      <c r="E587" s="10" t="e">
        <f t="shared" si="109"/>
        <v>#DIV/0!</v>
      </c>
      <c r="F587" s="10">
        <f t="shared" si="109"/>
        <v>2.5384884367791479E-4</v>
      </c>
      <c r="G587" s="10">
        <f t="shared" si="109"/>
        <v>7.553590524673853E-4</v>
      </c>
      <c r="H587" s="10">
        <f t="shared" si="109"/>
        <v>2.1155748884893767E-4</v>
      </c>
      <c r="I587" s="10">
        <f t="shared" si="109"/>
        <v>3.2716132952108601E-3</v>
      </c>
      <c r="J587" s="10">
        <f t="shared" si="109"/>
        <v>4.9626603117721739E-3</v>
      </c>
      <c r="K587" s="10">
        <f t="shared" si="109"/>
        <v>1.0064746410026304E-2</v>
      </c>
      <c r="L587" s="10">
        <f t="shared" si="109"/>
        <v>2.1798665316737995E-2</v>
      </c>
      <c r="M587" s="10">
        <f t="shared" si="109"/>
        <v>1.244424615317963E-2</v>
      </c>
      <c r="N587" s="10">
        <f t="shared" si="109"/>
        <v>1.7920417615741535E-2</v>
      </c>
      <c r="O587" s="10">
        <f t="shared" si="109"/>
        <v>2.2908116818133255E-2</v>
      </c>
      <c r="P587" s="6"/>
      <c r="Q587" s="11" t="s">
        <v>2552</v>
      </c>
    </row>
    <row r="588" spans="1:17" x14ac:dyDescent="0.3">
      <c r="B588" s="202" t="s">
        <v>29</v>
      </c>
      <c r="C588" s="202"/>
      <c r="D588" s="202"/>
      <c r="E588" s="202"/>
      <c r="F588" s="202"/>
      <c r="G588" s="202"/>
      <c r="H588" s="202"/>
      <c r="I588" s="202"/>
      <c r="J588" s="202"/>
      <c r="K588" s="202"/>
      <c r="L588" s="202"/>
      <c r="M588" s="202"/>
      <c r="N588" s="202"/>
      <c r="O588" s="120"/>
      <c r="P588" s="6"/>
      <c r="Q588" s="3"/>
    </row>
    <row r="589" spans="1:17" x14ac:dyDescent="0.3">
      <c r="B589" s="16" t="str">
        <f t="shared" ref="B589:O592" si="110">IFERROR(B566-B582,"")</f>
        <v/>
      </c>
      <c r="C589" s="16" t="str">
        <f t="shared" si="110"/>
        <v/>
      </c>
      <c r="D589" s="16" t="str">
        <f t="shared" si="110"/>
        <v/>
      </c>
      <c r="E589" s="16" t="str">
        <f t="shared" si="110"/>
        <v/>
      </c>
      <c r="F589" s="16" t="str">
        <f t="shared" si="110"/>
        <v/>
      </c>
      <c r="G589" s="16">
        <f t="shared" si="110"/>
        <v>213472</v>
      </c>
      <c r="H589" s="16">
        <f t="shared" si="110"/>
        <v>385205</v>
      </c>
      <c r="I589" s="16">
        <f t="shared" si="110"/>
        <v>330638</v>
      </c>
      <c r="J589" s="16">
        <f t="shared" si="110"/>
        <v>303315</v>
      </c>
      <c r="K589" s="16">
        <f t="shared" si="110"/>
        <v>218681</v>
      </c>
      <c r="L589" s="16">
        <f t="shared" si="110"/>
        <v>238207</v>
      </c>
      <c r="M589" s="16">
        <f t="shared" si="110"/>
        <v>398852</v>
      </c>
      <c r="N589" s="16">
        <f t="shared" si="110"/>
        <v>359362.3</v>
      </c>
      <c r="O589" s="16">
        <f t="shared" si="110"/>
        <v>-129459.24000000005</v>
      </c>
      <c r="P589" s="6"/>
      <c r="Q589" s="9" t="s">
        <v>12</v>
      </c>
    </row>
    <row r="590" spans="1:17" x14ac:dyDescent="0.3">
      <c r="B590" s="7" t="str">
        <f t="shared" si="110"/>
        <v/>
      </c>
      <c r="C590" s="7" t="str">
        <f t="shared" si="110"/>
        <v/>
      </c>
      <c r="D590" s="7" t="str">
        <f t="shared" si="110"/>
        <v/>
      </c>
      <c r="E590" s="7" t="str">
        <f t="shared" si="110"/>
        <v/>
      </c>
      <c r="F590" s="7" t="str">
        <f t="shared" si="110"/>
        <v/>
      </c>
      <c r="G590" s="7">
        <f t="shared" si="110"/>
        <v>333611</v>
      </c>
      <c r="H590" s="7">
        <f t="shared" si="110"/>
        <v>411315</v>
      </c>
      <c r="I590" s="7">
        <f t="shared" si="110"/>
        <v>325006</v>
      </c>
      <c r="J590" s="7">
        <f t="shared" si="110"/>
        <v>252069</v>
      </c>
      <c r="K590" s="7">
        <f t="shared" si="110"/>
        <v>260148</v>
      </c>
      <c r="L590" s="7">
        <f t="shared" si="110"/>
        <v>315325</v>
      </c>
      <c r="M590" s="7">
        <f t="shared" si="110"/>
        <v>346471</v>
      </c>
      <c r="N590" s="7">
        <f t="shared" si="110"/>
        <v>347826</v>
      </c>
      <c r="O590" s="7">
        <f t="shared" si="110"/>
        <v>61990</v>
      </c>
      <c r="P590" s="6"/>
      <c r="Q590" s="9" t="s">
        <v>13</v>
      </c>
    </row>
    <row r="591" spans="1:17" x14ac:dyDescent="0.3">
      <c r="B591" s="7" t="str">
        <f t="shared" si="110"/>
        <v/>
      </c>
      <c r="C591" s="7" t="str">
        <f t="shared" si="110"/>
        <v/>
      </c>
      <c r="D591" s="7" t="str">
        <f t="shared" si="110"/>
        <v/>
      </c>
      <c r="E591" s="7" t="str">
        <f t="shared" si="110"/>
        <v/>
      </c>
      <c r="F591" s="7" t="str">
        <f t="shared" si="110"/>
        <v/>
      </c>
      <c r="G591" s="7">
        <f t="shared" si="110"/>
        <v>345920.44</v>
      </c>
      <c r="H591" s="7">
        <f t="shared" si="110"/>
        <v>397117</v>
      </c>
      <c r="I591" s="7">
        <f t="shared" si="110"/>
        <v>315790</v>
      </c>
      <c r="J591" s="7">
        <f t="shared" si="110"/>
        <v>264569</v>
      </c>
      <c r="K591" s="7">
        <f t="shared" si="110"/>
        <v>166699</v>
      </c>
      <c r="L591" s="7">
        <f t="shared" si="110"/>
        <v>295112</v>
      </c>
      <c r="M591" s="7">
        <f t="shared" si="110"/>
        <v>437128</v>
      </c>
      <c r="N591" s="7">
        <f t="shared" si="110"/>
        <v>463686.58999999997</v>
      </c>
      <c r="O591" s="7">
        <f t="shared" si="110"/>
        <v>87687.22000000003</v>
      </c>
      <c r="P591" s="6"/>
      <c r="Q591" s="9" t="s">
        <v>14</v>
      </c>
    </row>
    <row r="592" spans="1:17" x14ac:dyDescent="0.3">
      <c r="B592" s="7" t="str">
        <f t="shared" si="110"/>
        <v/>
      </c>
      <c r="C592" s="18" t="str">
        <f t="shared" si="110"/>
        <v/>
      </c>
      <c r="D592" s="18" t="str">
        <f t="shared" si="110"/>
        <v/>
      </c>
      <c r="E592" s="18" t="str">
        <f t="shared" si="110"/>
        <v/>
      </c>
      <c r="F592" s="18">
        <f t="shared" si="110"/>
        <v>109631.52000000003</v>
      </c>
      <c r="G592" s="18">
        <f t="shared" si="110"/>
        <v>288693.87999999995</v>
      </c>
      <c r="H592" s="18">
        <f t="shared" si="110"/>
        <v>233571.26999999996</v>
      </c>
      <c r="I592" s="18">
        <f t="shared" si="110"/>
        <v>288011.58999999997</v>
      </c>
      <c r="J592" s="18">
        <f t="shared" si="110"/>
        <v>337593.29</v>
      </c>
      <c r="K592" s="18">
        <f t="shared" si="110"/>
        <v>187201.1399999999</v>
      </c>
      <c r="L592" s="18">
        <f t="shared" si="110"/>
        <v>365046.75000000012</v>
      </c>
      <c r="M592" s="18">
        <f t="shared" si="110"/>
        <v>396616.49999999988</v>
      </c>
      <c r="N592" s="18">
        <f t="shared" si="110"/>
        <v>-541386.97</v>
      </c>
      <c r="O592" s="18">
        <f t="shared" si="110"/>
        <v>531042.46000000008</v>
      </c>
      <c r="P592" s="6"/>
      <c r="Q592" s="9" t="s">
        <v>19</v>
      </c>
    </row>
    <row r="593" spans="2:17" x14ac:dyDescent="0.3">
      <c r="B593" s="25">
        <f t="shared" ref="B593:M593" si="111">B570-B586</f>
        <v>0</v>
      </c>
      <c r="C593" s="18">
        <f t="shared" si="111"/>
        <v>0</v>
      </c>
      <c r="D593" s="18">
        <f t="shared" si="111"/>
        <v>0</v>
      </c>
      <c r="E593" s="18">
        <f t="shared" si="111"/>
        <v>0</v>
      </c>
      <c r="F593" s="18">
        <f t="shared" si="111"/>
        <v>109631.52000000003</v>
      </c>
      <c r="G593" s="18">
        <f t="shared" si="111"/>
        <v>1181697.3200000003</v>
      </c>
      <c r="H593" s="18">
        <f t="shared" si="111"/>
        <v>1427208.2699999998</v>
      </c>
      <c r="I593" s="18">
        <f t="shared" si="111"/>
        <v>1259445.5899999999</v>
      </c>
      <c r="J593" s="18">
        <f t="shared" si="111"/>
        <v>1157546.29</v>
      </c>
      <c r="K593" s="18">
        <f t="shared" si="111"/>
        <v>832729.1399999999</v>
      </c>
      <c r="L593" s="18">
        <f t="shared" si="111"/>
        <v>1213690.7499999995</v>
      </c>
      <c r="M593" s="18">
        <f t="shared" si="111"/>
        <v>1579067.4999999998</v>
      </c>
      <c r="N593" s="18">
        <f>IFERROR(N570-N586,"")</f>
        <v>629487.91999999958</v>
      </c>
      <c r="O593" s="18">
        <f>IFERROR(O570-O586,"")</f>
        <v>551260.44000000018</v>
      </c>
      <c r="P593" s="6"/>
      <c r="Q593" s="9" t="s">
        <v>15</v>
      </c>
    </row>
    <row r="594" spans="2:17" x14ac:dyDescent="0.3">
      <c r="B594" s="10" t="e">
        <f t="shared" ref="B594:O594" si="112">+B593/(B$484+B$491)</f>
        <v>#DIV/0!</v>
      </c>
      <c r="C594" s="10" t="e">
        <f t="shared" si="112"/>
        <v>#DIV/0!</v>
      </c>
      <c r="D594" s="10" t="e">
        <f t="shared" si="112"/>
        <v>#DIV/0!</v>
      </c>
      <c r="E594" s="10" t="e">
        <f t="shared" si="112"/>
        <v>#DIV/0!</v>
      </c>
      <c r="F594" s="10">
        <f t="shared" si="112"/>
        <v>0.21873641894719953</v>
      </c>
      <c r="G594" s="10">
        <f t="shared" si="112"/>
        <v>0.41379130141689868</v>
      </c>
      <c r="H594" s="10">
        <f t="shared" si="112"/>
        <v>0.4466055255604251</v>
      </c>
      <c r="I594" s="10">
        <f t="shared" si="112"/>
        <v>0.41829838259230162</v>
      </c>
      <c r="J594" s="10">
        <f t="shared" si="112"/>
        <v>0.50317602000806927</v>
      </c>
      <c r="K594" s="10">
        <f t="shared" si="112"/>
        <v>0.26428769348367043</v>
      </c>
      <c r="L594" s="10">
        <f t="shared" si="112"/>
        <v>0.30219860861541104</v>
      </c>
      <c r="M594" s="10">
        <f t="shared" si="112"/>
        <v>0.29447071489166976</v>
      </c>
      <c r="N594" s="10">
        <f t="shared" si="112"/>
        <v>0.15252798962310962</v>
      </c>
      <c r="O594" s="10">
        <f t="shared" si="112"/>
        <v>0.17261888631729286</v>
      </c>
      <c r="P594" s="6"/>
      <c r="Q594" s="11" t="s">
        <v>30</v>
      </c>
    </row>
    <row r="595" spans="2:17" x14ac:dyDescent="0.3">
      <c r="B595" s="205" t="s">
        <v>889</v>
      </c>
      <c r="C595" s="205"/>
      <c r="D595" s="205"/>
      <c r="E595" s="205"/>
      <c r="F595" s="205"/>
      <c r="G595" s="205"/>
      <c r="H595" s="205"/>
      <c r="I595" s="205"/>
      <c r="J595" s="205"/>
      <c r="K595" s="205"/>
      <c r="L595" s="205"/>
      <c r="M595" s="205"/>
      <c r="N595" s="205"/>
      <c r="O595" s="122"/>
      <c r="P595" s="6"/>
      <c r="Q595" s="3"/>
    </row>
    <row r="596" spans="2:17" x14ac:dyDescent="0.3">
      <c r="B596" s="16" t="str">
        <f t="shared" ref="B596:O599" si="113">IFERROR(VLOOKUP($B$595,$149:$235,MATCH($Q596&amp;"/"&amp;B$367,$147:$147,0),FALSE),"")</f>
        <v/>
      </c>
      <c r="C596" s="16" t="str">
        <f t="shared" si="113"/>
        <v/>
      </c>
      <c r="D596" s="16" t="str">
        <f t="shared" si="113"/>
        <v/>
      </c>
      <c r="E596" s="16" t="str">
        <f t="shared" si="113"/>
        <v/>
      </c>
      <c r="F596" s="16" t="str">
        <f t="shared" si="113"/>
        <v/>
      </c>
      <c r="G596" s="16">
        <f t="shared" si="113"/>
        <v>53396</v>
      </c>
      <c r="H596" s="16">
        <f t="shared" si="113"/>
        <v>76928</v>
      </c>
      <c r="I596" s="16">
        <f t="shared" si="113"/>
        <v>63602</v>
      </c>
      <c r="J596" s="16">
        <f t="shared" si="113"/>
        <v>60639</v>
      </c>
      <c r="K596" s="16">
        <f t="shared" si="113"/>
        <v>73319</v>
      </c>
      <c r="L596" s="16">
        <f t="shared" si="113"/>
        <v>54591</v>
      </c>
      <c r="M596" s="16">
        <f t="shared" si="113"/>
        <v>82126</v>
      </c>
      <c r="N596" s="16">
        <f t="shared" si="113"/>
        <v>92584.57</v>
      </c>
      <c r="O596" s="16">
        <f t="shared" si="113"/>
        <v>-23350.92</v>
      </c>
      <c r="P596" s="6"/>
      <c r="Q596" s="9" t="s">
        <v>12</v>
      </c>
    </row>
    <row r="597" spans="2:17" x14ac:dyDescent="0.3">
      <c r="B597" s="7" t="str">
        <f t="shared" si="113"/>
        <v/>
      </c>
      <c r="C597" s="7" t="str">
        <f t="shared" si="113"/>
        <v/>
      </c>
      <c r="D597" s="7" t="str">
        <f t="shared" si="113"/>
        <v/>
      </c>
      <c r="E597" s="7" t="str">
        <f t="shared" si="113"/>
        <v/>
      </c>
      <c r="F597" s="7" t="str">
        <f t="shared" si="113"/>
        <v/>
      </c>
      <c r="G597" s="7">
        <f t="shared" si="113"/>
        <v>80512</v>
      </c>
      <c r="H597" s="7">
        <f t="shared" si="113"/>
        <v>81349</v>
      </c>
      <c r="I597" s="7">
        <f t="shared" si="113"/>
        <v>63433</v>
      </c>
      <c r="J597" s="7">
        <f t="shared" si="113"/>
        <v>45069</v>
      </c>
      <c r="K597" s="7">
        <f t="shared" si="113"/>
        <v>51543</v>
      </c>
      <c r="L597" s="7">
        <f t="shared" si="113"/>
        <v>83309</v>
      </c>
      <c r="M597" s="7">
        <f t="shared" si="113"/>
        <v>76133</v>
      </c>
      <c r="N597" s="7">
        <f t="shared" si="113"/>
        <v>55929</v>
      </c>
      <c r="O597" s="7">
        <f t="shared" si="113"/>
        <v>16491</v>
      </c>
      <c r="P597" s="6"/>
      <c r="Q597" s="9" t="s">
        <v>13</v>
      </c>
    </row>
    <row r="598" spans="2:17" x14ac:dyDescent="0.3">
      <c r="B598" s="7" t="str">
        <f t="shared" si="113"/>
        <v/>
      </c>
      <c r="C598" s="7" t="str">
        <f t="shared" si="113"/>
        <v/>
      </c>
      <c r="D598" s="7" t="str">
        <f t="shared" si="113"/>
        <v/>
      </c>
      <c r="E598" s="7" t="str">
        <f t="shared" si="113"/>
        <v/>
      </c>
      <c r="F598" s="7" t="str">
        <f t="shared" si="113"/>
        <v/>
      </c>
      <c r="G598" s="7">
        <f t="shared" si="113"/>
        <v>75153.399999999994</v>
      </c>
      <c r="H598" s="7">
        <f t="shared" si="113"/>
        <v>78108</v>
      </c>
      <c r="I598" s="7">
        <f t="shared" si="113"/>
        <v>72538</v>
      </c>
      <c r="J598" s="7">
        <f t="shared" si="113"/>
        <v>53490</v>
      </c>
      <c r="K598" s="7">
        <f t="shared" si="113"/>
        <v>46996</v>
      </c>
      <c r="L598" s="7">
        <f t="shared" si="113"/>
        <v>37127</v>
      </c>
      <c r="M598" s="7">
        <f t="shared" si="113"/>
        <v>96746</v>
      </c>
      <c r="N598" s="7">
        <f t="shared" si="113"/>
        <v>100691.75</v>
      </c>
      <c r="O598" s="7">
        <f t="shared" si="113"/>
        <v>29142.63</v>
      </c>
      <c r="P598" s="6"/>
      <c r="Q598" s="9" t="s">
        <v>14</v>
      </c>
    </row>
    <row r="599" spans="2:17" x14ac:dyDescent="0.3">
      <c r="B599" s="18" t="str">
        <f t="shared" si="113"/>
        <v/>
      </c>
      <c r="C599" s="18" t="str">
        <f t="shared" si="113"/>
        <v/>
      </c>
      <c r="D599" s="18" t="str">
        <f t="shared" si="113"/>
        <v/>
      </c>
      <c r="E599" s="18" t="str">
        <f t="shared" si="113"/>
        <v/>
      </c>
      <c r="F599" s="18">
        <f t="shared" si="113"/>
        <v>37038.74</v>
      </c>
      <c r="G599" s="18">
        <f t="shared" si="113"/>
        <v>69779</v>
      </c>
      <c r="H599" s="18">
        <f t="shared" si="113"/>
        <v>36511.800000000003</v>
      </c>
      <c r="I599" s="18">
        <f t="shared" si="113"/>
        <v>18123.38</v>
      </c>
      <c r="J599" s="18">
        <f t="shared" si="113"/>
        <v>44854.36</v>
      </c>
      <c r="K599" s="18">
        <f t="shared" si="113"/>
        <v>37793.379999999997</v>
      </c>
      <c r="L599" s="18">
        <f t="shared" si="113"/>
        <v>66317.850000000006</v>
      </c>
      <c r="M599" s="18">
        <f t="shared" si="113"/>
        <v>96886.1</v>
      </c>
      <c r="N599" s="18">
        <f t="shared" si="113"/>
        <v>-35072.71</v>
      </c>
      <c r="O599" s="18">
        <f t="shared" si="113"/>
        <v>110627.93</v>
      </c>
      <c r="P599" s="6"/>
      <c r="Q599" s="9" t="s">
        <v>19</v>
      </c>
    </row>
    <row r="600" spans="2:17" x14ac:dyDescent="0.3">
      <c r="B600" s="18">
        <f>SUM(B596:B599)</f>
        <v>0</v>
      </c>
      <c r="C600" s="18">
        <f t="shared" ref="C600:M600" si="114">SUM(C596:C599)</f>
        <v>0</v>
      </c>
      <c r="D600" s="18">
        <f t="shared" si="114"/>
        <v>0</v>
      </c>
      <c r="E600" s="18">
        <f t="shared" si="114"/>
        <v>0</v>
      </c>
      <c r="F600" s="18">
        <f t="shared" si="114"/>
        <v>37038.74</v>
      </c>
      <c r="G600" s="18">
        <f t="shared" si="114"/>
        <v>278840.40000000002</v>
      </c>
      <c r="H600" s="18">
        <f t="shared" si="114"/>
        <v>272896.8</v>
      </c>
      <c r="I600" s="18">
        <f t="shared" si="114"/>
        <v>217696.38</v>
      </c>
      <c r="J600" s="18">
        <f t="shared" si="114"/>
        <v>204052.36</v>
      </c>
      <c r="K600" s="18">
        <f t="shared" si="114"/>
        <v>209651.38</v>
      </c>
      <c r="L600" s="18">
        <f t="shared" si="114"/>
        <v>241344.85</v>
      </c>
      <c r="M600" s="18">
        <f t="shared" si="114"/>
        <v>351891.1</v>
      </c>
      <c r="N600" s="18">
        <f>IF(N597="",N596*4,IF(N598="",(N597+N596)*2,IF(N599="",((N598+N597+N596)/3)*4,SUM(N596:N599))))</f>
        <v>214132.61000000002</v>
      </c>
      <c r="O600" s="18">
        <f>IF(O597="",O596*4,IF(O598="",(O597+O596)*2,IF(O599="",((O598+O597+O596)/3)*4,SUM(O596:O599))))</f>
        <v>132910.63999999998</v>
      </c>
      <c r="P600" s="6"/>
      <c r="Q600" s="9" t="s">
        <v>15</v>
      </c>
    </row>
    <row r="601" spans="2:17" x14ac:dyDescent="0.3">
      <c r="B601" s="10" t="e">
        <f t="shared" ref="B601:M601" si="115">+B600/B$593</f>
        <v>#DIV/0!</v>
      </c>
      <c r="C601" s="10" t="e">
        <f t="shared" si="115"/>
        <v>#DIV/0!</v>
      </c>
      <c r="D601" s="10" t="e">
        <f t="shared" si="115"/>
        <v>#DIV/0!</v>
      </c>
      <c r="E601" s="10" t="e">
        <f t="shared" si="115"/>
        <v>#DIV/0!</v>
      </c>
      <c r="F601" s="10">
        <f t="shared" si="115"/>
        <v>0.33784754603420608</v>
      </c>
      <c r="G601" s="10">
        <f t="shared" si="115"/>
        <v>0.23596600862224174</v>
      </c>
      <c r="H601" s="10">
        <f t="shared" si="115"/>
        <v>0.19121021489036077</v>
      </c>
      <c r="I601" s="10">
        <f t="shared" si="115"/>
        <v>0.1728509605563826</v>
      </c>
      <c r="J601" s="10">
        <f t="shared" si="115"/>
        <v>0.17628008638859702</v>
      </c>
      <c r="K601" s="10">
        <f t="shared" si="115"/>
        <v>0.25176419309644915</v>
      </c>
      <c r="L601" s="10">
        <f t="shared" si="115"/>
        <v>0.1988520139912083</v>
      </c>
      <c r="M601" s="10">
        <f t="shared" si="115"/>
        <v>0.22284740835968064</v>
      </c>
      <c r="N601" s="10">
        <f>+N600/N$593</f>
        <v>0.34016953017938795</v>
      </c>
      <c r="O601" s="10">
        <f>+O600/O$593</f>
        <v>0.24110317076262527</v>
      </c>
      <c r="P601" s="6"/>
      <c r="Q601" s="11" t="s">
        <v>31</v>
      </c>
    </row>
    <row r="602" spans="2:17" x14ac:dyDescent="0.3">
      <c r="B602" s="202" t="s">
        <v>890</v>
      </c>
      <c r="C602" s="202"/>
      <c r="D602" s="202"/>
      <c r="E602" s="202"/>
      <c r="F602" s="202"/>
      <c r="G602" s="202"/>
      <c r="H602" s="202"/>
      <c r="I602" s="202"/>
      <c r="J602" s="202"/>
      <c r="K602" s="202"/>
      <c r="L602" s="202"/>
      <c r="M602" s="202"/>
      <c r="N602" s="202"/>
      <c r="O602" s="120"/>
      <c r="P602" s="6"/>
      <c r="Q602" s="3"/>
    </row>
    <row r="603" spans="2:17" x14ac:dyDescent="0.3">
      <c r="B603" s="16" t="str">
        <f t="shared" ref="B603:O606" si="116">IFERROR(VLOOKUP($B$602,$149:$235,MATCH($Q603&amp;"/"&amp;B$367,$147:$147,0),FALSE),"")</f>
        <v/>
      </c>
      <c r="C603" s="16" t="str">
        <f t="shared" si="116"/>
        <v/>
      </c>
      <c r="D603" s="16" t="str">
        <f t="shared" si="116"/>
        <v/>
      </c>
      <c r="E603" s="16" t="str">
        <f t="shared" si="116"/>
        <v/>
      </c>
      <c r="F603" s="16" t="str">
        <f t="shared" si="116"/>
        <v/>
      </c>
      <c r="G603" s="16">
        <f t="shared" si="116"/>
        <v>159890</v>
      </c>
      <c r="H603" s="16">
        <f t="shared" si="116"/>
        <v>307816</v>
      </c>
      <c r="I603" s="16">
        <f t="shared" si="116"/>
        <v>257280</v>
      </c>
      <c r="J603" s="16">
        <f t="shared" si="116"/>
        <v>239656</v>
      </c>
      <c r="K603" s="16">
        <f t="shared" si="116"/>
        <v>313266</v>
      </c>
      <c r="L603" s="16">
        <f t="shared" si="116"/>
        <v>174949</v>
      </c>
      <c r="M603" s="16">
        <f t="shared" si="116"/>
        <v>261326</v>
      </c>
      <c r="N603" s="16">
        <f t="shared" si="116"/>
        <v>304004.37</v>
      </c>
      <c r="O603" s="16">
        <f t="shared" si="116"/>
        <v>-103949.36</v>
      </c>
      <c r="P603" s="6"/>
      <c r="Q603" s="9" t="s">
        <v>12</v>
      </c>
    </row>
    <row r="604" spans="2:17" x14ac:dyDescent="0.3">
      <c r="B604" s="7" t="str">
        <f t="shared" si="116"/>
        <v/>
      </c>
      <c r="C604" s="7" t="str">
        <f t="shared" si="116"/>
        <v/>
      </c>
      <c r="D604" s="7" t="str">
        <f t="shared" si="116"/>
        <v/>
      </c>
      <c r="E604" s="7" t="str">
        <f t="shared" si="116"/>
        <v/>
      </c>
      <c r="F604" s="7" t="str">
        <f t="shared" si="116"/>
        <v/>
      </c>
      <c r="G604" s="7">
        <f t="shared" si="116"/>
        <v>253099</v>
      </c>
      <c r="H604" s="7">
        <f t="shared" si="116"/>
        <v>327800</v>
      </c>
      <c r="I604" s="7">
        <f t="shared" si="116"/>
        <v>264416</v>
      </c>
      <c r="J604" s="7">
        <f t="shared" si="116"/>
        <v>259180</v>
      </c>
      <c r="K604" s="7">
        <f t="shared" si="116"/>
        <v>197541</v>
      </c>
      <c r="L604" s="7">
        <f t="shared" si="116"/>
        <v>201968</v>
      </c>
      <c r="M604" s="7">
        <f t="shared" si="116"/>
        <v>260163</v>
      </c>
      <c r="N604" s="7">
        <f t="shared" si="116"/>
        <v>355264</v>
      </c>
      <c r="O604" s="7">
        <f t="shared" si="116"/>
        <v>11858</v>
      </c>
      <c r="P604" s="6"/>
      <c r="Q604" s="9" t="s">
        <v>13</v>
      </c>
    </row>
    <row r="605" spans="2:17" x14ac:dyDescent="0.3">
      <c r="B605" s="7" t="str">
        <f t="shared" si="116"/>
        <v/>
      </c>
      <c r="C605" s="7" t="str">
        <f t="shared" si="116"/>
        <v/>
      </c>
      <c r="D605" s="7" t="str">
        <f t="shared" si="116"/>
        <v/>
      </c>
      <c r="E605" s="7" t="str">
        <f t="shared" si="116"/>
        <v/>
      </c>
      <c r="F605" s="7" t="str">
        <f t="shared" si="116"/>
        <v/>
      </c>
      <c r="G605" s="7">
        <f t="shared" si="116"/>
        <v>270654.28000000003</v>
      </c>
      <c r="H605" s="7">
        <f t="shared" si="116"/>
        <v>317281</v>
      </c>
      <c r="I605" s="7">
        <f t="shared" si="116"/>
        <v>300840</v>
      </c>
      <c r="J605" s="7">
        <f t="shared" si="116"/>
        <v>232065</v>
      </c>
      <c r="K605" s="7">
        <f t="shared" si="116"/>
        <v>124266</v>
      </c>
      <c r="L605" s="7">
        <f t="shared" si="116"/>
        <v>181107</v>
      </c>
      <c r="M605" s="7">
        <f t="shared" si="116"/>
        <v>309398</v>
      </c>
      <c r="N605" s="7">
        <f t="shared" si="116"/>
        <v>400624.78</v>
      </c>
      <c r="O605" s="7">
        <f t="shared" si="116"/>
        <v>712930.86</v>
      </c>
      <c r="P605" s="6"/>
      <c r="Q605" s="9" t="s">
        <v>14</v>
      </c>
    </row>
    <row r="606" spans="2:17" x14ac:dyDescent="0.3">
      <c r="B606" s="7" t="str">
        <f t="shared" si="116"/>
        <v/>
      </c>
      <c r="C606" s="18" t="str">
        <f t="shared" si="116"/>
        <v/>
      </c>
      <c r="D606" s="18" t="str">
        <f t="shared" si="116"/>
        <v/>
      </c>
      <c r="E606" s="18" t="str">
        <f t="shared" si="116"/>
        <v/>
      </c>
      <c r="F606" s="18">
        <f t="shared" si="116"/>
        <v>69613.17</v>
      </c>
      <c r="G606" s="18">
        <f t="shared" si="116"/>
        <v>224342.78</v>
      </c>
      <c r="H606" s="18">
        <f t="shared" si="116"/>
        <v>192829.09</v>
      </c>
      <c r="I606" s="18">
        <f t="shared" si="116"/>
        <v>15038.91</v>
      </c>
      <c r="J606" s="18">
        <f t="shared" si="116"/>
        <v>209614.34</v>
      </c>
      <c r="K606" s="18">
        <f t="shared" si="116"/>
        <v>191328.89</v>
      </c>
      <c r="L606" s="18">
        <f t="shared" si="116"/>
        <v>288201.84000000003</v>
      </c>
      <c r="M606" s="18">
        <f t="shared" si="116"/>
        <v>270356.12</v>
      </c>
      <c r="N606" s="18">
        <f t="shared" si="116"/>
        <v>364045.41</v>
      </c>
      <c r="O606" s="18">
        <f t="shared" si="116"/>
        <v>358928.32</v>
      </c>
      <c r="P606" s="6"/>
      <c r="Q606" s="9" t="s">
        <v>19</v>
      </c>
    </row>
    <row r="607" spans="2:17" x14ac:dyDescent="0.3">
      <c r="B607" s="26">
        <f>SUM(B603:B606)</f>
        <v>0</v>
      </c>
      <c r="C607" s="18">
        <f t="shared" ref="C607:M607" si="117">SUM(C603:C606)</f>
        <v>0</v>
      </c>
      <c r="D607" s="18">
        <f t="shared" si="117"/>
        <v>0</v>
      </c>
      <c r="E607" s="18">
        <f t="shared" si="117"/>
        <v>0</v>
      </c>
      <c r="F607" s="18">
        <f t="shared" si="117"/>
        <v>69613.17</v>
      </c>
      <c r="G607" s="18">
        <f t="shared" si="117"/>
        <v>907986.06</v>
      </c>
      <c r="H607" s="18">
        <f t="shared" si="117"/>
        <v>1145726.0900000001</v>
      </c>
      <c r="I607" s="18">
        <f t="shared" si="117"/>
        <v>837574.91</v>
      </c>
      <c r="J607" s="18">
        <f t="shared" si="117"/>
        <v>940515.34</v>
      </c>
      <c r="K607" s="18">
        <f t="shared" si="117"/>
        <v>826401.89</v>
      </c>
      <c r="L607" s="18">
        <f t="shared" si="117"/>
        <v>846225.84000000008</v>
      </c>
      <c r="M607" s="18">
        <f t="shared" si="117"/>
        <v>1101243.1200000001</v>
      </c>
      <c r="N607" s="18">
        <f>IF(N604="",N603*4,IF(N605="",(N604+N603)*2,IF(N606="",((N605+N604+N603)/3)*4,SUM(N603:N606))))</f>
        <v>1423938.5599999998</v>
      </c>
      <c r="O607" s="18">
        <f>IF(O604="",O603*4,IF(O605="",(O604+O603)*2,IF(O606="",((O605+O604+O603)/3)*4,SUM(O603:O606))))</f>
        <v>979767.82000000007</v>
      </c>
      <c r="P607" s="6"/>
      <c r="Q607" s="9" t="s">
        <v>15</v>
      </c>
    </row>
    <row r="608" spans="2:17" x14ac:dyDescent="0.3">
      <c r="B608" s="10" t="e">
        <f t="shared" ref="B608:O608" si="118">+B607/(B$484+B$491)</f>
        <v>#DIV/0!</v>
      </c>
      <c r="C608" s="10" t="e">
        <f t="shared" si="118"/>
        <v>#DIV/0!</v>
      </c>
      <c r="D608" s="10" t="e">
        <f t="shared" si="118"/>
        <v>#DIV/0!</v>
      </c>
      <c r="E608" s="10" t="e">
        <f t="shared" si="118"/>
        <v>#DIV/0!</v>
      </c>
      <c r="F608" s="10">
        <f t="shared" si="118"/>
        <v>0.13889194929854679</v>
      </c>
      <c r="G608" s="10">
        <f t="shared" si="118"/>
        <v>0.31794667473376531</v>
      </c>
      <c r="H608" s="10">
        <f t="shared" si="118"/>
        <v>0.3585234288004378</v>
      </c>
      <c r="I608" s="10">
        <f t="shared" si="118"/>
        <v>0.27818290280637897</v>
      </c>
      <c r="J608" s="10">
        <f t="shared" si="118"/>
        <v>0.408834419518321</v>
      </c>
      <c r="K608" s="10">
        <f t="shared" si="118"/>
        <v>0.26227958036708787</v>
      </c>
      <c r="L608" s="10">
        <f t="shared" si="118"/>
        <v>0.21070299120464381</v>
      </c>
      <c r="M608" s="10">
        <f t="shared" si="118"/>
        <v>0.20536414612797299</v>
      </c>
      <c r="N608" s="10">
        <f t="shared" si="118"/>
        <v>0.34502724993297057</v>
      </c>
      <c r="O608" s="10">
        <f t="shared" si="118"/>
        <v>0.30679950467318462</v>
      </c>
      <c r="P608" s="6"/>
      <c r="Q608" s="11" t="s">
        <v>32</v>
      </c>
    </row>
    <row r="609" spans="1:17" s="87" customFormat="1" x14ac:dyDescent="0.3">
      <c r="A609" s="86"/>
      <c r="B609" s="19"/>
      <c r="C609" s="10" t="e">
        <f t="shared" ref="C609:M609" si="119">C607/B607-1</f>
        <v>#DIV/0!</v>
      </c>
      <c r="D609" s="10" t="e">
        <f t="shared" si="119"/>
        <v>#DIV/0!</v>
      </c>
      <c r="E609" s="10" t="e">
        <f t="shared" si="119"/>
        <v>#DIV/0!</v>
      </c>
      <c r="F609" s="10" t="e">
        <f t="shared" si="119"/>
        <v>#DIV/0!</v>
      </c>
      <c r="G609" s="10">
        <f t="shared" si="119"/>
        <v>12.043308615309432</v>
      </c>
      <c r="H609" s="10">
        <f t="shared" si="119"/>
        <v>0.26183224663162785</v>
      </c>
      <c r="I609" s="10">
        <f t="shared" si="119"/>
        <v>-0.26895711172990744</v>
      </c>
      <c r="J609" s="10">
        <f t="shared" si="119"/>
        <v>0.12290295324151956</v>
      </c>
      <c r="K609" s="10">
        <f t="shared" si="119"/>
        <v>-0.12133076957575195</v>
      </c>
      <c r="L609" s="10">
        <f t="shared" si="119"/>
        <v>2.3988267984237144E-2</v>
      </c>
      <c r="M609" s="10">
        <f t="shared" si="119"/>
        <v>0.30135841751180759</v>
      </c>
      <c r="N609" s="10">
        <f>N607/M607-1</f>
        <v>0.29302833692164154</v>
      </c>
      <c r="O609" s="10">
        <f>O607/N607-1</f>
        <v>-0.31193111309521659</v>
      </c>
      <c r="P609" s="17"/>
      <c r="Q609" s="14" t="s">
        <v>20</v>
      </c>
    </row>
    <row r="610" spans="1:17" x14ac:dyDescent="0.3">
      <c r="B610" s="186" t="s">
        <v>9</v>
      </c>
      <c r="C610" s="186"/>
      <c r="D610" s="186"/>
      <c r="E610" s="186"/>
      <c r="F610" s="186"/>
      <c r="G610" s="186"/>
      <c r="H610" s="186"/>
      <c r="I610" s="186"/>
      <c r="J610" s="186"/>
      <c r="K610" s="186"/>
      <c r="L610" s="186"/>
      <c r="M610" s="186"/>
      <c r="N610" s="186"/>
      <c r="O610" s="115"/>
    </row>
    <row r="611" spans="1:17" x14ac:dyDescent="0.3">
      <c r="B611" s="187" t="s">
        <v>891</v>
      </c>
      <c r="C611" s="187"/>
      <c r="D611" s="187"/>
      <c r="E611" s="187"/>
      <c r="F611" s="187"/>
      <c r="G611" s="187"/>
      <c r="H611" s="187"/>
      <c r="I611" s="187"/>
      <c r="J611" s="187"/>
      <c r="K611" s="187"/>
      <c r="L611" s="187"/>
      <c r="M611" s="187"/>
      <c r="N611" s="187"/>
      <c r="O611" s="123"/>
    </row>
    <row r="612" spans="1:17" x14ac:dyDescent="0.3">
      <c r="B612" s="7" t="str">
        <f t="shared" ref="B612:O615" si="120">IFERROR(VLOOKUP($B$611,$240:$362,MATCH($Q612&amp;"/"&amp;B$367,$238:$238,0),FALSE),"")</f>
        <v/>
      </c>
      <c r="C612" s="7" t="str">
        <f t="shared" si="120"/>
        <v/>
      </c>
      <c r="D612" s="7" t="str">
        <f t="shared" si="120"/>
        <v/>
      </c>
      <c r="E612" s="7" t="str">
        <f t="shared" si="120"/>
        <v/>
      </c>
      <c r="F612" s="7" t="str">
        <f t="shared" si="120"/>
        <v/>
      </c>
      <c r="G612" s="7">
        <f t="shared" si="120"/>
        <v>24497</v>
      </c>
      <c r="H612" s="7">
        <f t="shared" si="120"/>
        <v>21828</v>
      </c>
      <c r="I612" s="7">
        <f t="shared" si="120"/>
        <v>33688</v>
      </c>
      <c r="J612" s="7">
        <f t="shared" si="120"/>
        <v>38823</v>
      </c>
      <c r="K612" s="7">
        <f t="shared" si="120"/>
        <v>55271</v>
      </c>
      <c r="L612" s="7">
        <f t="shared" si="120"/>
        <v>101139</v>
      </c>
      <c r="M612" s="7">
        <f t="shared" si="120"/>
        <v>123004</v>
      </c>
      <c r="N612" s="8">
        <f t="shared" si="120"/>
        <v>168092.65</v>
      </c>
      <c r="O612" s="8">
        <f t="shared" si="120"/>
        <v>106810.9</v>
      </c>
      <c r="P612" s="6"/>
      <c r="Q612" s="9" t="s">
        <v>12</v>
      </c>
    </row>
    <row r="613" spans="1:17" x14ac:dyDescent="0.3">
      <c r="B613" s="7" t="str">
        <f t="shared" si="120"/>
        <v/>
      </c>
      <c r="C613" s="7" t="str">
        <f t="shared" si="120"/>
        <v/>
      </c>
      <c r="D613" s="7" t="str">
        <f t="shared" si="120"/>
        <v/>
      </c>
      <c r="E613" s="7" t="str">
        <f t="shared" si="120"/>
        <v/>
      </c>
      <c r="F613" s="7" t="str">
        <f t="shared" si="120"/>
        <v/>
      </c>
      <c r="G613" s="7">
        <f t="shared" si="120"/>
        <v>50886</v>
      </c>
      <c r="H613" s="7">
        <f t="shared" si="120"/>
        <v>39388</v>
      </c>
      <c r="I613" s="7">
        <f t="shared" si="120"/>
        <v>72292</v>
      </c>
      <c r="J613" s="7">
        <f t="shared" si="120"/>
        <v>81547</v>
      </c>
      <c r="K613" s="7">
        <f t="shared" si="120"/>
        <v>123641</v>
      </c>
      <c r="L613" s="7">
        <f t="shared" si="120"/>
        <v>212088</v>
      </c>
      <c r="M613" s="7">
        <f t="shared" si="120"/>
        <v>243496</v>
      </c>
      <c r="N613" s="8">
        <f t="shared" si="120"/>
        <v>336945</v>
      </c>
      <c r="O613" s="8">
        <f t="shared" si="120"/>
        <v>219229</v>
      </c>
      <c r="P613" s="6"/>
      <c r="Q613" s="9" t="s">
        <v>13</v>
      </c>
    </row>
    <row r="614" spans="1:17" x14ac:dyDescent="0.3">
      <c r="B614" s="7" t="str">
        <f t="shared" si="120"/>
        <v/>
      </c>
      <c r="C614" s="7" t="str">
        <f t="shared" si="120"/>
        <v/>
      </c>
      <c r="D614" s="7" t="str">
        <f t="shared" si="120"/>
        <v/>
      </c>
      <c r="E614" s="7" t="str">
        <f t="shared" si="120"/>
        <v/>
      </c>
      <c r="F614" s="7" t="str">
        <f t="shared" si="120"/>
        <v/>
      </c>
      <c r="G614" s="7">
        <f t="shared" si="120"/>
        <v>78997.09</v>
      </c>
      <c r="H614" s="7">
        <f t="shared" si="120"/>
        <v>60150</v>
      </c>
      <c r="I614" s="7">
        <f t="shared" si="120"/>
        <v>117544</v>
      </c>
      <c r="J614" s="7">
        <f t="shared" si="120"/>
        <v>129107</v>
      </c>
      <c r="K614" s="7">
        <f t="shared" si="120"/>
        <v>205218</v>
      </c>
      <c r="L614" s="7">
        <f t="shared" si="120"/>
        <v>323393</v>
      </c>
      <c r="M614" s="7">
        <f t="shared" si="120"/>
        <v>366254</v>
      </c>
      <c r="N614" s="8">
        <f t="shared" si="120"/>
        <v>509162.44</v>
      </c>
      <c r="O614" s="8">
        <f t="shared" si="120"/>
        <v>337966.39</v>
      </c>
      <c r="P614" s="6"/>
      <c r="Q614" s="9" t="s">
        <v>14</v>
      </c>
    </row>
    <row r="615" spans="1:17" x14ac:dyDescent="0.3">
      <c r="B615" s="7" t="str">
        <f t="shared" si="120"/>
        <v/>
      </c>
      <c r="C615" s="7" t="str">
        <f t="shared" si="120"/>
        <v/>
      </c>
      <c r="D615" s="7" t="str">
        <f t="shared" si="120"/>
        <v/>
      </c>
      <c r="E615" s="7" t="str">
        <f t="shared" si="120"/>
        <v/>
      </c>
      <c r="F615" s="7">
        <f t="shared" si="120"/>
        <v>98838.26</v>
      </c>
      <c r="G615" s="7">
        <f t="shared" si="120"/>
        <v>99717.4</v>
      </c>
      <c r="H615" s="7">
        <f t="shared" si="120"/>
        <v>90389.28</v>
      </c>
      <c r="I615" s="7">
        <f t="shared" si="120"/>
        <v>160301.07</v>
      </c>
      <c r="J615" s="7">
        <f t="shared" si="120"/>
        <v>180136.09</v>
      </c>
      <c r="K615" s="7">
        <f t="shared" si="120"/>
        <v>346664.56</v>
      </c>
      <c r="L615" s="7">
        <f t="shared" si="120"/>
        <v>433638.77</v>
      </c>
      <c r="M615" s="7">
        <f t="shared" si="120"/>
        <v>485692</v>
      </c>
      <c r="N615" s="8">
        <f>IFERROR(VLOOKUP($B$611,$240:$362,MATCH($Q615&amp;"/"&amp;N$367,$238:$238,0),FALSE),IFERROR((VLOOKUP($B$611,$240:$362,MATCH($Q614&amp;"/"&amp;N$367,$238:$238,0),FALSE)/3)*4,IFERROR(VLOOKUP($B$611,$240:$362,MATCH($Q613&amp;"/"&amp;N$367,$238:$238,0),FALSE)*2,IFERROR(VLOOKUP($B$611,$240:$362,MATCH($Q612&amp;"/"&amp;N$367,$238:$238,0),FALSE)*4,""))))</f>
        <v>619263.96</v>
      </c>
      <c r="O615" s="8">
        <f>IFERROR(VLOOKUP($B$611,$240:$362,MATCH($Q615&amp;"/"&amp;O$367,$238:$238,0),FALSE),IFERROR((VLOOKUP($B$611,$240:$362,MATCH($Q614&amp;"/"&amp;O$367,$238:$238,0),FALSE)/3)*4,IFERROR(VLOOKUP($B$611,$240:$362,MATCH($Q613&amp;"/"&amp;O$367,$238:$238,0),FALSE)*2,IFERROR(VLOOKUP($B$611,$240:$362,MATCH($Q612&amp;"/"&amp;O$367,$238:$238,0),FALSE)*4,""))))</f>
        <v>469323.15</v>
      </c>
      <c r="P615" s="6"/>
      <c r="Q615" s="9" t="s">
        <v>15</v>
      </c>
    </row>
    <row r="616" spans="1:17" x14ac:dyDescent="0.3">
      <c r="B616" s="10" t="e">
        <f t="shared" ref="B616:O616" si="121">B615/(B$484+B491)</f>
        <v>#VALUE!</v>
      </c>
      <c r="C616" s="10" t="e">
        <f t="shared" si="121"/>
        <v>#VALUE!</v>
      </c>
      <c r="D616" s="10" t="e">
        <f t="shared" si="121"/>
        <v>#VALUE!</v>
      </c>
      <c r="E616" s="10" t="e">
        <f t="shared" si="121"/>
        <v>#VALUE!</v>
      </c>
      <c r="F616" s="10">
        <f t="shared" si="121"/>
        <v>0.1972017449668875</v>
      </c>
      <c r="G616" s="10">
        <f t="shared" si="121"/>
        <v>3.4917734026772139E-2</v>
      </c>
      <c r="H616" s="10">
        <f t="shared" si="121"/>
        <v>2.8284836031274137E-2</v>
      </c>
      <c r="I616" s="10">
        <f t="shared" si="121"/>
        <v>5.3240631307316211E-2</v>
      </c>
      <c r="J616" s="10">
        <f t="shared" si="121"/>
        <v>7.830370293529719E-2</v>
      </c>
      <c r="K616" s="10">
        <f t="shared" si="121"/>
        <v>0.11002278240789255</v>
      </c>
      <c r="L616" s="10">
        <f t="shared" si="121"/>
        <v>0.10797234216022351</v>
      </c>
      <c r="M616" s="10">
        <f t="shared" si="121"/>
        <v>9.0573753469794613E-2</v>
      </c>
      <c r="N616" s="10">
        <f t="shared" si="121"/>
        <v>0.15005067430816754</v>
      </c>
      <c r="O616" s="10">
        <f t="shared" si="121"/>
        <v>0.14696146067714158</v>
      </c>
      <c r="P616" s="6"/>
      <c r="Q616" s="11" t="s">
        <v>2552</v>
      </c>
    </row>
    <row r="617" spans="1:17" x14ac:dyDescent="0.3">
      <c r="B617" s="188" t="s">
        <v>893</v>
      </c>
      <c r="C617" s="189"/>
      <c r="D617" s="189"/>
      <c r="E617" s="189"/>
      <c r="F617" s="189"/>
      <c r="G617" s="189"/>
      <c r="H617" s="189"/>
      <c r="I617" s="189"/>
      <c r="J617" s="189"/>
      <c r="K617" s="189"/>
      <c r="L617" s="189"/>
      <c r="M617" s="189"/>
      <c r="N617" s="189"/>
      <c r="O617" s="115"/>
    </row>
    <row r="618" spans="1:17" x14ac:dyDescent="0.3">
      <c r="B618" s="7" t="str">
        <f t="shared" ref="B618:O621" si="122">IFERROR(VLOOKUP($B$617,$240:$362,MATCH($Q618&amp;"/"&amp;B$367,$238:$238,0),FALSE),"")</f>
        <v/>
      </c>
      <c r="C618" s="7" t="str">
        <f t="shared" si="122"/>
        <v/>
      </c>
      <c r="D618" s="7" t="str">
        <f t="shared" si="122"/>
        <v/>
      </c>
      <c r="E618" s="7" t="str">
        <f t="shared" si="122"/>
        <v/>
      </c>
      <c r="F618" s="7" t="str">
        <f t="shared" si="122"/>
        <v/>
      </c>
      <c r="G618" s="7">
        <f t="shared" si="122"/>
        <v>-54705</v>
      </c>
      <c r="H618" s="7">
        <f t="shared" si="122"/>
        <v>210588</v>
      </c>
      <c r="I618" s="7">
        <f t="shared" si="122"/>
        <v>136715</v>
      </c>
      <c r="J618" s="7">
        <f t="shared" si="122"/>
        <v>264838</v>
      </c>
      <c r="K618" s="7">
        <f t="shared" si="122"/>
        <v>205580</v>
      </c>
      <c r="L618" s="7">
        <f t="shared" si="122"/>
        <v>207945</v>
      </c>
      <c r="M618" s="7">
        <f t="shared" si="122"/>
        <v>347445</v>
      </c>
      <c r="N618" s="8">
        <f t="shared" si="122"/>
        <v>77466.27</v>
      </c>
      <c r="O618" s="8">
        <f t="shared" si="122"/>
        <v>173328.32</v>
      </c>
      <c r="P618" s="6"/>
      <c r="Q618" s="9" t="s">
        <v>12</v>
      </c>
    </row>
    <row r="619" spans="1:17" x14ac:dyDescent="0.3">
      <c r="B619" s="7" t="str">
        <f t="shared" si="122"/>
        <v/>
      </c>
      <c r="C619" s="7" t="str">
        <f t="shared" si="122"/>
        <v/>
      </c>
      <c r="D619" s="7" t="str">
        <f t="shared" si="122"/>
        <v/>
      </c>
      <c r="E619" s="7" t="str">
        <f t="shared" si="122"/>
        <v/>
      </c>
      <c r="F619" s="7" t="str">
        <f t="shared" si="122"/>
        <v/>
      </c>
      <c r="G619" s="7">
        <f t="shared" si="122"/>
        <v>-102508</v>
      </c>
      <c r="H619" s="7">
        <f t="shared" si="122"/>
        <v>575322</v>
      </c>
      <c r="I619" s="7">
        <f t="shared" si="122"/>
        <v>433815</v>
      </c>
      <c r="J619" s="7">
        <f t="shared" si="122"/>
        <v>452445</v>
      </c>
      <c r="K619" s="7">
        <f t="shared" si="122"/>
        <v>444401</v>
      </c>
      <c r="L619" s="7">
        <f t="shared" si="122"/>
        <v>529945</v>
      </c>
      <c r="M619" s="7">
        <f t="shared" si="122"/>
        <v>547072</v>
      </c>
      <c r="N619" s="8">
        <f t="shared" si="122"/>
        <v>258386</v>
      </c>
      <c r="O619" s="8">
        <f t="shared" si="122"/>
        <v>147048</v>
      </c>
      <c r="P619" s="6"/>
      <c r="Q619" s="9" t="s">
        <v>13</v>
      </c>
    </row>
    <row r="620" spans="1:17" x14ac:dyDescent="0.3">
      <c r="B620" s="7" t="str">
        <f t="shared" si="122"/>
        <v/>
      </c>
      <c r="C620" s="7" t="str">
        <f t="shared" si="122"/>
        <v/>
      </c>
      <c r="D620" s="7" t="str">
        <f t="shared" si="122"/>
        <v/>
      </c>
      <c r="E620" s="7" t="str">
        <f t="shared" si="122"/>
        <v/>
      </c>
      <c r="F620" s="7" t="str">
        <f t="shared" si="122"/>
        <v/>
      </c>
      <c r="G620" s="7">
        <f t="shared" si="122"/>
        <v>167971.99</v>
      </c>
      <c r="H620" s="7">
        <f t="shared" si="122"/>
        <v>1010388</v>
      </c>
      <c r="I620" s="7">
        <f t="shared" si="122"/>
        <v>677664</v>
      </c>
      <c r="J620" s="7">
        <f t="shared" si="122"/>
        <v>711279</v>
      </c>
      <c r="K620" s="7">
        <f t="shared" si="122"/>
        <v>642606</v>
      </c>
      <c r="L620" s="7">
        <f t="shared" si="122"/>
        <v>792534</v>
      </c>
      <c r="M620" s="7">
        <f t="shared" si="122"/>
        <v>952835</v>
      </c>
      <c r="N620" s="8">
        <f t="shared" si="122"/>
        <v>601524.09</v>
      </c>
      <c r="O620" s="8">
        <f t="shared" si="122"/>
        <v>211009.41</v>
      </c>
      <c r="P620" s="6"/>
      <c r="Q620" s="9" t="s">
        <v>14</v>
      </c>
    </row>
    <row r="621" spans="1:17" x14ac:dyDescent="0.3">
      <c r="B621" s="7" t="str">
        <f t="shared" si="122"/>
        <v/>
      </c>
      <c r="C621" s="7" t="str">
        <f t="shared" si="122"/>
        <v/>
      </c>
      <c r="D621" s="7" t="str">
        <f t="shared" si="122"/>
        <v/>
      </c>
      <c r="E621" s="7" t="str">
        <f t="shared" si="122"/>
        <v/>
      </c>
      <c r="F621" s="7">
        <f t="shared" si="122"/>
        <v>342576.74</v>
      </c>
      <c r="G621" s="7">
        <f t="shared" si="122"/>
        <v>564648.71</v>
      </c>
      <c r="H621" s="7">
        <f t="shared" si="122"/>
        <v>1341687.81</v>
      </c>
      <c r="I621" s="7">
        <f t="shared" si="122"/>
        <v>1069548.92</v>
      </c>
      <c r="J621" s="7">
        <f t="shared" si="122"/>
        <v>784728.68</v>
      </c>
      <c r="K621" s="7">
        <f t="shared" si="122"/>
        <v>957275.27</v>
      </c>
      <c r="L621" s="7">
        <f t="shared" si="122"/>
        <v>1272282.17</v>
      </c>
      <c r="M621" s="7">
        <f t="shared" si="122"/>
        <v>1775216.69</v>
      </c>
      <c r="N621" s="8">
        <f t="shared" si="122"/>
        <v>997294.7</v>
      </c>
      <c r="O621" s="8">
        <f t="shared" si="122"/>
        <v>166187.62</v>
      </c>
      <c r="P621" s="6"/>
      <c r="Q621" s="9" t="s">
        <v>15</v>
      </c>
    </row>
    <row r="622" spans="1:17" x14ac:dyDescent="0.3">
      <c r="B622" s="111" t="e">
        <f t="shared" ref="B622:M622" si="123">B621/B$607</f>
        <v>#VALUE!</v>
      </c>
      <c r="C622" s="111" t="e">
        <f t="shared" si="123"/>
        <v>#VALUE!</v>
      </c>
      <c r="D622" s="111" t="e">
        <f t="shared" si="123"/>
        <v>#VALUE!</v>
      </c>
      <c r="E622" s="111" t="e">
        <f t="shared" si="123"/>
        <v>#VALUE!</v>
      </c>
      <c r="F622" s="111">
        <f t="shared" si="123"/>
        <v>4.9211483976379755</v>
      </c>
      <c r="G622" s="111">
        <f t="shared" si="123"/>
        <v>0.62186935997673787</v>
      </c>
      <c r="H622" s="111">
        <f t="shared" si="123"/>
        <v>1.1710371455362425</v>
      </c>
      <c r="I622" s="111">
        <f t="shared" si="123"/>
        <v>1.2769591199908314</v>
      </c>
      <c r="J622" s="111">
        <f t="shared" si="123"/>
        <v>0.83436031994969917</v>
      </c>
      <c r="K622" s="111">
        <f t="shared" si="123"/>
        <v>1.1583652960909854</v>
      </c>
      <c r="L622" s="111">
        <f t="shared" si="123"/>
        <v>1.5034782795098762</v>
      </c>
      <c r="M622" s="111">
        <f t="shared" si="123"/>
        <v>1.6120116055753426</v>
      </c>
      <c r="N622" s="111">
        <f>IFERROR(N621/N$607,IFERROR(N620/N$607,IFERROR(N619/N$607,N618/N$607)))</f>
        <v>0.70037762022541206</v>
      </c>
      <c r="O622" s="111">
        <f>IFERROR(O621/O$607,IFERROR(O620/O$607,IFERROR(O619/O$607,O618/O$607)))</f>
        <v>0.16961939003058907</v>
      </c>
      <c r="P622" s="6"/>
      <c r="Q622" s="11" t="s">
        <v>33</v>
      </c>
    </row>
    <row r="623" spans="1:17" x14ac:dyDescent="0.3">
      <c r="B623" s="190" t="s">
        <v>34</v>
      </c>
      <c r="C623" s="191"/>
      <c r="D623" s="191"/>
      <c r="E623" s="191"/>
      <c r="F623" s="191"/>
      <c r="G623" s="191"/>
      <c r="H623" s="191"/>
      <c r="I623" s="191"/>
      <c r="J623" s="191"/>
      <c r="K623" s="191"/>
      <c r="L623" s="191"/>
      <c r="M623" s="191"/>
      <c r="N623" s="191"/>
      <c r="O623" s="120"/>
    </row>
    <row r="624" spans="1:17" x14ac:dyDescent="0.3">
      <c r="B624" s="7" t="str">
        <f>IFERROR(B618+B630,"")</f>
        <v/>
      </c>
      <c r="C624" s="7" t="str">
        <f t="shared" ref="C624:O627" si="124">IFERROR(C618+C630,"")</f>
        <v/>
      </c>
      <c r="D624" s="7" t="str">
        <f t="shared" si="124"/>
        <v/>
      </c>
      <c r="E624" s="7" t="str">
        <f t="shared" si="124"/>
        <v/>
      </c>
      <c r="F624" s="7" t="str">
        <f t="shared" si="124"/>
        <v/>
      </c>
      <c r="G624" s="7">
        <f t="shared" si="124"/>
        <v>-67068</v>
      </c>
      <c r="H624" s="7">
        <f t="shared" si="124"/>
        <v>117458</v>
      </c>
      <c r="I624" s="7">
        <f t="shared" si="124"/>
        <v>119227</v>
      </c>
      <c r="J624" s="7">
        <f t="shared" si="124"/>
        <v>250339</v>
      </c>
      <c r="K624" s="7">
        <f t="shared" si="124"/>
        <v>179706</v>
      </c>
      <c r="L624" s="7">
        <f t="shared" si="124"/>
        <v>18305</v>
      </c>
      <c r="M624" s="7">
        <f t="shared" si="124"/>
        <v>305987</v>
      </c>
      <c r="N624" s="8">
        <f t="shared" si="124"/>
        <v>-149598.52999999997</v>
      </c>
      <c r="O624" s="8">
        <f t="shared" si="124"/>
        <v>23154.929999999993</v>
      </c>
      <c r="P624" s="6"/>
      <c r="Q624" s="9" t="s">
        <v>12</v>
      </c>
    </row>
    <row r="625" spans="2:17" x14ac:dyDescent="0.3">
      <c r="B625" s="7" t="str">
        <f t="shared" ref="B625:N627" si="125">IFERROR(B619+B631,"")</f>
        <v/>
      </c>
      <c r="C625" s="7" t="str">
        <f t="shared" si="125"/>
        <v/>
      </c>
      <c r="D625" s="7" t="str">
        <f t="shared" si="125"/>
        <v/>
      </c>
      <c r="E625" s="7" t="str">
        <f t="shared" si="125"/>
        <v/>
      </c>
      <c r="F625" s="7" t="str">
        <f t="shared" si="125"/>
        <v/>
      </c>
      <c r="G625" s="7">
        <f t="shared" si="125"/>
        <v>-184938</v>
      </c>
      <c r="H625" s="7">
        <f t="shared" si="125"/>
        <v>300061</v>
      </c>
      <c r="I625" s="7">
        <f t="shared" si="125"/>
        <v>386649</v>
      </c>
      <c r="J625" s="7">
        <f t="shared" si="125"/>
        <v>357749</v>
      </c>
      <c r="K625" s="7">
        <f t="shared" si="125"/>
        <v>389792</v>
      </c>
      <c r="L625" s="7">
        <f t="shared" si="125"/>
        <v>264929</v>
      </c>
      <c r="M625" s="7">
        <f t="shared" si="125"/>
        <v>409500</v>
      </c>
      <c r="N625" s="8">
        <f t="shared" si="125"/>
        <v>10524</v>
      </c>
      <c r="O625" s="8">
        <f t="shared" si="124"/>
        <v>-89648</v>
      </c>
      <c r="P625" s="6"/>
      <c r="Q625" s="9" t="s">
        <v>13</v>
      </c>
    </row>
    <row r="626" spans="2:17" x14ac:dyDescent="0.3">
      <c r="B626" s="7" t="str">
        <f t="shared" si="125"/>
        <v/>
      </c>
      <c r="C626" s="7" t="str">
        <f t="shared" si="125"/>
        <v/>
      </c>
      <c r="D626" s="7" t="str">
        <f t="shared" si="125"/>
        <v/>
      </c>
      <c r="E626" s="7" t="str">
        <f t="shared" si="125"/>
        <v/>
      </c>
      <c r="F626" s="7" t="str">
        <f t="shared" si="125"/>
        <v/>
      </c>
      <c r="G626" s="7">
        <f t="shared" si="125"/>
        <v>-27308.460000000021</v>
      </c>
      <c r="H626" s="7">
        <f t="shared" si="125"/>
        <v>561040</v>
      </c>
      <c r="I626" s="7">
        <f t="shared" si="125"/>
        <v>290325</v>
      </c>
      <c r="J626" s="7">
        <f t="shared" si="125"/>
        <v>569706</v>
      </c>
      <c r="K626" s="7">
        <f t="shared" si="125"/>
        <v>517752</v>
      </c>
      <c r="L626" s="7">
        <f t="shared" si="125"/>
        <v>448423</v>
      </c>
      <c r="M626" s="7">
        <f t="shared" si="125"/>
        <v>703302</v>
      </c>
      <c r="N626" s="8">
        <f t="shared" si="125"/>
        <v>171230.75999999995</v>
      </c>
      <c r="O626" s="8">
        <f t="shared" si="124"/>
        <v>-149266.55000000002</v>
      </c>
      <c r="P626" s="6"/>
      <c r="Q626" s="9" t="s">
        <v>14</v>
      </c>
    </row>
    <row r="627" spans="2:17" x14ac:dyDescent="0.3">
      <c r="B627" s="7" t="str">
        <f t="shared" si="125"/>
        <v/>
      </c>
      <c r="C627" s="18" t="str">
        <f t="shared" si="125"/>
        <v/>
      </c>
      <c r="D627" s="18" t="str">
        <f t="shared" si="125"/>
        <v/>
      </c>
      <c r="E627" s="18" t="str">
        <f t="shared" si="125"/>
        <v/>
      </c>
      <c r="F627" s="18">
        <f t="shared" si="125"/>
        <v>279778.38</v>
      </c>
      <c r="G627" s="18">
        <f t="shared" si="125"/>
        <v>255471.8</v>
      </c>
      <c r="H627" s="18">
        <f t="shared" si="125"/>
        <v>781706.46000000008</v>
      </c>
      <c r="I627" s="18">
        <f t="shared" si="125"/>
        <v>548470.02999999991</v>
      </c>
      <c r="J627" s="18">
        <f t="shared" si="125"/>
        <v>626870.47000000009</v>
      </c>
      <c r="K627" s="18">
        <f t="shared" si="125"/>
        <v>646243.24</v>
      </c>
      <c r="L627" s="18">
        <f t="shared" si="125"/>
        <v>817868.8899999999</v>
      </c>
      <c r="M627" s="18">
        <f t="shared" si="125"/>
        <v>1136433.95</v>
      </c>
      <c r="N627" s="18">
        <f t="shared" si="125"/>
        <v>541579.54999999993</v>
      </c>
      <c r="O627" s="18">
        <f t="shared" si="124"/>
        <v>-313552.52</v>
      </c>
      <c r="P627" s="6"/>
      <c r="Q627" s="9" t="s">
        <v>15</v>
      </c>
    </row>
    <row r="628" spans="2:17" x14ac:dyDescent="0.3">
      <c r="B628" s="192" t="s">
        <v>10</v>
      </c>
      <c r="C628" s="193"/>
      <c r="D628" s="193"/>
      <c r="E628" s="193"/>
      <c r="F628" s="193"/>
      <c r="G628" s="193"/>
      <c r="H628" s="193"/>
      <c r="I628" s="193"/>
      <c r="J628" s="193"/>
      <c r="K628" s="193"/>
      <c r="L628" s="193"/>
      <c r="M628" s="193"/>
      <c r="N628" s="193"/>
      <c r="O628" s="124"/>
      <c r="P628" s="6"/>
      <c r="Q628" s="9"/>
    </row>
    <row r="629" spans="2:17" x14ac:dyDescent="0.3">
      <c r="B629" s="194" t="s">
        <v>894</v>
      </c>
      <c r="C629" s="195"/>
      <c r="D629" s="195"/>
      <c r="E629" s="195"/>
      <c r="F629" s="195"/>
      <c r="G629" s="195"/>
      <c r="H629" s="195"/>
      <c r="I629" s="195"/>
      <c r="J629" s="195"/>
      <c r="K629" s="195"/>
      <c r="L629" s="195"/>
      <c r="M629" s="195"/>
      <c r="N629" s="195"/>
      <c r="O629" s="118"/>
    </row>
    <row r="630" spans="2:17" x14ac:dyDescent="0.3">
      <c r="B630" s="7" t="str">
        <f t="shared" ref="B630:O633" si="126">IFERROR(VLOOKUP($B$629,$240:$362,MATCH($Q630&amp;"/"&amp;B$367,$238:$238,0),FALSE),"")</f>
        <v/>
      </c>
      <c r="C630" s="7" t="str">
        <f t="shared" si="126"/>
        <v/>
      </c>
      <c r="D630" s="7" t="str">
        <f t="shared" si="126"/>
        <v/>
      </c>
      <c r="E630" s="7" t="str">
        <f t="shared" si="126"/>
        <v/>
      </c>
      <c r="F630" s="7" t="str">
        <f t="shared" si="126"/>
        <v/>
      </c>
      <c r="G630" s="7">
        <f t="shared" si="126"/>
        <v>-12363</v>
      </c>
      <c r="H630" s="7">
        <f t="shared" si="126"/>
        <v>-93130</v>
      </c>
      <c r="I630" s="7">
        <f t="shared" si="126"/>
        <v>-17488</v>
      </c>
      <c r="J630" s="7">
        <f t="shared" si="126"/>
        <v>-14499</v>
      </c>
      <c r="K630" s="7">
        <f t="shared" si="126"/>
        <v>-25874</v>
      </c>
      <c r="L630" s="7">
        <f t="shared" si="126"/>
        <v>-189640</v>
      </c>
      <c r="M630" s="7">
        <f t="shared" si="126"/>
        <v>-41458</v>
      </c>
      <c r="N630" s="8">
        <f t="shared" si="126"/>
        <v>-227064.8</v>
      </c>
      <c r="O630" s="8">
        <f t="shared" si="126"/>
        <v>-150173.39000000001</v>
      </c>
      <c r="P630" s="6"/>
      <c r="Q630" s="9" t="s">
        <v>12</v>
      </c>
    </row>
    <row r="631" spans="2:17" x14ac:dyDescent="0.3">
      <c r="B631" s="7" t="str">
        <f t="shared" si="126"/>
        <v/>
      </c>
      <c r="C631" s="7" t="str">
        <f t="shared" si="126"/>
        <v/>
      </c>
      <c r="D631" s="7" t="str">
        <f t="shared" si="126"/>
        <v/>
      </c>
      <c r="E631" s="7" t="str">
        <f t="shared" si="126"/>
        <v/>
      </c>
      <c r="F631" s="7" t="str">
        <f t="shared" si="126"/>
        <v/>
      </c>
      <c r="G631" s="7">
        <f t="shared" si="126"/>
        <v>-82430</v>
      </c>
      <c r="H631" s="7">
        <f t="shared" si="126"/>
        <v>-275261</v>
      </c>
      <c r="I631" s="7">
        <f t="shared" si="126"/>
        <v>-47166</v>
      </c>
      <c r="J631" s="7">
        <f t="shared" si="126"/>
        <v>-94696</v>
      </c>
      <c r="K631" s="7">
        <f t="shared" si="126"/>
        <v>-54609</v>
      </c>
      <c r="L631" s="7">
        <f t="shared" si="126"/>
        <v>-265016</v>
      </c>
      <c r="M631" s="7">
        <f t="shared" si="126"/>
        <v>-137572</v>
      </c>
      <c r="N631" s="8">
        <f t="shared" si="126"/>
        <v>-247862</v>
      </c>
      <c r="O631" s="8">
        <f t="shared" si="126"/>
        <v>-236696</v>
      </c>
      <c r="P631" s="6"/>
      <c r="Q631" s="9" t="s">
        <v>13</v>
      </c>
    </row>
    <row r="632" spans="2:17" x14ac:dyDescent="0.3">
      <c r="B632" s="7" t="str">
        <f t="shared" si="126"/>
        <v/>
      </c>
      <c r="C632" s="7" t="str">
        <f t="shared" si="126"/>
        <v/>
      </c>
      <c r="D632" s="7" t="str">
        <f t="shared" si="126"/>
        <v/>
      </c>
      <c r="E632" s="7" t="str">
        <f t="shared" si="126"/>
        <v/>
      </c>
      <c r="F632" s="7" t="str">
        <f t="shared" si="126"/>
        <v/>
      </c>
      <c r="G632" s="7">
        <f t="shared" si="126"/>
        <v>-195280.45</v>
      </c>
      <c r="H632" s="7">
        <f t="shared" si="126"/>
        <v>-449348</v>
      </c>
      <c r="I632" s="7">
        <f t="shared" si="126"/>
        <v>-387339</v>
      </c>
      <c r="J632" s="7">
        <f t="shared" si="126"/>
        <v>-141573</v>
      </c>
      <c r="K632" s="7">
        <f t="shared" si="126"/>
        <v>-124854</v>
      </c>
      <c r="L632" s="7">
        <f t="shared" si="126"/>
        <v>-344111</v>
      </c>
      <c r="M632" s="7">
        <f t="shared" si="126"/>
        <v>-249533</v>
      </c>
      <c r="N632" s="8">
        <f t="shared" si="126"/>
        <v>-430293.33</v>
      </c>
      <c r="O632" s="8">
        <f t="shared" si="126"/>
        <v>-360275.96</v>
      </c>
      <c r="P632" s="6"/>
      <c r="Q632" s="9" t="s">
        <v>14</v>
      </c>
    </row>
    <row r="633" spans="2:17" x14ac:dyDescent="0.3">
      <c r="B633" s="7" t="str">
        <f t="shared" si="126"/>
        <v/>
      </c>
      <c r="C633" s="7" t="str">
        <f t="shared" si="126"/>
        <v/>
      </c>
      <c r="D633" s="7" t="str">
        <f t="shared" si="126"/>
        <v/>
      </c>
      <c r="E633" s="7" t="str">
        <f t="shared" si="126"/>
        <v/>
      </c>
      <c r="F633" s="7">
        <f t="shared" si="126"/>
        <v>-62798.36</v>
      </c>
      <c r="G633" s="7">
        <f t="shared" si="126"/>
        <v>-309176.90999999997</v>
      </c>
      <c r="H633" s="7">
        <f t="shared" si="126"/>
        <v>-559981.35</v>
      </c>
      <c r="I633" s="7">
        <f t="shared" si="126"/>
        <v>-521078.89</v>
      </c>
      <c r="J633" s="7">
        <f t="shared" si="126"/>
        <v>-157858.21</v>
      </c>
      <c r="K633" s="7">
        <f t="shared" si="126"/>
        <v>-311032.03000000003</v>
      </c>
      <c r="L633" s="7">
        <f t="shared" si="126"/>
        <v>-454413.28</v>
      </c>
      <c r="M633" s="7">
        <f t="shared" si="126"/>
        <v>-638782.74</v>
      </c>
      <c r="N633" s="8">
        <f t="shared" si="126"/>
        <v>-455715.15</v>
      </c>
      <c r="O633" s="8">
        <f t="shared" si="126"/>
        <v>-479740.14</v>
      </c>
      <c r="P633" s="6"/>
      <c r="Q633" s="9" t="s">
        <v>15</v>
      </c>
    </row>
    <row r="634" spans="2:17" x14ac:dyDescent="0.3">
      <c r="B634" s="196" t="s">
        <v>895</v>
      </c>
      <c r="C634" s="197"/>
      <c r="D634" s="197"/>
      <c r="E634" s="197"/>
      <c r="F634" s="197"/>
      <c r="G634" s="197"/>
      <c r="H634" s="197"/>
      <c r="I634" s="197"/>
      <c r="J634" s="197"/>
      <c r="K634" s="197"/>
      <c r="L634" s="197"/>
      <c r="M634" s="197"/>
      <c r="N634" s="197"/>
      <c r="O634" s="122"/>
    </row>
    <row r="635" spans="2:17" x14ac:dyDescent="0.3">
      <c r="B635" s="7" t="str">
        <f t="shared" ref="B635:O638" si="127">IFERROR(VLOOKUP($B$634,$240:$362,MATCH($Q635&amp;"/"&amp;B$367,$238:$238,0),FALSE),"")</f>
        <v/>
      </c>
      <c r="C635" s="7" t="str">
        <f t="shared" si="127"/>
        <v/>
      </c>
      <c r="D635" s="7" t="str">
        <f t="shared" si="127"/>
        <v/>
      </c>
      <c r="E635" s="7" t="str">
        <f t="shared" si="127"/>
        <v/>
      </c>
      <c r="F635" s="7" t="str">
        <f t="shared" si="127"/>
        <v/>
      </c>
      <c r="G635" s="7">
        <f t="shared" si="127"/>
        <v>-12079</v>
      </c>
      <c r="H635" s="7">
        <f t="shared" si="127"/>
        <v>-293090</v>
      </c>
      <c r="I635" s="7">
        <f t="shared" si="127"/>
        <v>-688923</v>
      </c>
      <c r="J635" s="7">
        <f t="shared" si="127"/>
        <v>-184448</v>
      </c>
      <c r="K635" s="7">
        <f t="shared" si="127"/>
        <v>-297293</v>
      </c>
      <c r="L635" s="7">
        <f t="shared" si="127"/>
        <v>-299285</v>
      </c>
      <c r="M635" s="7">
        <f t="shared" si="127"/>
        <v>-249612</v>
      </c>
      <c r="N635" s="8">
        <f t="shared" si="127"/>
        <v>-416236.03</v>
      </c>
      <c r="O635" s="8">
        <f t="shared" si="127"/>
        <v>-412075.5</v>
      </c>
      <c r="P635" s="6"/>
      <c r="Q635" s="9" t="s">
        <v>12</v>
      </c>
    </row>
    <row r="636" spans="2:17" x14ac:dyDescent="0.3">
      <c r="B636" s="7" t="str">
        <f t="shared" si="127"/>
        <v/>
      </c>
      <c r="C636" s="7" t="str">
        <f t="shared" si="127"/>
        <v/>
      </c>
      <c r="D636" s="7" t="str">
        <f t="shared" si="127"/>
        <v/>
      </c>
      <c r="E636" s="7" t="str">
        <f t="shared" si="127"/>
        <v/>
      </c>
      <c r="F636" s="7" t="str">
        <f t="shared" si="127"/>
        <v/>
      </c>
      <c r="G636" s="7">
        <f t="shared" si="127"/>
        <v>-81697</v>
      </c>
      <c r="H636" s="7">
        <f t="shared" si="127"/>
        <v>-756515</v>
      </c>
      <c r="I636" s="7">
        <f t="shared" si="127"/>
        <v>-499413</v>
      </c>
      <c r="J636" s="7">
        <f t="shared" si="127"/>
        <v>-72942</v>
      </c>
      <c r="K636" s="7">
        <f t="shared" si="127"/>
        <v>-301694</v>
      </c>
      <c r="L636" s="7">
        <f t="shared" si="127"/>
        <v>-469294</v>
      </c>
      <c r="M636" s="7">
        <f t="shared" si="127"/>
        <v>-7329117</v>
      </c>
      <c r="N636" s="8">
        <f t="shared" si="127"/>
        <v>-70290</v>
      </c>
      <c r="O636" s="8">
        <f t="shared" si="127"/>
        <v>-292975</v>
      </c>
      <c r="P636" s="6"/>
      <c r="Q636" s="9" t="s">
        <v>13</v>
      </c>
    </row>
    <row r="637" spans="2:17" x14ac:dyDescent="0.3">
      <c r="B637" s="7" t="str">
        <f t="shared" si="127"/>
        <v/>
      </c>
      <c r="C637" s="7" t="str">
        <f t="shared" si="127"/>
        <v/>
      </c>
      <c r="D637" s="7" t="str">
        <f t="shared" si="127"/>
        <v/>
      </c>
      <c r="E637" s="7" t="str">
        <f t="shared" si="127"/>
        <v/>
      </c>
      <c r="F637" s="7" t="str">
        <f t="shared" si="127"/>
        <v/>
      </c>
      <c r="G637" s="7">
        <f t="shared" si="127"/>
        <v>-194544.38</v>
      </c>
      <c r="H637" s="7">
        <f t="shared" si="127"/>
        <v>-924458</v>
      </c>
      <c r="I637" s="7">
        <f t="shared" si="127"/>
        <v>-777905</v>
      </c>
      <c r="J637" s="7">
        <f t="shared" si="127"/>
        <v>-94216</v>
      </c>
      <c r="K637" s="7">
        <f t="shared" si="127"/>
        <v>-919038</v>
      </c>
      <c r="L637" s="7">
        <f t="shared" si="127"/>
        <v>-862757</v>
      </c>
      <c r="M637" s="7">
        <f t="shared" si="127"/>
        <v>-7410215</v>
      </c>
      <c r="N637" s="8">
        <f t="shared" si="127"/>
        <v>59915.83</v>
      </c>
      <c r="O637" s="8">
        <f t="shared" si="127"/>
        <v>74368.25</v>
      </c>
      <c r="P637" s="6"/>
      <c r="Q637" s="9" t="s">
        <v>14</v>
      </c>
    </row>
    <row r="638" spans="2:17" x14ac:dyDescent="0.3">
      <c r="B638" s="7" t="str">
        <f t="shared" si="127"/>
        <v/>
      </c>
      <c r="C638" s="7" t="str">
        <f t="shared" si="127"/>
        <v/>
      </c>
      <c r="D638" s="7" t="str">
        <f t="shared" si="127"/>
        <v/>
      </c>
      <c r="E638" s="7" t="str">
        <f t="shared" si="127"/>
        <v/>
      </c>
      <c r="F638" s="7">
        <f t="shared" si="127"/>
        <v>-59325.68</v>
      </c>
      <c r="G638" s="7">
        <f t="shared" si="127"/>
        <v>-308177.34000000003</v>
      </c>
      <c r="H638" s="7">
        <f t="shared" si="127"/>
        <v>-1078442.5900000001</v>
      </c>
      <c r="I638" s="7">
        <f t="shared" si="127"/>
        <v>-954024.17</v>
      </c>
      <c r="J638" s="7">
        <f t="shared" si="127"/>
        <v>-55089.09</v>
      </c>
      <c r="K638" s="7">
        <f t="shared" si="127"/>
        <v>-3685262.12</v>
      </c>
      <c r="L638" s="7">
        <f t="shared" si="127"/>
        <v>-1657278.33</v>
      </c>
      <c r="M638" s="7">
        <f t="shared" si="127"/>
        <v>-10989937.880000001</v>
      </c>
      <c r="N638" s="8">
        <f t="shared" si="127"/>
        <v>-275238.55</v>
      </c>
      <c r="O638" s="8">
        <f t="shared" si="127"/>
        <v>1303239.72</v>
      </c>
      <c r="P638" s="6"/>
      <c r="Q638" s="9" t="s">
        <v>15</v>
      </c>
    </row>
    <row r="639" spans="2:17" x14ac:dyDescent="0.3">
      <c r="B639" s="190" t="s">
        <v>896</v>
      </c>
      <c r="C639" s="191"/>
      <c r="D639" s="191"/>
      <c r="E639" s="191"/>
      <c r="F639" s="191"/>
      <c r="G639" s="191"/>
      <c r="H639" s="191"/>
      <c r="I639" s="191"/>
      <c r="J639" s="191"/>
      <c r="K639" s="191"/>
      <c r="L639" s="191"/>
      <c r="M639" s="191"/>
      <c r="N639" s="191"/>
      <c r="O639" s="120"/>
    </row>
    <row r="640" spans="2:17" x14ac:dyDescent="0.3">
      <c r="B640" s="7" t="str">
        <f t="shared" ref="B640:O643" si="128">IFERROR(VLOOKUP($B$639,$240:$362,MATCH($Q640&amp;"/"&amp;B$367,$238:$238,0),FALSE),"")</f>
        <v/>
      </c>
      <c r="C640" s="7" t="str">
        <f t="shared" si="128"/>
        <v/>
      </c>
      <c r="D640" s="7" t="str">
        <f t="shared" si="128"/>
        <v/>
      </c>
      <c r="E640" s="7" t="str">
        <f t="shared" si="128"/>
        <v/>
      </c>
      <c r="F640" s="7" t="str">
        <f t="shared" si="128"/>
        <v/>
      </c>
      <c r="G640" s="7">
        <f t="shared" si="128"/>
        <v>94000</v>
      </c>
      <c r="H640" s="7">
        <f t="shared" si="128"/>
        <v>0</v>
      </c>
      <c r="I640" s="7">
        <f t="shared" si="128"/>
        <v>200000</v>
      </c>
      <c r="J640" s="7">
        <f t="shared" si="128"/>
        <v>1</v>
      </c>
      <c r="K640" s="7">
        <f t="shared" si="128"/>
        <v>198209</v>
      </c>
      <c r="L640" s="7">
        <f t="shared" si="128"/>
        <v>-81939</v>
      </c>
      <c r="M640" s="7">
        <f t="shared" si="128"/>
        <v>-127828</v>
      </c>
      <c r="N640" s="7">
        <f t="shared" si="128"/>
        <v>35846.82</v>
      </c>
      <c r="O640" s="7">
        <f t="shared" si="128"/>
        <v>439971.01</v>
      </c>
      <c r="P640" s="6"/>
      <c r="Q640" s="9" t="s">
        <v>12</v>
      </c>
    </row>
    <row r="641" spans="2:17" x14ac:dyDescent="0.3">
      <c r="B641" s="7" t="str">
        <f t="shared" si="128"/>
        <v/>
      </c>
      <c r="C641" s="7" t="str">
        <f t="shared" si="128"/>
        <v/>
      </c>
      <c r="D641" s="7" t="str">
        <f t="shared" si="128"/>
        <v/>
      </c>
      <c r="E641" s="7" t="str">
        <f t="shared" si="128"/>
        <v/>
      </c>
      <c r="F641" s="7" t="str">
        <f t="shared" si="128"/>
        <v/>
      </c>
      <c r="G641" s="7">
        <f t="shared" si="128"/>
        <v>94000</v>
      </c>
      <c r="H641" s="7">
        <f t="shared" si="128"/>
        <v>-420001</v>
      </c>
      <c r="I641" s="7">
        <f t="shared" si="128"/>
        <v>-225747</v>
      </c>
      <c r="J641" s="7">
        <f t="shared" si="128"/>
        <v>-171607</v>
      </c>
      <c r="K641" s="7">
        <f t="shared" si="128"/>
        <v>129656</v>
      </c>
      <c r="L641" s="7">
        <f t="shared" si="128"/>
        <v>-405004</v>
      </c>
      <c r="M641" s="7">
        <f t="shared" si="128"/>
        <v>8658799</v>
      </c>
      <c r="N641" s="7">
        <f t="shared" si="128"/>
        <v>-565952</v>
      </c>
      <c r="O641" s="7">
        <f t="shared" si="128"/>
        <v>202896</v>
      </c>
      <c r="P641" s="6"/>
      <c r="Q641" s="9" t="s">
        <v>13</v>
      </c>
    </row>
    <row r="642" spans="2:17" x14ac:dyDescent="0.3">
      <c r="B642" s="7" t="str">
        <f t="shared" si="128"/>
        <v/>
      </c>
      <c r="C642" s="7" t="str">
        <f t="shared" si="128"/>
        <v/>
      </c>
      <c r="D642" s="7" t="str">
        <f t="shared" si="128"/>
        <v/>
      </c>
      <c r="E642" s="7" t="str">
        <f t="shared" si="128"/>
        <v/>
      </c>
      <c r="F642" s="7" t="str">
        <f t="shared" si="128"/>
        <v/>
      </c>
      <c r="G642" s="7">
        <f t="shared" si="128"/>
        <v>616257.38</v>
      </c>
      <c r="H642" s="7">
        <f t="shared" si="128"/>
        <v>-1013936</v>
      </c>
      <c r="I642" s="7">
        <f t="shared" si="128"/>
        <v>-205747</v>
      </c>
      <c r="J642" s="7">
        <f t="shared" si="128"/>
        <v>-371607</v>
      </c>
      <c r="K642" s="7">
        <f t="shared" si="128"/>
        <v>674374</v>
      </c>
      <c r="L642" s="7">
        <f t="shared" si="128"/>
        <v>854195</v>
      </c>
      <c r="M642" s="7">
        <f t="shared" si="128"/>
        <v>8737936</v>
      </c>
      <c r="N642" s="7">
        <f t="shared" si="128"/>
        <v>-938708.07</v>
      </c>
      <c r="O642" s="7">
        <f t="shared" si="128"/>
        <v>-217226.92</v>
      </c>
      <c r="P642" s="6"/>
      <c r="Q642" s="9" t="s">
        <v>14</v>
      </c>
    </row>
    <row r="643" spans="2:17" x14ac:dyDescent="0.3">
      <c r="B643" s="7" t="str">
        <f t="shared" si="128"/>
        <v/>
      </c>
      <c r="C643" s="7" t="str">
        <f t="shared" si="128"/>
        <v/>
      </c>
      <c r="D643" s="7" t="str">
        <f t="shared" si="128"/>
        <v/>
      </c>
      <c r="E643" s="7" t="str">
        <f t="shared" si="128"/>
        <v/>
      </c>
      <c r="F643" s="7">
        <f t="shared" si="128"/>
        <v>-400411.25</v>
      </c>
      <c r="G643" s="7">
        <f t="shared" si="128"/>
        <v>616257.38</v>
      </c>
      <c r="H643" s="7">
        <f t="shared" si="128"/>
        <v>-1013935.59</v>
      </c>
      <c r="I643" s="7">
        <f t="shared" si="128"/>
        <v>-431952.6</v>
      </c>
      <c r="J643" s="7">
        <f t="shared" si="128"/>
        <v>-804822.61</v>
      </c>
      <c r="K643" s="7">
        <f t="shared" si="128"/>
        <v>2212760.7000000002</v>
      </c>
      <c r="L643" s="7">
        <f t="shared" si="128"/>
        <v>345138.52</v>
      </c>
      <c r="M643" s="7">
        <f t="shared" si="128"/>
        <v>9971212.7799999993</v>
      </c>
      <c r="N643" s="7">
        <f t="shared" si="128"/>
        <v>-1536036.76</v>
      </c>
      <c r="O643" s="7">
        <f t="shared" si="128"/>
        <v>-738824.56</v>
      </c>
      <c r="P643" s="6"/>
      <c r="Q643" s="9" t="s">
        <v>15</v>
      </c>
    </row>
    <row r="644" spans="2:17" x14ac:dyDescent="0.3">
      <c r="B644" s="198" t="s">
        <v>897</v>
      </c>
      <c r="C644" s="199"/>
      <c r="D644" s="199"/>
      <c r="E644" s="199"/>
      <c r="F644" s="199"/>
      <c r="G644" s="199"/>
      <c r="H644" s="199"/>
      <c r="I644" s="199"/>
      <c r="J644" s="199"/>
      <c r="K644" s="199"/>
      <c r="L644" s="199"/>
      <c r="M644" s="199"/>
      <c r="N644" s="199"/>
      <c r="O644" s="161"/>
    </row>
    <row r="645" spans="2:17" x14ac:dyDescent="0.3">
      <c r="B645" s="7" t="str">
        <f t="shared" ref="B645:O648" si="129">IFERROR(VLOOKUP($B$644,$240:$362,MATCH($Q645&amp;"/"&amp;B$367,$238:$238,0),FALSE),"")</f>
        <v/>
      </c>
      <c r="C645" s="7" t="str">
        <f t="shared" si="129"/>
        <v/>
      </c>
      <c r="D645" s="7" t="str">
        <f t="shared" si="129"/>
        <v/>
      </c>
      <c r="E645" s="7" t="str">
        <f t="shared" si="129"/>
        <v/>
      </c>
      <c r="F645" s="7" t="str">
        <f t="shared" si="129"/>
        <v/>
      </c>
      <c r="G645" s="7">
        <f t="shared" si="129"/>
        <v>27216</v>
      </c>
      <c r="H645" s="7">
        <f t="shared" si="129"/>
        <v>-82502</v>
      </c>
      <c r="I645" s="7">
        <f t="shared" si="129"/>
        <v>-352208</v>
      </c>
      <c r="J645" s="7">
        <f t="shared" si="129"/>
        <v>80391</v>
      </c>
      <c r="K645" s="7">
        <f t="shared" si="129"/>
        <v>106496</v>
      </c>
      <c r="L645" s="7">
        <f t="shared" si="129"/>
        <v>-173279</v>
      </c>
      <c r="M645" s="7">
        <f t="shared" si="129"/>
        <v>-29995</v>
      </c>
      <c r="N645" s="8">
        <f t="shared" si="129"/>
        <v>-302922.93</v>
      </c>
      <c r="O645" s="8">
        <f t="shared" si="129"/>
        <v>201223.83</v>
      </c>
      <c r="P645" s="6"/>
      <c r="Q645" s="9" t="s">
        <v>12</v>
      </c>
    </row>
    <row r="646" spans="2:17" x14ac:dyDescent="0.3">
      <c r="B646" s="7" t="str">
        <f t="shared" si="129"/>
        <v/>
      </c>
      <c r="C646" s="7" t="str">
        <f t="shared" si="129"/>
        <v/>
      </c>
      <c r="D646" s="7" t="str">
        <f t="shared" si="129"/>
        <v/>
      </c>
      <c r="E646" s="7" t="str">
        <f t="shared" si="129"/>
        <v/>
      </c>
      <c r="F646" s="7" t="str">
        <f t="shared" si="129"/>
        <v/>
      </c>
      <c r="G646" s="7">
        <f t="shared" si="129"/>
        <v>-90205</v>
      </c>
      <c r="H646" s="7">
        <f t="shared" si="129"/>
        <v>-601194</v>
      </c>
      <c r="I646" s="7">
        <f t="shared" si="129"/>
        <v>-291345</v>
      </c>
      <c r="J646" s="7">
        <f t="shared" si="129"/>
        <v>207896</v>
      </c>
      <c r="K646" s="7">
        <f t="shared" si="129"/>
        <v>272363</v>
      </c>
      <c r="L646" s="7">
        <f t="shared" si="129"/>
        <v>-344353</v>
      </c>
      <c r="M646" s="7">
        <f t="shared" si="129"/>
        <v>1876754</v>
      </c>
      <c r="N646" s="8">
        <f t="shared" si="129"/>
        <v>-377856</v>
      </c>
      <c r="O646" s="8">
        <f t="shared" si="129"/>
        <v>56969</v>
      </c>
      <c r="P646" s="6"/>
      <c r="Q646" s="9" t="s">
        <v>13</v>
      </c>
    </row>
    <row r="647" spans="2:17" x14ac:dyDescent="0.3">
      <c r="B647" s="7" t="str">
        <f t="shared" si="129"/>
        <v/>
      </c>
      <c r="C647" s="7" t="str">
        <f t="shared" si="129"/>
        <v/>
      </c>
      <c r="D647" s="7" t="str">
        <f t="shared" si="129"/>
        <v/>
      </c>
      <c r="E647" s="7" t="str">
        <f t="shared" si="129"/>
        <v/>
      </c>
      <c r="F647" s="7" t="str">
        <f t="shared" si="129"/>
        <v/>
      </c>
      <c r="G647" s="7">
        <f t="shared" si="129"/>
        <v>589684.99</v>
      </c>
      <c r="H647" s="7">
        <f t="shared" si="129"/>
        <v>-928006</v>
      </c>
      <c r="I647" s="7">
        <f t="shared" si="129"/>
        <v>-305988</v>
      </c>
      <c r="J647" s="7">
        <f t="shared" si="129"/>
        <v>245456</v>
      </c>
      <c r="K647" s="7">
        <f t="shared" si="129"/>
        <v>397942</v>
      </c>
      <c r="L647" s="7">
        <f t="shared" si="129"/>
        <v>783972</v>
      </c>
      <c r="M647" s="7">
        <f t="shared" si="129"/>
        <v>2280556</v>
      </c>
      <c r="N647" s="8">
        <f t="shared" si="129"/>
        <v>-277268.14</v>
      </c>
      <c r="O647" s="8">
        <f t="shared" si="129"/>
        <v>68150.73</v>
      </c>
      <c r="P647" s="6"/>
      <c r="Q647" s="9" t="s">
        <v>14</v>
      </c>
    </row>
    <row r="648" spans="2:17" x14ac:dyDescent="0.3">
      <c r="B648" s="7" t="str">
        <f t="shared" si="129"/>
        <v/>
      </c>
      <c r="C648" s="7" t="str">
        <f t="shared" si="129"/>
        <v/>
      </c>
      <c r="D648" s="7" t="str">
        <f t="shared" si="129"/>
        <v/>
      </c>
      <c r="E648" s="7" t="str">
        <f t="shared" si="129"/>
        <v/>
      </c>
      <c r="F648" s="7">
        <f t="shared" si="129"/>
        <v>-117160.2</v>
      </c>
      <c r="G648" s="7">
        <f t="shared" si="129"/>
        <v>872728.75</v>
      </c>
      <c r="H648" s="7">
        <f t="shared" si="129"/>
        <v>-750690.38</v>
      </c>
      <c r="I648" s="7">
        <f t="shared" si="129"/>
        <v>-316427.84999999998</v>
      </c>
      <c r="J648" s="7">
        <f t="shared" si="129"/>
        <v>-75183.02</v>
      </c>
      <c r="K648" s="7">
        <f t="shared" si="129"/>
        <v>-515226.16</v>
      </c>
      <c r="L648" s="7">
        <f t="shared" si="129"/>
        <v>-39857.64</v>
      </c>
      <c r="M648" s="7">
        <f t="shared" si="129"/>
        <v>756491.58</v>
      </c>
      <c r="N648" s="8">
        <f t="shared" si="129"/>
        <v>-813980.61</v>
      </c>
      <c r="O648" s="8">
        <f t="shared" si="129"/>
        <v>730602.79</v>
      </c>
      <c r="P648" s="6"/>
      <c r="Q648" s="9" t="s">
        <v>15</v>
      </c>
    </row>
    <row r="649" spans="2:17" x14ac:dyDescent="0.3">
      <c r="B649" s="200" t="s">
        <v>35</v>
      </c>
      <c r="C649" s="201"/>
      <c r="D649" s="201"/>
      <c r="E649" s="201"/>
      <c r="F649" s="201"/>
      <c r="G649" s="201"/>
      <c r="H649" s="201"/>
      <c r="I649" s="201"/>
      <c r="J649" s="201"/>
      <c r="K649" s="201"/>
      <c r="L649" s="201"/>
      <c r="M649" s="201"/>
      <c r="N649" s="201"/>
      <c r="O649" s="125"/>
      <c r="P649" s="28"/>
      <c r="Q649" s="89"/>
    </row>
    <row r="650" spans="2:17" x14ac:dyDescent="0.3">
      <c r="B650" s="176" t="s">
        <v>36</v>
      </c>
      <c r="C650" s="177"/>
      <c r="D650" s="177"/>
      <c r="E650" s="177"/>
      <c r="F650" s="177"/>
      <c r="G650" s="177"/>
      <c r="H650" s="177"/>
      <c r="I650" s="177"/>
      <c r="J650" s="177"/>
      <c r="K650" s="177"/>
      <c r="L650" s="177"/>
      <c r="M650" s="177"/>
      <c r="N650" s="177"/>
      <c r="O650" s="126"/>
      <c r="P650" s="28"/>
      <c r="Q650" s="89"/>
    </row>
    <row r="651" spans="2:17" x14ac:dyDescent="0.3">
      <c r="B651" s="29" t="e">
        <f t="shared" ref="B651:O651" si="130">B607/B421</f>
        <v>#VALUE!</v>
      </c>
      <c r="C651" s="29" t="e">
        <f t="shared" si="130"/>
        <v>#VALUE!</v>
      </c>
      <c r="D651" s="29" t="e">
        <f t="shared" si="130"/>
        <v>#VALUE!</v>
      </c>
      <c r="E651" s="29" t="e">
        <f t="shared" si="130"/>
        <v>#VALUE!</v>
      </c>
      <c r="F651" s="29">
        <f t="shared" si="130"/>
        <v>5.2982397546538842E-2</v>
      </c>
      <c r="G651" s="29">
        <f t="shared" si="130"/>
        <v>0.35288975244738047</v>
      </c>
      <c r="H651" s="29">
        <f t="shared" si="130"/>
        <v>0.41801837975876244</v>
      </c>
      <c r="I651" s="29">
        <f t="shared" si="130"/>
        <v>0.25485683172705992</v>
      </c>
      <c r="J651" s="29">
        <f t="shared" si="130"/>
        <v>0.30345571996023218</v>
      </c>
      <c r="K651" s="29">
        <f t="shared" si="130"/>
        <v>0.10349449762129324</v>
      </c>
      <c r="L651" s="29">
        <f t="shared" si="130"/>
        <v>8.7997146442213681E-2</v>
      </c>
      <c r="M651" s="29">
        <f t="shared" si="130"/>
        <v>4.8539886925074917E-2</v>
      </c>
      <c r="N651" s="29">
        <f t="shared" si="130"/>
        <v>8.33836785966727E-2</v>
      </c>
      <c r="O651" s="29">
        <f t="shared" si="130"/>
        <v>4.6721835407351926E-2</v>
      </c>
      <c r="P651" s="6"/>
      <c r="Q651" s="89" t="s">
        <v>37</v>
      </c>
    </row>
    <row r="652" spans="2:17" x14ac:dyDescent="0.3">
      <c r="B652" s="29" t="e">
        <f t="shared" ref="B652:O652" si="131">((B570*(1-B601))/(B476+B451))</f>
        <v>#DIV/0!</v>
      </c>
      <c r="C652" s="29" t="e">
        <f t="shared" si="131"/>
        <v>#DIV/0!</v>
      </c>
      <c r="D652" s="29" t="e">
        <f t="shared" si="131"/>
        <v>#DIV/0!</v>
      </c>
      <c r="E652" s="29" t="e">
        <f t="shared" si="131"/>
        <v>#DIV/0!</v>
      </c>
      <c r="F652" s="29">
        <f t="shared" si="131"/>
        <v>0.24792273710234108</v>
      </c>
      <c r="G652" s="29">
        <f t="shared" si="131"/>
        <v>0.49845917363257547</v>
      </c>
      <c r="H652" s="29">
        <f t="shared" si="131"/>
        <v>0.59124381198167675</v>
      </c>
      <c r="I652" s="29">
        <f t="shared" si="131"/>
        <v>0.44505040981342336</v>
      </c>
      <c r="J652" s="29">
        <f t="shared" si="131"/>
        <v>0.38792438169357357</v>
      </c>
      <c r="K652" s="29">
        <f t="shared" si="131"/>
        <v>0.13438689060526696</v>
      </c>
      <c r="L652" s="29">
        <f t="shared" si="131"/>
        <v>0.16844708022821681</v>
      </c>
      <c r="M652" s="29">
        <f t="shared" si="131"/>
        <v>7.5574311853424184E-2</v>
      </c>
      <c r="N652" s="29">
        <f t="shared" si="131"/>
        <v>3.1633507830974177E-2</v>
      </c>
      <c r="O652" s="29">
        <f t="shared" si="131"/>
        <v>2.6695804647569047E-2</v>
      </c>
      <c r="P652" s="6"/>
      <c r="Q652" s="89" t="s">
        <v>38</v>
      </c>
    </row>
    <row r="653" spans="2:17" x14ac:dyDescent="0.3">
      <c r="B653" s="29" t="e">
        <f t="shared" ref="B653:O653" si="132">B607/B476</f>
        <v>#VALUE!</v>
      </c>
      <c r="C653" s="29" t="e">
        <f t="shared" si="132"/>
        <v>#VALUE!</v>
      </c>
      <c r="D653" s="29" t="e">
        <f t="shared" si="132"/>
        <v>#VALUE!</v>
      </c>
      <c r="E653" s="29" t="e">
        <f t="shared" si="132"/>
        <v>#VALUE!</v>
      </c>
      <c r="F653" s="29">
        <f t="shared" si="132"/>
        <v>0.23747102318537469</v>
      </c>
      <c r="G653" s="29">
        <f t="shared" si="132"/>
        <v>0.50037750700901606</v>
      </c>
      <c r="H653" s="29">
        <f t="shared" si="132"/>
        <v>0.58656848152668772</v>
      </c>
      <c r="I653" s="29">
        <f t="shared" si="132"/>
        <v>0.45792847215269999</v>
      </c>
      <c r="J653" s="29">
        <f t="shared" si="132"/>
        <v>0.41946479350704952</v>
      </c>
      <c r="K653" s="29">
        <f t="shared" si="132"/>
        <v>0.4452304111674048</v>
      </c>
      <c r="L653" s="29">
        <f t="shared" si="132"/>
        <v>0.19120306573524259</v>
      </c>
      <c r="M653" s="29">
        <f t="shared" si="132"/>
        <v>8.0404582411251299E-2</v>
      </c>
      <c r="N653" s="29">
        <f t="shared" si="132"/>
        <v>0.1113853439084482</v>
      </c>
      <c r="O653" s="29">
        <f t="shared" si="132"/>
        <v>5.9051712573148389E-2</v>
      </c>
      <c r="P653" s="6"/>
      <c r="Q653" s="89" t="s">
        <v>39</v>
      </c>
    </row>
    <row r="654" spans="2:17" x14ac:dyDescent="0.3">
      <c r="B654" s="176" t="s">
        <v>59</v>
      </c>
      <c r="C654" s="177"/>
      <c r="D654" s="177"/>
      <c r="E654" s="177"/>
      <c r="F654" s="177"/>
      <c r="G654" s="177"/>
      <c r="H654" s="177"/>
      <c r="I654" s="177"/>
      <c r="J654" s="177"/>
      <c r="K654" s="177"/>
      <c r="L654" s="177"/>
      <c r="M654" s="177"/>
      <c r="N654" s="177"/>
      <c r="O654" s="126"/>
      <c r="P654" s="28"/>
      <c r="Q654" s="89"/>
    </row>
    <row r="655" spans="2:17" x14ac:dyDescent="0.3">
      <c r="B655" s="27" t="e">
        <f t="shared" ref="B655:N655" si="133">B397/B433</f>
        <v>#VALUE!</v>
      </c>
      <c r="C655" s="27" t="e">
        <f t="shared" si="133"/>
        <v>#VALUE!</v>
      </c>
      <c r="D655" s="27" t="e">
        <f t="shared" si="133"/>
        <v>#VALUE!</v>
      </c>
      <c r="E655" s="27" t="e">
        <f t="shared" si="133"/>
        <v>#VALUE!</v>
      </c>
      <c r="F655" s="27">
        <f t="shared" si="133"/>
        <v>0.9556814090102761</v>
      </c>
      <c r="G655" s="27">
        <f t="shared" si="133"/>
        <v>2.7075652547892277</v>
      </c>
      <c r="H655" s="27">
        <f t="shared" si="133"/>
        <v>2.1401206862513242</v>
      </c>
      <c r="I655" s="27">
        <f t="shared" si="133"/>
        <v>0.727309979308981</v>
      </c>
      <c r="J655" s="27">
        <f t="shared" si="133"/>
        <v>1.0186687021914551</v>
      </c>
      <c r="K655" s="27">
        <f t="shared" si="133"/>
        <v>0.93064464748131426</v>
      </c>
      <c r="L655" s="27">
        <f t="shared" si="133"/>
        <v>1.8093248271621427</v>
      </c>
      <c r="M655" s="27">
        <f t="shared" si="133"/>
        <v>1.1547159657610142</v>
      </c>
      <c r="N655" s="27">
        <f t="shared" si="133"/>
        <v>0.98000894408781081</v>
      </c>
      <c r="O655" s="27">
        <f>O397/O433</f>
        <v>1.0085058407920531</v>
      </c>
      <c r="P655" s="6"/>
      <c r="Q655" s="89" t="s">
        <v>2554</v>
      </c>
    </row>
    <row r="656" spans="2:17" x14ac:dyDescent="0.3">
      <c r="B656" s="27" t="e">
        <f t="shared" ref="B656:N656" si="134">(B397-B391)/B433</f>
        <v>#VALUE!</v>
      </c>
      <c r="C656" s="27" t="e">
        <f t="shared" si="134"/>
        <v>#VALUE!</v>
      </c>
      <c r="D656" s="27" t="e">
        <f t="shared" si="134"/>
        <v>#VALUE!</v>
      </c>
      <c r="E656" s="27" t="e">
        <f t="shared" si="134"/>
        <v>#VALUE!</v>
      </c>
      <c r="F656" s="27">
        <f t="shared" si="134"/>
        <v>0.9556814090102761</v>
      </c>
      <c r="G656" s="27">
        <f t="shared" si="134"/>
        <v>2.7075652547892277</v>
      </c>
      <c r="H656" s="27">
        <f t="shared" si="134"/>
        <v>2.1401206862513242</v>
      </c>
      <c r="I656" s="27">
        <f t="shared" si="134"/>
        <v>0.727309979308981</v>
      </c>
      <c r="J656" s="27">
        <f t="shared" si="134"/>
        <v>1.0186687021914551</v>
      </c>
      <c r="K656" s="27">
        <f t="shared" si="134"/>
        <v>0.93064464748131426</v>
      </c>
      <c r="L656" s="27">
        <f t="shared" si="134"/>
        <v>1.8093248271621427</v>
      </c>
      <c r="M656" s="27">
        <f t="shared" si="134"/>
        <v>1.1547159657610142</v>
      </c>
      <c r="N656" s="27">
        <f t="shared" si="134"/>
        <v>0.98000894408781081</v>
      </c>
      <c r="O656" s="27">
        <f>(O397-O391)/O433</f>
        <v>1.0085058407920531</v>
      </c>
      <c r="P656" s="6"/>
      <c r="Q656" s="89" t="s">
        <v>2555</v>
      </c>
    </row>
    <row r="657" spans="2:17" x14ac:dyDescent="0.3">
      <c r="B657" s="176" t="s">
        <v>898</v>
      </c>
      <c r="C657" s="177"/>
      <c r="D657" s="177"/>
      <c r="E657" s="177"/>
      <c r="F657" s="177"/>
      <c r="G657" s="177"/>
      <c r="H657" s="177"/>
      <c r="I657" s="177"/>
      <c r="J657" s="177"/>
      <c r="K657" s="177"/>
      <c r="L657" s="177"/>
      <c r="M657" s="177"/>
      <c r="N657" s="177"/>
      <c r="O657" s="126"/>
      <c r="P657" s="28"/>
      <c r="Q657" s="89"/>
    </row>
    <row r="658" spans="2:17" x14ac:dyDescent="0.3">
      <c r="B658" s="27" t="e">
        <f t="shared" ref="B658:N658" si="135">B451/B476</f>
        <v>#VALUE!</v>
      </c>
      <c r="C658" s="27" t="e">
        <f t="shared" si="135"/>
        <v>#VALUE!</v>
      </c>
      <c r="D658" s="27" t="e">
        <f t="shared" si="135"/>
        <v>#VALUE!</v>
      </c>
      <c r="E658" s="27" t="e">
        <f t="shared" si="135"/>
        <v>#VALUE!</v>
      </c>
      <c r="F658" s="27">
        <f t="shared" si="135"/>
        <v>0</v>
      </c>
      <c r="G658" s="27">
        <f t="shared" si="135"/>
        <v>0</v>
      </c>
      <c r="H658" s="27">
        <f t="shared" si="135"/>
        <v>0</v>
      </c>
      <c r="I658" s="27">
        <f t="shared" si="135"/>
        <v>0.28976762238607529</v>
      </c>
      <c r="J658" s="27">
        <f t="shared" si="135"/>
        <v>0.10703871182121484</v>
      </c>
      <c r="K658" s="27">
        <f t="shared" si="135"/>
        <v>1.5930491556524113</v>
      </c>
      <c r="L658" s="27">
        <f t="shared" si="135"/>
        <v>0.39834638574878861</v>
      </c>
      <c r="M658" s="27">
        <f t="shared" si="135"/>
        <v>0.23568090195596283</v>
      </c>
      <c r="N658" s="27">
        <f t="shared" si="135"/>
        <v>0.14776404021466957</v>
      </c>
      <c r="O658" s="27">
        <f>O451/O476</f>
        <v>6.9853494651565332E-2</v>
      </c>
      <c r="P658" s="6"/>
      <c r="Q658" s="89" t="s">
        <v>40</v>
      </c>
    </row>
    <row r="659" spans="2:17" x14ac:dyDescent="0.3">
      <c r="B659" s="27" t="e">
        <f t="shared" ref="B659:N659" si="136">B451/B607</f>
        <v>#VALUE!</v>
      </c>
      <c r="C659" s="27" t="e">
        <f t="shared" si="136"/>
        <v>#VALUE!</v>
      </c>
      <c r="D659" s="27" t="e">
        <f t="shared" si="136"/>
        <v>#VALUE!</v>
      </c>
      <c r="E659" s="27" t="e">
        <f t="shared" si="136"/>
        <v>#VALUE!</v>
      </c>
      <c r="F659" s="27">
        <f t="shared" si="136"/>
        <v>0</v>
      </c>
      <c r="G659" s="27">
        <f t="shared" si="136"/>
        <v>0</v>
      </c>
      <c r="H659" s="27">
        <f t="shared" si="136"/>
        <v>0</v>
      </c>
      <c r="I659" s="27">
        <f t="shared" si="136"/>
        <v>0.63277922209966864</v>
      </c>
      <c r="J659" s="27">
        <f t="shared" si="136"/>
        <v>0.25517925098382765</v>
      </c>
      <c r="K659" s="27">
        <f t="shared" si="136"/>
        <v>3.5780331165505928</v>
      </c>
      <c r="L659" s="27">
        <f t="shared" si="136"/>
        <v>2.0833681940036244</v>
      </c>
      <c r="M659" s="27">
        <f t="shared" si="136"/>
        <v>2.9311874384286729</v>
      </c>
      <c r="N659" s="27">
        <f t="shared" si="136"/>
        <v>1.3266021814873812</v>
      </c>
      <c r="O659" s="27">
        <f>O451/O607</f>
        <v>1.182920725034631</v>
      </c>
      <c r="P659" s="6"/>
      <c r="Q659" s="89" t="s">
        <v>41</v>
      </c>
    </row>
    <row r="660" spans="2:17" x14ac:dyDescent="0.3">
      <c r="B660" s="180" t="s">
        <v>2553</v>
      </c>
      <c r="C660" s="181"/>
      <c r="D660" s="181"/>
      <c r="E660" s="181"/>
      <c r="F660" s="181"/>
      <c r="G660" s="181"/>
      <c r="H660" s="181"/>
      <c r="I660" s="181"/>
      <c r="J660" s="181"/>
      <c r="K660" s="181"/>
      <c r="L660" s="181"/>
      <c r="M660" s="181"/>
      <c r="N660" s="181"/>
      <c r="O660" s="127"/>
      <c r="P660" s="40"/>
      <c r="Q660" s="41"/>
    </row>
    <row r="661" spans="2:17" x14ac:dyDescent="0.3">
      <c r="B661" s="42"/>
      <c r="C661" s="43" t="e">
        <f t="shared" ref="C661:O661" si="137">365/(C484/((C385+B385)/2))</f>
        <v>#VALUE!</v>
      </c>
      <c r="D661" s="43" t="e">
        <f t="shared" si="137"/>
        <v>#VALUE!</v>
      </c>
      <c r="E661" s="43" t="e">
        <f t="shared" si="137"/>
        <v>#VALUE!</v>
      </c>
      <c r="F661" s="43" t="e">
        <f t="shared" si="137"/>
        <v>#VALUE!</v>
      </c>
      <c r="G661" s="43">
        <f t="shared" si="137"/>
        <v>74.183722295647939</v>
      </c>
      <c r="H661" s="43">
        <f t="shared" si="137"/>
        <v>73.964590295669666</v>
      </c>
      <c r="I661" s="43">
        <f t="shared" si="137"/>
        <v>69.366907695479554</v>
      </c>
      <c r="J661" s="43">
        <f t="shared" si="137"/>
        <v>79.581948350662742</v>
      </c>
      <c r="K661" s="43">
        <f t="shared" si="137"/>
        <v>69.511297421356005</v>
      </c>
      <c r="L661" s="43">
        <f t="shared" si="137"/>
        <v>88.377141392549603</v>
      </c>
      <c r="M661" s="43">
        <f t="shared" si="137"/>
        <v>101.59243170847868</v>
      </c>
      <c r="N661" s="44">
        <f t="shared" si="137"/>
        <v>127.23430594715036</v>
      </c>
      <c r="O661" s="44">
        <f t="shared" si="137"/>
        <v>110.14749413513175</v>
      </c>
      <c r="P661" s="40"/>
      <c r="Q661" s="41" t="s">
        <v>60</v>
      </c>
    </row>
    <row r="662" spans="2:17" x14ac:dyDescent="0.3">
      <c r="B662" s="42"/>
      <c r="C662" s="43" t="e">
        <f t="shared" ref="C662:O662" si="138">365/(C522/((C391+B391)/2))</f>
        <v>#VALUE!</v>
      </c>
      <c r="D662" s="43" t="e">
        <f t="shared" si="138"/>
        <v>#VALUE!</v>
      </c>
      <c r="E662" s="43" t="e">
        <f t="shared" si="138"/>
        <v>#VALUE!</v>
      </c>
      <c r="F662" s="43" t="e">
        <f t="shared" si="138"/>
        <v>#VALUE!</v>
      </c>
      <c r="G662" s="43" t="e">
        <f t="shared" si="138"/>
        <v>#DIV/0!</v>
      </c>
      <c r="H662" s="43" t="e">
        <f t="shared" si="138"/>
        <v>#DIV/0!</v>
      </c>
      <c r="I662" s="43" t="e">
        <f t="shared" si="138"/>
        <v>#DIV/0!</v>
      </c>
      <c r="J662" s="43" t="e">
        <f t="shared" si="138"/>
        <v>#DIV/0!</v>
      </c>
      <c r="K662" s="43" t="e">
        <f t="shared" si="138"/>
        <v>#DIV/0!</v>
      </c>
      <c r="L662" s="43" t="e">
        <f t="shared" si="138"/>
        <v>#DIV/0!</v>
      </c>
      <c r="M662" s="43" t="e">
        <f t="shared" si="138"/>
        <v>#DIV/0!</v>
      </c>
      <c r="N662" s="44" t="e">
        <f t="shared" si="138"/>
        <v>#DIV/0!</v>
      </c>
      <c r="O662" s="44" t="e">
        <f t="shared" si="138"/>
        <v>#DIV/0!</v>
      </c>
      <c r="P662" s="40"/>
      <c r="Q662" s="41" t="s">
        <v>61</v>
      </c>
    </row>
    <row r="663" spans="2:17" x14ac:dyDescent="0.3">
      <c r="B663" s="42"/>
      <c r="C663" s="43" t="e">
        <f t="shared" ref="C663:O663" si="139">365/(C522/((C427+B427)/2))</f>
        <v>#VALUE!</v>
      </c>
      <c r="D663" s="43" t="e">
        <f t="shared" si="139"/>
        <v>#VALUE!</v>
      </c>
      <c r="E663" s="43" t="e">
        <f t="shared" si="139"/>
        <v>#VALUE!</v>
      </c>
      <c r="F663" s="43" t="e">
        <f t="shared" si="139"/>
        <v>#VALUE!</v>
      </c>
      <c r="G663" s="43">
        <f t="shared" si="139"/>
        <v>91.493219818908671</v>
      </c>
      <c r="H663" s="43">
        <f t="shared" si="139"/>
        <v>44.693749352334045</v>
      </c>
      <c r="I663" s="43">
        <f t="shared" si="139"/>
        <v>41.510960778402016</v>
      </c>
      <c r="J663" s="43">
        <f t="shared" si="139"/>
        <v>65.019936285230798</v>
      </c>
      <c r="K663" s="43">
        <f t="shared" si="139"/>
        <v>94.904521577824838</v>
      </c>
      <c r="L663" s="43">
        <f t="shared" si="139"/>
        <v>97.603236577664887</v>
      </c>
      <c r="M663" s="43">
        <f t="shared" si="139"/>
        <v>62.573167523435636</v>
      </c>
      <c r="N663" s="44">
        <f t="shared" si="139"/>
        <v>90.164069451857344</v>
      </c>
      <c r="O663" s="44">
        <f t="shared" si="139"/>
        <v>102.06592852887148</v>
      </c>
      <c r="P663" s="40"/>
      <c r="Q663" s="41" t="s">
        <v>62</v>
      </c>
    </row>
    <row r="664" spans="2:17" x14ac:dyDescent="0.3">
      <c r="B664" s="45"/>
      <c r="C664" s="46" t="e">
        <f t="shared" ref="C664:M664" si="140">C662+C661-C663</f>
        <v>#VALUE!</v>
      </c>
      <c r="D664" s="46" t="e">
        <f t="shared" si="140"/>
        <v>#VALUE!</v>
      </c>
      <c r="E664" s="46" t="e">
        <f t="shared" si="140"/>
        <v>#VALUE!</v>
      </c>
      <c r="F664" s="46" t="e">
        <f t="shared" si="140"/>
        <v>#VALUE!</v>
      </c>
      <c r="G664" s="46" t="e">
        <f t="shared" si="140"/>
        <v>#DIV/0!</v>
      </c>
      <c r="H664" s="46" t="e">
        <f t="shared" si="140"/>
        <v>#DIV/0!</v>
      </c>
      <c r="I664" s="46" t="e">
        <f t="shared" si="140"/>
        <v>#DIV/0!</v>
      </c>
      <c r="J664" s="46" t="e">
        <f t="shared" si="140"/>
        <v>#DIV/0!</v>
      </c>
      <c r="K664" s="46" t="e">
        <f t="shared" si="140"/>
        <v>#DIV/0!</v>
      </c>
      <c r="L664" s="46" t="e">
        <f t="shared" si="140"/>
        <v>#DIV/0!</v>
      </c>
      <c r="M664" s="46" t="e">
        <f t="shared" si="140"/>
        <v>#DIV/0!</v>
      </c>
      <c r="N664" s="47" t="e">
        <f>N662+N661-N663</f>
        <v>#DIV/0!</v>
      </c>
      <c r="O664" s="47" t="e">
        <f>O662+O661-O663</f>
        <v>#DIV/0!</v>
      </c>
      <c r="P664" s="40"/>
      <c r="Q664" s="41" t="s">
        <v>63</v>
      </c>
    </row>
    <row r="665" spans="2:17" x14ac:dyDescent="0.3">
      <c r="B665" s="178" t="s">
        <v>42</v>
      </c>
      <c r="C665" s="179"/>
      <c r="D665" s="179"/>
      <c r="E665" s="179"/>
      <c r="F665" s="179"/>
      <c r="G665" s="179"/>
      <c r="H665" s="179"/>
      <c r="I665" s="179"/>
      <c r="J665" s="179"/>
      <c r="K665" s="179"/>
      <c r="L665" s="179"/>
      <c r="M665" s="179"/>
      <c r="N665" s="179"/>
      <c r="O665" s="126"/>
      <c r="P665" s="28"/>
      <c r="Q665" s="89"/>
    </row>
    <row r="666" spans="2:17" x14ac:dyDescent="0.3">
      <c r="B666" s="142" t="e">
        <v>#N/A</v>
      </c>
      <c r="C666" s="142" t="e">
        <v>#N/A</v>
      </c>
      <c r="D666" s="142" t="e">
        <v>#N/A</v>
      </c>
      <c r="E666" s="142" t="e">
        <v>#N/A</v>
      </c>
      <c r="F666" s="142">
        <v>300000</v>
      </c>
      <c r="G666" s="142">
        <v>3299989.23</v>
      </c>
      <c r="H666" s="142">
        <v>3432002.875</v>
      </c>
      <c r="I666" s="142">
        <v>6864321.8119999999</v>
      </c>
      <c r="J666" s="142">
        <v>6864332.9019999998</v>
      </c>
      <c r="K666" s="142">
        <v>7204332.9019999998</v>
      </c>
      <c r="L666" s="142">
        <v>8556680.0979999993</v>
      </c>
      <c r="M666" s="142">
        <v>8611165.7070000004</v>
      </c>
      <c r="N666" s="143">
        <v>8611165.7080000006</v>
      </c>
      <c r="O666" s="143">
        <v>8611165.7080000006</v>
      </c>
      <c r="P666" s="30"/>
      <c r="Q666" s="90" t="s">
        <v>43</v>
      </c>
    </row>
    <row r="667" spans="2:17" x14ac:dyDescent="0.3">
      <c r="B667" s="13" t="e">
        <f t="shared" ref="B667:O667" si="141">B476/B666</f>
        <v>#VALUE!</v>
      </c>
      <c r="C667" s="13" t="e">
        <f t="shared" si="141"/>
        <v>#VALUE!</v>
      </c>
      <c r="D667" s="13" t="e">
        <f t="shared" si="141"/>
        <v>#VALUE!</v>
      </c>
      <c r="E667" s="13" t="e">
        <f t="shared" si="141"/>
        <v>#VALUE!</v>
      </c>
      <c r="F667" s="13">
        <f t="shared" si="141"/>
        <v>0.97714616666666654</v>
      </c>
      <c r="G667" s="13">
        <f t="shared" si="141"/>
        <v>0.54988120976382704</v>
      </c>
      <c r="H667" s="13">
        <f t="shared" si="141"/>
        <v>0.56913387638114965</v>
      </c>
      <c r="I667" s="13">
        <f t="shared" si="141"/>
        <v>0.26645776233895485</v>
      </c>
      <c r="J667" s="13">
        <f t="shared" si="141"/>
        <v>0.32664200323773868</v>
      </c>
      <c r="K667" s="13">
        <f t="shared" si="141"/>
        <v>0.25763965453133364</v>
      </c>
      <c r="L667" s="13">
        <f t="shared" si="141"/>
        <v>0.51723289281721152</v>
      </c>
      <c r="M667" s="13">
        <f t="shared" si="141"/>
        <v>1.5905248576120565</v>
      </c>
      <c r="N667" s="13">
        <f t="shared" si="141"/>
        <v>1.4845719619729794</v>
      </c>
      <c r="O667" s="13">
        <f t="shared" si="141"/>
        <v>1.9267649053119347</v>
      </c>
      <c r="P667" s="6"/>
      <c r="Q667" s="90" t="s">
        <v>44</v>
      </c>
    </row>
    <row r="668" spans="2:17" x14ac:dyDescent="0.3">
      <c r="B668" s="13" t="e">
        <f t="shared" ref="B668:O668" si="142">B607/B666</f>
        <v>#N/A</v>
      </c>
      <c r="C668" s="13" t="e">
        <f t="shared" si="142"/>
        <v>#N/A</v>
      </c>
      <c r="D668" s="13" t="e">
        <f t="shared" si="142"/>
        <v>#N/A</v>
      </c>
      <c r="E668" s="13" t="e">
        <f t="shared" si="142"/>
        <v>#N/A</v>
      </c>
      <c r="F668" s="13">
        <f t="shared" si="142"/>
        <v>0.2320439</v>
      </c>
      <c r="G668" s="13">
        <f t="shared" si="142"/>
        <v>0.27514818889272558</v>
      </c>
      <c r="H668" s="13">
        <f t="shared" si="142"/>
        <v>0.33383599365428857</v>
      </c>
      <c r="I668" s="13">
        <f t="shared" si="142"/>
        <v>0.12201859600110486</v>
      </c>
      <c r="J668" s="13">
        <f t="shared" si="142"/>
        <v>0.13701482043884708</v>
      </c>
      <c r="K668" s="13">
        <f t="shared" si="142"/>
        <v>0.11470900932001379</v>
      </c>
      <c r="L668" s="13">
        <f t="shared" si="142"/>
        <v>9.8896514805758978E-2</v>
      </c>
      <c r="M668" s="13">
        <f t="shared" si="142"/>
        <v>0.12788548699101235</v>
      </c>
      <c r="N668" s="13">
        <f t="shared" si="142"/>
        <v>0.16535955854119996</v>
      </c>
      <c r="O668" s="13">
        <f t="shared" si="142"/>
        <v>0.11377876738450984</v>
      </c>
      <c r="P668" s="6"/>
      <c r="Q668" s="89" t="s">
        <v>45</v>
      </c>
    </row>
    <row r="669" spans="2:17" x14ac:dyDescent="0.3">
      <c r="B669" s="91"/>
      <c r="C669" s="91" t="e">
        <f t="shared" ref="C669:M669" si="143">+C668/B668-1</f>
        <v>#N/A</v>
      </c>
      <c r="D669" s="92" t="e">
        <f t="shared" si="143"/>
        <v>#N/A</v>
      </c>
      <c r="E669" s="91" t="e">
        <f t="shared" si="143"/>
        <v>#N/A</v>
      </c>
      <c r="F669" s="92" t="e">
        <f t="shared" si="143"/>
        <v>#N/A</v>
      </c>
      <c r="G669" s="91">
        <f t="shared" si="143"/>
        <v>0.18575919855133272</v>
      </c>
      <c r="H669" s="92">
        <f t="shared" si="143"/>
        <v>0.21329526099277407</v>
      </c>
      <c r="I669" s="91">
        <f t="shared" si="143"/>
        <v>-0.6344953859964424</v>
      </c>
      <c r="J669" s="92">
        <f t="shared" si="143"/>
        <v>0.12290113908216438</v>
      </c>
      <c r="K669" s="91">
        <f t="shared" si="143"/>
        <v>-0.16279852827153751</v>
      </c>
      <c r="L669" s="92">
        <f t="shared" si="143"/>
        <v>-0.13784875841915178</v>
      </c>
      <c r="M669" s="91">
        <f t="shared" si="143"/>
        <v>0.29312430516070398</v>
      </c>
      <c r="N669" s="93">
        <f>+N668/M668-1</f>
        <v>0.2930283367714841</v>
      </c>
      <c r="O669" s="93">
        <f>+O668/N668-1</f>
        <v>-0.31193111309521648</v>
      </c>
      <c r="P669" s="31"/>
      <c r="Q669" s="94" t="s">
        <v>46</v>
      </c>
    </row>
    <row r="670" spans="2:17" x14ac:dyDescent="0.3">
      <c r="B670" s="141">
        <v>0</v>
      </c>
      <c r="C670" s="141">
        <v>0</v>
      </c>
      <c r="D670" s="141">
        <v>0</v>
      </c>
      <c r="E670" s="141">
        <v>0</v>
      </c>
      <c r="F670" s="141">
        <v>5.2445978999999997E-2</v>
      </c>
      <c r="G670" s="141">
        <v>0.15730499999999997</v>
      </c>
      <c r="H670" s="141">
        <v>0.146111111111</v>
      </c>
      <c r="I670" s="141">
        <v>7.5000000000000011E-2</v>
      </c>
      <c r="J670" s="141">
        <v>9.5000000000000001E-2</v>
      </c>
      <c r="K670" s="141">
        <v>6.0999999999999999E-2</v>
      </c>
      <c r="L670" s="141">
        <v>9.4E-2</v>
      </c>
      <c r="M670" s="141">
        <v>9.9000000000000005E-2</v>
      </c>
      <c r="N670" s="141">
        <v>3.6000000000000004E-2</v>
      </c>
      <c r="O670" s="141"/>
      <c r="P670" s="6"/>
      <c r="Q670" s="90" t="s">
        <v>47</v>
      </c>
    </row>
    <row r="671" spans="2:17" x14ac:dyDescent="0.3">
      <c r="B671" s="91" t="e">
        <f t="shared" ref="B671:O671" si="144">+B670/B680</f>
        <v>#N/A</v>
      </c>
      <c r="C671" s="91" t="e">
        <f t="shared" si="144"/>
        <v>#N/A</v>
      </c>
      <c r="D671" s="92" t="e">
        <f t="shared" si="144"/>
        <v>#N/A</v>
      </c>
      <c r="E671" s="91" t="e">
        <f t="shared" si="144"/>
        <v>#N/A</v>
      </c>
      <c r="F671" s="92">
        <f t="shared" si="144"/>
        <v>1.8062534586565239E-2</v>
      </c>
      <c r="G671" s="91">
        <f t="shared" si="144"/>
        <v>2.8492953144371936E-2</v>
      </c>
      <c r="H671" s="92">
        <f t="shared" si="144"/>
        <v>2.5124279375742242E-2</v>
      </c>
      <c r="I671" s="91">
        <f t="shared" si="144"/>
        <v>1.4708100695109565E-2</v>
      </c>
      <c r="J671" s="92">
        <f t="shared" si="144"/>
        <v>1.7458890135176337E-2</v>
      </c>
      <c r="K671" s="91">
        <f t="shared" si="144"/>
        <v>1.0870563518401264E-2</v>
      </c>
      <c r="L671" s="92">
        <f t="shared" si="144"/>
        <v>1.2476179330763655E-2</v>
      </c>
      <c r="M671" s="91">
        <f t="shared" si="144"/>
        <v>1.0692299225886111E-2</v>
      </c>
      <c r="N671" s="93">
        <f t="shared" si="144"/>
        <v>5.0148673998352223E-3</v>
      </c>
      <c r="O671" s="93">
        <f t="shared" si="144"/>
        <v>0</v>
      </c>
      <c r="P671" s="6"/>
      <c r="Q671" s="94" t="s">
        <v>48</v>
      </c>
    </row>
    <row r="672" spans="2:17" x14ac:dyDescent="0.3">
      <c r="B672" s="95" t="e">
        <f t="shared" ref="B672:M672" si="145">+B670/B668</f>
        <v>#N/A</v>
      </c>
      <c r="C672" s="95" t="e">
        <f t="shared" si="145"/>
        <v>#N/A</v>
      </c>
      <c r="D672" s="96" t="e">
        <f t="shared" si="145"/>
        <v>#N/A</v>
      </c>
      <c r="E672" s="95" t="e">
        <f t="shared" si="145"/>
        <v>#N/A</v>
      </c>
      <c r="F672" s="96">
        <f t="shared" si="145"/>
        <v>0.22601748634633359</v>
      </c>
      <c r="G672" s="95">
        <f t="shared" si="145"/>
        <v>0.57171010513658094</v>
      </c>
      <c r="H672" s="96">
        <f t="shared" si="145"/>
        <v>0.43767333028297922</v>
      </c>
      <c r="I672" s="95">
        <f t="shared" si="145"/>
        <v>0.61466040798667199</v>
      </c>
      <c r="J672" s="96">
        <f t="shared" si="145"/>
        <v>0.69335565083925155</v>
      </c>
      <c r="K672" s="95">
        <f t="shared" si="145"/>
        <v>0.53178037506908404</v>
      </c>
      <c r="L672" s="96">
        <f t="shared" si="145"/>
        <v>0.95048849986901818</v>
      </c>
      <c r="M672" s="95">
        <f t="shared" si="145"/>
        <v>0.77413006220915137</v>
      </c>
      <c r="N672" s="97">
        <f>+N670/N668</f>
        <v>0.21770740269018357</v>
      </c>
      <c r="O672" s="97">
        <f>+O670/O668</f>
        <v>0</v>
      </c>
      <c r="P672" s="28"/>
      <c r="Q672" s="98" t="s">
        <v>49</v>
      </c>
    </row>
    <row r="673" spans="1:17" x14ac:dyDescent="0.3">
      <c r="B673" s="16" t="e">
        <f t="shared" ref="B673:M673" si="146">+B680*B666</f>
        <v>#N/A</v>
      </c>
      <c r="C673" s="16" t="e">
        <f t="shared" si="146"/>
        <v>#N/A</v>
      </c>
      <c r="D673" s="16" t="e">
        <f t="shared" si="146"/>
        <v>#N/A</v>
      </c>
      <c r="E673" s="16" t="e">
        <f t="shared" si="146"/>
        <v>#N/A</v>
      </c>
      <c r="F673" s="16">
        <f t="shared" si="146"/>
        <v>871073.41578200553</v>
      </c>
      <c r="G673" s="16">
        <f t="shared" si="146"/>
        <v>18218708.436253686</v>
      </c>
      <c r="H673" s="16">
        <f t="shared" si="146"/>
        <v>19958930.797695052</v>
      </c>
      <c r="I673" s="16">
        <f t="shared" si="146"/>
        <v>35002761.170324244</v>
      </c>
      <c r="J673" s="16">
        <f t="shared" si="146"/>
        <v>37351264.636010244</v>
      </c>
      <c r="K673" s="16">
        <f t="shared" si="146"/>
        <v>40427003.280749157</v>
      </c>
      <c r="L673" s="16">
        <f t="shared" si="146"/>
        <v>64469090.086633742</v>
      </c>
      <c r="M673" s="16">
        <f t="shared" si="146"/>
        <v>79730784.462997451</v>
      </c>
      <c r="N673" s="16">
        <f>+N680*N666</f>
        <v>61816582.727229446</v>
      </c>
      <c r="O673" s="16">
        <f>+O680*O666</f>
        <v>48222527.9648</v>
      </c>
      <c r="P673" s="6"/>
      <c r="Q673" s="89" t="s">
        <v>50</v>
      </c>
    </row>
    <row r="674" spans="1:17" x14ac:dyDescent="0.3">
      <c r="B674" s="32" t="e">
        <f t="shared" ref="B674:M674" si="147">+B680/B$667</f>
        <v>#N/A</v>
      </c>
      <c r="C674" s="32" t="e">
        <f t="shared" si="147"/>
        <v>#N/A</v>
      </c>
      <c r="D674" s="33" t="e">
        <f t="shared" si="147"/>
        <v>#N/A</v>
      </c>
      <c r="E674" s="32" t="e">
        <f t="shared" si="147"/>
        <v>#N/A</v>
      </c>
      <c r="F674" s="33">
        <f t="shared" si="147"/>
        <v>2.971487942803527</v>
      </c>
      <c r="G674" s="32">
        <f t="shared" si="147"/>
        <v>10.040057121864566</v>
      </c>
      <c r="H674" s="33">
        <f t="shared" si="147"/>
        <v>10.218218676420493</v>
      </c>
      <c r="I674" s="32">
        <f t="shared" si="147"/>
        <v>19.13710732315565</v>
      </c>
      <c r="J674" s="33">
        <f t="shared" si="147"/>
        <v>16.658463548049308</v>
      </c>
      <c r="K674" s="32">
        <f t="shared" si="147"/>
        <v>21.780360755169578</v>
      </c>
      <c r="L674" s="33">
        <f t="shared" si="147"/>
        <v>14.566664224914128</v>
      </c>
      <c r="M674" s="32">
        <f t="shared" si="147"/>
        <v>5.8213489043807085</v>
      </c>
      <c r="N674" s="34">
        <f>+N680/N$667</f>
        <v>4.8355045082264585</v>
      </c>
      <c r="O674" s="34">
        <f>+O680/O$667</f>
        <v>2.9064261989416837</v>
      </c>
      <c r="P674" s="35">
        <f>(SUM(INDEX($B674:$O674,,$Q$367-$B$367-$P$367+1):INDEX($B674:$O674,$Q$367-$B$367+1))-MAX(INDEX($B674:$O674,,$Q$367-$B$367-$P$367+1):INDEX($B674:$O674,$Q$367-$B$367+1))-MIN(INDEX($B674:$O674,,$Q$367-$B$367-$P$367+1):INDEX($B674:$O674,$Q$367-$B$367+1)))/(COUNT(INDEX($B674:$O674,,$Q$367-$B$367-$P$367+1):INDEX($B674:$O674,$Q$367-$B$367+1))-2)</f>
        <v>11.611052043858761</v>
      </c>
      <c r="Q674" s="36" t="s">
        <v>51</v>
      </c>
    </row>
    <row r="675" spans="1:17" x14ac:dyDescent="0.3">
      <c r="B675" s="32" t="e">
        <f t="shared" ref="B675:M675" si="148">+B680/B$668</f>
        <v>#N/A</v>
      </c>
      <c r="C675" s="32" t="e">
        <f t="shared" si="148"/>
        <v>#N/A</v>
      </c>
      <c r="D675" s="33" t="e">
        <f t="shared" si="148"/>
        <v>#N/A</v>
      </c>
      <c r="E675" s="32" t="e">
        <f t="shared" si="148"/>
        <v>#N/A</v>
      </c>
      <c r="F675" s="33">
        <f t="shared" si="148"/>
        <v>12.513054868525677</v>
      </c>
      <c r="G675" s="32">
        <f t="shared" si="148"/>
        <v>20.064964913947779</v>
      </c>
      <c r="H675" s="33">
        <f t="shared" si="148"/>
        <v>17.420333683502879</v>
      </c>
      <c r="I675" s="32">
        <f t="shared" si="148"/>
        <v>41.7906037447137</v>
      </c>
      <c r="J675" s="33">
        <f t="shared" si="148"/>
        <v>39.713615554649266</v>
      </c>
      <c r="K675" s="32">
        <f t="shared" si="148"/>
        <v>48.919301577044017</v>
      </c>
      <c r="L675" s="33">
        <f t="shared" si="148"/>
        <v>76.184260795715872</v>
      </c>
      <c r="M675" s="32">
        <f t="shared" si="148"/>
        <v>72.400710628727865</v>
      </c>
      <c r="N675" s="34">
        <f>+N680/N$668</f>
        <v>43.412394652216918</v>
      </c>
      <c r="O675" s="34">
        <f>+O680/O$668</f>
        <v>49.218321913042615</v>
      </c>
      <c r="P675" s="35">
        <f>(SUM(INDEX($B675:$O675,,$Q$367-$B$367-$P$367+1):INDEX($B675:$O675,$Q$367-$B$367+1))-MAX(INDEX($B675:$O675,,$Q$367-$B$367-$P$367+1):INDEX($B675:$O675,$Q$367-$B$367+1))-MIN(INDEX($B675:$O675,,$Q$367-$B$367-$P$367+1):INDEX($B675:$O675,$Q$367-$B$367+1)))/(COUNT(INDEX($B675:$O675,,$Q$367-$B$367-$P$367+1):INDEX($B675:$O675,$Q$367-$B$367+1))-2)</f>
        <v>45.074273283477453</v>
      </c>
      <c r="Q675" s="36" t="s">
        <v>52</v>
      </c>
    </row>
    <row r="676" spans="1:17" x14ac:dyDescent="0.3">
      <c r="B676" s="32" t="e">
        <f t="shared" ref="B676:O676" si="149">+(B673+B451-B373-B379)/B578</f>
        <v>#N/A</v>
      </c>
      <c r="C676" s="32" t="e">
        <f t="shared" si="149"/>
        <v>#N/A</v>
      </c>
      <c r="D676" s="33" t="e">
        <f t="shared" si="149"/>
        <v>#N/A</v>
      </c>
      <c r="E676" s="32" t="e">
        <f t="shared" si="149"/>
        <v>#N/A</v>
      </c>
      <c r="F676" s="33">
        <f t="shared" si="149"/>
        <v>2.3481681054872525</v>
      </c>
      <c r="G676" s="32">
        <f t="shared" si="149"/>
        <v>13.216940059946221</v>
      </c>
      <c r="H676" s="33">
        <f t="shared" si="149"/>
        <v>12.481062153800087</v>
      </c>
      <c r="I676" s="32">
        <f t="shared" si="149"/>
        <v>24.509808018932276</v>
      </c>
      <c r="J676" s="33">
        <f t="shared" si="149"/>
        <v>27.597304769840324</v>
      </c>
      <c r="K676" s="32">
        <f t="shared" si="149"/>
        <v>34.512556744819378</v>
      </c>
      <c r="L676" s="33">
        <f t="shared" si="149"/>
        <v>36.823508111489033</v>
      </c>
      <c r="M676" s="32">
        <f t="shared" si="149"/>
        <v>37.504841038858181</v>
      </c>
      <c r="N676" s="34">
        <f t="shared" si="149"/>
        <v>47.190477658307501</v>
      </c>
      <c r="O676" s="34">
        <f t="shared" si="149"/>
        <v>43.813120374675918</v>
      </c>
      <c r="P676" s="35">
        <f>(SUM(INDEX($B676:$O676,,$Q$367-$B$367-$P$367+1):INDEX($B676:$O676,$Q$367-$B$367+1))-MAX(INDEX($B676:$O676,,$Q$367-$B$367-$P$367+1):INDEX($B676:$O676,$Q$367-$B$367+1))-MIN(INDEX($B676:$O676,,$Q$367-$B$367-$P$367+1):INDEX($B676:$O676,$Q$367-$B$367+1)))/(COUNT(INDEX($B676:$O676,,$Q$367-$B$367-$P$367+1):INDEX($B676:$O676,$Q$367-$B$367+1))-2)</f>
        <v>31.139725588365906</v>
      </c>
      <c r="Q676" s="36" t="s">
        <v>53</v>
      </c>
    </row>
    <row r="677" spans="1:17" x14ac:dyDescent="0.3">
      <c r="B677" s="32" t="e">
        <f t="shared" ref="B677:O677" si="150">B673/B484</f>
        <v>#N/A</v>
      </c>
      <c r="C677" s="32" t="e">
        <f t="shared" si="150"/>
        <v>#N/A</v>
      </c>
      <c r="D677" s="33" t="e">
        <f t="shared" si="150"/>
        <v>#N/A</v>
      </c>
      <c r="E677" s="32" t="e">
        <f t="shared" si="150"/>
        <v>#N/A</v>
      </c>
      <c r="F677" s="33">
        <f t="shared" si="150"/>
        <v>1.7621144428266342</v>
      </c>
      <c r="G677" s="32">
        <f t="shared" si="150"/>
        <v>6.4199867482550781</v>
      </c>
      <c r="H677" s="33">
        <f t="shared" si="150"/>
        <v>6.3381026949376649</v>
      </c>
      <c r="I677" s="32">
        <f t="shared" si="150"/>
        <v>11.814509062172785</v>
      </c>
      <c r="J677" s="33">
        <f t="shared" si="150"/>
        <v>17.737939978567425</v>
      </c>
      <c r="K677" s="32">
        <f t="shared" si="150"/>
        <v>13.248551420359382</v>
      </c>
      <c r="L677" s="33">
        <f t="shared" si="150"/>
        <v>16.377748283857606</v>
      </c>
      <c r="M677" s="32">
        <f t="shared" si="150"/>
        <v>15.458709374921158</v>
      </c>
      <c r="N677" s="34">
        <f t="shared" si="150"/>
        <v>15.454626088859335</v>
      </c>
      <c r="O677" s="34">
        <f t="shared" si="150"/>
        <v>15.694236416063289</v>
      </c>
      <c r="P677" s="35">
        <f>(SUM(INDEX($B677:$O677,,$Q$367-$B$367-$P$367+1):INDEX($B677:$O677,$Q$367-$B$367+1))-MAX(INDEX($B677:$O677,,$Q$367-$B$367-$P$367+1):INDEX($B677:$O677,$Q$367-$B$367+1))-MIN(INDEX($B677:$O677,,$Q$367-$B$367-$P$367+1):INDEX($B677:$O677,$Q$367-$B$367+1)))/(COUNT(INDEX($B677:$O677,,$Q$367-$B$367-$P$367+1):INDEX($B677:$O677,$Q$367-$B$367+1))-2)</f>
        <v>13.495481056355521</v>
      </c>
      <c r="Q677" s="36" t="s">
        <v>54</v>
      </c>
    </row>
    <row r="678" spans="1:17" s="15" customFormat="1" ht="14.25" x14ac:dyDescent="0.2">
      <c r="A678" s="99"/>
      <c r="B678" s="141" t="e">
        <v>#N/A</v>
      </c>
      <c r="C678" s="141" t="e">
        <v>#N/A</v>
      </c>
      <c r="D678" s="141" t="e">
        <v>#N/A</v>
      </c>
      <c r="E678" s="141" t="e">
        <v>#N/A</v>
      </c>
      <c r="F678" s="141">
        <v>4.1082683549999999</v>
      </c>
      <c r="G678" s="141">
        <v>7.1391375000000012</v>
      </c>
      <c r="H678" s="141">
        <v>7.3</v>
      </c>
      <c r="I678" s="141">
        <v>6.65</v>
      </c>
      <c r="J678" s="141">
        <v>6.95</v>
      </c>
      <c r="K678" s="141">
        <v>6.6</v>
      </c>
      <c r="L678" s="141">
        <v>8.5500000000000007</v>
      </c>
      <c r="M678" s="141">
        <v>10.4</v>
      </c>
      <c r="N678" s="148">
        <v>9.9</v>
      </c>
      <c r="O678" s="148">
        <v>7.6</v>
      </c>
      <c r="P678" s="31"/>
      <c r="Q678" s="37" t="s">
        <v>55</v>
      </c>
    </row>
    <row r="679" spans="1:17" s="71" customFormat="1" ht="14.25" x14ac:dyDescent="0.2">
      <c r="A679" s="100"/>
      <c r="B679" s="141" t="e">
        <v>#N/A</v>
      </c>
      <c r="C679" s="141" t="e">
        <v>#N/A</v>
      </c>
      <c r="D679" s="141" t="e">
        <v>#N/A</v>
      </c>
      <c r="E679" s="141" t="e">
        <v>#N/A</v>
      </c>
      <c r="F679" s="141">
        <v>2.3819215462500001</v>
      </c>
      <c r="G679" s="141">
        <v>3.7914072318750001</v>
      </c>
      <c r="H679" s="141">
        <v>4.05</v>
      </c>
      <c r="I679" s="141">
        <v>3.44</v>
      </c>
      <c r="J679" s="141">
        <v>3.56</v>
      </c>
      <c r="K679" s="141">
        <v>4.82</v>
      </c>
      <c r="L679" s="141">
        <v>6</v>
      </c>
      <c r="M679" s="141">
        <v>7.2</v>
      </c>
      <c r="N679" s="148">
        <v>4.8600000000000003</v>
      </c>
      <c r="O679" s="148">
        <v>5.45</v>
      </c>
      <c r="P679" s="38"/>
      <c r="Q679" s="39" t="s">
        <v>56</v>
      </c>
    </row>
    <row r="680" spans="1:17" s="3" customFormat="1" ht="14.25" x14ac:dyDescent="0.2">
      <c r="A680" s="101"/>
      <c r="B680" s="149" t="e">
        <v>#N/A</v>
      </c>
      <c r="C680" s="149" t="e">
        <v>#N/A</v>
      </c>
      <c r="D680" s="149" t="e">
        <v>#N/A</v>
      </c>
      <c r="E680" s="149" t="e">
        <v>#N/A</v>
      </c>
      <c r="F680" s="149">
        <v>2.9035780526066852</v>
      </c>
      <c r="G680" s="149">
        <v>5.520838756268815</v>
      </c>
      <c r="H680" s="149">
        <v>5.8155344050214559</v>
      </c>
      <c r="I680" s="149">
        <v>5.0992307949684808</v>
      </c>
      <c r="J680" s="149">
        <v>5.4413539041976735</v>
      </c>
      <c r="K680" s="149">
        <v>5.6114846205297075</v>
      </c>
      <c r="L680" s="149">
        <v>7.5343578757493184</v>
      </c>
      <c r="M680" s="149">
        <v>9.2590001372502275</v>
      </c>
      <c r="N680" s="150">
        <v>7.1786544149069398</v>
      </c>
      <c r="O680" s="152">
        <f>VLOOKUP($P680,Price!$A:$E,5,FALSE)</f>
        <v>5.6</v>
      </c>
      <c r="P680" s="151" t="s">
        <v>106</v>
      </c>
      <c r="Q680" s="36" t="s">
        <v>57</v>
      </c>
    </row>
    <row r="681" spans="1:17" x14ac:dyDescent="0.3">
      <c r="B681" s="182" t="s">
        <v>64</v>
      </c>
      <c r="C681" s="183"/>
      <c r="D681" s="183"/>
      <c r="E681" s="183"/>
      <c r="F681" s="183"/>
      <c r="G681" s="183"/>
      <c r="H681" s="183"/>
      <c r="I681" s="183"/>
      <c r="J681" s="183"/>
      <c r="K681" s="183"/>
      <c r="L681" s="183"/>
      <c r="M681" s="183"/>
      <c r="N681" s="183"/>
      <c r="O681" s="128"/>
      <c r="P681" s="28"/>
      <c r="Q681" s="89"/>
    </row>
    <row r="682" spans="1:17" x14ac:dyDescent="0.3">
      <c r="B682" s="102"/>
      <c r="C682" s="103" t="e">
        <f t="shared" ref="C682:O682" si="151">+C675/C669/100</f>
        <v>#N/A</v>
      </c>
      <c r="D682" s="102" t="e">
        <f t="shared" si="151"/>
        <v>#N/A</v>
      </c>
      <c r="E682" s="103" t="e">
        <f t="shared" si="151"/>
        <v>#N/A</v>
      </c>
      <c r="F682" s="102" t="e">
        <f t="shared" si="151"/>
        <v>#N/A</v>
      </c>
      <c r="G682" s="103">
        <f t="shared" si="151"/>
        <v>1.0801599635671892</v>
      </c>
      <c r="H682" s="102">
        <f t="shared" si="151"/>
        <v>0.81672389730651529</v>
      </c>
      <c r="I682" s="103">
        <f t="shared" si="151"/>
        <v>-0.65864314646013866</v>
      </c>
      <c r="J682" s="102">
        <f t="shared" si="151"/>
        <v>3.2313464180424813</v>
      </c>
      <c r="K682" s="103">
        <f t="shared" si="151"/>
        <v>-3.0048982688252415</v>
      </c>
      <c r="L682" s="102">
        <f t="shared" si="151"/>
        <v>-5.5266555658096763</v>
      </c>
      <c r="M682" s="103">
        <f t="shared" si="151"/>
        <v>2.4699661322535</v>
      </c>
      <c r="N682" s="104">
        <f t="shared" si="151"/>
        <v>1.4815084141869781</v>
      </c>
      <c r="O682" s="104">
        <f t="shared" si="151"/>
        <v>-1.5778586952952909</v>
      </c>
      <c r="P682" s="28"/>
      <c r="Q682" s="89" t="s">
        <v>65</v>
      </c>
    </row>
    <row r="683" spans="1:17" x14ac:dyDescent="0.3">
      <c r="B683" s="105"/>
      <c r="D683" s="105"/>
      <c r="F683" s="105"/>
      <c r="H683" s="105"/>
      <c r="I683" s="106"/>
      <c r="J683" s="107"/>
      <c r="K683" s="106"/>
      <c r="L683" s="107"/>
      <c r="M683" s="106"/>
      <c r="N683" s="108"/>
      <c r="O683" s="137" t="str">
        <f>IF(VLOOKUP($P680,Concensus!$A$2:$W$481,14,FALSE)="-",VLOOKUP($P680,Concensus!$A$2:$W$481,15,FALSE),VLOOKUP($P680,Concensus!$A$2:$W$481,14,FALSE))</f>
        <v>6.50</v>
      </c>
      <c r="P683" s="30"/>
      <c r="Q683" s="90" t="s">
        <v>66</v>
      </c>
    </row>
    <row r="684" spans="1:17" x14ac:dyDescent="0.3">
      <c r="B684" s="48" t="e">
        <f t="shared" ref="B684:O687" si="152">($P674-B674)/$P674</f>
        <v>#N/A</v>
      </c>
      <c r="C684" s="49" t="e">
        <f t="shared" si="152"/>
        <v>#N/A</v>
      </c>
      <c r="D684" s="48" t="e">
        <f t="shared" si="152"/>
        <v>#N/A</v>
      </c>
      <c r="E684" s="49" t="e">
        <f t="shared" si="152"/>
        <v>#N/A</v>
      </c>
      <c r="F684" s="48">
        <f t="shared" si="152"/>
        <v>0.74408107623846309</v>
      </c>
      <c r="G684" s="49">
        <f t="shared" si="152"/>
        <v>0.13530168636399451</v>
      </c>
      <c r="H684" s="48">
        <f t="shared" si="152"/>
        <v>0.11995755097618013</v>
      </c>
      <c r="I684" s="49">
        <f t="shared" si="152"/>
        <v>-0.64818030707885077</v>
      </c>
      <c r="J684" s="48">
        <f t="shared" si="152"/>
        <v>-0.4347075084260078</v>
      </c>
      <c r="K684" s="49">
        <f t="shared" si="152"/>
        <v>-0.8758300861022752</v>
      </c>
      <c r="L684" s="48">
        <f t="shared" si="152"/>
        <v>-0.2545516263204271</v>
      </c>
      <c r="M684" s="49">
        <f t="shared" si="152"/>
        <v>0.49863725677987147</v>
      </c>
      <c r="N684" s="50">
        <f t="shared" si="152"/>
        <v>0.58354294770524084</v>
      </c>
      <c r="O684" s="50">
        <f t="shared" si="152"/>
        <v>0.74968450852143653</v>
      </c>
      <c r="P684" s="31"/>
      <c r="Q684" s="51" t="s">
        <v>67</v>
      </c>
    </row>
    <row r="685" spans="1:17" x14ac:dyDescent="0.3">
      <c r="B685" s="48" t="e">
        <f t="shared" si="152"/>
        <v>#N/A</v>
      </c>
      <c r="C685" s="49" t="e">
        <f t="shared" si="152"/>
        <v>#N/A</v>
      </c>
      <c r="D685" s="48" t="e">
        <f t="shared" si="152"/>
        <v>#N/A</v>
      </c>
      <c r="E685" s="49" t="e">
        <f t="shared" si="152"/>
        <v>#N/A</v>
      </c>
      <c r="F685" s="48">
        <f t="shared" si="152"/>
        <v>0.72239031365343176</v>
      </c>
      <c r="G685" s="49">
        <f t="shared" si="152"/>
        <v>0.55484662419831299</v>
      </c>
      <c r="H685" s="48">
        <f t="shared" si="152"/>
        <v>0.61351936671403806</v>
      </c>
      <c r="I685" s="49">
        <f t="shared" si="152"/>
        <v>7.2850193681712097E-2</v>
      </c>
      <c r="J685" s="48">
        <f t="shared" si="152"/>
        <v>0.11892943220879845</v>
      </c>
      <c r="K685" s="49">
        <f t="shared" si="152"/>
        <v>-8.5304276995986708E-2</v>
      </c>
      <c r="L685" s="48">
        <f t="shared" si="152"/>
        <v>-0.69019387881384164</v>
      </c>
      <c r="M685" s="49">
        <f t="shared" si="152"/>
        <v>-0.60625353121926573</v>
      </c>
      <c r="N685" s="50">
        <f t="shared" si="152"/>
        <v>3.6869782033063146E-2</v>
      </c>
      <c r="O685" s="50">
        <f t="shared" si="152"/>
        <v>-9.1938223906634031E-2</v>
      </c>
      <c r="P685" s="31"/>
      <c r="Q685" s="51" t="s">
        <v>68</v>
      </c>
    </row>
    <row r="686" spans="1:17" x14ac:dyDescent="0.3">
      <c r="B686" s="48" t="e">
        <f t="shared" si="152"/>
        <v>#N/A</v>
      </c>
      <c r="C686" s="49" t="e">
        <f t="shared" si="152"/>
        <v>#N/A</v>
      </c>
      <c r="D686" s="48" t="e">
        <f t="shared" si="152"/>
        <v>#N/A</v>
      </c>
      <c r="E686" s="49" t="e">
        <f t="shared" si="152"/>
        <v>#N/A</v>
      </c>
      <c r="F686" s="48">
        <f t="shared" si="152"/>
        <v>0.92459252414335491</v>
      </c>
      <c r="G686" s="49">
        <f t="shared" si="152"/>
        <v>0.57556016277535227</v>
      </c>
      <c r="H686" s="48">
        <f t="shared" si="152"/>
        <v>0.59919164610547726</v>
      </c>
      <c r="I686" s="49">
        <f t="shared" si="152"/>
        <v>0.21290867032915117</v>
      </c>
      <c r="J686" s="48">
        <f t="shared" si="152"/>
        <v>0.11375889644477352</v>
      </c>
      <c r="K686" s="49">
        <f t="shared" si="152"/>
        <v>-0.10831280920836353</v>
      </c>
      <c r="L686" s="48">
        <f t="shared" si="152"/>
        <v>-0.18252513198917342</v>
      </c>
      <c r="M686" s="49">
        <f t="shared" si="152"/>
        <v>-0.2044049949133252</v>
      </c>
      <c r="N686" s="50">
        <f t="shared" si="152"/>
        <v>-0.51544295162120202</v>
      </c>
      <c r="O686" s="50">
        <f t="shared" si="152"/>
        <v>-0.40698479343841465</v>
      </c>
      <c r="P686" s="31"/>
      <c r="Q686" s="51" t="s">
        <v>69</v>
      </c>
    </row>
    <row r="687" spans="1:17" x14ac:dyDescent="0.3">
      <c r="B687" s="48" t="e">
        <f t="shared" si="152"/>
        <v>#N/A</v>
      </c>
      <c r="C687" s="49" t="e">
        <f t="shared" si="152"/>
        <v>#N/A</v>
      </c>
      <c r="D687" s="48" t="e">
        <f t="shared" si="152"/>
        <v>#N/A</v>
      </c>
      <c r="E687" s="49" t="e">
        <f t="shared" si="152"/>
        <v>#N/A</v>
      </c>
      <c r="F687" s="48">
        <f t="shared" si="152"/>
        <v>0.86942929744643749</v>
      </c>
      <c r="G687" s="49">
        <f t="shared" si="152"/>
        <v>0.52428618724697706</v>
      </c>
      <c r="H687" s="48">
        <f t="shared" si="152"/>
        <v>0.530353703697519</v>
      </c>
      <c r="I687" s="49">
        <f t="shared" si="152"/>
        <v>0.1245581381770088</v>
      </c>
      <c r="J687" s="48">
        <f t="shared" si="152"/>
        <v>-0.31436144473071403</v>
      </c>
      <c r="K687" s="49">
        <f t="shared" si="152"/>
        <v>1.8297208892739007E-2</v>
      </c>
      <c r="L687" s="48">
        <f t="shared" si="152"/>
        <v>-0.21357276672584555</v>
      </c>
      <c r="M687" s="49">
        <f t="shared" si="152"/>
        <v>-0.14547301503128562</v>
      </c>
      <c r="N687" s="50">
        <f t="shared" si="152"/>
        <v>-0.14517044811686652</v>
      </c>
      <c r="O687" s="50">
        <f t="shared" si="152"/>
        <v>-0.16292530444272624</v>
      </c>
      <c r="P687" s="31"/>
      <c r="Q687" s="51" t="s">
        <v>70</v>
      </c>
    </row>
    <row r="688" spans="1:17" x14ac:dyDescent="0.3">
      <c r="B688" s="105"/>
      <c r="D688" s="105"/>
      <c r="F688" s="105"/>
      <c r="H688" s="105"/>
      <c r="I688" s="96"/>
      <c r="J688" s="95"/>
      <c r="K688" s="96"/>
      <c r="L688" s="95"/>
      <c r="M688" s="96"/>
      <c r="N688" s="97">
        <f>N683/N680-1</f>
        <v>-1</v>
      </c>
      <c r="O688" s="97">
        <f>O683/O680-1</f>
        <v>0.16071428571428581</v>
      </c>
      <c r="P688" s="28"/>
      <c r="Q688" s="98" t="s">
        <v>71</v>
      </c>
    </row>
    <row r="689" spans="1:17" x14ac:dyDescent="0.3">
      <c r="B689" s="109" t="e">
        <f t="shared" ref="B689:M689" si="153">AVERAGE(B684:B688)</f>
        <v>#N/A</v>
      </c>
      <c r="C689" s="110" t="e">
        <f t="shared" si="153"/>
        <v>#N/A</v>
      </c>
      <c r="D689" s="109" t="e">
        <f t="shared" si="153"/>
        <v>#N/A</v>
      </c>
      <c r="E689" s="110" t="e">
        <f t="shared" si="153"/>
        <v>#N/A</v>
      </c>
      <c r="F689" s="109">
        <f t="shared" si="153"/>
        <v>0.81512330287042178</v>
      </c>
      <c r="G689" s="110">
        <f t="shared" si="153"/>
        <v>0.44749866514615921</v>
      </c>
      <c r="H689" s="109">
        <f t="shared" si="153"/>
        <v>0.46575556687330361</v>
      </c>
      <c r="I689" s="110">
        <f t="shared" si="153"/>
        <v>-5.9465826222744683E-2</v>
      </c>
      <c r="J689" s="52">
        <f t="shared" si="153"/>
        <v>-0.12909515612578745</v>
      </c>
      <c r="K689" s="53">
        <f t="shared" si="153"/>
        <v>-0.26278749085347158</v>
      </c>
      <c r="L689" s="52">
        <f t="shared" si="153"/>
        <v>-0.33521085096232195</v>
      </c>
      <c r="M689" s="53">
        <f t="shared" si="153"/>
        <v>-0.11437357109600127</v>
      </c>
      <c r="N689" s="54">
        <f>AVERAGE(N684:N688)</f>
        <v>-0.20804013399995291</v>
      </c>
      <c r="O689" s="54">
        <f>AVERAGE(O684:O688)</f>
        <v>4.9710094489589497E-2</v>
      </c>
      <c r="P689" s="31"/>
      <c r="Q689" s="51" t="s">
        <v>72</v>
      </c>
    </row>
    <row r="690" spans="1:17" x14ac:dyDescent="0.3">
      <c r="B690" s="184" t="s">
        <v>73</v>
      </c>
      <c r="C690" s="185"/>
      <c r="D690" s="185"/>
      <c r="E690" s="185"/>
      <c r="F690" s="185"/>
      <c r="G690" s="185"/>
      <c r="H690" s="185"/>
      <c r="I690" s="185"/>
      <c r="J690" s="185"/>
      <c r="K690" s="185"/>
      <c r="L690" s="185"/>
      <c r="M690" s="185"/>
      <c r="N690" s="185"/>
      <c r="O690" s="129"/>
      <c r="P690" s="28"/>
      <c r="Q690" s="89"/>
    </row>
    <row r="691" spans="1:17" s="3" customFormat="1" ht="14.25" x14ac:dyDescent="0.2">
      <c r="B691" s="55"/>
      <c r="C691" s="56">
        <f>+B$670+B691</f>
        <v>0</v>
      </c>
      <c r="D691" s="56">
        <f t="shared" ref="D691:N691" si="154">+C$670+C691</f>
        <v>0</v>
      </c>
      <c r="E691" s="56">
        <f t="shared" si="154"/>
        <v>0</v>
      </c>
      <c r="F691" s="56">
        <f t="shared" si="154"/>
        <v>0</v>
      </c>
      <c r="G691" s="56">
        <f t="shared" si="154"/>
        <v>5.2445978999999997E-2</v>
      </c>
      <c r="H691" s="56">
        <f t="shared" si="154"/>
        <v>0.20975097899999998</v>
      </c>
      <c r="I691" s="56">
        <f t="shared" si="154"/>
        <v>0.35586209011100001</v>
      </c>
      <c r="J691" s="56">
        <f t="shared" si="154"/>
        <v>0.43086209011100002</v>
      </c>
      <c r="K691" s="56">
        <f t="shared" si="154"/>
        <v>0.52586209011100005</v>
      </c>
      <c r="L691" s="56">
        <f t="shared" si="154"/>
        <v>0.58686209011099999</v>
      </c>
      <c r="M691" s="56">
        <f t="shared" si="154"/>
        <v>0.68086209011099996</v>
      </c>
      <c r="N691" s="57">
        <f t="shared" si="154"/>
        <v>0.77986209011099994</v>
      </c>
      <c r="O691" s="57">
        <f>+N$670+N691</f>
        <v>0.81586209011099997</v>
      </c>
      <c r="P691" s="31"/>
      <c r="Q691" s="36" t="s">
        <v>74</v>
      </c>
    </row>
    <row r="692" spans="1:17" s="3" customFormat="1" ht="14.25" x14ac:dyDescent="0.2">
      <c r="B692" s="58" t="e">
        <f>+B$680+B691</f>
        <v>#N/A</v>
      </c>
      <c r="C692" s="59" t="e">
        <f t="shared" ref="C692:O692" si="155">+C$680+C691</f>
        <v>#N/A</v>
      </c>
      <c r="D692" s="59" t="e">
        <f t="shared" si="155"/>
        <v>#N/A</v>
      </c>
      <c r="E692" s="59" t="e">
        <f t="shared" si="155"/>
        <v>#N/A</v>
      </c>
      <c r="F692" s="59">
        <f t="shared" si="155"/>
        <v>2.9035780526066852</v>
      </c>
      <c r="G692" s="59">
        <f t="shared" si="155"/>
        <v>5.5732847352688148</v>
      </c>
      <c r="H692" s="59">
        <f t="shared" si="155"/>
        <v>6.0252853840214557</v>
      </c>
      <c r="I692" s="59">
        <f t="shared" si="155"/>
        <v>5.4550928850794804</v>
      </c>
      <c r="J692" s="59">
        <f t="shared" si="155"/>
        <v>5.8722159943086734</v>
      </c>
      <c r="K692" s="59">
        <f t="shared" si="155"/>
        <v>6.137346710640708</v>
      </c>
      <c r="L692" s="59">
        <f t="shared" si="155"/>
        <v>8.1212199658603179</v>
      </c>
      <c r="M692" s="59">
        <f t="shared" si="155"/>
        <v>9.9398622273612283</v>
      </c>
      <c r="N692" s="60">
        <f t="shared" si="155"/>
        <v>7.9585165050179398</v>
      </c>
      <c r="O692" s="60">
        <f t="shared" si="155"/>
        <v>6.4158620901109993</v>
      </c>
      <c r="P692" s="31"/>
      <c r="Q692" s="36" t="s">
        <v>75</v>
      </c>
    </row>
    <row r="693" spans="1:17" s="3" customFormat="1" ht="14.25" x14ac:dyDescent="0.2">
      <c r="B693" s="72"/>
      <c r="I693" s="61"/>
      <c r="J693" s="61"/>
      <c r="K693" s="61"/>
      <c r="L693" s="61"/>
      <c r="M693" s="61"/>
      <c r="N693" s="62"/>
      <c r="O693" s="62" t="e">
        <f>+O692/B692-1</f>
        <v>#N/A</v>
      </c>
      <c r="P693" s="31"/>
      <c r="Q693" s="63" t="s">
        <v>76</v>
      </c>
    </row>
    <row r="694" spans="1:17" s="70" customFormat="1" ht="14.25" x14ac:dyDescent="0.2">
      <c r="A694" s="64"/>
      <c r="B694" s="65"/>
      <c r="C694" s="66" t="e">
        <f>RATE(C$367-$B$367,,-$B692,C692)</f>
        <v>#N/A</v>
      </c>
      <c r="D694" s="66" t="e">
        <f t="shared" ref="D694:O694" si="156">RATE(D$367-$B$367,,-$B692,D692)</f>
        <v>#N/A</v>
      </c>
      <c r="E694" s="66" t="e">
        <f t="shared" si="156"/>
        <v>#N/A</v>
      </c>
      <c r="F694" s="66" t="e">
        <f t="shared" si="156"/>
        <v>#N/A</v>
      </c>
      <c r="G694" s="66" t="e">
        <f t="shared" si="156"/>
        <v>#N/A</v>
      </c>
      <c r="H694" s="66" t="e">
        <f t="shared" si="156"/>
        <v>#N/A</v>
      </c>
      <c r="I694" s="66" t="e">
        <f t="shared" si="156"/>
        <v>#N/A</v>
      </c>
      <c r="J694" s="66" t="e">
        <f t="shared" si="156"/>
        <v>#N/A</v>
      </c>
      <c r="K694" s="66" t="e">
        <f t="shared" si="156"/>
        <v>#N/A</v>
      </c>
      <c r="L694" s="66" t="e">
        <f t="shared" si="156"/>
        <v>#N/A</v>
      </c>
      <c r="M694" s="66" t="e">
        <f t="shared" si="156"/>
        <v>#N/A</v>
      </c>
      <c r="N694" s="67" t="e">
        <f t="shared" si="156"/>
        <v>#N/A</v>
      </c>
      <c r="O694" s="67" t="e">
        <f t="shared" si="156"/>
        <v>#N/A</v>
      </c>
      <c r="P694" s="68"/>
      <c r="Q694" s="69" t="s">
        <v>77</v>
      </c>
    </row>
    <row r="695" spans="1:17" s="3" customFormat="1" ht="14.25" x14ac:dyDescent="0.2">
      <c r="B695" s="55"/>
      <c r="C695" s="56"/>
      <c r="D695" s="56">
        <f t="shared" ref="D695:N695" si="157">+C$670+C695</f>
        <v>0</v>
      </c>
      <c r="E695" s="56">
        <f t="shared" si="157"/>
        <v>0</v>
      </c>
      <c r="F695" s="56">
        <f t="shared" si="157"/>
        <v>0</v>
      </c>
      <c r="G695" s="56">
        <f t="shared" si="157"/>
        <v>5.2445978999999997E-2</v>
      </c>
      <c r="H695" s="56">
        <f t="shared" si="157"/>
        <v>0.20975097899999998</v>
      </c>
      <c r="I695" s="56">
        <f t="shared" si="157"/>
        <v>0.35586209011100001</v>
      </c>
      <c r="J695" s="56">
        <f t="shared" si="157"/>
        <v>0.43086209011100002</v>
      </c>
      <c r="K695" s="56">
        <f t="shared" si="157"/>
        <v>0.52586209011100005</v>
      </c>
      <c r="L695" s="56">
        <f t="shared" si="157"/>
        <v>0.58686209011099999</v>
      </c>
      <c r="M695" s="56">
        <f t="shared" si="157"/>
        <v>0.68086209011099996</v>
      </c>
      <c r="N695" s="57">
        <f t="shared" si="157"/>
        <v>0.77986209011099994</v>
      </c>
      <c r="O695" s="57">
        <f>+N$670+N695</f>
        <v>0.81586209011099997</v>
      </c>
      <c r="P695" s="31"/>
      <c r="Q695" s="36" t="s">
        <v>74</v>
      </c>
    </row>
    <row r="696" spans="1:17" s="3" customFormat="1" ht="14.25" x14ac:dyDescent="0.2">
      <c r="B696" s="58"/>
      <c r="C696" s="59" t="e">
        <f t="shared" ref="C696:O696" si="158">+C$680+C695</f>
        <v>#N/A</v>
      </c>
      <c r="D696" s="59" t="e">
        <f t="shared" si="158"/>
        <v>#N/A</v>
      </c>
      <c r="E696" s="59" t="e">
        <f t="shared" si="158"/>
        <v>#N/A</v>
      </c>
      <c r="F696" s="59">
        <f t="shared" si="158"/>
        <v>2.9035780526066852</v>
      </c>
      <c r="G696" s="59">
        <f t="shared" si="158"/>
        <v>5.5732847352688148</v>
      </c>
      <c r="H696" s="59">
        <f t="shared" si="158"/>
        <v>6.0252853840214557</v>
      </c>
      <c r="I696" s="59">
        <f t="shared" si="158"/>
        <v>5.4550928850794804</v>
      </c>
      <c r="J696" s="59">
        <f t="shared" si="158"/>
        <v>5.8722159943086734</v>
      </c>
      <c r="K696" s="59">
        <f t="shared" si="158"/>
        <v>6.137346710640708</v>
      </c>
      <c r="L696" s="59">
        <f t="shared" si="158"/>
        <v>8.1212199658603179</v>
      </c>
      <c r="M696" s="59">
        <f t="shared" si="158"/>
        <v>9.9398622273612283</v>
      </c>
      <c r="N696" s="60">
        <f t="shared" si="158"/>
        <v>7.9585165050179398</v>
      </c>
      <c r="O696" s="60">
        <f t="shared" si="158"/>
        <v>6.4158620901109993</v>
      </c>
      <c r="P696" s="31"/>
      <c r="Q696" s="36" t="s">
        <v>75</v>
      </c>
    </row>
    <row r="697" spans="1:17" s="3" customFormat="1" ht="14.25" x14ac:dyDescent="0.2">
      <c r="B697" s="72"/>
      <c r="I697" s="61"/>
      <c r="J697" s="61"/>
      <c r="K697" s="61"/>
      <c r="L697" s="61"/>
      <c r="M697" s="61"/>
      <c r="N697" s="62"/>
      <c r="O697" s="62" t="e">
        <f>+O696/C696-1</f>
        <v>#N/A</v>
      </c>
      <c r="P697" s="31"/>
      <c r="Q697" s="63" t="s">
        <v>76</v>
      </c>
    </row>
    <row r="698" spans="1:17" s="70" customFormat="1" ht="14.25" x14ac:dyDescent="0.2">
      <c r="A698" s="64"/>
      <c r="B698" s="65"/>
      <c r="C698" s="66"/>
      <c r="D698" s="66" t="e">
        <f>RATE(D$367-$C$367,,-$C696,D696)</f>
        <v>#N/A</v>
      </c>
      <c r="E698" s="66" t="e">
        <f t="shared" ref="E698:O698" si="159">RATE(E$367-$C$367,,-$C696,E696)</f>
        <v>#N/A</v>
      </c>
      <c r="F698" s="66" t="e">
        <f t="shared" si="159"/>
        <v>#N/A</v>
      </c>
      <c r="G698" s="66" t="e">
        <f t="shared" si="159"/>
        <v>#N/A</v>
      </c>
      <c r="H698" s="66" t="e">
        <f t="shared" si="159"/>
        <v>#N/A</v>
      </c>
      <c r="I698" s="66" t="e">
        <f t="shared" si="159"/>
        <v>#N/A</v>
      </c>
      <c r="J698" s="66" t="e">
        <f t="shared" si="159"/>
        <v>#N/A</v>
      </c>
      <c r="K698" s="66" t="e">
        <f t="shared" si="159"/>
        <v>#N/A</v>
      </c>
      <c r="L698" s="66" t="e">
        <f t="shared" si="159"/>
        <v>#N/A</v>
      </c>
      <c r="M698" s="66" t="e">
        <f t="shared" si="159"/>
        <v>#N/A</v>
      </c>
      <c r="N698" s="67" t="e">
        <f t="shared" si="159"/>
        <v>#N/A</v>
      </c>
      <c r="O698" s="67" t="e">
        <f t="shared" si="159"/>
        <v>#N/A</v>
      </c>
      <c r="P698" s="68"/>
      <c r="Q698" s="69" t="s">
        <v>77</v>
      </c>
    </row>
    <row r="699" spans="1:17" s="3" customFormat="1" ht="14.25" x14ac:dyDescent="0.2">
      <c r="B699" s="55"/>
      <c r="C699" s="56"/>
      <c r="D699" s="56"/>
      <c r="E699" s="56">
        <f t="shared" ref="E699:N699" si="160">+D$670+D699</f>
        <v>0</v>
      </c>
      <c r="F699" s="56">
        <f t="shared" si="160"/>
        <v>0</v>
      </c>
      <c r="G699" s="56">
        <f t="shared" si="160"/>
        <v>5.2445978999999997E-2</v>
      </c>
      <c r="H699" s="56">
        <f t="shared" si="160"/>
        <v>0.20975097899999998</v>
      </c>
      <c r="I699" s="56">
        <f t="shared" si="160"/>
        <v>0.35586209011100001</v>
      </c>
      <c r="J699" s="56">
        <f t="shared" si="160"/>
        <v>0.43086209011100002</v>
      </c>
      <c r="K699" s="56">
        <f t="shared" si="160"/>
        <v>0.52586209011100005</v>
      </c>
      <c r="L699" s="56">
        <f t="shared" si="160"/>
        <v>0.58686209011099999</v>
      </c>
      <c r="M699" s="56">
        <f t="shared" si="160"/>
        <v>0.68086209011099996</v>
      </c>
      <c r="N699" s="57">
        <f t="shared" si="160"/>
        <v>0.77986209011099994</v>
      </c>
      <c r="O699" s="57">
        <f>+N$670+N699</f>
        <v>0.81586209011099997</v>
      </c>
      <c r="P699" s="31"/>
      <c r="Q699" s="36" t="s">
        <v>74</v>
      </c>
    </row>
    <row r="700" spans="1:17" s="3" customFormat="1" ht="14.25" x14ac:dyDescent="0.2">
      <c r="B700" s="58"/>
      <c r="C700" s="59"/>
      <c r="D700" s="59" t="e">
        <f t="shared" ref="D700:O700" si="161">+D$680+D699</f>
        <v>#N/A</v>
      </c>
      <c r="E700" s="59" t="e">
        <f t="shared" si="161"/>
        <v>#N/A</v>
      </c>
      <c r="F700" s="59">
        <f t="shared" si="161"/>
        <v>2.9035780526066852</v>
      </c>
      <c r="G700" s="59">
        <f t="shared" si="161"/>
        <v>5.5732847352688148</v>
      </c>
      <c r="H700" s="59">
        <f t="shared" si="161"/>
        <v>6.0252853840214557</v>
      </c>
      <c r="I700" s="59">
        <f t="shared" si="161"/>
        <v>5.4550928850794804</v>
      </c>
      <c r="J700" s="59">
        <f t="shared" si="161"/>
        <v>5.8722159943086734</v>
      </c>
      <c r="K700" s="59">
        <f t="shared" si="161"/>
        <v>6.137346710640708</v>
      </c>
      <c r="L700" s="59">
        <f t="shared" si="161"/>
        <v>8.1212199658603179</v>
      </c>
      <c r="M700" s="59">
        <f t="shared" si="161"/>
        <v>9.9398622273612283</v>
      </c>
      <c r="N700" s="60">
        <f t="shared" si="161"/>
        <v>7.9585165050179398</v>
      </c>
      <c r="O700" s="60">
        <f t="shared" si="161"/>
        <v>6.4158620901109993</v>
      </c>
      <c r="P700" s="31"/>
      <c r="Q700" s="36" t="s">
        <v>75</v>
      </c>
    </row>
    <row r="701" spans="1:17" s="3" customFormat="1" ht="14.25" x14ac:dyDescent="0.2">
      <c r="B701" s="72"/>
      <c r="I701" s="61"/>
      <c r="J701" s="61"/>
      <c r="K701" s="61"/>
      <c r="L701" s="61"/>
      <c r="M701" s="61"/>
      <c r="N701" s="62"/>
      <c r="O701" s="62" t="e">
        <f>+O700/D700-1</f>
        <v>#N/A</v>
      </c>
      <c r="P701" s="31"/>
      <c r="Q701" s="63" t="s">
        <v>76</v>
      </c>
    </row>
    <row r="702" spans="1:17" s="70" customFormat="1" ht="14.25" x14ac:dyDescent="0.2">
      <c r="A702" s="64"/>
      <c r="B702" s="65"/>
      <c r="C702" s="66"/>
      <c r="D702" s="66"/>
      <c r="E702" s="66" t="e">
        <f>RATE(E$367-$D$367,,-$D700,E700)</f>
        <v>#N/A</v>
      </c>
      <c r="F702" s="66" t="e">
        <f t="shared" ref="F702:O702" si="162">RATE(F$367-$D$367,,-$D700,F700)</f>
        <v>#N/A</v>
      </c>
      <c r="G702" s="66" t="e">
        <f t="shared" si="162"/>
        <v>#N/A</v>
      </c>
      <c r="H702" s="66" t="e">
        <f t="shared" si="162"/>
        <v>#N/A</v>
      </c>
      <c r="I702" s="66" t="e">
        <f t="shared" si="162"/>
        <v>#N/A</v>
      </c>
      <c r="J702" s="66" t="e">
        <f t="shared" si="162"/>
        <v>#N/A</v>
      </c>
      <c r="K702" s="66" t="e">
        <f t="shared" si="162"/>
        <v>#N/A</v>
      </c>
      <c r="L702" s="66" t="e">
        <f t="shared" si="162"/>
        <v>#N/A</v>
      </c>
      <c r="M702" s="66" t="e">
        <f t="shared" si="162"/>
        <v>#N/A</v>
      </c>
      <c r="N702" s="67" t="e">
        <f t="shared" si="162"/>
        <v>#N/A</v>
      </c>
      <c r="O702" s="67" t="e">
        <f t="shared" si="162"/>
        <v>#N/A</v>
      </c>
      <c r="P702" s="68"/>
      <c r="Q702" s="69" t="s">
        <v>77</v>
      </c>
    </row>
    <row r="703" spans="1:17" s="3" customFormat="1" ht="14.25" x14ac:dyDescent="0.2">
      <c r="B703" s="55"/>
      <c r="C703" s="56"/>
      <c r="D703" s="56"/>
      <c r="E703" s="56"/>
      <c r="F703" s="56">
        <f t="shared" ref="F703:N703" si="163">+E$670+E703</f>
        <v>0</v>
      </c>
      <c r="G703" s="56">
        <f t="shared" si="163"/>
        <v>5.2445978999999997E-2</v>
      </c>
      <c r="H703" s="56">
        <f t="shared" si="163"/>
        <v>0.20975097899999998</v>
      </c>
      <c r="I703" s="56">
        <f t="shared" si="163"/>
        <v>0.35586209011100001</v>
      </c>
      <c r="J703" s="56">
        <f t="shared" si="163"/>
        <v>0.43086209011100002</v>
      </c>
      <c r="K703" s="56">
        <f t="shared" si="163"/>
        <v>0.52586209011100005</v>
      </c>
      <c r="L703" s="56">
        <f t="shared" si="163"/>
        <v>0.58686209011099999</v>
      </c>
      <c r="M703" s="56">
        <f t="shared" si="163"/>
        <v>0.68086209011099996</v>
      </c>
      <c r="N703" s="57">
        <f t="shared" si="163"/>
        <v>0.77986209011099994</v>
      </c>
      <c r="O703" s="57">
        <f>+N$670+N703</f>
        <v>0.81586209011099997</v>
      </c>
      <c r="P703" s="31"/>
      <c r="Q703" s="36" t="s">
        <v>74</v>
      </c>
    </row>
    <row r="704" spans="1:17" s="3" customFormat="1" ht="14.25" x14ac:dyDescent="0.2">
      <c r="B704" s="58"/>
      <c r="C704" s="59"/>
      <c r="D704" s="59"/>
      <c r="E704" s="59" t="e">
        <f t="shared" ref="E704:O704" si="164">+E$680+E703</f>
        <v>#N/A</v>
      </c>
      <c r="F704" s="59">
        <f t="shared" si="164"/>
        <v>2.9035780526066852</v>
      </c>
      <c r="G704" s="59">
        <f t="shared" si="164"/>
        <v>5.5732847352688148</v>
      </c>
      <c r="H704" s="59">
        <f t="shared" si="164"/>
        <v>6.0252853840214557</v>
      </c>
      <c r="I704" s="59">
        <f t="shared" si="164"/>
        <v>5.4550928850794804</v>
      </c>
      <c r="J704" s="59">
        <f t="shared" si="164"/>
        <v>5.8722159943086734</v>
      </c>
      <c r="K704" s="59">
        <f t="shared" si="164"/>
        <v>6.137346710640708</v>
      </c>
      <c r="L704" s="59">
        <f t="shared" si="164"/>
        <v>8.1212199658603179</v>
      </c>
      <c r="M704" s="59">
        <f t="shared" si="164"/>
        <v>9.9398622273612283</v>
      </c>
      <c r="N704" s="60">
        <f t="shared" si="164"/>
        <v>7.9585165050179398</v>
      </c>
      <c r="O704" s="60">
        <f t="shared" si="164"/>
        <v>6.4158620901109993</v>
      </c>
      <c r="P704" s="31"/>
      <c r="Q704" s="36" t="s">
        <v>75</v>
      </c>
    </row>
    <row r="705" spans="1:17" s="3" customFormat="1" ht="14.25" x14ac:dyDescent="0.2">
      <c r="B705" s="72"/>
      <c r="I705" s="61"/>
      <c r="J705" s="61"/>
      <c r="K705" s="61"/>
      <c r="L705" s="61"/>
      <c r="M705" s="61"/>
      <c r="N705" s="62"/>
      <c r="O705" s="62" t="e">
        <f>+O704/E704-1</f>
        <v>#N/A</v>
      </c>
      <c r="P705" s="31"/>
      <c r="Q705" s="63" t="s">
        <v>76</v>
      </c>
    </row>
    <row r="706" spans="1:17" s="70" customFormat="1" ht="14.25" x14ac:dyDescent="0.2">
      <c r="A706" s="64"/>
      <c r="B706" s="65"/>
      <c r="C706" s="66"/>
      <c r="D706" s="66"/>
      <c r="E706" s="66"/>
      <c r="F706" s="66" t="e">
        <f>RATE(F$367-$E$367,,-$E704,F704)</f>
        <v>#N/A</v>
      </c>
      <c r="G706" s="66" t="e">
        <f t="shared" ref="G706:O706" si="165">RATE(G$367-$E$367,,-$E704,G704)</f>
        <v>#N/A</v>
      </c>
      <c r="H706" s="66" t="e">
        <f t="shared" si="165"/>
        <v>#N/A</v>
      </c>
      <c r="I706" s="66" t="e">
        <f t="shared" si="165"/>
        <v>#N/A</v>
      </c>
      <c r="J706" s="66" t="e">
        <f t="shared" si="165"/>
        <v>#N/A</v>
      </c>
      <c r="K706" s="66" t="e">
        <f t="shared" si="165"/>
        <v>#N/A</v>
      </c>
      <c r="L706" s="66" t="e">
        <f t="shared" si="165"/>
        <v>#N/A</v>
      </c>
      <c r="M706" s="66" t="e">
        <f t="shared" si="165"/>
        <v>#N/A</v>
      </c>
      <c r="N706" s="67" t="e">
        <f t="shared" si="165"/>
        <v>#N/A</v>
      </c>
      <c r="O706" s="67" t="e">
        <f t="shared" si="165"/>
        <v>#N/A</v>
      </c>
      <c r="P706" s="68"/>
      <c r="Q706" s="69" t="s">
        <v>77</v>
      </c>
    </row>
    <row r="707" spans="1:17" s="3" customFormat="1" ht="14.25" x14ac:dyDescent="0.2">
      <c r="B707" s="55"/>
      <c r="C707" s="56"/>
      <c r="D707" s="56"/>
      <c r="E707" s="56"/>
      <c r="F707" s="56"/>
      <c r="G707" s="56">
        <f t="shared" ref="G707:N707" si="166">+F$670+F707</f>
        <v>5.2445978999999997E-2</v>
      </c>
      <c r="H707" s="56">
        <f t="shared" si="166"/>
        <v>0.20975097899999998</v>
      </c>
      <c r="I707" s="56">
        <f t="shared" si="166"/>
        <v>0.35586209011100001</v>
      </c>
      <c r="J707" s="56">
        <f t="shared" si="166"/>
        <v>0.43086209011100002</v>
      </c>
      <c r="K707" s="56">
        <f t="shared" si="166"/>
        <v>0.52586209011100005</v>
      </c>
      <c r="L707" s="56">
        <f t="shared" si="166"/>
        <v>0.58686209011099999</v>
      </c>
      <c r="M707" s="56">
        <f t="shared" si="166"/>
        <v>0.68086209011099996</v>
      </c>
      <c r="N707" s="57">
        <f t="shared" si="166"/>
        <v>0.77986209011099994</v>
      </c>
      <c r="O707" s="57">
        <f>+N$670+N707</f>
        <v>0.81586209011099997</v>
      </c>
      <c r="P707" s="31"/>
      <c r="Q707" s="36" t="s">
        <v>74</v>
      </c>
    </row>
    <row r="708" spans="1:17" s="3" customFormat="1" ht="14.25" x14ac:dyDescent="0.2">
      <c r="B708" s="58"/>
      <c r="C708" s="59"/>
      <c r="D708" s="59"/>
      <c r="E708" s="59"/>
      <c r="F708" s="59">
        <f t="shared" ref="F708:O708" si="167">+F$680+F707</f>
        <v>2.9035780526066852</v>
      </c>
      <c r="G708" s="59">
        <f t="shared" si="167"/>
        <v>5.5732847352688148</v>
      </c>
      <c r="H708" s="59">
        <f t="shared" si="167"/>
        <v>6.0252853840214557</v>
      </c>
      <c r="I708" s="59">
        <f t="shared" si="167"/>
        <v>5.4550928850794804</v>
      </c>
      <c r="J708" s="59">
        <f t="shared" si="167"/>
        <v>5.8722159943086734</v>
      </c>
      <c r="K708" s="59">
        <f t="shared" si="167"/>
        <v>6.137346710640708</v>
      </c>
      <c r="L708" s="59">
        <f t="shared" si="167"/>
        <v>8.1212199658603179</v>
      </c>
      <c r="M708" s="59">
        <f t="shared" si="167"/>
        <v>9.9398622273612283</v>
      </c>
      <c r="N708" s="60">
        <f t="shared" si="167"/>
        <v>7.9585165050179398</v>
      </c>
      <c r="O708" s="60">
        <f t="shared" si="167"/>
        <v>6.4158620901109993</v>
      </c>
      <c r="P708" s="31"/>
      <c r="Q708" s="36" t="s">
        <v>75</v>
      </c>
    </row>
    <row r="709" spans="1:17" s="3" customFormat="1" ht="14.25" x14ac:dyDescent="0.2">
      <c r="B709" s="72"/>
      <c r="I709" s="61"/>
      <c r="J709" s="61"/>
      <c r="K709" s="61"/>
      <c r="L709" s="61"/>
      <c r="M709" s="61"/>
      <c r="N709" s="62"/>
      <c r="O709" s="62">
        <f>+O708/F708-1</f>
        <v>1.2096399593429781</v>
      </c>
      <c r="P709" s="31"/>
      <c r="Q709" s="63" t="s">
        <v>76</v>
      </c>
    </row>
    <row r="710" spans="1:17" s="70" customFormat="1" ht="14.25" x14ac:dyDescent="0.2">
      <c r="A710" s="64"/>
      <c r="B710" s="65"/>
      <c r="C710" s="66"/>
      <c r="D710" s="66"/>
      <c r="E710" s="66"/>
      <c r="F710" s="66"/>
      <c r="G710" s="66">
        <f>RATE(G$367-$F$367,,-$F708,G708)</f>
        <v>0.91945407848271976</v>
      </c>
      <c r="H710" s="66">
        <f t="shared" ref="H710:O710" si="168">RATE(H$367-$F$367,,-$F708,H708)</f>
        <v>0.44052917481116394</v>
      </c>
      <c r="I710" s="66">
        <f t="shared" si="168"/>
        <v>0.23392723007408919</v>
      </c>
      <c r="J710" s="66">
        <f t="shared" si="168"/>
        <v>0.19252400275182682</v>
      </c>
      <c r="K710" s="66">
        <f t="shared" si="168"/>
        <v>0.16147383473968552</v>
      </c>
      <c r="L710" s="66">
        <f t="shared" si="168"/>
        <v>0.18699246326786517</v>
      </c>
      <c r="M710" s="66">
        <f t="shared" si="168"/>
        <v>0.19220119114509704</v>
      </c>
      <c r="N710" s="67">
        <f t="shared" si="168"/>
        <v>0.1343245382073408</v>
      </c>
      <c r="O710" s="67">
        <f t="shared" si="168"/>
        <v>9.2088782241961292E-2</v>
      </c>
      <c r="P710" s="68"/>
      <c r="Q710" s="69" t="s">
        <v>77</v>
      </c>
    </row>
    <row r="711" spans="1:17" s="3" customFormat="1" ht="14.25" x14ac:dyDescent="0.2">
      <c r="B711" s="55"/>
      <c r="C711" s="56"/>
      <c r="D711" s="56"/>
      <c r="E711" s="56"/>
      <c r="F711" s="56"/>
      <c r="G711" s="56"/>
      <c r="H711" s="56">
        <f t="shared" ref="H711:N711" si="169">+G$670+G711</f>
        <v>0.15730499999999997</v>
      </c>
      <c r="I711" s="56">
        <f t="shared" si="169"/>
        <v>0.30341611111099998</v>
      </c>
      <c r="J711" s="56">
        <f t="shared" si="169"/>
        <v>0.37841611111099999</v>
      </c>
      <c r="K711" s="56">
        <f t="shared" si="169"/>
        <v>0.47341611111100002</v>
      </c>
      <c r="L711" s="56">
        <f t="shared" si="169"/>
        <v>0.53441611111099996</v>
      </c>
      <c r="M711" s="56">
        <f t="shared" si="169"/>
        <v>0.62841611111099993</v>
      </c>
      <c r="N711" s="57">
        <f t="shared" si="169"/>
        <v>0.72741611111099991</v>
      </c>
      <c r="O711" s="57">
        <f>+N$670+N711</f>
        <v>0.76341611111099994</v>
      </c>
      <c r="P711" s="31"/>
      <c r="Q711" s="36" t="s">
        <v>74</v>
      </c>
    </row>
    <row r="712" spans="1:17" s="3" customFormat="1" ht="14.25" x14ac:dyDescent="0.2">
      <c r="B712" s="58"/>
      <c r="C712" s="59"/>
      <c r="D712" s="59"/>
      <c r="E712" s="59"/>
      <c r="F712" s="59"/>
      <c r="G712" s="59">
        <f t="shared" ref="G712:O712" si="170">+G$680+G711</f>
        <v>5.520838756268815</v>
      </c>
      <c r="H712" s="59">
        <f t="shared" si="170"/>
        <v>5.9728394050214559</v>
      </c>
      <c r="I712" s="59">
        <f t="shared" si="170"/>
        <v>5.4026469060794806</v>
      </c>
      <c r="J712" s="59">
        <f t="shared" si="170"/>
        <v>5.8197700153086735</v>
      </c>
      <c r="K712" s="59">
        <f t="shared" si="170"/>
        <v>6.0849007316407073</v>
      </c>
      <c r="L712" s="59">
        <f t="shared" si="170"/>
        <v>8.0687739868603181</v>
      </c>
      <c r="M712" s="59">
        <f t="shared" si="170"/>
        <v>9.8874162483612267</v>
      </c>
      <c r="N712" s="60">
        <f t="shared" si="170"/>
        <v>7.90607052601794</v>
      </c>
      <c r="O712" s="60">
        <f t="shared" si="170"/>
        <v>6.3634161111109995</v>
      </c>
      <c r="P712" s="31"/>
      <c r="Q712" s="36" t="s">
        <v>75</v>
      </c>
    </row>
    <row r="713" spans="1:17" s="3" customFormat="1" ht="14.25" x14ac:dyDescent="0.2">
      <c r="B713" s="72"/>
      <c r="I713" s="61"/>
      <c r="J713" s="61"/>
      <c r="K713" s="61"/>
      <c r="L713" s="61"/>
      <c r="M713" s="61"/>
      <c r="N713" s="62"/>
      <c r="O713" s="62">
        <f>+O712/G712-1</f>
        <v>0.15261763511666637</v>
      </c>
      <c r="P713" s="31"/>
      <c r="Q713" s="63" t="s">
        <v>76</v>
      </c>
    </row>
    <row r="714" spans="1:17" s="70" customFormat="1" ht="14.25" x14ac:dyDescent="0.2">
      <c r="A714" s="64"/>
      <c r="B714" s="65"/>
      <c r="C714" s="66"/>
      <c r="D714" s="66"/>
      <c r="E714" s="66"/>
      <c r="F714" s="66"/>
      <c r="G714" s="66"/>
      <c r="H714" s="66">
        <f>RATE(H$367-$G$367,,-$G712,H712)</f>
        <v>8.1871735203170343E-2</v>
      </c>
      <c r="I714" s="66">
        <f t="shared" ref="I714:O714" si="171">RATE(I$367-$G$367,,-$G712,I712)</f>
        <v>-1.0762068104918263E-2</v>
      </c>
      <c r="J714" s="66">
        <f t="shared" si="171"/>
        <v>1.7732366665217957E-2</v>
      </c>
      <c r="K714" s="66">
        <f t="shared" si="171"/>
        <v>2.461830086490626E-2</v>
      </c>
      <c r="L714" s="66">
        <f t="shared" si="171"/>
        <v>7.8848588017498694E-2</v>
      </c>
      <c r="M714" s="66">
        <f t="shared" si="171"/>
        <v>0.10199500443520942</v>
      </c>
      <c r="N714" s="67">
        <f t="shared" si="171"/>
        <v>5.2638801130258775E-2</v>
      </c>
      <c r="O714" s="67">
        <f t="shared" si="171"/>
        <v>1.7912992098773464E-2</v>
      </c>
      <c r="P714" s="68"/>
      <c r="Q714" s="69" t="s">
        <v>77</v>
      </c>
    </row>
    <row r="715" spans="1:17" s="3" customFormat="1" ht="14.25" x14ac:dyDescent="0.2">
      <c r="B715" s="55"/>
      <c r="C715" s="56"/>
      <c r="D715" s="56"/>
      <c r="E715" s="56"/>
      <c r="F715" s="56"/>
      <c r="G715" s="56"/>
      <c r="H715" s="56"/>
      <c r="I715" s="56">
        <f t="shared" ref="I715:N715" si="172">+H$670+H715</f>
        <v>0.146111111111</v>
      </c>
      <c r="J715" s="56">
        <f t="shared" si="172"/>
        <v>0.22111111111100001</v>
      </c>
      <c r="K715" s="56">
        <f t="shared" si="172"/>
        <v>0.31611111111099999</v>
      </c>
      <c r="L715" s="56">
        <f t="shared" si="172"/>
        <v>0.37711111111099999</v>
      </c>
      <c r="M715" s="56">
        <f t="shared" si="172"/>
        <v>0.47111111111100001</v>
      </c>
      <c r="N715" s="57">
        <f t="shared" si="172"/>
        <v>0.57011111111099999</v>
      </c>
      <c r="O715" s="57">
        <f>+N$670+N715</f>
        <v>0.60611111111100002</v>
      </c>
      <c r="P715" s="31"/>
      <c r="Q715" s="36" t="s">
        <v>74</v>
      </c>
    </row>
    <row r="716" spans="1:17" s="3" customFormat="1" ht="14.25" x14ac:dyDescent="0.2">
      <c r="B716" s="58"/>
      <c r="C716" s="59"/>
      <c r="D716" s="59"/>
      <c r="E716" s="59"/>
      <c r="F716" s="59"/>
      <c r="G716" s="59"/>
      <c r="H716" s="59">
        <f t="shared" ref="H716:O716" si="173">+H$680+H715</f>
        <v>5.8155344050214559</v>
      </c>
      <c r="I716" s="59">
        <f t="shared" si="173"/>
        <v>5.2453419060794806</v>
      </c>
      <c r="J716" s="59">
        <f t="shared" si="173"/>
        <v>5.6624650153086735</v>
      </c>
      <c r="K716" s="59">
        <f t="shared" si="173"/>
        <v>5.9275957316407073</v>
      </c>
      <c r="L716" s="59">
        <f t="shared" si="173"/>
        <v>7.9114689868603181</v>
      </c>
      <c r="M716" s="59">
        <f t="shared" si="173"/>
        <v>9.7301112483612275</v>
      </c>
      <c r="N716" s="60">
        <f t="shared" si="173"/>
        <v>7.74876552601794</v>
      </c>
      <c r="O716" s="60">
        <f t="shared" si="173"/>
        <v>6.2061111111109994</v>
      </c>
      <c r="P716" s="31"/>
      <c r="Q716" s="36" t="s">
        <v>75</v>
      </c>
    </row>
    <row r="717" spans="1:17" s="3" customFormat="1" ht="14.25" x14ac:dyDescent="0.2">
      <c r="B717" s="72"/>
      <c r="I717" s="61"/>
      <c r="J717" s="61"/>
      <c r="K717" s="61"/>
      <c r="L717" s="61"/>
      <c r="M717" s="61"/>
      <c r="N717" s="62"/>
      <c r="O717" s="62">
        <f>+O716/H716-1</f>
        <v>6.7160931203897212E-2</v>
      </c>
      <c r="P717" s="31"/>
      <c r="Q717" s="63" t="s">
        <v>76</v>
      </c>
    </row>
    <row r="718" spans="1:17" s="70" customFormat="1" ht="14.25" x14ac:dyDescent="0.2">
      <c r="A718" s="64"/>
      <c r="B718" s="65"/>
      <c r="C718" s="66"/>
      <c r="D718" s="66"/>
      <c r="E718" s="66"/>
      <c r="F718" s="66"/>
      <c r="G718" s="66"/>
      <c r="H718" s="66"/>
      <c r="I718" s="66">
        <f t="shared" ref="I718:O718" si="174">RATE(I$367-$H$367,,-$H716,I716)</f>
        <v>-9.8046449256604717E-2</v>
      </c>
      <c r="J718" s="66">
        <f t="shared" si="174"/>
        <v>-1.3248145654720782E-2</v>
      </c>
      <c r="K718" s="66">
        <f t="shared" si="174"/>
        <v>6.3822826482986799E-3</v>
      </c>
      <c r="L718" s="66">
        <f t="shared" si="174"/>
        <v>7.9982890167698245E-2</v>
      </c>
      <c r="M718" s="66">
        <f t="shared" si="174"/>
        <v>0.10842327149498343</v>
      </c>
      <c r="N718" s="67">
        <f t="shared" si="174"/>
        <v>4.8995958623312678E-2</v>
      </c>
      <c r="O718" s="67">
        <f t="shared" si="174"/>
        <v>9.3292179245865383E-3</v>
      </c>
      <c r="P718" s="68"/>
      <c r="Q718" s="69" t="s">
        <v>77</v>
      </c>
    </row>
    <row r="719" spans="1:17" s="3" customFormat="1" ht="14.25" x14ac:dyDescent="0.2">
      <c r="B719" s="55"/>
      <c r="C719" s="56"/>
      <c r="D719" s="56"/>
      <c r="E719" s="56"/>
      <c r="F719" s="56"/>
      <c r="G719" s="56"/>
      <c r="H719" s="56"/>
      <c r="I719" s="56"/>
      <c r="J719" s="56">
        <f t="shared" ref="J719:N719" si="175">+I$670+I719</f>
        <v>7.5000000000000011E-2</v>
      </c>
      <c r="K719" s="56">
        <f t="shared" si="175"/>
        <v>0.17</v>
      </c>
      <c r="L719" s="56">
        <f t="shared" si="175"/>
        <v>0.23100000000000001</v>
      </c>
      <c r="M719" s="56">
        <f t="shared" si="175"/>
        <v>0.32500000000000001</v>
      </c>
      <c r="N719" s="57">
        <f t="shared" si="175"/>
        <v>0.42400000000000004</v>
      </c>
      <c r="O719" s="57">
        <f>+N$670+N719</f>
        <v>0.46000000000000008</v>
      </c>
      <c r="P719" s="31"/>
      <c r="Q719" s="36" t="s">
        <v>74</v>
      </c>
    </row>
    <row r="720" spans="1:17" s="3" customFormat="1" ht="14.25" x14ac:dyDescent="0.2">
      <c r="B720" s="58"/>
      <c r="C720" s="59"/>
      <c r="D720" s="59"/>
      <c r="E720" s="59"/>
      <c r="F720" s="59"/>
      <c r="G720" s="59"/>
      <c r="H720" s="59"/>
      <c r="I720" s="59">
        <f t="shared" ref="I720:O720" si="176">+I$680+I719</f>
        <v>5.0992307949684808</v>
      </c>
      <c r="J720" s="59">
        <f t="shared" si="176"/>
        <v>5.5163539041976737</v>
      </c>
      <c r="K720" s="59">
        <f t="shared" si="176"/>
        <v>5.7814846205297075</v>
      </c>
      <c r="L720" s="59">
        <f t="shared" si="176"/>
        <v>7.7653578757493182</v>
      </c>
      <c r="M720" s="59">
        <f t="shared" si="176"/>
        <v>9.5840001372502268</v>
      </c>
      <c r="N720" s="60">
        <f t="shared" si="176"/>
        <v>7.6026544149069402</v>
      </c>
      <c r="O720" s="60">
        <f t="shared" si="176"/>
        <v>6.06</v>
      </c>
      <c r="P720" s="31"/>
      <c r="Q720" s="36" t="s">
        <v>75</v>
      </c>
    </row>
    <row r="721" spans="1:17" s="3" customFormat="1" ht="14.25" x14ac:dyDescent="0.2">
      <c r="B721" s="72"/>
      <c r="I721" s="61"/>
      <c r="J721" s="61"/>
      <c r="K721" s="61"/>
      <c r="L721" s="61"/>
      <c r="M721" s="61"/>
      <c r="N721" s="62"/>
      <c r="O721" s="62">
        <f>+O720/I720-1</f>
        <v>0.1884145361648526</v>
      </c>
      <c r="P721" s="31"/>
      <c r="Q721" s="63" t="s">
        <v>76</v>
      </c>
    </row>
    <row r="722" spans="1:17" s="70" customFormat="1" ht="14.25" x14ac:dyDescent="0.2">
      <c r="A722" s="64"/>
      <c r="B722" s="65"/>
      <c r="C722" s="66"/>
      <c r="D722" s="66"/>
      <c r="E722" s="66"/>
      <c r="F722" s="66"/>
      <c r="G722" s="66"/>
      <c r="H722" s="66"/>
      <c r="I722" s="66"/>
      <c r="J722" s="66">
        <f t="shared" ref="J722:O722" si="177">RATE(J$367-$I$367,,-$I720,J720)</f>
        <v>8.1801182570668721E-2</v>
      </c>
      <c r="K722" s="66">
        <f t="shared" si="177"/>
        <v>6.4798309327359041E-2</v>
      </c>
      <c r="L722" s="66">
        <f t="shared" si="177"/>
        <v>0.15049729576538662</v>
      </c>
      <c r="M722" s="66">
        <f t="shared" si="177"/>
        <v>0.17087500634202413</v>
      </c>
      <c r="N722" s="67">
        <f t="shared" si="177"/>
        <v>8.315875940022617E-2</v>
      </c>
      <c r="O722" s="67">
        <f t="shared" si="177"/>
        <v>2.9187870553126223E-2</v>
      </c>
      <c r="P722" s="68"/>
      <c r="Q722" s="69" t="s">
        <v>77</v>
      </c>
    </row>
    <row r="723" spans="1:17" s="3" customFormat="1" ht="14.25" x14ac:dyDescent="0.2">
      <c r="B723" s="55"/>
      <c r="C723" s="56"/>
      <c r="D723" s="56"/>
      <c r="E723" s="56"/>
      <c r="F723" s="56"/>
      <c r="G723" s="56"/>
      <c r="H723" s="56"/>
      <c r="I723" s="56"/>
      <c r="J723" s="56"/>
      <c r="K723" s="56">
        <f>+J$670+J723</f>
        <v>9.5000000000000001E-2</v>
      </c>
      <c r="L723" s="56">
        <f>+K$670+K723</f>
        <v>0.156</v>
      </c>
      <c r="M723" s="56">
        <f>+L$670+L723</f>
        <v>0.25</v>
      </c>
      <c r="N723" s="57">
        <f>+M$670+M723</f>
        <v>0.34899999999999998</v>
      </c>
      <c r="O723" s="57">
        <f>+N$670+N723</f>
        <v>0.38500000000000001</v>
      </c>
      <c r="P723" s="31"/>
      <c r="Q723" s="36" t="s">
        <v>74</v>
      </c>
    </row>
    <row r="724" spans="1:17" s="3" customFormat="1" ht="14.25" x14ac:dyDescent="0.2">
      <c r="B724" s="58"/>
      <c r="C724" s="59"/>
      <c r="D724" s="59"/>
      <c r="E724" s="59"/>
      <c r="F724" s="59"/>
      <c r="G724" s="59"/>
      <c r="H724" s="59"/>
      <c r="I724" s="59"/>
      <c r="J724" s="59">
        <f t="shared" ref="J724:O724" si="178">+J$680+J723</f>
        <v>5.4413539041976735</v>
      </c>
      <c r="K724" s="59">
        <f t="shared" si="178"/>
        <v>5.7064846205297073</v>
      </c>
      <c r="L724" s="59">
        <f t="shared" si="178"/>
        <v>7.6903578757493181</v>
      </c>
      <c r="M724" s="59">
        <f t="shared" si="178"/>
        <v>9.5090001372502275</v>
      </c>
      <c r="N724" s="60">
        <f t="shared" si="178"/>
        <v>7.52765441490694</v>
      </c>
      <c r="O724" s="60">
        <f t="shared" si="178"/>
        <v>5.9849999999999994</v>
      </c>
      <c r="P724" s="31"/>
      <c r="Q724" s="36" t="s">
        <v>75</v>
      </c>
    </row>
    <row r="725" spans="1:17" s="3" customFormat="1" ht="14.25" x14ac:dyDescent="0.2">
      <c r="B725" s="72"/>
      <c r="I725" s="61"/>
      <c r="J725" s="61"/>
      <c r="K725" s="61"/>
      <c r="L725" s="61"/>
      <c r="M725" s="61"/>
      <c r="N725" s="62"/>
      <c r="O725" s="62">
        <f>+O724/J724-1</f>
        <v>9.9910078516109113E-2</v>
      </c>
      <c r="P725" s="31"/>
      <c r="Q725" s="63" t="s">
        <v>76</v>
      </c>
    </row>
    <row r="726" spans="1:17" s="70" customFormat="1" ht="14.25" x14ac:dyDescent="0.2">
      <c r="A726" s="64"/>
      <c r="B726" s="65"/>
      <c r="C726" s="66"/>
      <c r="D726" s="66"/>
      <c r="E726" s="66"/>
      <c r="F726" s="66"/>
      <c r="G726" s="66"/>
      <c r="H726" s="66"/>
      <c r="I726" s="66"/>
      <c r="J726" s="66"/>
      <c r="K726" s="66">
        <f>RATE(K$367-$J$367,,-$J724,K724)</f>
        <v>4.8725137346332471E-2</v>
      </c>
      <c r="L726" s="66">
        <f>RATE(L$367-$J$367,,-$J724,L724)</f>
        <v>0.18883008946166294</v>
      </c>
      <c r="M726" s="66">
        <f>RATE(M$367-$J$367,,-$J724,M724)</f>
        <v>0.20450690358019591</v>
      </c>
      <c r="N726" s="67">
        <f>RATE(N$367-$J$367,,-$J724,N724)</f>
        <v>8.4521522146432368E-2</v>
      </c>
      <c r="O726" s="67">
        <f>RATE(O$367-$J$367,,-$J724,O724)</f>
        <v>1.9228211944403332E-2</v>
      </c>
      <c r="P726" s="68"/>
      <c r="Q726" s="69" t="s">
        <v>77</v>
      </c>
    </row>
    <row r="727" spans="1:17" s="3" customFormat="1" ht="14.25" x14ac:dyDescent="0.2">
      <c r="B727" s="73"/>
      <c r="C727" s="74"/>
      <c r="D727" s="74"/>
      <c r="E727" s="74"/>
      <c r="F727" s="74"/>
      <c r="G727" s="74"/>
      <c r="H727" s="74"/>
      <c r="I727" s="74"/>
      <c r="J727" s="74"/>
      <c r="K727" s="74"/>
      <c r="L727" s="74">
        <f>+K$670+K727</f>
        <v>6.0999999999999999E-2</v>
      </c>
      <c r="M727" s="74">
        <f>+L$670+L727</f>
        <v>0.155</v>
      </c>
      <c r="N727" s="75">
        <f>+M$670+M727</f>
        <v>0.254</v>
      </c>
      <c r="O727" s="75">
        <f>+N$670+N727</f>
        <v>0.29000000000000004</v>
      </c>
      <c r="P727" s="31"/>
      <c r="Q727" s="36" t="s">
        <v>74</v>
      </c>
    </row>
    <row r="728" spans="1:17" s="3" customFormat="1" ht="14.25" x14ac:dyDescent="0.2">
      <c r="B728" s="76"/>
      <c r="C728" s="77"/>
      <c r="D728" s="77"/>
      <c r="E728" s="77"/>
      <c r="F728" s="77"/>
      <c r="G728" s="77"/>
      <c r="H728" s="77"/>
      <c r="I728" s="77"/>
      <c r="J728" s="77"/>
      <c r="K728" s="77">
        <f>+K$680+K727</f>
        <v>5.6114846205297075</v>
      </c>
      <c r="L728" s="77">
        <f>+L$680+L727</f>
        <v>7.5953578757493183</v>
      </c>
      <c r="M728" s="77">
        <f>+M$680+M727</f>
        <v>9.4140001372502269</v>
      </c>
      <c r="N728" s="78">
        <f>+N$680+N727</f>
        <v>7.4326544149069402</v>
      </c>
      <c r="O728" s="78">
        <f>+O$680+O727</f>
        <v>5.89</v>
      </c>
      <c r="P728" s="31"/>
      <c r="Q728" s="36" t="s">
        <v>75</v>
      </c>
    </row>
    <row r="729" spans="1:17" s="3" customFormat="1" ht="14.25" x14ac:dyDescent="0.2">
      <c r="B729" s="72"/>
      <c r="I729" s="61"/>
      <c r="J729" s="61"/>
      <c r="K729" s="61"/>
      <c r="L729" s="61"/>
      <c r="M729" s="61"/>
      <c r="N729" s="62"/>
      <c r="O729" s="62">
        <f>+O728/K728-1</f>
        <v>4.9633100383335016E-2</v>
      </c>
      <c r="P729" s="31"/>
      <c r="Q729" s="63" t="s">
        <v>76</v>
      </c>
    </row>
    <row r="730" spans="1:17" s="70" customFormat="1" ht="14.25" x14ac:dyDescent="0.2">
      <c r="A730" s="64"/>
      <c r="B730" s="65"/>
      <c r="C730" s="66"/>
      <c r="D730" s="66"/>
      <c r="E730" s="66"/>
      <c r="F730" s="66"/>
      <c r="G730" s="66"/>
      <c r="H730" s="66"/>
      <c r="I730" s="66"/>
      <c r="J730" s="66"/>
      <c r="K730" s="66"/>
      <c r="L730" s="66">
        <f>RATE(L$367-$K$367,,-$K728,L728)</f>
        <v>0.3535380366118403</v>
      </c>
      <c r="M730" s="66">
        <f>RATE(M$367-$K$367,,-$K728,M728)</f>
        <v>0.29523392693324502</v>
      </c>
      <c r="N730" s="67">
        <f>RATE(N$367-$K$367,,-$K728,N728)</f>
        <v>9.8218413657966616E-2</v>
      </c>
      <c r="O730" s="67">
        <f>RATE(O$367-$K$367,,-$K728,O728)</f>
        <v>1.218379372239321E-2</v>
      </c>
      <c r="P730" s="68"/>
      <c r="Q730" s="69" t="s">
        <v>77</v>
      </c>
    </row>
    <row r="731" spans="1:17" s="3" customFormat="1" ht="14.25" x14ac:dyDescent="0.2">
      <c r="B731" s="73"/>
      <c r="C731" s="74"/>
      <c r="D731" s="74"/>
      <c r="E731" s="74"/>
      <c r="F731" s="74"/>
      <c r="G731" s="74"/>
      <c r="H731" s="74"/>
      <c r="I731" s="74"/>
      <c r="J731" s="74"/>
      <c r="K731" s="74"/>
      <c r="L731" s="74"/>
      <c r="M731" s="74">
        <f>+L$670+L731</f>
        <v>9.4E-2</v>
      </c>
      <c r="N731" s="75">
        <f>+M$670+M731</f>
        <v>0.193</v>
      </c>
      <c r="O731" s="75">
        <f>+N$670+N731</f>
        <v>0.22900000000000001</v>
      </c>
      <c r="P731" s="31"/>
      <c r="Q731" s="36" t="s">
        <v>74</v>
      </c>
    </row>
    <row r="732" spans="1:17" s="3" customFormat="1" ht="14.25" x14ac:dyDescent="0.2">
      <c r="B732" s="76"/>
      <c r="C732" s="77"/>
      <c r="D732" s="77"/>
      <c r="E732" s="77"/>
      <c r="F732" s="77"/>
      <c r="G732" s="77"/>
      <c r="H732" s="77"/>
      <c r="I732" s="77"/>
      <c r="J732" s="77"/>
      <c r="K732" s="77"/>
      <c r="L732" s="77">
        <f>+L$680+L731</f>
        <v>7.5343578757493184</v>
      </c>
      <c r="M732" s="77">
        <f>+M$680+M731</f>
        <v>9.3530001372502269</v>
      </c>
      <c r="N732" s="78">
        <f>+N$680+N731</f>
        <v>7.3716544149069394</v>
      </c>
      <c r="O732" s="78">
        <f>+O$680+O731</f>
        <v>5.8289999999999997</v>
      </c>
      <c r="P732" s="31"/>
      <c r="Q732" s="36" t="s">
        <v>75</v>
      </c>
    </row>
    <row r="733" spans="1:17" s="3" customFormat="1" ht="14.25" x14ac:dyDescent="0.2">
      <c r="B733" s="72"/>
      <c r="I733" s="61"/>
      <c r="J733" s="61"/>
      <c r="K733" s="61"/>
      <c r="L733" s="61"/>
      <c r="M733" s="61"/>
      <c r="N733" s="62"/>
      <c r="O733" s="62">
        <f>+O732/L732-1</f>
        <v>-0.22634415618062409</v>
      </c>
      <c r="P733" s="31"/>
      <c r="Q733" s="63" t="s">
        <v>76</v>
      </c>
    </row>
    <row r="734" spans="1:17" s="70" customFormat="1" ht="14.25" x14ac:dyDescent="0.2">
      <c r="A734" s="64"/>
      <c r="B734" s="65"/>
      <c r="C734" s="66"/>
      <c r="D734" s="66"/>
      <c r="E734" s="66"/>
      <c r="F734" s="66"/>
      <c r="G734" s="66"/>
      <c r="H734" s="66"/>
      <c r="I734" s="66"/>
      <c r="J734" s="66"/>
      <c r="K734" s="66"/>
      <c r="L734" s="66"/>
      <c r="M734" s="66">
        <f>RATE(M$367-$L$367,,-$L732,M732)</f>
        <v>0.24137986162756275</v>
      </c>
      <c r="N734" s="67">
        <f>RATE(N$367-$L$367,,-$L732,N732)</f>
        <v>-1.0856364125294494E-2</v>
      </c>
      <c r="O734" s="67">
        <f>RATE(O$367-$L$367,,-$L732,O732)</f>
        <v>-8.1986072432903928E-2</v>
      </c>
      <c r="P734" s="68"/>
      <c r="Q734" s="69" t="s">
        <v>77</v>
      </c>
    </row>
    <row r="735" spans="1:17" s="3" customFormat="1" ht="14.25" x14ac:dyDescent="0.2">
      <c r="B735" s="73"/>
      <c r="C735" s="74"/>
      <c r="D735" s="74"/>
      <c r="E735" s="74"/>
      <c r="F735" s="74"/>
      <c r="G735" s="74"/>
      <c r="H735" s="74"/>
      <c r="I735" s="74"/>
      <c r="J735" s="74"/>
      <c r="K735" s="74"/>
      <c r="L735" s="74"/>
      <c r="M735" s="74"/>
      <c r="N735" s="75">
        <f>+M$670+M735</f>
        <v>9.9000000000000005E-2</v>
      </c>
      <c r="O735" s="75">
        <f>+N$670+N735</f>
        <v>0.13500000000000001</v>
      </c>
      <c r="P735" s="31"/>
      <c r="Q735" s="36" t="s">
        <v>74</v>
      </c>
    </row>
    <row r="736" spans="1:17" s="3" customFormat="1" ht="14.25" x14ac:dyDescent="0.2">
      <c r="B736" s="76"/>
      <c r="C736" s="77"/>
      <c r="D736" s="77"/>
      <c r="E736" s="77"/>
      <c r="F736" s="77"/>
      <c r="G736" s="77"/>
      <c r="H736" s="77"/>
      <c r="I736" s="77"/>
      <c r="J736" s="77"/>
      <c r="K736" s="77"/>
      <c r="L736" s="77"/>
      <c r="M736" s="77">
        <f>+M$680+M735</f>
        <v>9.2590001372502275</v>
      </c>
      <c r="N736" s="78">
        <f>+N$680+N735</f>
        <v>7.27765441490694</v>
      </c>
      <c r="O736" s="78">
        <f>+O$680+O735</f>
        <v>5.7349999999999994</v>
      </c>
      <c r="P736" s="31"/>
      <c r="Q736" s="36" t="s">
        <v>75</v>
      </c>
    </row>
    <row r="737" spans="1:17" s="3" customFormat="1" ht="14.25" x14ac:dyDescent="0.2">
      <c r="B737" s="72"/>
      <c r="I737" s="61"/>
      <c r="J737" s="61"/>
      <c r="K737" s="61"/>
      <c r="L737" s="61"/>
      <c r="M737" s="61"/>
      <c r="N737" s="62"/>
      <c r="O737" s="62">
        <f>+O736/M736-1</f>
        <v>-0.38060266605599158</v>
      </c>
      <c r="P737" s="31"/>
      <c r="Q737" s="63" t="s">
        <v>76</v>
      </c>
    </row>
    <row r="738" spans="1:17" s="70" customFormat="1" ht="14.25" x14ac:dyDescent="0.2">
      <c r="A738" s="64"/>
      <c r="B738" s="65"/>
      <c r="C738" s="66"/>
      <c r="D738" s="66"/>
      <c r="E738" s="66"/>
      <c r="F738" s="66"/>
      <c r="G738" s="66"/>
      <c r="H738" s="66"/>
      <c r="I738" s="66"/>
      <c r="J738" s="66"/>
      <c r="K738" s="66"/>
      <c r="L738" s="66"/>
      <c r="M738" s="66"/>
      <c r="N738" s="67">
        <f>RATE(N$367-$M$367,,-$M736,N736)</f>
        <v>-0.21399132659822109</v>
      </c>
      <c r="O738" s="67">
        <f>RATE(O$367-$M$367,,-$M736,O736)</f>
        <v>-0.2129819989707932</v>
      </c>
      <c r="P738" s="68"/>
      <c r="Q738" s="69" t="s">
        <v>77</v>
      </c>
    </row>
    <row r="739" spans="1:17" s="3" customFormat="1" ht="14.25" x14ac:dyDescent="0.2">
      <c r="B739" s="73"/>
      <c r="C739" s="74"/>
      <c r="D739" s="74"/>
      <c r="E739" s="74"/>
      <c r="F739" s="74"/>
      <c r="G739" s="74"/>
      <c r="H739" s="74"/>
      <c r="I739" s="74"/>
      <c r="J739" s="74"/>
      <c r="K739" s="74"/>
      <c r="L739" s="74"/>
      <c r="M739" s="74"/>
      <c r="N739" s="75"/>
      <c r="O739" s="75">
        <f>+N$670+N739</f>
        <v>3.6000000000000004E-2</v>
      </c>
      <c r="P739" s="31"/>
      <c r="Q739" s="36" t="s">
        <v>74</v>
      </c>
    </row>
    <row r="740" spans="1:17" s="3" customFormat="1" ht="14.25" x14ac:dyDescent="0.2">
      <c r="B740" s="76"/>
      <c r="C740" s="77"/>
      <c r="D740" s="77"/>
      <c r="E740" s="77"/>
      <c r="F740" s="77"/>
      <c r="G740" s="77"/>
      <c r="H740" s="77"/>
      <c r="I740" s="77"/>
      <c r="J740" s="77"/>
      <c r="K740" s="77"/>
      <c r="L740" s="77"/>
      <c r="M740" s="77"/>
      <c r="N740" s="78">
        <f>+N$680+N739</f>
        <v>7.1786544149069398</v>
      </c>
      <c r="O740" s="78">
        <f>+O$680+O739</f>
        <v>5.6359999999999992</v>
      </c>
      <c r="P740" s="31"/>
      <c r="Q740" s="36" t="s">
        <v>75</v>
      </c>
    </row>
    <row r="741" spans="1:17" s="3" customFormat="1" ht="14.25" x14ac:dyDescent="0.2">
      <c r="B741" s="72"/>
      <c r="I741" s="61"/>
      <c r="J741" s="61"/>
      <c r="K741" s="61"/>
      <c r="L741" s="61"/>
      <c r="M741" s="61"/>
      <c r="N741" s="62"/>
      <c r="O741" s="62">
        <f>+O740/N740-1</f>
        <v>-0.21489464818135262</v>
      </c>
      <c r="P741" s="31"/>
      <c r="Q741" s="63" t="s">
        <v>76</v>
      </c>
    </row>
    <row r="742" spans="1:17" s="70" customFormat="1" ht="14.25" x14ac:dyDescent="0.2">
      <c r="A742" s="64"/>
      <c r="B742" s="65"/>
      <c r="C742" s="66"/>
      <c r="D742" s="66"/>
      <c r="E742" s="66"/>
      <c r="F742" s="66"/>
      <c r="G742" s="66"/>
      <c r="H742" s="66"/>
      <c r="I742" s="66"/>
      <c r="J742" s="66"/>
      <c r="K742" s="66"/>
      <c r="L742" s="66"/>
      <c r="M742" s="66"/>
      <c r="N742" s="67"/>
      <c r="O742" s="67">
        <f>RATE(O$367-$N$367,,-$N740,O740)</f>
        <v>-0.21489464818135265</v>
      </c>
      <c r="P742" s="68"/>
      <c r="Q742" s="69" t="s">
        <v>77</v>
      </c>
    </row>
  </sheetData>
  <mergeCells count="59">
    <mergeCell ref="B393:N393"/>
    <mergeCell ref="B368:N368"/>
    <mergeCell ref="B369:N369"/>
    <mergeCell ref="B375:N375"/>
    <mergeCell ref="B381:N381"/>
    <mergeCell ref="B387:N387"/>
    <mergeCell ref="B459:N459"/>
    <mergeCell ref="B399:N399"/>
    <mergeCell ref="B405:N405"/>
    <mergeCell ref="B411:N411"/>
    <mergeCell ref="B417:N417"/>
    <mergeCell ref="B422:N422"/>
    <mergeCell ref="B423:N423"/>
    <mergeCell ref="B429:N429"/>
    <mergeCell ref="B435:N435"/>
    <mergeCell ref="B441:N441"/>
    <mergeCell ref="B447:N447"/>
    <mergeCell ref="B453:N453"/>
    <mergeCell ref="B517:N517"/>
    <mergeCell ref="B465:N465"/>
    <mergeCell ref="B466:N466"/>
    <mergeCell ref="B472:N472"/>
    <mergeCell ref="B478:N478"/>
    <mergeCell ref="B479:N479"/>
    <mergeCell ref="B486:N486"/>
    <mergeCell ref="B492:N492"/>
    <mergeCell ref="B498:N498"/>
    <mergeCell ref="B504:N504"/>
    <mergeCell ref="B510:N510"/>
    <mergeCell ref="B516:N516"/>
    <mergeCell ref="B602:N602"/>
    <mergeCell ref="B525:N525"/>
    <mergeCell ref="B533:N533"/>
    <mergeCell ref="B534:N534"/>
    <mergeCell ref="B542:N542"/>
    <mergeCell ref="B550:N550"/>
    <mergeCell ref="B558:N558"/>
    <mergeCell ref="B565:N565"/>
    <mergeCell ref="B573:N573"/>
    <mergeCell ref="B581:N581"/>
    <mergeCell ref="B588:N588"/>
    <mergeCell ref="B595:N595"/>
    <mergeCell ref="B654:N654"/>
    <mergeCell ref="B610:N610"/>
    <mergeCell ref="B611:N611"/>
    <mergeCell ref="B617:N617"/>
    <mergeCell ref="B623:N623"/>
    <mergeCell ref="B628:N628"/>
    <mergeCell ref="B629:N629"/>
    <mergeCell ref="B634:N634"/>
    <mergeCell ref="B639:N639"/>
    <mergeCell ref="B644:N644"/>
    <mergeCell ref="B649:N649"/>
    <mergeCell ref="B650:N650"/>
    <mergeCell ref="B657:N657"/>
    <mergeCell ref="B660:N660"/>
    <mergeCell ref="B665:N665"/>
    <mergeCell ref="B681:N681"/>
    <mergeCell ref="B690:N690"/>
  </mergeCells>
  <conditionalFormatting sqref="Q543:Q546 Q551:Q554 Q582:Q585 Q556 Q608 Q535:Q538 Q540 Q587 Q603:Q606 P516:Q517 B581 B516 Q564 C370:M374 C376:M380 C382:M386 C388:M392 C394:M398 C400:M404 C410:M410 C416:M416 Q477 Q480:Q484 B622 N376:N378 N382:N384 N388:N390 N394:N396 N400:N402 B406:N408 B409:M409 B412:N414 B415:M415 B418:N420 B424:N426 B427:M427 B430:N432 B433:M433 B436:N438 B439:M439 B442:N444 B445:M445 B448:N450 B451:M451 B452:N452 B454:N456 B457:M457 B460:N462 B463:M463 B467:N469 B470:M470 B473:N475 B476:M476 B523:N523 B587 B616 B640:N643 B571:N571 B579:N579 B594:N594 B608:N608 P660 B660 P602:Q602 B602 P595:Q595 B595 P573:Q573 B573 B556 P486:Q486 B486 P478:Q479 B478:B479 B472 B465:B466 B459 B453 B441 B435 B429 B421:M421 B422:B423 B417 B411 B405 B399:B403 B393:B397 B387:B391 B381:B385 B375:B379 B368:B369 B558">
    <cfRule type="cellIs" dxfId="8654" priority="1205" operator="lessThan">
      <formula>0</formula>
    </cfRule>
  </conditionalFormatting>
  <conditionalFormatting sqref="P602">
    <cfRule type="cellIs" dxfId="8653" priority="1200" operator="lessThan">
      <formula>0</formula>
    </cfRule>
  </conditionalFormatting>
  <conditionalFormatting sqref="B367:N367">
    <cfRule type="cellIs" dxfId="8652" priority="1199" operator="lessThan">
      <formula>0</formula>
    </cfRule>
  </conditionalFormatting>
  <conditionalFormatting sqref="P533:P534">
    <cfRule type="cellIs" dxfId="8651" priority="1201" operator="lessThan">
      <formula>0</formula>
    </cfRule>
  </conditionalFormatting>
  <conditionalFormatting sqref="P542 Q548 Q558:Q564">
    <cfRule type="cellIs" dxfId="8650" priority="1202" operator="lessThan">
      <formula>0</formula>
    </cfRule>
  </conditionalFormatting>
  <conditionalFormatting sqref="P550">
    <cfRule type="cellIs" dxfId="8649" priority="1203" operator="lessThan">
      <formula>0</formula>
    </cfRule>
  </conditionalFormatting>
  <conditionalFormatting sqref="P581">
    <cfRule type="cellIs" dxfId="8648" priority="1204" operator="lessThan">
      <formula>0</formula>
    </cfRule>
  </conditionalFormatting>
  <conditionalFormatting sqref="B367:N367">
    <cfRule type="cellIs" dxfId="8647" priority="1198" operator="lessThan">
      <formula>0</formula>
    </cfRule>
  </conditionalFormatting>
  <conditionalFormatting sqref="Q607">
    <cfRule type="cellIs" dxfId="8646" priority="1183" operator="lessThan">
      <formula>0</formula>
    </cfRule>
  </conditionalFormatting>
  <conditionalFormatting sqref="Q518:Q521">
    <cfRule type="cellIs" dxfId="8645" priority="1197" operator="lessThan">
      <formula>0</formula>
    </cfRule>
  </conditionalFormatting>
  <conditionalFormatting sqref="Q522">
    <cfRule type="cellIs" dxfId="8644" priority="1196" operator="lessThan">
      <formula>0</formula>
    </cfRule>
  </conditionalFormatting>
  <conditionalFormatting sqref="Q522">
    <cfRule type="cellIs" dxfId="8643" priority="1195" operator="lessThan">
      <formula>0</formula>
    </cfRule>
  </conditionalFormatting>
  <conditionalFormatting sqref="B533">
    <cfRule type="cellIs" dxfId="8642" priority="1193" operator="lessThan">
      <formula>0</formula>
    </cfRule>
  </conditionalFormatting>
  <conditionalFormatting sqref="B550">
    <cfRule type="cellIs" dxfId="8641" priority="1192" operator="lessThan">
      <formula>0</formula>
    </cfRule>
  </conditionalFormatting>
  <conditionalFormatting sqref="Q539">
    <cfRule type="cellIs" dxfId="8640" priority="1191" operator="lessThan">
      <formula>0</formula>
    </cfRule>
  </conditionalFormatting>
  <conditionalFormatting sqref="Q539">
    <cfRule type="cellIs" dxfId="8639" priority="1190" operator="lessThan">
      <formula>0</formula>
    </cfRule>
  </conditionalFormatting>
  <conditionalFormatting sqref="Q586">
    <cfRule type="cellIs" dxfId="8638" priority="1185" operator="lessThan">
      <formula>0</formula>
    </cfRule>
  </conditionalFormatting>
  <conditionalFormatting sqref="B542 B534">
    <cfRule type="cellIs" dxfId="8637" priority="1194" operator="lessThan">
      <formula>0</formula>
    </cfRule>
  </conditionalFormatting>
  <conditionalFormatting sqref="Q547">
    <cfRule type="cellIs" dxfId="8636" priority="1188" operator="lessThan">
      <formula>0</formula>
    </cfRule>
  </conditionalFormatting>
  <conditionalFormatting sqref="Q555">
    <cfRule type="cellIs" dxfId="8635" priority="1187" operator="lessThan">
      <formula>0</formula>
    </cfRule>
  </conditionalFormatting>
  <conditionalFormatting sqref="Q555">
    <cfRule type="cellIs" dxfId="8634" priority="1186" operator="lessThan">
      <formula>0</formula>
    </cfRule>
  </conditionalFormatting>
  <conditionalFormatting sqref="P558">
    <cfRule type="cellIs" dxfId="8633" priority="1174" operator="lessThan">
      <formula>0</formula>
    </cfRule>
  </conditionalFormatting>
  <conditionalFormatting sqref="Q547">
    <cfRule type="cellIs" dxfId="8632" priority="1189" operator="lessThan">
      <formula>0</formula>
    </cfRule>
  </conditionalFormatting>
  <conditionalFormatting sqref="Q586">
    <cfRule type="cellIs" dxfId="8631" priority="1184" operator="lessThan">
      <formula>0</formula>
    </cfRule>
  </conditionalFormatting>
  <conditionalFormatting sqref="P603:P606">
    <cfRule type="cellIs" dxfId="8630" priority="1176" operator="lessThan">
      <formula>0</formula>
    </cfRule>
  </conditionalFormatting>
  <conditionalFormatting sqref="P582:P585">
    <cfRule type="cellIs" dxfId="8629" priority="1177" operator="lessThan">
      <formula>0</formula>
    </cfRule>
  </conditionalFormatting>
  <conditionalFormatting sqref="Q385">
    <cfRule type="cellIs" dxfId="8628" priority="1135" operator="lessThan">
      <formula>0</formula>
    </cfRule>
  </conditionalFormatting>
  <conditionalFormatting sqref="Q607">
    <cfRule type="cellIs" dxfId="8627" priority="1182" operator="lessThan">
      <formula>0</formula>
    </cfRule>
  </conditionalFormatting>
  <conditionalFormatting sqref="Q563">
    <cfRule type="cellIs" dxfId="8626" priority="1173" operator="lessThan">
      <formula>0</formula>
    </cfRule>
  </conditionalFormatting>
  <conditionalFormatting sqref="J372:N373 K370:N371">
    <cfRule type="cellIs" dxfId="8625" priority="1162" operator="lessThan">
      <formula>0</formula>
    </cfRule>
  </conditionalFormatting>
  <conditionalFormatting sqref="P535:P538">
    <cfRule type="cellIs" dxfId="8624" priority="1181" operator="lessThan">
      <formula>0</formula>
    </cfRule>
  </conditionalFormatting>
  <conditionalFormatting sqref="P543:P546">
    <cfRule type="cellIs" dxfId="8623" priority="1180" operator="lessThan">
      <formula>0</formula>
    </cfRule>
  </conditionalFormatting>
  <conditionalFormatting sqref="P558:P562">
    <cfRule type="cellIs" dxfId="8622" priority="1179" operator="lessThan">
      <formula>0</formula>
    </cfRule>
  </conditionalFormatting>
  <conditionalFormatting sqref="P551:P554">
    <cfRule type="cellIs" dxfId="8621" priority="1178" operator="lessThan">
      <formula>0</formula>
    </cfRule>
  </conditionalFormatting>
  <conditionalFormatting sqref="Q563">
    <cfRule type="cellIs" dxfId="8620" priority="1172" operator="lessThan">
      <formula>0</formula>
    </cfRule>
  </conditionalFormatting>
  <conditionalFormatting sqref="Q373">
    <cfRule type="cellIs" dxfId="8619" priority="1155" operator="lessThan">
      <formula>0</formula>
    </cfRule>
  </conditionalFormatting>
  <conditionalFormatting sqref="Q559:Q562 B558">
    <cfRule type="cellIs" dxfId="8618" priority="1175" operator="lessThan">
      <formula>0</formula>
    </cfRule>
  </conditionalFormatting>
  <conditionalFormatting sqref="P574:P577">
    <cfRule type="cellIs" dxfId="8617" priority="1167" operator="lessThan">
      <formula>0</formula>
    </cfRule>
  </conditionalFormatting>
  <conditionalFormatting sqref="Q574:Q577 Q579">
    <cfRule type="cellIs" dxfId="8616" priority="1170" operator="lessThan">
      <formula>0</formula>
    </cfRule>
  </conditionalFormatting>
  <conditionalFormatting sqref="Q578">
    <cfRule type="cellIs" dxfId="8615" priority="1169" operator="lessThan">
      <formula>0</formula>
    </cfRule>
  </conditionalFormatting>
  <conditionalFormatting sqref="Q487:Q491">
    <cfRule type="cellIs" dxfId="8614" priority="1166" operator="lessThan">
      <formula>0</formula>
    </cfRule>
  </conditionalFormatting>
  <conditionalFormatting sqref="Q578">
    <cfRule type="cellIs" dxfId="8613" priority="1168" operator="lessThan">
      <formula>0</formula>
    </cfRule>
  </conditionalFormatting>
  <conditionalFormatting sqref="J370">
    <cfRule type="cellIs" dxfId="8612" priority="1161" operator="lessThan">
      <formula>0</formula>
    </cfRule>
  </conditionalFormatting>
  <conditionalFormatting sqref="P559:P562">
    <cfRule type="cellIs" dxfId="8611" priority="1171" operator="lessThan">
      <formula>0</formula>
    </cfRule>
  </conditionalFormatting>
  <conditionalFormatting sqref="P368:Q369 Q370:Q372">
    <cfRule type="cellIs" dxfId="8610" priority="1165" operator="lessThan">
      <formula>0</formula>
    </cfRule>
  </conditionalFormatting>
  <conditionalFormatting sqref="Q415">
    <cfRule type="cellIs" dxfId="8609" priority="1088" operator="lessThan">
      <formula>0</formula>
    </cfRule>
  </conditionalFormatting>
  <conditionalFormatting sqref="B368">
    <cfRule type="cellIs" dxfId="8608" priority="1160" operator="lessThan">
      <formula>0</formula>
    </cfRule>
  </conditionalFormatting>
  <conditionalFormatting sqref="P412:P414">
    <cfRule type="cellIs" dxfId="8607" priority="1092" operator="lessThan">
      <formula>0</formula>
    </cfRule>
  </conditionalFormatting>
  <conditionalFormatting sqref="Q416">
    <cfRule type="cellIs" dxfId="8606" priority="1090" operator="lessThan">
      <formula>0</formula>
    </cfRule>
  </conditionalFormatting>
  <conditionalFormatting sqref="P368:P369">
    <cfRule type="cellIs" dxfId="8605" priority="1164" operator="lessThan">
      <formula>0</formula>
    </cfRule>
  </conditionalFormatting>
  <conditionalFormatting sqref="P370:P373">
    <cfRule type="cellIs" dxfId="8604" priority="1163" operator="lessThan">
      <formula>0</formula>
    </cfRule>
  </conditionalFormatting>
  <conditionalFormatting sqref="C416:M416">
    <cfRule type="cellIs" dxfId="8603" priority="1087" operator="lessThan">
      <formula>0</formula>
    </cfRule>
  </conditionalFormatting>
  <conditionalFormatting sqref="Q374">
    <cfRule type="cellIs" dxfId="8602" priority="1158" operator="lessThan">
      <formula>0</formula>
    </cfRule>
  </conditionalFormatting>
  <conditionalFormatting sqref="P417:Q417 Q418:Q420">
    <cfRule type="cellIs" dxfId="8601" priority="1086" operator="lessThan">
      <formula>0</formula>
    </cfRule>
  </conditionalFormatting>
  <conditionalFormatting sqref="P418:P420">
    <cfRule type="cellIs" dxfId="8600" priority="1084" operator="lessThan">
      <formula>0</formula>
    </cfRule>
  </conditionalFormatting>
  <conditionalFormatting sqref="C376:J376">
    <cfRule type="cellIs" dxfId="8599" priority="1149" operator="lessThan">
      <formula>0</formula>
    </cfRule>
  </conditionalFormatting>
  <conditionalFormatting sqref="H404">
    <cfRule type="cellIs" dxfId="8598" priority="1049" operator="lessThan">
      <formula>0</formula>
    </cfRule>
  </conditionalFormatting>
  <conditionalFormatting sqref="Q421">
    <cfRule type="cellIs" dxfId="8597" priority="1082" operator="lessThan">
      <formula>0</formula>
    </cfRule>
  </conditionalFormatting>
  <conditionalFormatting sqref="B369">
    <cfRule type="cellIs" dxfId="8596" priority="1159" operator="lessThan">
      <formula>0</formula>
    </cfRule>
  </conditionalFormatting>
  <conditionalFormatting sqref="J371">
    <cfRule type="cellIs" dxfId="8595" priority="1156" operator="lessThan">
      <formula>0</formula>
    </cfRule>
  </conditionalFormatting>
  <conditionalFormatting sqref="P374">
    <cfRule type="cellIs" dxfId="8594" priority="1157" operator="lessThan">
      <formula>0</formula>
    </cfRule>
  </conditionalFormatting>
  <conditionalFormatting sqref="P459">
    <cfRule type="cellIs" dxfId="8593" priority="1035" operator="lessThan">
      <formula>0</formula>
    </cfRule>
  </conditionalFormatting>
  <conditionalFormatting sqref="Q373">
    <cfRule type="cellIs" dxfId="8592" priority="1154" operator="lessThan">
      <formula>0</formula>
    </cfRule>
  </conditionalFormatting>
  <conditionalFormatting sqref="P375:Q375 Q376:Q378">
    <cfRule type="cellIs" dxfId="8591" priority="1153" operator="lessThan">
      <formula>0</formula>
    </cfRule>
  </conditionalFormatting>
  <conditionalFormatting sqref="P375">
    <cfRule type="cellIs" dxfId="8590" priority="1152" operator="lessThan">
      <formula>0</formula>
    </cfRule>
  </conditionalFormatting>
  <conditionalFormatting sqref="P376:P379">
    <cfRule type="cellIs" dxfId="8589" priority="1151" operator="lessThan">
      <formula>0</formula>
    </cfRule>
  </conditionalFormatting>
  <conditionalFormatting sqref="I377 K377:N377 C378:M379 K376:M376">
    <cfRule type="cellIs" dxfId="8588" priority="1150" operator="lessThan">
      <formula>0</formula>
    </cfRule>
  </conditionalFormatting>
  <conditionalFormatting sqref="B375">
    <cfRule type="cellIs" dxfId="8587" priority="1147" operator="lessThan">
      <formula>0</formula>
    </cfRule>
  </conditionalFormatting>
  <conditionalFormatting sqref="I376">
    <cfRule type="cellIs" dxfId="8586" priority="1148" operator="lessThan">
      <formula>0</formula>
    </cfRule>
  </conditionalFormatting>
  <conditionalFormatting sqref="Q380">
    <cfRule type="cellIs" dxfId="8585" priority="1146" operator="lessThan">
      <formula>0</formula>
    </cfRule>
  </conditionalFormatting>
  <conditionalFormatting sqref="C377:J377">
    <cfRule type="cellIs" dxfId="8584" priority="1145" operator="lessThan">
      <formula>0</formula>
    </cfRule>
  </conditionalFormatting>
  <conditionalFormatting sqref="Q379">
    <cfRule type="cellIs" dxfId="8583" priority="1144" operator="lessThan">
      <formula>0</formula>
    </cfRule>
  </conditionalFormatting>
  <conditionalFormatting sqref="Q379">
    <cfRule type="cellIs" dxfId="8582" priority="1143" operator="lessThan">
      <formula>0</formula>
    </cfRule>
  </conditionalFormatting>
  <conditionalFormatting sqref="P381:Q381 Q382:Q384">
    <cfRule type="cellIs" dxfId="8581" priority="1142" operator="lessThan">
      <formula>0</formula>
    </cfRule>
  </conditionalFormatting>
  <conditionalFormatting sqref="P381">
    <cfRule type="cellIs" dxfId="8580" priority="1141" operator="lessThan">
      <formula>0</formula>
    </cfRule>
  </conditionalFormatting>
  <conditionalFormatting sqref="J382">
    <cfRule type="cellIs" dxfId="8579" priority="1139" operator="lessThan">
      <formula>0</formula>
    </cfRule>
  </conditionalFormatting>
  <conditionalFormatting sqref="K382:N383 J384:M385">
    <cfRule type="cellIs" dxfId="8578" priority="1140" operator="lessThan">
      <formula>0</formula>
    </cfRule>
  </conditionalFormatting>
  <conditionalFormatting sqref="P387">
    <cfRule type="cellIs" dxfId="8577" priority="1132" operator="lessThan">
      <formula>0</formula>
    </cfRule>
  </conditionalFormatting>
  <conditionalFormatting sqref="Q386">
    <cfRule type="cellIs" dxfId="8576" priority="1137" operator="lessThan">
      <formula>0</formula>
    </cfRule>
  </conditionalFormatting>
  <conditionalFormatting sqref="B381">
    <cfRule type="cellIs" dxfId="8575" priority="1138" operator="lessThan">
      <formula>0</formula>
    </cfRule>
  </conditionalFormatting>
  <conditionalFormatting sqref="P424:P426">
    <cfRule type="cellIs" dxfId="8574" priority="1070" operator="lessThan">
      <formula>0</formula>
    </cfRule>
  </conditionalFormatting>
  <conditionalFormatting sqref="J383">
    <cfRule type="cellIs" dxfId="8573" priority="1136" operator="lessThan">
      <formula>0</formula>
    </cfRule>
  </conditionalFormatting>
  <conditionalFormatting sqref="Q385">
    <cfRule type="cellIs" dxfId="8572" priority="1134" operator="lessThan">
      <formula>0</formula>
    </cfRule>
  </conditionalFormatting>
  <conditionalFormatting sqref="P387:Q387 Q388:Q390">
    <cfRule type="cellIs" dxfId="8571" priority="1133" operator="lessThan">
      <formula>0</formula>
    </cfRule>
  </conditionalFormatting>
  <conditionalFormatting sqref="Q391">
    <cfRule type="cellIs" dxfId="8570" priority="1124" operator="lessThan">
      <formula>0</formula>
    </cfRule>
  </conditionalFormatting>
  <conditionalFormatting sqref="I389 K388:N389 C390:M391">
    <cfRule type="cellIs" dxfId="8569" priority="1131" operator="lessThan">
      <formula>0</formula>
    </cfRule>
  </conditionalFormatting>
  <conditionalFormatting sqref="I388">
    <cfRule type="cellIs" dxfId="8568" priority="1129" operator="lessThan">
      <formula>0</formula>
    </cfRule>
  </conditionalFormatting>
  <conditionalFormatting sqref="C388:J388">
    <cfRule type="cellIs" dxfId="8567" priority="1130" operator="lessThan">
      <formula>0</formula>
    </cfRule>
  </conditionalFormatting>
  <conditionalFormatting sqref="B387">
    <cfRule type="cellIs" dxfId="8566" priority="1128" operator="lessThan">
      <formula>0</formula>
    </cfRule>
  </conditionalFormatting>
  <conditionalFormatting sqref="Q392">
    <cfRule type="cellIs" dxfId="8565" priority="1127" operator="lessThan">
      <formula>0</formula>
    </cfRule>
  </conditionalFormatting>
  <conditionalFormatting sqref="P430:P432">
    <cfRule type="cellIs" dxfId="8564" priority="1063" operator="lessThan">
      <formula>0</formula>
    </cfRule>
  </conditionalFormatting>
  <conditionalFormatting sqref="C389:J389">
    <cfRule type="cellIs" dxfId="8563" priority="1126" operator="lessThan">
      <formula>0</formula>
    </cfRule>
  </conditionalFormatting>
  <conditionalFormatting sqref="Q391">
    <cfRule type="cellIs" dxfId="8562" priority="1125" operator="lessThan">
      <formula>0</formula>
    </cfRule>
  </conditionalFormatting>
  <conditionalFormatting sqref="P393:Q393 Q394:Q396">
    <cfRule type="cellIs" dxfId="8561" priority="1123" operator="lessThan">
      <formula>0</formula>
    </cfRule>
  </conditionalFormatting>
  <conditionalFormatting sqref="P393">
    <cfRule type="cellIs" dxfId="8560" priority="1122" operator="lessThan">
      <formula>0</formula>
    </cfRule>
  </conditionalFormatting>
  <conditionalFormatting sqref="P394:P396">
    <cfRule type="cellIs" dxfId="8559" priority="1121" operator="lessThan">
      <formula>0</formula>
    </cfRule>
  </conditionalFormatting>
  <conditionalFormatting sqref="I395 K394:N395 C396:M397">
    <cfRule type="cellIs" dxfId="8558" priority="1120" operator="lessThan">
      <formula>0</formula>
    </cfRule>
  </conditionalFormatting>
  <conditionalFormatting sqref="I394">
    <cfRule type="cellIs" dxfId="8557" priority="1118" operator="lessThan">
      <formula>0</formula>
    </cfRule>
  </conditionalFormatting>
  <conditionalFormatting sqref="C394:J394">
    <cfRule type="cellIs" dxfId="8556" priority="1119" operator="lessThan">
      <formula>0</formula>
    </cfRule>
  </conditionalFormatting>
  <conditionalFormatting sqref="B393">
    <cfRule type="cellIs" dxfId="8555" priority="1117" operator="lessThan">
      <formula>0</formula>
    </cfRule>
  </conditionalFormatting>
  <conditionalFormatting sqref="Q398">
    <cfRule type="cellIs" dxfId="8554" priority="1116" operator="lessThan">
      <formula>0</formula>
    </cfRule>
  </conditionalFormatting>
  <conditionalFormatting sqref="C395:J395">
    <cfRule type="cellIs" dxfId="8553" priority="1115" operator="lessThan">
      <formula>0</formula>
    </cfRule>
  </conditionalFormatting>
  <conditionalFormatting sqref="Q397">
    <cfRule type="cellIs" dxfId="8552" priority="1114" operator="lessThan">
      <formula>0</formula>
    </cfRule>
  </conditionalFormatting>
  <conditionalFormatting sqref="Q397">
    <cfRule type="cellIs" dxfId="8551" priority="1113" operator="lessThan">
      <formula>0</formula>
    </cfRule>
  </conditionalFormatting>
  <conditionalFormatting sqref="P399:Q399 Q400:Q402">
    <cfRule type="cellIs" dxfId="8550" priority="1112" operator="lessThan">
      <formula>0</formula>
    </cfRule>
  </conditionalFormatting>
  <conditionalFormatting sqref="P399">
    <cfRule type="cellIs" dxfId="8549" priority="1111" operator="lessThan">
      <formula>0</formula>
    </cfRule>
  </conditionalFormatting>
  <conditionalFormatting sqref="P400:P402">
    <cfRule type="cellIs" dxfId="8548" priority="1110" operator="lessThan">
      <formula>0</formula>
    </cfRule>
  </conditionalFormatting>
  <conditionalFormatting sqref="I401 K400:N401 C402:N402 C403:M403">
    <cfRule type="cellIs" dxfId="8547" priority="1109" operator="lessThan">
      <formula>0</formula>
    </cfRule>
  </conditionalFormatting>
  <conditionalFormatting sqref="I400">
    <cfRule type="cellIs" dxfId="8546" priority="1107" operator="lessThan">
      <formula>0</formula>
    </cfRule>
  </conditionalFormatting>
  <conditionalFormatting sqref="C400:J400">
    <cfRule type="cellIs" dxfId="8545" priority="1108" operator="lessThan">
      <formula>0</formula>
    </cfRule>
  </conditionalFormatting>
  <conditionalFormatting sqref="B399">
    <cfRule type="cellIs" dxfId="8544" priority="1106" operator="lessThan">
      <formula>0</formula>
    </cfRule>
  </conditionalFormatting>
  <conditionalFormatting sqref="Q404">
    <cfRule type="cellIs" dxfId="8543" priority="1105" operator="lessThan">
      <formula>0</formula>
    </cfRule>
  </conditionalFormatting>
  <conditionalFormatting sqref="C401:J401">
    <cfRule type="cellIs" dxfId="8542" priority="1104" operator="lessThan">
      <formula>0</formula>
    </cfRule>
  </conditionalFormatting>
  <conditionalFormatting sqref="Q403">
    <cfRule type="cellIs" dxfId="8541" priority="1103" operator="lessThan">
      <formula>0</formula>
    </cfRule>
  </conditionalFormatting>
  <conditionalFormatting sqref="Q403">
    <cfRule type="cellIs" dxfId="8540" priority="1102" operator="lessThan">
      <formula>0</formula>
    </cfRule>
  </conditionalFormatting>
  <conditionalFormatting sqref="P405:Q405 Q406:Q408">
    <cfRule type="cellIs" dxfId="8539" priority="1101" operator="lessThan">
      <formula>0</formula>
    </cfRule>
  </conditionalFormatting>
  <conditionalFormatting sqref="P405">
    <cfRule type="cellIs" dxfId="8538" priority="1100" operator="lessThan">
      <formula>0</formula>
    </cfRule>
  </conditionalFormatting>
  <conditionalFormatting sqref="P406:P408">
    <cfRule type="cellIs" dxfId="8537" priority="1099" operator="lessThan">
      <formula>0</formula>
    </cfRule>
  </conditionalFormatting>
  <conditionalFormatting sqref="B405">
    <cfRule type="cellIs" dxfId="8536" priority="1098" operator="lessThan">
      <formula>0</formula>
    </cfRule>
  </conditionalFormatting>
  <conditionalFormatting sqref="Q410">
    <cfRule type="cellIs" dxfId="8535" priority="1097" operator="lessThan">
      <formula>0</formula>
    </cfRule>
  </conditionalFormatting>
  <conditionalFormatting sqref="Q409">
    <cfRule type="cellIs" dxfId="8534" priority="1096" operator="lessThan">
      <formula>0</formula>
    </cfRule>
  </conditionalFormatting>
  <conditionalFormatting sqref="Q409">
    <cfRule type="cellIs" dxfId="8533" priority="1095" operator="lessThan">
      <formula>0</formula>
    </cfRule>
  </conditionalFormatting>
  <conditionalFormatting sqref="P411:Q411 Q412:Q414">
    <cfRule type="cellIs" dxfId="8532" priority="1094" operator="lessThan">
      <formula>0</formula>
    </cfRule>
  </conditionalFormatting>
  <conditionalFormatting sqref="P411">
    <cfRule type="cellIs" dxfId="8531" priority="1093" operator="lessThan">
      <formula>0</formula>
    </cfRule>
  </conditionalFormatting>
  <conditionalFormatting sqref="H416">
    <cfRule type="cellIs" dxfId="8530" priority="1052" operator="lessThan">
      <formula>0</formula>
    </cfRule>
  </conditionalFormatting>
  <conditionalFormatting sqref="B411">
    <cfRule type="cellIs" dxfId="8529" priority="1091" operator="lessThan">
      <formula>0</formula>
    </cfRule>
  </conditionalFormatting>
  <conditionalFormatting sqref="H397">
    <cfRule type="cellIs" dxfId="8528" priority="1048" operator="lessThan">
      <formula>0</formula>
    </cfRule>
  </conditionalFormatting>
  <conditionalFormatting sqref="Q415">
    <cfRule type="cellIs" dxfId="8527" priority="1089" operator="lessThan">
      <formula>0</formula>
    </cfRule>
  </conditionalFormatting>
  <conditionalFormatting sqref="H379">
    <cfRule type="cellIs" dxfId="8526" priority="1046" operator="lessThan">
      <formula>0</formula>
    </cfRule>
  </conditionalFormatting>
  <conditionalFormatting sqref="H380">
    <cfRule type="cellIs" dxfId="8525" priority="1045" operator="lessThan">
      <formula>0</formula>
    </cfRule>
  </conditionalFormatting>
  <conditionalFormatting sqref="P417">
    <cfRule type="cellIs" dxfId="8524" priority="1085" operator="lessThan">
      <formula>0</formula>
    </cfRule>
  </conditionalFormatting>
  <conditionalFormatting sqref="Q457">
    <cfRule type="cellIs" dxfId="8523" priority="1038" operator="lessThan">
      <formula>0</formula>
    </cfRule>
  </conditionalFormatting>
  <conditionalFormatting sqref="H391">
    <cfRule type="cellIs" dxfId="8522" priority="1044" operator="lessThan">
      <formula>0</formula>
    </cfRule>
  </conditionalFormatting>
  <conditionalFormatting sqref="Q421">
    <cfRule type="cellIs" dxfId="8521" priority="1083" operator="lessThan">
      <formula>0</formula>
    </cfRule>
  </conditionalFormatting>
  <conditionalFormatting sqref="P459:Q459 Q460:Q462">
    <cfRule type="cellIs" dxfId="8520" priority="1036" operator="lessThan">
      <formula>0</formula>
    </cfRule>
  </conditionalFormatting>
  <conditionalFormatting sqref="C410:M410">
    <cfRule type="cellIs" dxfId="8519" priority="1081" operator="lessThan">
      <formula>0</formula>
    </cfRule>
  </conditionalFormatting>
  <conditionalFormatting sqref="C404:M404">
    <cfRule type="cellIs" dxfId="8518" priority="1080" operator="lessThan">
      <formula>0</formula>
    </cfRule>
  </conditionalFormatting>
  <conditionalFormatting sqref="C398:M398">
    <cfRule type="cellIs" dxfId="8517" priority="1079" operator="lessThan">
      <formula>0</formula>
    </cfRule>
  </conditionalFormatting>
  <conditionalFormatting sqref="C392:M392">
    <cfRule type="cellIs" dxfId="8516" priority="1078" operator="lessThan">
      <formula>0</formula>
    </cfRule>
  </conditionalFormatting>
  <conditionalFormatting sqref="J386:M386">
    <cfRule type="cellIs" dxfId="8515" priority="1077" operator="lessThan">
      <formula>0</formula>
    </cfRule>
  </conditionalFormatting>
  <conditionalFormatting sqref="C380:M380">
    <cfRule type="cellIs" dxfId="8514" priority="1076" operator="lessThan">
      <formula>0</formula>
    </cfRule>
  </conditionalFormatting>
  <conditionalFormatting sqref="J374:N374">
    <cfRule type="cellIs" dxfId="8513" priority="1075" operator="lessThan">
      <formula>0</formula>
    </cfRule>
  </conditionalFormatting>
  <conditionalFormatting sqref="B417">
    <cfRule type="cellIs" dxfId="8512" priority="1074" operator="lessThan">
      <formula>0</formula>
    </cfRule>
  </conditionalFormatting>
  <conditionalFormatting sqref="B422">
    <cfRule type="cellIs" dxfId="8511" priority="1073" operator="lessThan">
      <formula>0</formula>
    </cfRule>
  </conditionalFormatting>
  <conditionalFormatting sqref="Q427">
    <cfRule type="cellIs" dxfId="8510" priority="1067" operator="lessThan">
      <formula>0</formula>
    </cfRule>
  </conditionalFormatting>
  <conditionalFormatting sqref="Q428">
    <cfRule type="cellIs" dxfId="8509" priority="1069" operator="lessThan">
      <formula>0</formula>
    </cfRule>
  </conditionalFormatting>
  <conditionalFormatting sqref="P423:Q423 Q424:Q426">
    <cfRule type="cellIs" dxfId="8508" priority="1072" operator="lessThan">
      <formula>0</formula>
    </cfRule>
  </conditionalFormatting>
  <conditionalFormatting sqref="P423">
    <cfRule type="cellIs" dxfId="8507" priority="1071" operator="lessThan">
      <formula>0</formula>
    </cfRule>
  </conditionalFormatting>
  <conditionalFormatting sqref="Q427">
    <cfRule type="cellIs" dxfId="8506" priority="1068" operator="lessThan">
      <formula>0</formula>
    </cfRule>
  </conditionalFormatting>
  <conditionalFormatting sqref="B423">
    <cfRule type="cellIs" dxfId="8505" priority="1066" operator="lessThan">
      <formula>0</formula>
    </cfRule>
  </conditionalFormatting>
  <conditionalFormatting sqref="Q433">
    <cfRule type="cellIs" dxfId="8504" priority="1060" operator="lessThan">
      <formula>0</formula>
    </cfRule>
  </conditionalFormatting>
  <conditionalFormatting sqref="Q434">
    <cfRule type="cellIs" dxfId="8503" priority="1062" operator="lessThan">
      <formula>0</formula>
    </cfRule>
  </conditionalFormatting>
  <conditionalFormatting sqref="P429:Q429 Q430:Q432">
    <cfRule type="cellIs" dxfId="8502" priority="1065" operator="lessThan">
      <formula>0</formula>
    </cfRule>
  </conditionalFormatting>
  <conditionalFormatting sqref="P429">
    <cfRule type="cellIs" dxfId="8501" priority="1064" operator="lessThan">
      <formula>0</formula>
    </cfRule>
  </conditionalFormatting>
  <conditionalFormatting sqref="Q433">
    <cfRule type="cellIs" dxfId="8500" priority="1061" operator="lessThan">
      <formula>0</formula>
    </cfRule>
  </conditionalFormatting>
  <conditionalFormatting sqref="B429">
    <cfRule type="cellIs" dxfId="8499" priority="1059" operator="lessThan">
      <formula>0</formula>
    </cfRule>
  </conditionalFormatting>
  <conditionalFormatting sqref="Q451">
    <cfRule type="cellIs" dxfId="8498" priority="1053" operator="lessThan">
      <formula>0</formula>
    </cfRule>
  </conditionalFormatting>
  <conditionalFormatting sqref="P448:P450">
    <cfRule type="cellIs" dxfId="8497" priority="1056" operator="lessThan">
      <formula>0</formula>
    </cfRule>
  </conditionalFormatting>
  <conditionalFormatting sqref="Q452">
    <cfRule type="cellIs" dxfId="8496" priority="1055" operator="lessThan">
      <formula>0</formula>
    </cfRule>
  </conditionalFormatting>
  <conditionalFormatting sqref="P447:Q447 Q448:Q450">
    <cfRule type="cellIs" dxfId="8495" priority="1058" operator="lessThan">
      <formula>0</formula>
    </cfRule>
  </conditionalFormatting>
  <conditionalFormatting sqref="P447">
    <cfRule type="cellIs" dxfId="8494" priority="1057" operator="lessThan">
      <formula>0</formula>
    </cfRule>
  </conditionalFormatting>
  <conditionalFormatting sqref="Q451">
    <cfRule type="cellIs" dxfId="8493" priority="1054" operator="lessThan">
      <formula>0</formula>
    </cfRule>
  </conditionalFormatting>
  <conditionalFormatting sqref="H410">
    <cfRule type="cellIs" dxfId="8492" priority="1051" operator="lessThan">
      <formula>0</formula>
    </cfRule>
  </conditionalFormatting>
  <conditionalFormatting sqref="P454:P456">
    <cfRule type="cellIs" dxfId="8491" priority="1040" operator="lessThan">
      <formula>0</formula>
    </cfRule>
  </conditionalFormatting>
  <conditionalFormatting sqref="Q463">
    <cfRule type="cellIs" dxfId="8490" priority="1032" operator="lessThan">
      <formula>0</formula>
    </cfRule>
  </conditionalFormatting>
  <conditionalFormatting sqref="H403">
    <cfRule type="cellIs" dxfId="8489" priority="1050" operator="lessThan">
      <formula>0</formula>
    </cfRule>
  </conditionalFormatting>
  <conditionalFormatting sqref="H398">
    <cfRule type="cellIs" dxfId="8488" priority="1047" operator="lessThan">
      <formula>0</formula>
    </cfRule>
  </conditionalFormatting>
  <conditionalFormatting sqref="Q457">
    <cfRule type="cellIs" dxfId="8487" priority="1039" operator="lessThan">
      <formula>0</formula>
    </cfRule>
  </conditionalFormatting>
  <conditionalFormatting sqref="H392">
    <cfRule type="cellIs" dxfId="8486" priority="1043" operator="lessThan">
      <formula>0</formula>
    </cfRule>
  </conditionalFormatting>
  <conditionalFormatting sqref="P460:P462">
    <cfRule type="cellIs" dxfId="8485" priority="1034" operator="lessThan">
      <formula>0</formula>
    </cfRule>
  </conditionalFormatting>
  <conditionalFormatting sqref="P453:Q453 Q454:Q456">
    <cfRule type="cellIs" dxfId="8484" priority="1042" operator="lessThan">
      <formula>0</formula>
    </cfRule>
  </conditionalFormatting>
  <conditionalFormatting sqref="P453">
    <cfRule type="cellIs" dxfId="8483" priority="1041" operator="lessThan">
      <formula>0</formula>
    </cfRule>
  </conditionalFormatting>
  <conditionalFormatting sqref="B453">
    <cfRule type="cellIs" dxfId="8482" priority="1037" operator="lessThan">
      <formula>0</formula>
    </cfRule>
  </conditionalFormatting>
  <conditionalFormatting sqref="Q464:Q465">
    <cfRule type="cellIs" dxfId="8481" priority="1028" operator="lessThan">
      <formula>0</formula>
    </cfRule>
  </conditionalFormatting>
  <conditionalFormatting sqref="Q463">
    <cfRule type="cellIs" dxfId="8480" priority="1031" operator="lessThan">
      <formula>0</formula>
    </cfRule>
  </conditionalFormatting>
  <conditionalFormatting sqref="B465">
    <cfRule type="cellIs" dxfId="8479" priority="1027" operator="lessThan">
      <formula>0</formula>
    </cfRule>
  </conditionalFormatting>
  <conditionalFormatting sqref="B459">
    <cfRule type="cellIs" dxfId="8478" priority="1030" operator="lessThan">
      <formula>0</formula>
    </cfRule>
  </conditionalFormatting>
  <conditionalFormatting sqref="P465">
    <cfRule type="cellIs" dxfId="8477" priority="1033" operator="lessThan">
      <formula>0</formula>
    </cfRule>
  </conditionalFormatting>
  <conditionalFormatting sqref="B466">
    <cfRule type="cellIs" dxfId="8476" priority="1026" operator="lessThan">
      <formula>0</formula>
    </cfRule>
  </conditionalFormatting>
  <conditionalFormatting sqref="Q458">
    <cfRule type="cellIs" dxfId="8475" priority="1029" operator="lessThan">
      <formula>0</formula>
    </cfRule>
  </conditionalFormatting>
  <conditionalFormatting sqref="Q467:Q469">
    <cfRule type="cellIs" dxfId="8474" priority="1025" operator="lessThan">
      <formula>0</formula>
    </cfRule>
  </conditionalFormatting>
  <conditionalFormatting sqref="P467:P469">
    <cfRule type="cellIs" dxfId="8473" priority="1024" operator="lessThan">
      <formula>0</formula>
    </cfRule>
  </conditionalFormatting>
  <conditionalFormatting sqref="Q622">
    <cfRule type="cellIs" dxfId="8472" priority="999" operator="lessThan">
      <formula>0</formula>
    </cfRule>
  </conditionalFormatting>
  <conditionalFormatting sqref="B644">
    <cfRule type="cellIs" dxfId="8471" priority="963" operator="lessThan">
      <formula>0</formula>
    </cfRule>
  </conditionalFormatting>
  <conditionalFormatting sqref="P473:P475">
    <cfRule type="cellIs" dxfId="8470" priority="1020" operator="lessThan">
      <formula>0</formula>
    </cfRule>
  </conditionalFormatting>
  <conditionalFormatting sqref="Q476">
    <cfRule type="cellIs" dxfId="8469" priority="1019" operator="lessThan">
      <formula>0</formula>
    </cfRule>
  </conditionalFormatting>
  <conditionalFormatting sqref="Q616">
    <cfRule type="cellIs" dxfId="8468" priority="1008" operator="lessThan">
      <formula>0</formula>
    </cfRule>
  </conditionalFormatting>
  <conditionalFormatting sqref="Q470">
    <cfRule type="cellIs" dxfId="8467" priority="1023" operator="lessThan">
      <formula>0</formula>
    </cfRule>
  </conditionalFormatting>
  <conditionalFormatting sqref="Q470">
    <cfRule type="cellIs" dxfId="8466" priority="1022" operator="lessThan">
      <formula>0</formula>
    </cfRule>
  </conditionalFormatting>
  <conditionalFormatting sqref="Q476">
    <cfRule type="cellIs" dxfId="8465" priority="1018" operator="lessThan">
      <formula>0</formula>
    </cfRule>
  </conditionalFormatting>
  <conditionalFormatting sqref="J612:N614 J615:M615">
    <cfRule type="cellIs" dxfId="8464" priority="1012" operator="lessThan">
      <formula>0</formula>
    </cfRule>
  </conditionalFormatting>
  <conditionalFormatting sqref="B472">
    <cfRule type="cellIs" dxfId="8463" priority="1016" operator="lessThan">
      <formula>0</formula>
    </cfRule>
  </conditionalFormatting>
  <conditionalFormatting sqref="P618:P621">
    <cfRule type="cellIs" dxfId="8462" priority="1005" operator="lessThan">
      <formula>0</formula>
    </cfRule>
  </conditionalFormatting>
  <conditionalFormatting sqref="Q473:Q475">
    <cfRule type="cellIs" dxfId="8461" priority="1021" operator="lessThan">
      <formula>0</formula>
    </cfRule>
  </conditionalFormatting>
  <conditionalFormatting sqref="Q612:Q614">
    <cfRule type="cellIs" dxfId="8460" priority="1015" operator="lessThan">
      <formula>0</formula>
    </cfRule>
  </conditionalFormatting>
  <conditionalFormatting sqref="Q615">
    <cfRule type="cellIs" dxfId="8459" priority="1010" operator="lessThan">
      <formula>0</formula>
    </cfRule>
  </conditionalFormatting>
  <conditionalFormatting sqref="Q471">
    <cfRule type="cellIs" dxfId="8458" priority="1017" operator="lessThan">
      <formula>0</formula>
    </cfRule>
  </conditionalFormatting>
  <conditionalFormatting sqref="B611">
    <cfRule type="cellIs" dxfId="8457" priority="1007" operator="lessThan">
      <formula>0</formula>
    </cfRule>
  </conditionalFormatting>
  <conditionalFormatting sqref="P612:P614">
    <cfRule type="cellIs" dxfId="8456" priority="1014" operator="lessThan">
      <formula>0</formula>
    </cfRule>
  </conditionalFormatting>
  <conditionalFormatting sqref="J613">
    <cfRule type="cellIs" dxfId="8455" priority="1011" operator="lessThan">
      <formula>0</formula>
    </cfRule>
  </conditionalFormatting>
  <conditionalFormatting sqref="Q621">
    <cfRule type="cellIs" dxfId="8454" priority="1000" operator="lessThan">
      <formula>0</formula>
    </cfRule>
  </conditionalFormatting>
  <conditionalFormatting sqref="J614:N614 K612:N613 J615:M615">
    <cfRule type="cellIs" dxfId="8453" priority="1013" operator="lessThan">
      <formula>0</formula>
    </cfRule>
  </conditionalFormatting>
  <conditionalFormatting sqref="Q615">
    <cfRule type="cellIs" dxfId="8452" priority="1009" operator="lessThan">
      <formula>0</formula>
    </cfRule>
  </conditionalFormatting>
  <conditionalFormatting sqref="J618:N618 J620:N621 J619:M619">
    <cfRule type="cellIs" dxfId="8451" priority="1003" operator="lessThan">
      <formula>0</formula>
    </cfRule>
  </conditionalFormatting>
  <conditionalFormatting sqref="P635:P638">
    <cfRule type="cellIs" dxfId="8450" priority="997" operator="lessThan">
      <formula>0</formula>
    </cfRule>
  </conditionalFormatting>
  <conditionalFormatting sqref="Q621">
    <cfRule type="cellIs" dxfId="8449" priority="1001" operator="lessThan">
      <formula>0</formula>
    </cfRule>
  </conditionalFormatting>
  <conditionalFormatting sqref="J619">
    <cfRule type="cellIs" dxfId="8448" priority="1002" operator="lessThan">
      <formula>0</formula>
    </cfRule>
  </conditionalFormatting>
  <conditionalFormatting sqref="J620:N621 K618:N618 K619:M619">
    <cfRule type="cellIs" dxfId="8447" priority="1004" operator="lessThan">
      <formula>0</formula>
    </cfRule>
  </conditionalFormatting>
  <conditionalFormatting sqref="Q618:Q620">
    <cfRule type="cellIs" dxfId="8446" priority="1006" operator="lessThan">
      <formula>0</formula>
    </cfRule>
  </conditionalFormatting>
  <conditionalFormatting sqref="Q648">
    <cfRule type="cellIs" dxfId="8445" priority="967" operator="lessThan">
      <formula>0</formula>
    </cfRule>
  </conditionalFormatting>
  <conditionalFormatting sqref="I645">
    <cfRule type="cellIs" dxfId="8444" priority="970" operator="lessThan">
      <formula>0</formula>
    </cfRule>
  </conditionalFormatting>
  <conditionalFormatting sqref="C635:N638">
    <cfRule type="cellIs" dxfId="8443" priority="995" operator="lessThan">
      <formula>0</formula>
    </cfRule>
  </conditionalFormatting>
  <conditionalFormatting sqref="Q638">
    <cfRule type="cellIs" dxfId="8442" priority="991" operator="lessThan">
      <formula>0</formula>
    </cfRule>
  </conditionalFormatting>
  <conditionalFormatting sqref="I635">
    <cfRule type="cellIs" dxfId="8441" priority="994" operator="lessThan">
      <formula>0</formula>
    </cfRule>
  </conditionalFormatting>
  <conditionalFormatting sqref="H640:H643">
    <cfRule type="cellIs" dxfId="8440" priority="977" operator="lessThan">
      <formula>0</formula>
    </cfRule>
  </conditionalFormatting>
  <conditionalFormatting sqref="Q638">
    <cfRule type="cellIs" dxfId="8439" priority="992" operator="lessThan">
      <formula>0</formula>
    </cfRule>
  </conditionalFormatting>
  <conditionalFormatting sqref="H635">
    <cfRule type="cellIs" dxfId="8438" priority="988" operator="lessThan">
      <formula>0</formula>
    </cfRule>
  </conditionalFormatting>
  <conditionalFormatting sqref="H635:H638">
    <cfRule type="cellIs" dxfId="8437" priority="989" operator="lessThan">
      <formula>0</formula>
    </cfRule>
  </conditionalFormatting>
  <conditionalFormatting sqref="C636:J636">
    <cfRule type="cellIs" dxfId="8436" priority="993" operator="lessThan">
      <formula>0</formula>
    </cfRule>
  </conditionalFormatting>
  <conditionalFormatting sqref="H636:H638">
    <cfRule type="cellIs" dxfId="8435" priority="990" operator="lessThan">
      <formula>0</formula>
    </cfRule>
  </conditionalFormatting>
  <conditionalFormatting sqref="I636 K635:N636 C637:N638">
    <cfRule type="cellIs" dxfId="8434" priority="996" operator="lessThan">
      <formula>0</formula>
    </cfRule>
  </conditionalFormatting>
  <conditionalFormatting sqref="Q635:Q637">
    <cfRule type="cellIs" dxfId="8433" priority="998" operator="lessThan">
      <formula>0</formula>
    </cfRule>
  </conditionalFormatting>
  <conditionalFormatting sqref="B634">
    <cfRule type="cellIs" dxfId="8432" priority="987" operator="lessThan">
      <formula>0</formula>
    </cfRule>
  </conditionalFormatting>
  <conditionalFormatting sqref="Q643">
    <cfRule type="cellIs" dxfId="8431" priority="979" operator="lessThan">
      <formula>0</formula>
    </cfRule>
  </conditionalFormatting>
  <conditionalFormatting sqref="I640">
    <cfRule type="cellIs" dxfId="8430" priority="982" operator="lessThan">
      <formula>0</formula>
    </cfRule>
  </conditionalFormatting>
  <conditionalFormatting sqref="C640:N643">
    <cfRule type="cellIs" dxfId="8429" priority="983" operator="lessThan">
      <formula>0</formula>
    </cfRule>
  </conditionalFormatting>
  <conditionalFormatting sqref="Q643">
    <cfRule type="cellIs" dxfId="8428" priority="980" operator="lessThan">
      <formula>0</formula>
    </cfRule>
  </conditionalFormatting>
  <conditionalFormatting sqref="H640">
    <cfRule type="cellIs" dxfId="8427" priority="976" operator="lessThan">
      <formula>0</formula>
    </cfRule>
  </conditionalFormatting>
  <conditionalFormatting sqref="P640:P643">
    <cfRule type="cellIs" dxfId="8426" priority="985" operator="lessThan">
      <formula>0</formula>
    </cfRule>
  </conditionalFormatting>
  <conditionalFormatting sqref="C641:J641">
    <cfRule type="cellIs" dxfId="8425" priority="981" operator="lessThan">
      <formula>0</formula>
    </cfRule>
  </conditionalFormatting>
  <conditionalFormatting sqref="H641:H643">
    <cfRule type="cellIs" dxfId="8424" priority="978" operator="lessThan">
      <formula>0</formula>
    </cfRule>
  </conditionalFormatting>
  <conditionalFormatting sqref="I641 K640:N641 C642:N643">
    <cfRule type="cellIs" dxfId="8423" priority="984" operator="lessThan">
      <formula>0</formula>
    </cfRule>
  </conditionalFormatting>
  <conditionalFormatting sqref="Q640:Q642">
    <cfRule type="cellIs" dxfId="8422" priority="986" operator="lessThan">
      <formula>0</formula>
    </cfRule>
  </conditionalFormatting>
  <conditionalFormatting sqref="B639">
    <cfRule type="cellIs" dxfId="8421" priority="975" operator="lessThan">
      <formula>0</formula>
    </cfRule>
  </conditionalFormatting>
  <conditionalFormatting sqref="C645:N648">
    <cfRule type="cellIs" dxfId="8420" priority="971" operator="lessThan">
      <formula>0</formula>
    </cfRule>
  </conditionalFormatting>
  <conditionalFormatting sqref="Q648">
    <cfRule type="cellIs" dxfId="8419" priority="968" operator="lessThan">
      <formula>0</formula>
    </cfRule>
  </conditionalFormatting>
  <conditionalFormatting sqref="H645">
    <cfRule type="cellIs" dxfId="8418" priority="964" operator="lessThan">
      <formula>0</formula>
    </cfRule>
  </conditionalFormatting>
  <conditionalFormatting sqref="H645:H648">
    <cfRule type="cellIs" dxfId="8417" priority="965" operator="lessThan">
      <formula>0</formula>
    </cfRule>
  </conditionalFormatting>
  <conditionalFormatting sqref="P645:P648">
    <cfRule type="cellIs" dxfId="8416" priority="973" operator="lessThan">
      <formula>0</formula>
    </cfRule>
  </conditionalFormatting>
  <conditionalFormatting sqref="C646:J646">
    <cfRule type="cellIs" dxfId="8415" priority="969" operator="lessThan">
      <formula>0</formula>
    </cfRule>
  </conditionalFormatting>
  <conditionalFormatting sqref="H646:H648">
    <cfRule type="cellIs" dxfId="8414" priority="966" operator="lessThan">
      <formula>0</formula>
    </cfRule>
  </conditionalFormatting>
  <conditionalFormatting sqref="I646 K645:N646 C647:N648">
    <cfRule type="cellIs" dxfId="8413" priority="972" operator="lessThan">
      <formula>0</formula>
    </cfRule>
  </conditionalFormatting>
  <conditionalFormatting sqref="Q645:Q647">
    <cfRule type="cellIs" dxfId="8412" priority="974" operator="lessThan">
      <formula>0</formula>
    </cfRule>
  </conditionalFormatting>
  <conditionalFormatting sqref="C370:I370">
    <cfRule type="cellIs" dxfId="8411" priority="960" operator="lessThan">
      <formula>0</formula>
    </cfRule>
  </conditionalFormatting>
  <conditionalFormatting sqref="C372:I373">
    <cfRule type="cellIs" dxfId="8410" priority="961" operator="lessThan">
      <formula>0</formula>
    </cfRule>
  </conditionalFormatting>
  <conditionalFormatting sqref="P525:Q525">
    <cfRule type="cellIs" dxfId="8409" priority="944" operator="lessThan">
      <formula>0</formula>
    </cfRule>
  </conditionalFormatting>
  <conditionalFormatting sqref="P518:P521">
    <cfRule type="cellIs" dxfId="8408" priority="945" operator="lessThan">
      <formula>0</formula>
    </cfRule>
  </conditionalFormatting>
  <conditionalFormatting sqref="Q630:Q632">
    <cfRule type="cellIs" dxfId="8407" priority="907" operator="lessThan">
      <formula>0</formula>
    </cfRule>
  </conditionalFormatting>
  <conditionalFormatting sqref="B517">
    <cfRule type="cellIs" dxfId="8406" priority="962" operator="lessThan">
      <formula>0</formula>
    </cfRule>
  </conditionalFormatting>
  <conditionalFormatting sqref="N446">
    <cfRule type="cellIs" dxfId="8405" priority="681" operator="lessThan">
      <formula>0</formula>
    </cfRule>
  </conditionalFormatting>
  <conditionalFormatting sqref="C371:I371">
    <cfRule type="cellIs" dxfId="8404" priority="959" operator="lessThan">
      <formula>0</formula>
    </cfRule>
  </conditionalFormatting>
  <conditionalFormatting sqref="C374:I374">
    <cfRule type="cellIs" dxfId="8403" priority="958" operator="lessThan">
      <formula>0</formula>
    </cfRule>
  </conditionalFormatting>
  <conditionalFormatting sqref="C384:I385">
    <cfRule type="cellIs" dxfId="8402" priority="957" operator="lessThan">
      <formula>0</formula>
    </cfRule>
  </conditionalFormatting>
  <conditionalFormatting sqref="C382:I382">
    <cfRule type="cellIs" dxfId="8401" priority="956" operator="lessThan">
      <formula>0</formula>
    </cfRule>
  </conditionalFormatting>
  <conditionalFormatting sqref="C383:I383">
    <cfRule type="cellIs" dxfId="8400" priority="955" operator="lessThan">
      <formula>0</formula>
    </cfRule>
  </conditionalFormatting>
  <conditionalFormatting sqref="C386:I386">
    <cfRule type="cellIs" dxfId="8399" priority="954" operator="lessThan">
      <formula>0</formula>
    </cfRule>
  </conditionalFormatting>
  <conditionalFormatting sqref="C612:I615">
    <cfRule type="cellIs" dxfId="8398" priority="952" operator="lessThan">
      <formula>0</formula>
    </cfRule>
  </conditionalFormatting>
  <conditionalFormatting sqref="C613:I613">
    <cfRule type="cellIs" dxfId="8397" priority="951" operator="lessThan">
      <formula>0</formula>
    </cfRule>
  </conditionalFormatting>
  <conditionalFormatting sqref="C614:I615">
    <cfRule type="cellIs" dxfId="8396" priority="953" operator="lessThan">
      <formula>0</formula>
    </cfRule>
  </conditionalFormatting>
  <conditionalFormatting sqref="Q570">
    <cfRule type="cellIs" dxfId="8395" priority="933" operator="lessThan">
      <formula>0</formula>
    </cfRule>
  </conditionalFormatting>
  <conditionalFormatting sqref="Q570">
    <cfRule type="cellIs" dxfId="8394" priority="934" operator="lessThan">
      <formula>0</formula>
    </cfRule>
  </conditionalFormatting>
  <conditionalFormatting sqref="C618:I621">
    <cfRule type="cellIs" dxfId="8393" priority="949" operator="lessThan">
      <formula>0</formula>
    </cfRule>
  </conditionalFormatting>
  <conditionalFormatting sqref="C619:I619">
    <cfRule type="cellIs" dxfId="8392" priority="948" operator="lessThan">
      <formula>0</formula>
    </cfRule>
  </conditionalFormatting>
  <conditionalFormatting sqref="C620:I621">
    <cfRule type="cellIs" dxfId="8391" priority="950" operator="lessThan">
      <formula>0</formula>
    </cfRule>
  </conditionalFormatting>
  <conditionalFormatting sqref="C480:C483">
    <cfRule type="cellIs" dxfId="8390" priority="947" operator="lessThan">
      <formula>0</formula>
    </cfRule>
  </conditionalFormatting>
  <conditionalFormatting sqref="P487:P490">
    <cfRule type="cellIs" dxfId="8389" priority="946" operator="lessThan">
      <formula>0</formula>
    </cfRule>
  </conditionalFormatting>
  <conditionalFormatting sqref="Q526:Q529">
    <cfRule type="cellIs" dxfId="8388" priority="943" operator="lessThan">
      <formula>0</formula>
    </cfRule>
  </conditionalFormatting>
  <conditionalFormatting sqref="Q530:Q531">
    <cfRule type="cellIs" dxfId="8387" priority="942" operator="lessThan">
      <formula>0</formula>
    </cfRule>
  </conditionalFormatting>
  <conditionalFormatting sqref="Q531">
    <cfRule type="cellIs" dxfId="8386" priority="941" operator="lessThan">
      <formula>0</formula>
    </cfRule>
  </conditionalFormatting>
  <conditionalFormatting sqref="Q530">
    <cfRule type="cellIs" dxfId="8385" priority="940" operator="lessThan">
      <formula>0</formula>
    </cfRule>
  </conditionalFormatting>
  <conditionalFormatting sqref="P526:P529">
    <cfRule type="cellIs" dxfId="8384" priority="939" operator="lessThan">
      <formula>0</formula>
    </cfRule>
  </conditionalFormatting>
  <conditionalFormatting sqref="B525">
    <cfRule type="cellIs" dxfId="8383" priority="938" operator="lessThan">
      <formula>0</formula>
    </cfRule>
  </conditionalFormatting>
  <conditionalFormatting sqref="C630:N633">
    <cfRule type="cellIs" dxfId="8382" priority="904" operator="lessThan">
      <formula>0</formula>
    </cfRule>
  </conditionalFormatting>
  <conditionalFormatting sqref="Q633">
    <cfRule type="cellIs" dxfId="8381" priority="901" operator="lessThan">
      <formula>0</formula>
    </cfRule>
  </conditionalFormatting>
  <conditionalFormatting sqref="P566:P569">
    <cfRule type="cellIs" dxfId="8380" priority="932" operator="lessThan">
      <formula>0</formula>
    </cfRule>
  </conditionalFormatting>
  <conditionalFormatting sqref="H630:H633">
    <cfRule type="cellIs" dxfId="8379" priority="898" operator="lessThan">
      <formula>0</formula>
    </cfRule>
  </conditionalFormatting>
  <conditionalFormatting sqref="Q523">
    <cfRule type="cellIs" dxfId="8378" priority="937" operator="lessThan">
      <formula>0</formula>
    </cfRule>
  </conditionalFormatting>
  <conditionalFormatting sqref="Q566:Q569 Q571 Q573:Q579">
    <cfRule type="cellIs" dxfId="8377" priority="936" operator="lessThan">
      <formula>0</formula>
    </cfRule>
  </conditionalFormatting>
  <conditionalFormatting sqref="P565">
    <cfRule type="cellIs" dxfId="8376" priority="935" operator="lessThan">
      <formula>0</formula>
    </cfRule>
  </conditionalFormatting>
  <conditionalFormatting sqref="P573:P577">
    <cfRule type="cellIs" dxfId="8375" priority="931" operator="lessThan">
      <formula>0</formula>
    </cfRule>
  </conditionalFormatting>
  <conditionalFormatting sqref="Q589:Q592 Q594">
    <cfRule type="cellIs" dxfId="8374" priority="929" operator="lessThan">
      <formula>0</formula>
    </cfRule>
  </conditionalFormatting>
  <conditionalFormatting sqref="B565">
    <cfRule type="cellIs" dxfId="8373" priority="930" operator="lessThan">
      <formula>0</formula>
    </cfRule>
  </conditionalFormatting>
  <conditionalFormatting sqref="P588">
    <cfRule type="cellIs" dxfId="8372" priority="928" operator="lessThan">
      <formula>0</formula>
    </cfRule>
  </conditionalFormatting>
  <conditionalFormatting sqref="Q593">
    <cfRule type="cellIs" dxfId="8371" priority="927" operator="lessThan">
      <formula>0</formula>
    </cfRule>
  </conditionalFormatting>
  <conditionalFormatting sqref="Q593">
    <cfRule type="cellIs" dxfId="8370" priority="926" operator="lessThan">
      <formula>0</formula>
    </cfRule>
  </conditionalFormatting>
  <conditionalFormatting sqref="P589:P592">
    <cfRule type="cellIs" dxfId="8369" priority="925" operator="lessThan">
      <formula>0</formula>
    </cfRule>
  </conditionalFormatting>
  <conditionalFormatting sqref="Q601 Q596:Q599">
    <cfRule type="cellIs" dxfId="8368" priority="923" operator="lessThan">
      <formula>0</formula>
    </cfRule>
  </conditionalFormatting>
  <conditionalFormatting sqref="Q600">
    <cfRule type="cellIs" dxfId="8367" priority="921" operator="lessThan">
      <formula>0</formula>
    </cfRule>
  </conditionalFormatting>
  <conditionalFormatting sqref="B588">
    <cfRule type="cellIs" dxfId="8366" priority="924" operator="lessThan">
      <formula>0</formula>
    </cfRule>
  </conditionalFormatting>
  <conditionalFormatting sqref="P595">
    <cfRule type="cellIs" dxfId="8365" priority="922" operator="lessThan">
      <formula>0</formula>
    </cfRule>
  </conditionalFormatting>
  <conditionalFormatting sqref="P596:P599">
    <cfRule type="cellIs" dxfId="8364" priority="919" operator="lessThan">
      <formula>0</formula>
    </cfRule>
  </conditionalFormatting>
  <conditionalFormatting sqref="Q600">
    <cfRule type="cellIs" dxfId="8363" priority="920" operator="lessThan">
      <formula>0</formula>
    </cfRule>
  </conditionalFormatting>
  <conditionalFormatting sqref="P624:P626 P628">
    <cfRule type="cellIs" dxfId="8362" priority="917" operator="lessThan">
      <formula>0</formula>
    </cfRule>
  </conditionalFormatting>
  <conditionalFormatting sqref="Q624:Q626">
    <cfRule type="cellIs" dxfId="8361" priority="918" operator="lessThan">
      <formula>0</formula>
    </cfRule>
  </conditionalFormatting>
  <conditionalFormatting sqref="C626:I626">
    <cfRule type="cellIs" dxfId="8360" priority="910" operator="lessThan">
      <formula>0</formula>
    </cfRule>
  </conditionalFormatting>
  <conditionalFormatting sqref="C624:I626">
    <cfRule type="cellIs" dxfId="8359" priority="909" operator="lessThan">
      <formula>0</formula>
    </cfRule>
  </conditionalFormatting>
  <conditionalFormatting sqref="B623">
    <cfRule type="cellIs" dxfId="8358" priority="911" operator="lessThan">
      <formula>0</formula>
    </cfRule>
  </conditionalFormatting>
  <conditionalFormatting sqref="J624:N626">
    <cfRule type="cellIs" dxfId="8357" priority="915" operator="lessThan">
      <formula>0</formula>
    </cfRule>
  </conditionalFormatting>
  <conditionalFormatting sqref="P630:P633">
    <cfRule type="cellIs" dxfId="8356" priority="906" operator="lessThan">
      <formula>0</formula>
    </cfRule>
  </conditionalFormatting>
  <conditionalFormatting sqref="Q627:Q628">
    <cfRule type="cellIs" dxfId="8355" priority="912" operator="lessThan">
      <formula>0</formula>
    </cfRule>
  </conditionalFormatting>
  <conditionalFormatting sqref="C452:M452">
    <cfRule type="cellIs" dxfId="8354" priority="679" operator="lessThan">
      <formula>0</formula>
    </cfRule>
  </conditionalFormatting>
  <conditionalFormatting sqref="Q627:Q628">
    <cfRule type="cellIs" dxfId="8353" priority="913" operator="lessThan">
      <formula>0</formula>
    </cfRule>
  </conditionalFormatting>
  <conditionalFormatting sqref="J625">
    <cfRule type="cellIs" dxfId="8352" priority="914" operator="lessThan">
      <formula>0</formula>
    </cfRule>
  </conditionalFormatting>
  <conditionalFormatting sqref="J626:N626 K624:N625">
    <cfRule type="cellIs" dxfId="8351" priority="916" operator="lessThan">
      <formula>0</formula>
    </cfRule>
  </conditionalFormatting>
  <conditionalFormatting sqref="I631 K630:N631 C632:N633">
    <cfRule type="cellIs" dxfId="8350" priority="905" operator="lessThan">
      <formula>0</formula>
    </cfRule>
  </conditionalFormatting>
  <conditionalFormatting sqref="N446">
    <cfRule type="cellIs" dxfId="8349" priority="682" operator="lessThan">
      <formula>0</formula>
    </cfRule>
  </conditionalFormatting>
  <conditionalFormatting sqref="B448:N448">
    <cfRule type="cellIs" dxfId="8348" priority="674" operator="lessThan">
      <formula>0</formula>
    </cfRule>
  </conditionalFormatting>
  <conditionalFormatting sqref="C625:I625">
    <cfRule type="cellIs" dxfId="8347" priority="908" operator="lessThan">
      <formula>0</formula>
    </cfRule>
  </conditionalFormatting>
  <conditionalFormatting sqref="B448:N448">
    <cfRule type="cellIs" dxfId="8346" priority="675" operator="lessThan">
      <formula>0</formula>
    </cfRule>
  </conditionalFormatting>
  <conditionalFormatting sqref="H452">
    <cfRule type="cellIs" dxfId="8345" priority="678" operator="lessThan">
      <formula>0</formula>
    </cfRule>
  </conditionalFormatting>
  <conditionalFormatting sqref="B452">
    <cfRule type="cellIs" dxfId="8344" priority="677" operator="lessThan">
      <formula>0</formula>
    </cfRule>
  </conditionalFormatting>
  <conditionalFormatting sqref="B452">
    <cfRule type="cellIs" dxfId="8343" priority="676" operator="lessThan">
      <formula>0</formula>
    </cfRule>
  </conditionalFormatting>
  <conditionalFormatting sqref="B448:N448">
    <cfRule type="cellIs" dxfId="8342" priority="672" operator="lessThan">
      <formula>0</formula>
    </cfRule>
  </conditionalFormatting>
  <conditionalFormatting sqref="B448:N448">
    <cfRule type="cellIs" dxfId="8341" priority="673" operator="lessThan">
      <formula>0</formula>
    </cfRule>
  </conditionalFormatting>
  <conditionalFormatting sqref="B454:N454">
    <cfRule type="cellIs" dxfId="8340" priority="659" operator="lessThan">
      <formula>0</formula>
    </cfRule>
  </conditionalFormatting>
  <conditionalFormatting sqref="H630">
    <cfRule type="cellIs" dxfId="8339" priority="897" operator="lessThan">
      <formula>0</formula>
    </cfRule>
  </conditionalFormatting>
  <conditionalFormatting sqref="C452:M452">
    <cfRule type="cellIs" dxfId="8338" priority="680" operator="lessThan">
      <formula>0</formula>
    </cfRule>
  </conditionalFormatting>
  <conditionalFormatting sqref="H631:H633">
    <cfRule type="cellIs" dxfId="8337" priority="899" operator="lessThan">
      <formula>0</formula>
    </cfRule>
  </conditionalFormatting>
  <conditionalFormatting sqref="Q633">
    <cfRule type="cellIs" dxfId="8336" priority="900" operator="lessThan">
      <formula>0</formula>
    </cfRule>
  </conditionalFormatting>
  <conditionalFormatting sqref="I630">
    <cfRule type="cellIs" dxfId="8335" priority="903" operator="lessThan">
      <formula>0</formula>
    </cfRule>
  </conditionalFormatting>
  <conditionalFormatting sqref="N458">
    <cfRule type="cellIs" dxfId="8334" priority="652" operator="lessThan">
      <formula>0</formula>
    </cfRule>
  </conditionalFormatting>
  <conditionalFormatting sqref="C631:J631">
    <cfRule type="cellIs" dxfId="8333" priority="902" operator="lessThan">
      <formula>0</formula>
    </cfRule>
  </conditionalFormatting>
  <conditionalFormatting sqref="B629">
    <cfRule type="cellIs" dxfId="8332" priority="896" operator="lessThan">
      <formula>0</formula>
    </cfRule>
  </conditionalFormatting>
  <conditionalFormatting sqref="B454:N454">
    <cfRule type="cellIs" dxfId="8331" priority="658" operator="lessThan">
      <formula>0</formula>
    </cfRule>
  </conditionalFormatting>
  <conditionalFormatting sqref="C464:M464">
    <cfRule type="cellIs" dxfId="8330" priority="649" operator="lessThan">
      <formula>0</formula>
    </cfRule>
  </conditionalFormatting>
  <conditionalFormatting sqref="C464:M464">
    <cfRule type="cellIs" dxfId="8329" priority="650" operator="lessThan">
      <formula>0</formula>
    </cfRule>
  </conditionalFormatting>
  <conditionalFormatting sqref="B454:N454">
    <cfRule type="cellIs" dxfId="8328" priority="657" operator="lessThan">
      <formula>0</formula>
    </cfRule>
  </conditionalFormatting>
  <conditionalFormatting sqref="N457">
    <cfRule type="cellIs" dxfId="8327" priority="653" operator="lessThan">
      <formula>0</formula>
    </cfRule>
  </conditionalFormatting>
  <conditionalFormatting sqref="B454:N454">
    <cfRule type="cellIs" dxfId="8326" priority="656" operator="lessThan">
      <formula>0</formula>
    </cfRule>
  </conditionalFormatting>
  <conditionalFormatting sqref="B454:N454">
    <cfRule type="cellIs" dxfId="8325" priority="654" operator="lessThan">
      <formula>0</formula>
    </cfRule>
  </conditionalFormatting>
  <conditionalFormatting sqref="B617">
    <cfRule type="cellIs" dxfId="8324" priority="895" operator="lessThan">
      <formula>0</formula>
    </cfRule>
  </conditionalFormatting>
  <conditionalFormatting sqref="N458">
    <cfRule type="cellIs" dxfId="8323" priority="651" operator="lessThan">
      <formula>0</formula>
    </cfRule>
  </conditionalFormatting>
  <conditionalFormatting sqref="B454:N454">
    <cfRule type="cellIs" dxfId="8322" priority="655" operator="lessThan">
      <formula>0</formula>
    </cfRule>
  </conditionalFormatting>
  <conditionalFormatting sqref="B617">
    <cfRule type="cellIs" dxfId="8321" priority="894" operator="lessThan">
      <formula>0</formula>
    </cfRule>
  </conditionalFormatting>
  <conditionalFormatting sqref="B660">
    <cfRule type="cellIs" dxfId="8320" priority="882" operator="lessThan">
      <formula>0</formula>
    </cfRule>
  </conditionalFormatting>
  <conditionalFormatting sqref="B610">
    <cfRule type="cellIs" dxfId="8319" priority="892" operator="lessThan">
      <formula>0</formula>
    </cfRule>
  </conditionalFormatting>
  <conditionalFormatting sqref="B610">
    <cfRule type="cellIs" dxfId="8318" priority="893" operator="lessThan">
      <formula>0</formula>
    </cfRule>
  </conditionalFormatting>
  <conditionalFormatting sqref="B628">
    <cfRule type="cellIs" dxfId="8317" priority="890" operator="lessThan">
      <formula>0</formula>
    </cfRule>
  </conditionalFormatting>
  <conditionalFormatting sqref="B628">
    <cfRule type="cellIs" dxfId="8316" priority="891" operator="lessThan">
      <formula>0</formula>
    </cfRule>
  </conditionalFormatting>
  <conditionalFormatting sqref="B649 P649:Q650 P654:Q654 Q651:Q653 Q655:Q656 C669:N669 C674:N676 N677 C682:N682 I683:N689 C684:H687 I678:N680 C661:N664 C689:H689 J671:N672 Q667:Q671 B691:N694 B727:N730 B660 P672:Q672 Q673:Q677 P678:Q690 P660:Q666">
    <cfRule type="cellIs" dxfId="8315" priority="889" operator="lessThan">
      <formula>0</formula>
    </cfRule>
  </conditionalFormatting>
  <conditionalFormatting sqref="B665">
    <cfRule type="cellIs" dxfId="8314" priority="886" operator="lessThan">
      <formula>0</formula>
    </cfRule>
  </conditionalFormatting>
  <conditionalFormatting sqref="B650">
    <cfRule type="cellIs" dxfId="8313" priority="888" operator="lessThan">
      <formula>0</formula>
    </cfRule>
  </conditionalFormatting>
  <conditionalFormatting sqref="B654">
    <cfRule type="cellIs" dxfId="8312" priority="887" operator="lessThan">
      <formula>0</formula>
    </cfRule>
  </conditionalFormatting>
  <conditionalFormatting sqref="B681">
    <cfRule type="cellIs" dxfId="8311" priority="885" operator="lessThan">
      <formula>0</formula>
    </cfRule>
  </conditionalFormatting>
  <conditionalFormatting sqref="B690">
    <cfRule type="cellIs" dxfId="8310" priority="884" operator="lessThan">
      <formula>0</formula>
    </cfRule>
  </conditionalFormatting>
  <conditionalFormatting sqref="I693:N693 P691:Q694">
    <cfRule type="cellIs" dxfId="8309" priority="883" operator="lessThan">
      <formula>0</formula>
    </cfRule>
  </conditionalFormatting>
  <conditionalFormatting sqref="P660">
    <cfRule type="cellIs" dxfId="8308" priority="880" operator="lessThan">
      <formula>0</formula>
    </cfRule>
  </conditionalFormatting>
  <conditionalFormatting sqref="P660">
    <cfRule type="cellIs" dxfId="8307" priority="881" operator="lessThan">
      <formula>0</formula>
    </cfRule>
  </conditionalFormatting>
  <conditionalFormatting sqref="P441:Q441 Q442:Q444">
    <cfRule type="cellIs" dxfId="8306" priority="867" operator="lessThan">
      <formula>0</formula>
    </cfRule>
  </conditionalFormatting>
  <conditionalFormatting sqref="B435">
    <cfRule type="cellIs" dxfId="8305" priority="868" operator="lessThan">
      <formula>0</formula>
    </cfRule>
  </conditionalFormatting>
  <conditionalFormatting sqref="P442:P444">
    <cfRule type="cellIs" dxfId="8304" priority="865" operator="lessThan">
      <formula>0</formula>
    </cfRule>
  </conditionalFormatting>
  <conditionalFormatting sqref="P441">
    <cfRule type="cellIs" dxfId="8303" priority="866" operator="lessThan">
      <formula>0</formula>
    </cfRule>
  </conditionalFormatting>
  <conditionalFormatting sqref="Q445">
    <cfRule type="cellIs" dxfId="8302" priority="863" operator="lessThan">
      <formula>0</formula>
    </cfRule>
  </conditionalFormatting>
  <conditionalFormatting sqref="Q446">
    <cfRule type="cellIs" dxfId="8301" priority="864" operator="lessThan">
      <formula>0</formula>
    </cfRule>
  </conditionalFormatting>
  <conditionalFormatting sqref="B441">
    <cfRule type="cellIs" dxfId="8300" priority="861" operator="lessThan">
      <formula>0</formula>
    </cfRule>
  </conditionalFormatting>
  <conditionalFormatting sqref="Q445">
    <cfRule type="cellIs" dxfId="8299" priority="862" operator="lessThan">
      <formula>0</formula>
    </cfRule>
  </conditionalFormatting>
  <conditionalFormatting sqref="B473:N473">
    <cfRule type="cellIs" dxfId="8298" priority="612" operator="lessThan">
      <formula>0</formula>
    </cfRule>
  </conditionalFormatting>
  <conditionalFormatting sqref="B473:N473">
    <cfRule type="cellIs" dxfId="8297" priority="613" operator="lessThan">
      <formula>0</formula>
    </cfRule>
  </conditionalFormatting>
  <conditionalFormatting sqref="C671:I671">
    <cfRule type="cellIs" dxfId="8296" priority="879" operator="lessThan">
      <formula>0</formula>
    </cfRule>
  </conditionalFormatting>
  <conditionalFormatting sqref="C672:I672">
    <cfRule type="cellIs" dxfId="8295" priority="878" operator="lessThan">
      <formula>0</formula>
    </cfRule>
  </conditionalFormatting>
  <conditionalFormatting sqref="C677:M677">
    <cfRule type="cellIs" dxfId="8294" priority="877" operator="lessThan">
      <formula>0</formula>
    </cfRule>
  </conditionalFormatting>
  <conditionalFormatting sqref="C666:N666">
    <cfRule type="cellIs" dxfId="8293" priority="876" operator="lessThan">
      <formula>0</formula>
    </cfRule>
  </conditionalFormatting>
  <conditionalFormatting sqref="P669">
    <cfRule type="cellIs" dxfId="8292" priority="875" operator="lessThan">
      <formula>0</formula>
    </cfRule>
  </conditionalFormatting>
  <conditionalFormatting sqref="P436:P438">
    <cfRule type="cellIs" dxfId="8291" priority="872" operator="lessThan">
      <formula>0</formula>
    </cfRule>
  </conditionalFormatting>
  <conditionalFormatting sqref="Q439">
    <cfRule type="cellIs" dxfId="8290" priority="869" operator="lessThan">
      <formula>0</formula>
    </cfRule>
  </conditionalFormatting>
  <conditionalFormatting sqref="Q440">
    <cfRule type="cellIs" dxfId="8289" priority="871" operator="lessThan">
      <formula>0</formula>
    </cfRule>
  </conditionalFormatting>
  <conditionalFormatting sqref="P435:Q435 Q436:Q438">
    <cfRule type="cellIs" dxfId="8288" priority="874" operator="lessThan">
      <formula>0</formula>
    </cfRule>
  </conditionalFormatting>
  <conditionalFormatting sqref="P435">
    <cfRule type="cellIs" dxfId="8287" priority="873" operator="lessThan">
      <formula>0</formula>
    </cfRule>
  </conditionalFormatting>
  <conditionalFormatting sqref="Q439">
    <cfRule type="cellIs" dxfId="8286" priority="870" operator="lessThan">
      <formula>0</formula>
    </cfRule>
  </conditionalFormatting>
  <conditionalFormatting sqref="B473:N473">
    <cfRule type="cellIs" dxfId="8285" priority="611" operator="lessThan">
      <formula>0</formula>
    </cfRule>
  </conditionalFormatting>
  <conditionalFormatting sqref="B473:N473">
    <cfRule type="cellIs" dxfId="8284" priority="610" operator="lessThan">
      <formula>0</formula>
    </cfRule>
  </conditionalFormatting>
  <conditionalFormatting sqref="B473:N473">
    <cfRule type="cellIs" dxfId="8283" priority="609" operator="lessThan">
      <formula>0</formula>
    </cfRule>
  </conditionalFormatting>
  <conditionalFormatting sqref="B473:N473">
    <cfRule type="cellIs" dxfId="8282" priority="607" operator="lessThan">
      <formula>0</formula>
    </cfRule>
  </conditionalFormatting>
  <conditionalFormatting sqref="B473:N473">
    <cfRule type="cellIs" dxfId="8281" priority="608" operator="lessThan">
      <formula>0</formula>
    </cfRule>
  </conditionalFormatting>
  <conditionalFormatting sqref="N476">
    <cfRule type="cellIs" dxfId="8280" priority="605" operator="lessThan">
      <formula>0</formula>
    </cfRule>
  </conditionalFormatting>
  <conditionalFormatting sqref="B473:N473">
    <cfRule type="cellIs" dxfId="8279" priority="606" operator="lessThan">
      <formula>0</formula>
    </cfRule>
  </conditionalFormatting>
  <conditionalFormatting sqref="N477">
    <cfRule type="cellIs" dxfId="8278" priority="604" operator="lessThan">
      <formula>0</formula>
    </cfRule>
  </conditionalFormatting>
  <conditionalFormatting sqref="P549">
    <cfRule type="cellIs" dxfId="8277" priority="326" operator="lessThan">
      <formula>0</formula>
    </cfRule>
  </conditionalFormatting>
  <conditionalFormatting sqref="N477">
    <cfRule type="cellIs" dxfId="8276" priority="603" operator="lessThan">
      <formula>0</formula>
    </cfRule>
  </conditionalFormatting>
  <conditionalFormatting sqref="D480:N483">
    <cfRule type="cellIs" dxfId="8275" priority="600" operator="lessThan">
      <formula>0</formula>
    </cfRule>
  </conditionalFormatting>
  <conditionalFormatting sqref="P557">
    <cfRule type="cellIs" dxfId="8274" priority="323" operator="lessThan">
      <formula>0</formula>
    </cfRule>
  </conditionalFormatting>
  <conditionalFormatting sqref="B480:B483">
    <cfRule type="cellIs" dxfId="8273" priority="597" operator="lessThan">
      <formula>0</formula>
    </cfRule>
  </conditionalFormatting>
  <conditionalFormatting sqref="P572">
    <cfRule type="cellIs" dxfId="8272" priority="320" operator="lessThan">
      <formula>0</formula>
    </cfRule>
  </conditionalFormatting>
  <conditionalFormatting sqref="B531">
    <cfRule type="cellIs" dxfId="8271" priority="594" operator="lessThan">
      <formula>0</formula>
    </cfRule>
  </conditionalFormatting>
  <conditionalFormatting sqref="C531">
    <cfRule type="cellIs" dxfId="8270" priority="591" operator="lessThan">
      <formula>0</formula>
    </cfRule>
  </conditionalFormatting>
  <conditionalFormatting sqref="P580">
    <cfRule type="cellIs" dxfId="8269" priority="317" operator="lessThan">
      <formula>0</formula>
    </cfRule>
  </conditionalFormatting>
  <conditionalFormatting sqref="P609">
    <cfRule type="cellIs" dxfId="8268" priority="314" operator="lessThan">
      <formula>0</formula>
    </cfRule>
  </conditionalFormatting>
  <conditionalFormatting sqref="N384">
    <cfRule type="cellIs" dxfId="8267" priority="860" operator="lessThan">
      <formula>0</formula>
    </cfRule>
  </conditionalFormatting>
  <conditionalFormatting sqref="N390">
    <cfRule type="cellIs" dxfId="8266" priority="859" operator="lessThan">
      <formula>0</formula>
    </cfRule>
  </conditionalFormatting>
  <conditionalFormatting sqref="N396">
    <cfRule type="cellIs" dxfId="8265" priority="858" operator="lessThan">
      <formula>0</formula>
    </cfRule>
  </conditionalFormatting>
  <conditionalFormatting sqref="N378">
    <cfRule type="cellIs" dxfId="8264" priority="857" operator="lessThan">
      <formula>0</formula>
    </cfRule>
  </conditionalFormatting>
  <conditionalFormatting sqref="B395">
    <cfRule type="cellIs" dxfId="8263" priority="841" operator="lessThan">
      <formula>0</formula>
    </cfRule>
  </conditionalFormatting>
  <conditionalFormatting sqref="B607">
    <cfRule type="cellIs" dxfId="8262" priority="851" operator="lessThan">
      <formula>0</formula>
    </cfRule>
  </conditionalFormatting>
  <conditionalFormatting sqref="B390:B391">
    <cfRule type="cellIs" dxfId="8261" priority="846" operator="lessThan">
      <formula>0</formula>
    </cfRule>
  </conditionalFormatting>
  <conditionalFormatting sqref="B396:B397">
    <cfRule type="cellIs" dxfId="8260" priority="843" operator="lessThan">
      <formula>0</formula>
    </cfRule>
  </conditionalFormatting>
  <conditionalFormatting sqref="C370:M373">
    <cfRule type="cellIs" dxfId="8259" priority="856" operator="lessThan">
      <formula>0</formula>
    </cfRule>
  </conditionalFormatting>
  <conditionalFormatting sqref="B447">
    <cfRule type="cellIs" dxfId="8258" priority="855" operator="lessThan">
      <formula>0</formula>
    </cfRule>
  </conditionalFormatting>
  <conditionalFormatting sqref="B447">
    <cfRule type="cellIs" dxfId="8257" priority="854" operator="lessThan">
      <formula>0</formula>
    </cfRule>
  </conditionalFormatting>
  <conditionalFormatting sqref="B410 B416 B400:B404 B394:B398 B388:B392 B382:B386 B376:B380 B370:B374">
    <cfRule type="cellIs" dxfId="8256" priority="853" operator="lessThan">
      <formula>0</formula>
    </cfRule>
  </conditionalFormatting>
  <conditionalFormatting sqref="B378:B379">
    <cfRule type="cellIs" dxfId="8255" priority="849" operator="lessThan">
      <formula>0</formula>
    </cfRule>
  </conditionalFormatting>
  <conditionalFormatting sqref="B376">
    <cfRule type="cellIs" dxfId="8254" priority="848" operator="lessThan">
      <formula>0</formula>
    </cfRule>
  </conditionalFormatting>
  <conditionalFormatting sqref="B604:B606">
    <cfRule type="cellIs" dxfId="8253" priority="852" operator="lessThan">
      <formula>0</formula>
    </cfRule>
  </conditionalFormatting>
  <conditionalFormatting sqref="B603">
    <cfRule type="cellIs" dxfId="8252" priority="850" operator="lessThan">
      <formula>0</formula>
    </cfRule>
  </conditionalFormatting>
  <conditionalFormatting sqref="B416">
    <cfRule type="cellIs" dxfId="8251" priority="837" operator="lessThan">
      <formula>0</formula>
    </cfRule>
  </conditionalFormatting>
  <conditionalFormatting sqref="B377">
    <cfRule type="cellIs" dxfId="8250" priority="847" operator="lessThan">
      <formula>0</formula>
    </cfRule>
  </conditionalFormatting>
  <conditionalFormatting sqref="B388">
    <cfRule type="cellIs" dxfId="8249" priority="845" operator="lessThan">
      <formula>0</formula>
    </cfRule>
  </conditionalFormatting>
  <conditionalFormatting sqref="B389">
    <cfRule type="cellIs" dxfId="8248" priority="844" operator="lessThan">
      <formula>0</formula>
    </cfRule>
  </conditionalFormatting>
  <conditionalFormatting sqref="B394">
    <cfRule type="cellIs" dxfId="8247" priority="842" operator="lessThan">
      <formula>0</formula>
    </cfRule>
  </conditionalFormatting>
  <conditionalFormatting sqref="B402:B403">
    <cfRule type="cellIs" dxfId="8246" priority="840" operator="lessThan">
      <formula>0</formula>
    </cfRule>
  </conditionalFormatting>
  <conditionalFormatting sqref="B400">
    <cfRule type="cellIs" dxfId="8245" priority="839" operator="lessThan">
      <formula>0</formula>
    </cfRule>
  </conditionalFormatting>
  <conditionalFormatting sqref="B401">
    <cfRule type="cellIs" dxfId="8244" priority="838" operator="lessThan">
      <formula>0</formula>
    </cfRule>
  </conditionalFormatting>
  <conditionalFormatting sqref="B410">
    <cfRule type="cellIs" dxfId="8243" priority="836" operator="lessThan">
      <formula>0</formula>
    </cfRule>
  </conditionalFormatting>
  <conditionalFormatting sqref="B404">
    <cfRule type="cellIs" dxfId="8242" priority="835" operator="lessThan">
      <formula>0</formula>
    </cfRule>
  </conditionalFormatting>
  <conditionalFormatting sqref="B398">
    <cfRule type="cellIs" dxfId="8241" priority="834" operator="lessThan">
      <formula>0</formula>
    </cfRule>
  </conditionalFormatting>
  <conditionalFormatting sqref="B392">
    <cfRule type="cellIs" dxfId="8240" priority="833" operator="lessThan">
      <formula>0</formula>
    </cfRule>
  </conditionalFormatting>
  <conditionalFormatting sqref="B380">
    <cfRule type="cellIs" dxfId="8239" priority="832" operator="lessThan">
      <formula>0</formula>
    </cfRule>
  </conditionalFormatting>
  <conditionalFormatting sqref="B640:B643">
    <cfRule type="cellIs" dxfId="8238" priority="827" operator="lessThan">
      <formula>0</formula>
    </cfRule>
  </conditionalFormatting>
  <conditionalFormatting sqref="B635:B638">
    <cfRule type="cellIs" dxfId="8237" priority="830" operator="lessThan">
      <formula>0</formula>
    </cfRule>
  </conditionalFormatting>
  <conditionalFormatting sqref="B636">
    <cfRule type="cellIs" dxfId="8236" priority="829" operator="lessThan">
      <formula>0</formula>
    </cfRule>
  </conditionalFormatting>
  <conditionalFormatting sqref="B637:B638">
    <cfRule type="cellIs" dxfId="8235" priority="831" operator="lessThan">
      <formula>0</formula>
    </cfRule>
  </conditionalFormatting>
  <conditionalFormatting sqref="B647:B648">
    <cfRule type="cellIs" dxfId="8234" priority="825" operator="lessThan">
      <formula>0</formula>
    </cfRule>
  </conditionalFormatting>
  <conditionalFormatting sqref="B641">
    <cfRule type="cellIs" dxfId="8233" priority="826" operator="lessThan">
      <formula>0</formula>
    </cfRule>
  </conditionalFormatting>
  <conditionalFormatting sqref="B642:B643">
    <cfRule type="cellIs" dxfId="8232" priority="828" operator="lessThan">
      <formula>0</formula>
    </cfRule>
  </conditionalFormatting>
  <conditionalFormatting sqref="B645:B648">
    <cfRule type="cellIs" dxfId="8231" priority="824" operator="lessThan">
      <formula>0</formula>
    </cfRule>
  </conditionalFormatting>
  <conditionalFormatting sqref="B646">
    <cfRule type="cellIs" dxfId="8230" priority="823" operator="lessThan">
      <formula>0</formula>
    </cfRule>
  </conditionalFormatting>
  <conditionalFormatting sqref="B384:B385">
    <cfRule type="cellIs" dxfId="8229" priority="818" operator="lessThan">
      <formula>0</formula>
    </cfRule>
  </conditionalFormatting>
  <conditionalFormatting sqref="B374">
    <cfRule type="cellIs" dxfId="8228" priority="819" operator="lessThan">
      <formula>0</formula>
    </cfRule>
  </conditionalFormatting>
  <conditionalFormatting sqref="B412:N412">
    <cfRule type="cellIs" dxfId="8227" priority="773" operator="lessThan">
      <formula>0</formula>
    </cfRule>
  </conditionalFormatting>
  <conditionalFormatting sqref="B406:N406">
    <cfRule type="cellIs" dxfId="8226" priority="784" operator="lessThan">
      <formula>0</formula>
    </cfRule>
  </conditionalFormatting>
  <conditionalFormatting sqref="B406:N406">
    <cfRule type="cellIs" dxfId="8225" priority="783" operator="lessThan">
      <formula>0</formula>
    </cfRule>
  </conditionalFormatting>
  <conditionalFormatting sqref="B372:B373">
    <cfRule type="cellIs" dxfId="8224" priority="822" operator="lessThan">
      <formula>0</formula>
    </cfRule>
  </conditionalFormatting>
  <conditionalFormatting sqref="B370">
    <cfRule type="cellIs" dxfId="8223" priority="821" operator="lessThan">
      <formula>0</formula>
    </cfRule>
  </conditionalFormatting>
  <conditionalFormatting sqref="B371">
    <cfRule type="cellIs" dxfId="8222" priority="820" operator="lessThan">
      <formula>0</formula>
    </cfRule>
  </conditionalFormatting>
  <conditionalFormatting sqref="B382">
    <cfRule type="cellIs" dxfId="8221" priority="817" operator="lessThan">
      <formula>0</formula>
    </cfRule>
  </conditionalFormatting>
  <conditionalFormatting sqref="B383">
    <cfRule type="cellIs" dxfId="8220" priority="816" operator="lessThan">
      <formula>0</formula>
    </cfRule>
  </conditionalFormatting>
  <conditionalFormatting sqref="B386">
    <cfRule type="cellIs" dxfId="8219" priority="815" operator="lessThan">
      <formula>0</formula>
    </cfRule>
  </conditionalFormatting>
  <conditionalFormatting sqref="B612:B615">
    <cfRule type="cellIs" dxfId="8218" priority="813" operator="lessThan">
      <formula>0</formula>
    </cfRule>
  </conditionalFormatting>
  <conditionalFormatting sqref="B613">
    <cfRule type="cellIs" dxfId="8217" priority="812" operator="lessThan">
      <formula>0</formula>
    </cfRule>
  </conditionalFormatting>
  <conditionalFormatting sqref="B614:B615">
    <cfRule type="cellIs" dxfId="8216" priority="814" operator="lessThan">
      <formula>0</formula>
    </cfRule>
  </conditionalFormatting>
  <conditionalFormatting sqref="B622">
    <cfRule type="cellIs" dxfId="8215" priority="807" operator="lessThan">
      <formula>0</formula>
    </cfRule>
  </conditionalFormatting>
  <conditionalFormatting sqref="B622">
    <cfRule type="cellIs" dxfId="8214" priority="808" operator="lessThan">
      <formula>0</formula>
    </cfRule>
  </conditionalFormatting>
  <conditionalFormatting sqref="B618:B621">
    <cfRule type="cellIs" dxfId="8213" priority="810" operator="lessThan">
      <formula>0</formula>
    </cfRule>
  </conditionalFormatting>
  <conditionalFormatting sqref="B619">
    <cfRule type="cellIs" dxfId="8212" priority="809" operator="lessThan">
      <formula>0</formula>
    </cfRule>
  </conditionalFormatting>
  <conditionalFormatting sqref="B620:B621">
    <cfRule type="cellIs" dxfId="8211" priority="811" operator="lessThan">
      <formula>0</formula>
    </cfRule>
  </conditionalFormatting>
  <conditionalFormatting sqref="N409">
    <cfRule type="cellIs" dxfId="8210" priority="778" operator="lessThan">
      <formula>0</formula>
    </cfRule>
  </conditionalFormatting>
  <conditionalFormatting sqref="B412:N412">
    <cfRule type="cellIs" dxfId="8209" priority="776" operator="lessThan">
      <formula>0</formula>
    </cfRule>
  </conditionalFormatting>
  <conditionalFormatting sqref="B590:B592">
    <cfRule type="cellIs" dxfId="8208" priority="806" operator="lessThan">
      <formula>0</formula>
    </cfRule>
  </conditionalFormatting>
  <conditionalFormatting sqref="B593">
    <cfRule type="cellIs" dxfId="8207" priority="805" operator="lessThan">
      <formula>0</formula>
    </cfRule>
  </conditionalFormatting>
  <conditionalFormatting sqref="B589">
    <cfRule type="cellIs" dxfId="8206" priority="804" operator="lessThan">
      <formula>0</formula>
    </cfRule>
  </conditionalFormatting>
  <conditionalFormatting sqref="B626:B627">
    <cfRule type="cellIs" dxfId="8205" priority="803" operator="lessThan">
      <formula>0</formula>
    </cfRule>
  </conditionalFormatting>
  <conditionalFormatting sqref="B624:B627">
    <cfRule type="cellIs" dxfId="8204" priority="802" operator="lessThan">
      <formula>0</formula>
    </cfRule>
  </conditionalFormatting>
  <conditionalFormatting sqref="B608">
    <cfRule type="cellIs" dxfId="8203" priority="528" operator="lessThan">
      <formula>0</formula>
    </cfRule>
  </conditionalFormatting>
  <conditionalFormatting sqref="B632:B633">
    <cfRule type="cellIs" dxfId="8202" priority="800" operator="lessThan">
      <formula>0</formula>
    </cfRule>
  </conditionalFormatting>
  <conditionalFormatting sqref="B625">
    <cfRule type="cellIs" dxfId="8201" priority="801" operator="lessThan">
      <formula>0</formula>
    </cfRule>
  </conditionalFormatting>
  <conditionalFormatting sqref="B630:B633">
    <cfRule type="cellIs" dxfId="8200" priority="799" operator="lessThan">
      <formula>0</formula>
    </cfRule>
  </conditionalFormatting>
  <conditionalFormatting sqref="O635:O638">
    <cfRule type="cellIs" dxfId="8199" priority="279" operator="lessThan">
      <formula>0</formula>
    </cfRule>
  </conditionalFormatting>
  <conditionalFormatting sqref="O618 O620:O621">
    <cfRule type="cellIs" dxfId="8198" priority="281" operator="lessThan">
      <formula>0</formula>
    </cfRule>
  </conditionalFormatting>
  <conditionalFormatting sqref="B631">
    <cfRule type="cellIs" dxfId="8197" priority="798" operator="lessThan">
      <formula>0</formula>
    </cfRule>
  </conditionalFormatting>
  <conditionalFormatting sqref="D608">
    <cfRule type="cellIs" dxfId="8196" priority="522" operator="lessThan">
      <formula>0</formula>
    </cfRule>
  </conditionalFormatting>
  <conditionalFormatting sqref="O624:O626">
    <cfRule type="cellIs" dxfId="8195" priority="273" operator="lessThan">
      <formula>0</formula>
    </cfRule>
  </conditionalFormatting>
  <conditionalFormatting sqref="O645:O648">
    <cfRule type="cellIs" dxfId="8194" priority="275" operator="lessThan">
      <formula>0</formula>
    </cfRule>
  </conditionalFormatting>
  <conditionalFormatting sqref="B669 B674:B676 B682 B684:B687 B661:B664 B689">
    <cfRule type="cellIs" dxfId="8193" priority="797" operator="lessThan">
      <formula>0</formula>
    </cfRule>
  </conditionalFormatting>
  <conditionalFormatting sqref="N397">
    <cfRule type="cellIs" dxfId="8192" priority="788" operator="lessThan">
      <formula>0</formula>
    </cfRule>
  </conditionalFormatting>
  <conditionalFormatting sqref="N391">
    <cfRule type="cellIs" dxfId="8191" priority="789" operator="lessThan">
      <formula>0</formula>
    </cfRule>
  </conditionalFormatting>
  <conditionalFormatting sqref="B406:N406">
    <cfRule type="cellIs" dxfId="8190" priority="786" operator="lessThan">
      <formula>0</formula>
    </cfRule>
  </conditionalFormatting>
  <conditionalFormatting sqref="N403">
    <cfRule type="cellIs" dxfId="8189" priority="787" operator="lessThan">
      <formula>0</formula>
    </cfRule>
  </conditionalFormatting>
  <conditionalFormatting sqref="B406:N406">
    <cfRule type="cellIs" dxfId="8188" priority="785" operator="lessThan">
      <formula>0</formula>
    </cfRule>
  </conditionalFormatting>
  <conditionalFormatting sqref="B406:N406">
    <cfRule type="cellIs" dxfId="8187" priority="782" operator="lessThan">
      <formula>0</formula>
    </cfRule>
  </conditionalFormatting>
  <conditionalFormatting sqref="B671">
    <cfRule type="cellIs" dxfId="8186" priority="796" operator="lessThan">
      <formula>0</formula>
    </cfRule>
  </conditionalFormatting>
  <conditionalFormatting sqref="B672">
    <cfRule type="cellIs" dxfId="8185" priority="795" operator="lessThan">
      <formula>0</formula>
    </cfRule>
  </conditionalFormatting>
  <conditionalFormatting sqref="B677">
    <cfRule type="cellIs" dxfId="8184" priority="794" operator="lessThan">
      <formula>0</formula>
    </cfRule>
  </conditionalFormatting>
  <conditionalFormatting sqref="B666">
    <cfRule type="cellIs" dxfId="8183" priority="793" operator="lessThan">
      <formula>0</formula>
    </cfRule>
  </conditionalFormatting>
  <conditionalFormatting sqref="O384">
    <cfRule type="cellIs" dxfId="8182" priority="267" operator="lessThan">
      <formula>0</formula>
    </cfRule>
  </conditionalFormatting>
  <conditionalFormatting sqref="O390">
    <cfRule type="cellIs" dxfId="8181" priority="266" operator="lessThan">
      <formula>0</formula>
    </cfRule>
  </conditionalFormatting>
  <conditionalFormatting sqref="G608">
    <cfRule type="cellIs" dxfId="8180" priority="513" operator="lessThan">
      <formula>0</formula>
    </cfRule>
  </conditionalFormatting>
  <conditionalFormatting sqref="H608">
    <cfRule type="cellIs" dxfId="8177" priority="510" operator="lessThan">
      <formula>0</formula>
    </cfRule>
  </conditionalFormatting>
  <conditionalFormatting sqref="B370:B373">
    <cfRule type="cellIs" dxfId="8176" priority="792" operator="lessThan">
      <formula>0</formula>
    </cfRule>
  </conditionalFormatting>
  <conditionalFormatting sqref="N379">
    <cfRule type="cellIs" dxfId="8175" priority="791" operator="lessThan">
      <formula>0</formula>
    </cfRule>
  </conditionalFormatting>
  <conditionalFormatting sqref="N385">
    <cfRule type="cellIs" dxfId="8174" priority="790" operator="lessThan">
      <formula>0</formula>
    </cfRule>
  </conditionalFormatting>
  <conditionalFormatting sqref="B406:N406">
    <cfRule type="cellIs" dxfId="8173" priority="781" operator="lessThan">
      <formula>0</formula>
    </cfRule>
  </conditionalFormatting>
  <conditionalFormatting sqref="B406:N406">
    <cfRule type="cellIs" dxfId="8172" priority="780" operator="lessThan">
      <formula>0</formula>
    </cfRule>
  </conditionalFormatting>
  <conditionalFormatting sqref="B406:N406">
    <cfRule type="cellIs" dxfId="8171" priority="779" operator="lessThan">
      <formula>0</formula>
    </cfRule>
  </conditionalFormatting>
  <conditionalFormatting sqref="B412:N412">
    <cfRule type="cellIs" dxfId="8170" priority="774" operator="lessThan">
      <formula>0</formula>
    </cfRule>
  </conditionalFormatting>
  <conditionalFormatting sqref="B412:N412">
    <cfRule type="cellIs" dxfId="8169" priority="777" operator="lessThan">
      <formula>0</formula>
    </cfRule>
  </conditionalFormatting>
  <conditionalFormatting sqref="B412:N412">
    <cfRule type="cellIs" dxfId="8168" priority="772" operator="lessThan">
      <formula>0</formula>
    </cfRule>
  </conditionalFormatting>
  <conditionalFormatting sqref="B412:N412">
    <cfRule type="cellIs" dxfId="8167" priority="775" operator="lessThan">
      <formula>0</formula>
    </cfRule>
  </conditionalFormatting>
  <conditionalFormatting sqref="B412:N412">
    <cfRule type="cellIs" dxfId="8166" priority="770" operator="lessThan">
      <formula>0</formula>
    </cfRule>
  </conditionalFormatting>
  <conditionalFormatting sqref="B412:N412">
    <cfRule type="cellIs" dxfId="8165" priority="771" operator="lessThan">
      <formula>0</formula>
    </cfRule>
  </conditionalFormatting>
  <conditionalFormatting sqref="B418:N418">
    <cfRule type="cellIs" dxfId="8164" priority="768" operator="lessThan">
      <formula>0</formula>
    </cfRule>
  </conditionalFormatting>
  <conditionalFormatting sqref="N415">
    <cfRule type="cellIs" dxfId="8163" priority="769" operator="lessThan">
      <formula>0</formula>
    </cfRule>
  </conditionalFormatting>
  <conditionalFormatting sqref="B418:N418">
    <cfRule type="cellIs" dxfId="8162" priority="767" operator="lessThan">
      <formula>0</formula>
    </cfRule>
  </conditionalFormatting>
  <conditionalFormatting sqref="B418:N418">
    <cfRule type="cellIs" dxfId="8161" priority="766" operator="lessThan">
      <formula>0</formula>
    </cfRule>
  </conditionalFormatting>
  <conditionalFormatting sqref="B418:N418">
    <cfRule type="cellIs" dxfId="8160" priority="765" operator="lessThan">
      <formula>0</formula>
    </cfRule>
  </conditionalFormatting>
  <conditionalFormatting sqref="B418:N418">
    <cfRule type="cellIs" dxfId="8159" priority="764" operator="lessThan">
      <formula>0</formula>
    </cfRule>
  </conditionalFormatting>
  <conditionalFormatting sqref="B418:N418">
    <cfRule type="cellIs" dxfId="8158" priority="763" operator="lessThan">
      <formula>0</formula>
    </cfRule>
  </conditionalFormatting>
  <conditionalFormatting sqref="B418:N418">
    <cfRule type="cellIs" dxfId="8157" priority="762" operator="lessThan">
      <formula>0</formula>
    </cfRule>
  </conditionalFormatting>
  <conditionalFormatting sqref="B418:N418">
    <cfRule type="cellIs" dxfId="8156" priority="761" operator="lessThan">
      <formula>0</formula>
    </cfRule>
  </conditionalFormatting>
  <conditionalFormatting sqref="N421">
    <cfRule type="cellIs" dxfId="8155" priority="760" operator="lessThan">
      <formula>0</formula>
    </cfRule>
  </conditionalFormatting>
  <conditionalFormatting sqref="N374">
    <cfRule type="cellIs" dxfId="8154" priority="759" operator="lessThan">
      <formula>0</formula>
    </cfRule>
  </conditionalFormatting>
  <conditionalFormatting sqref="N380">
    <cfRule type="cellIs" dxfId="8153" priority="758" operator="lessThan">
      <formula>0</formula>
    </cfRule>
  </conditionalFormatting>
  <conditionalFormatting sqref="N380">
    <cfRule type="cellIs" dxfId="8152" priority="757" operator="lessThan">
      <formula>0</formula>
    </cfRule>
  </conditionalFormatting>
  <conditionalFormatting sqref="N386">
    <cfRule type="cellIs" dxfId="8151" priority="756" operator="lessThan">
      <formula>0</formula>
    </cfRule>
  </conditionalFormatting>
  <conditionalFormatting sqref="N386">
    <cfRule type="cellIs" dxfId="8150" priority="755" operator="lessThan">
      <formula>0</formula>
    </cfRule>
  </conditionalFormatting>
  <conditionalFormatting sqref="N392">
    <cfRule type="cellIs" dxfId="8149" priority="754" operator="lessThan">
      <formula>0</formula>
    </cfRule>
  </conditionalFormatting>
  <conditionalFormatting sqref="N392">
    <cfRule type="cellIs" dxfId="8148" priority="753" operator="lessThan">
      <formula>0</formula>
    </cfRule>
  </conditionalFormatting>
  <conditionalFormatting sqref="N398">
    <cfRule type="cellIs" dxfId="8147" priority="752" operator="lessThan">
      <formula>0</formula>
    </cfRule>
  </conditionalFormatting>
  <conditionalFormatting sqref="N398">
    <cfRule type="cellIs" dxfId="8146" priority="751" operator="lessThan">
      <formula>0</formula>
    </cfRule>
  </conditionalFormatting>
  <conditionalFormatting sqref="N404">
    <cfRule type="cellIs" dxfId="8145" priority="750" operator="lessThan">
      <formula>0</formula>
    </cfRule>
  </conditionalFormatting>
  <conditionalFormatting sqref="N404">
    <cfRule type="cellIs" dxfId="8144" priority="749" operator="lessThan">
      <formula>0</formula>
    </cfRule>
  </conditionalFormatting>
  <conditionalFormatting sqref="N410">
    <cfRule type="cellIs" dxfId="8143" priority="748" operator="lessThan">
      <formula>0</formula>
    </cfRule>
  </conditionalFormatting>
  <conditionalFormatting sqref="N410">
    <cfRule type="cellIs" dxfId="8142" priority="747" operator="lessThan">
      <formula>0</formula>
    </cfRule>
  </conditionalFormatting>
  <conditionalFormatting sqref="N416">
    <cfRule type="cellIs" dxfId="8141" priority="746" operator="lessThan">
      <formula>0</formula>
    </cfRule>
  </conditionalFormatting>
  <conditionalFormatting sqref="N416">
    <cfRule type="cellIs" dxfId="8140" priority="745" operator="lessThan">
      <formula>0</formula>
    </cfRule>
  </conditionalFormatting>
  <conditionalFormatting sqref="C428:M428">
    <cfRule type="cellIs" dxfId="8139" priority="744" operator="lessThan">
      <formula>0</formula>
    </cfRule>
  </conditionalFormatting>
  <conditionalFormatting sqref="C428:M428">
    <cfRule type="cellIs" dxfId="8138" priority="743" operator="lessThan">
      <formula>0</formula>
    </cfRule>
  </conditionalFormatting>
  <conditionalFormatting sqref="H428">
    <cfRule type="cellIs" dxfId="8137" priority="742" operator="lessThan">
      <formula>0</formula>
    </cfRule>
  </conditionalFormatting>
  <conditionalFormatting sqref="B428">
    <cfRule type="cellIs" dxfId="8136" priority="741" operator="lessThan">
      <formula>0</formula>
    </cfRule>
  </conditionalFormatting>
  <conditionalFormatting sqref="B428">
    <cfRule type="cellIs" dxfId="8135" priority="740" operator="lessThan">
      <formula>0</formula>
    </cfRule>
  </conditionalFormatting>
  <conditionalFormatting sqref="B424:N424">
    <cfRule type="cellIs" dxfId="8134" priority="739" operator="lessThan">
      <formula>0</formula>
    </cfRule>
  </conditionalFormatting>
  <conditionalFormatting sqref="B424:N424">
    <cfRule type="cellIs" dxfId="8133" priority="738" operator="lessThan">
      <formula>0</formula>
    </cfRule>
  </conditionalFormatting>
  <conditionalFormatting sqref="B424:N424">
    <cfRule type="cellIs" dxfId="8132" priority="737" operator="lessThan">
      <formula>0</formula>
    </cfRule>
  </conditionalFormatting>
  <conditionalFormatting sqref="B424:N424">
    <cfRule type="cellIs" dxfId="8131" priority="736" operator="lessThan">
      <formula>0</formula>
    </cfRule>
  </conditionalFormatting>
  <conditionalFormatting sqref="B424:N424">
    <cfRule type="cellIs" dxfId="8130" priority="735" operator="lessThan">
      <formula>0</formula>
    </cfRule>
  </conditionalFormatting>
  <conditionalFormatting sqref="B424:N424">
    <cfRule type="cellIs" dxfId="8129" priority="734" operator="lessThan">
      <formula>0</formula>
    </cfRule>
  </conditionalFormatting>
  <conditionalFormatting sqref="B424:N424">
    <cfRule type="cellIs" dxfId="8128" priority="733" operator="lessThan">
      <formula>0</formula>
    </cfRule>
  </conditionalFormatting>
  <conditionalFormatting sqref="B424:N424">
    <cfRule type="cellIs" dxfId="8127" priority="732" operator="lessThan">
      <formula>0</formula>
    </cfRule>
  </conditionalFormatting>
  <conditionalFormatting sqref="N427">
    <cfRule type="cellIs" dxfId="8126" priority="731" operator="lessThan">
      <formula>0</formula>
    </cfRule>
  </conditionalFormatting>
  <conditionalFormatting sqref="N428">
    <cfRule type="cellIs" dxfId="8125" priority="730" operator="lessThan">
      <formula>0</formula>
    </cfRule>
  </conditionalFormatting>
  <conditionalFormatting sqref="N428">
    <cfRule type="cellIs" dxfId="8124" priority="729" operator="lessThan">
      <formula>0</formula>
    </cfRule>
  </conditionalFormatting>
  <conditionalFormatting sqref="C434:M434">
    <cfRule type="cellIs" dxfId="8123" priority="728" operator="lessThan">
      <formula>0</formula>
    </cfRule>
  </conditionalFormatting>
  <conditionalFormatting sqref="C434:M434">
    <cfRule type="cellIs" dxfId="8122" priority="727" operator="lessThan">
      <formula>0</formula>
    </cfRule>
  </conditionalFormatting>
  <conditionalFormatting sqref="H434">
    <cfRule type="cellIs" dxfId="8121" priority="726" operator="lessThan">
      <formula>0</formula>
    </cfRule>
  </conditionalFormatting>
  <conditionalFormatting sqref="B434">
    <cfRule type="cellIs" dxfId="8120" priority="725" operator="lessThan">
      <formula>0</formula>
    </cfRule>
  </conditionalFormatting>
  <conditionalFormatting sqref="B434">
    <cfRule type="cellIs" dxfId="8119" priority="724" operator="lessThan">
      <formula>0</formula>
    </cfRule>
  </conditionalFormatting>
  <conditionalFormatting sqref="B430:N430">
    <cfRule type="cellIs" dxfId="8118" priority="723" operator="lessThan">
      <formula>0</formula>
    </cfRule>
  </conditionalFormatting>
  <conditionalFormatting sqref="B430:N430">
    <cfRule type="cellIs" dxfId="8117" priority="722" operator="lessThan">
      <formula>0</formula>
    </cfRule>
  </conditionalFormatting>
  <conditionalFormatting sqref="B430:N430">
    <cfRule type="cellIs" dxfId="8116" priority="721" operator="lessThan">
      <formula>0</formula>
    </cfRule>
  </conditionalFormatting>
  <conditionalFormatting sqref="B430:N430">
    <cfRule type="cellIs" dxfId="8115" priority="720" operator="lessThan">
      <formula>0</formula>
    </cfRule>
  </conditionalFormatting>
  <conditionalFormatting sqref="B430:N430">
    <cfRule type="cellIs" dxfId="8114" priority="719" operator="lessThan">
      <formula>0</formula>
    </cfRule>
  </conditionalFormatting>
  <conditionalFormatting sqref="B430:N430">
    <cfRule type="cellIs" dxfId="8113" priority="718" operator="lessThan">
      <formula>0</formula>
    </cfRule>
  </conditionalFormatting>
  <conditionalFormatting sqref="B430:N430">
    <cfRule type="cellIs" dxfId="8112" priority="717" operator="lessThan">
      <formula>0</formula>
    </cfRule>
  </conditionalFormatting>
  <conditionalFormatting sqref="B430:N430">
    <cfRule type="cellIs" dxfId="8111" priority="716" operator="lessThan">
      <formula>0</formula>
    </cfRule>
  </conditionalFormatting>
  <conditionalFormatting sqref="N433">
    <cfRule type="cellIs" dxfId="8110" priority="715" operator="lessThan">
      <formula>0</formula>
    </cfRule>
  </conditionalFormatting>
  <conditionalFormatting sqref="N434">
    <cfRule type="cellIs" dxfId="8109" priority="714" operator="lessThan">
      <formula>0</formula>
    </cfRule>
  </conditionalFormatting>
  <conditionalFormatting sqref="N434">
    <cfRule type="cellIs" dxfId="8108" priority="713" operator="lessThan">
      <formula>0</formula>
    </cfRule>
  </conditionalFormatting>
  <conditionalFormatting sqref="C440:M440">
    <cfRule type="cellIs" dxfId="8107" priority="712" operator="lessThan">
      <formula>0</formula>
    </cfRule>
  </conditionalFormatting>
  <conditionalFormatting sqref="C440:M440">
    <cfRule type="cellIs" dxfId="8106" priority="711" operator="lessThan">
      <formula>0</formula>
    </cfRule>
  </conditionalFormatting>
  <conditionalFormatting sqref="H440">
    <cfRule type="cellIs" dxfId="8105" priority="710" operator="lessThan">
      <formula>0</formula>
    </cfRule>
  </conditionalFormatting>
  <conditionalFormatting sqref="B440">
    <cfRule type="cellIs" dxfId="8104" priority="709" operator="lessThan">
      <formula>0</formula>
    </cfRule>
  </conditionalFormatting>
  <conditionalFormatting sqref="B440">
    <cfRule type="cellIs" dxfId="8103" priority="708" operator="lessThan">
      <formula>0</formula>
    </cfRule>
  </conditionalFormatting>
  <conditionalFormatting sqref="B436:N436">
    <cfRule type="cellIs" dxfId="8102" priority="707" operator="lessThan">
      <formula>0</formula>
    </cfRule>
  </conditionalFormatting>
  <conditionalFormatting sqref="B436:N436">
    <cfRule type="cellIs" dxfId="8101" priority="706" operator="lessThan">
      <formula>0</formula>
    </cfRule>
  </conditionalFormatting>
  <conditionalFormatting sqref="B436:N436">
    <cfRule type="cellIs" dxfId="8100" priority="705" operator="lessThan">
      <formula>0</formula>
    </cfRule>
  </conditionalFormatting>
  <conditionalFormatting sqref="B436:N436">
    <cfRule type="cellIs" dxfId="8099" priority="704" operator="lessThan">
      <formula>0</formula>
    </cfRule>
  </conditionalFormatting>
  <conditionalFormatting sqref="B436:N436">
    <cfRule type="cellIs" dxfId="8098" priority="703" operator="lessThan">
      <formula>0</formula>
    </cfRule>
  </conditionalFormatting>
  <conditionalFormatting sqref="B436:N436">
    <cfRule type="cellIs" dxfId="8097" priority="702" operator="lessThan">
      <formula>0</formula>
    </cfRule>
  </conditionalFormatting>
  <conditionalFormatting sqref="B436:N436">
    <cfRule type="cellIs" dxfId="8096" priority="701" operator="lessThan">
      <formula>0</formula>
    </cfRule>
  </conditionalFormatting>
  <conditionalFormatting sqref="B436:N436">
    <cfRule type="cellIs" dxfId="8095" priority="700" operator="lessThan">
      <formula>0</formula>
    </cfRule>
  </conditionalFormatting>
  <conditionalFormatting sqref="N439">
    <cfRule type="cellIs" dxfId="8094" priority="699" operator="lessThan">
      <formula>0</formula>
    </cfRule>
  </conditionalFormatting>
  <conditionalFormatting sqref="N440">
    <cfRule type="cellIs" dxfId="8093" priority="698" operator="lessThan">
      <formula>0</formula>
    </cfRule>
  </conditionalFormatting>
  <conditionalFormatting sqref="N440">
    <cfRule type="cellIs" dxfId="8092" priority="697" operator="lessThan">
      <formula>0</formula>
    </cfRule>
  </conditionalFormatting>
  <conditionalFormatting sqref="C446:M446">
    <cfRule type="cellIs" dxfId="8091" priority="696" operator="lessThan">
      <formula>0</formula>
    </cfRule>
  </conditionalFormatting>
  <conditionalFormatting sqref="C446:M446">
    <cfRule type="cellIs" dxfId="8090" priority="695" operator="lessThan">
      <formula>0</formula>
    </cfRule>
  </conditionalFormatting>
  <conditionalFormatting sqref="H446">
    <cfRule type="cellIs" dxfId="8089" priority="694" operator="lessThan">
      <formula>0</formula>
    </cfRule>
  </conditionalFormatting>
  <conditionalFormatting sqref="B446">
    <cfRule type="cellIs" dxfId="8088" priority="693" operator="lessThan">
      <formula>0</formula>
    </cfRule>
  </conditionalFormatting>
  <conditionalFormatting sqref="B446">
    <cfRule type="cellIs" dxfId="8087" priority="692" operator="lessThan">
      <formula>0</formula>
    </cfRule>
  </conditionalFormatting>
  <conditionalFormatting sqref="B442:N442">
    <cfRule type="cellIs" dxfId="8086" priority="691" operator="lessThan">
      <formula>0</formula>
    </cfRule>
  </conditionalFormatting>
  <conditionalFormatting sqref="B442:N442">
    <cfRule type="cellIs" dxfId="8085" priority="690" operator="lessThan">
      <formula>0</formula>
    </cfRule>
  </conditionalFormatting>
  <conditionalFormatting sqref="B442:N442">
    <cfRule type="cellIs" dxfId="8084" priority="689" operator="lessThan">
      <formula>0</formula>
    </cfRule>
  </conditionalFormatting>
  <conditionalFormatting sqref="B442:N442">
    <cfRule type="cellIs" dxfId="8083" priority="688" operator="lessThan">
      <formula>0</formula>
    </cfRule>
  </conditionalFormatting>
  <conditionalFormatting sqref="B442:N442">
    <cfRule type="cellIs" dxfId="8082" priority="687" operator="lessThan">
      <formula>0</formula>
    </cfRule>
  </conditionalFormatting>
  <conditionalFormatting sqref="B442:N442">
    <cfRule type="cellIs" dxfId="8081" priority="686" operator="lessThan">
      <formula>0</formula>
    </cfRule>
  </conditionalFormatting>
  <conditionalFormatting sqref="B442:N442">
    <cfRule type="cellIs" dxfId="8080" priority="685" operator="lessThan">
      <formula>0</formula>
    </cfRule>
  </conditionalFormatting>
  <conditionalFormatting sqref="B442:N442">
    <cfRule type="cellIs" dxfId="8079" priority="684" operator="lessThan">
      <formula>0</formula>
    </cfRule>
  </conditionalFormatting>
  <conditionalFormatting sqref="N445">
    <cfRule type="cellIs" dxfId="8078" priority="683" operator="lessThan">
      <formula>0</formula>
    </cfRule>
  </conditionalFormatting>
  <conditionalFormatting sqref="C556:N556">
    <cfRule type="cellIs" dxfId="8077" priority="403" operator="lessThan">
      <formula>0</formula>
    </cfRule>
  </conditionalFormatting>
  <conditionalFormatting sqref="C587:N587">
    <cfRule type="cellIs" dxfId="8076" priority="400" operator="lessThan">
      <formula>0</formula>
    </cfRule>
  </conditionalFormatting>
  <conditionalFormatting sqref="I571:N571">
    <cfRule type="cellIs" dxfId="8075" priority="397" operator="lessThan">
      <formula>0</formula>
    </cfRule>
  </conditionalFormatting>
  <conditionalFormatting sqref="I579:N579">
    <cfRule type="cellIs" dxfId="8074" priority="394" operator="lessThan">
      <formula>0</formula>
    </cfRule>
  </conditionalFormatting>
  <conditionalFormatting sqref="B448:N448">
    <cfRule type="cellIs" dxfId="8073" priority="671" operator="lessThan">
      <formula>0</formula>
    </cfRule>
  </conditionalFormatting>
  <conditionalFormatting sqref="B448:N448">
    <cfRule type="cellIs" dxfId="8072" priority="670" operator="lessThan">
      <formula>0</formula>
    </cfRule>
  </conditionalFormatting>
  <conditionalFormatting sqref="B448:N448">
    <cfRule type="cellIs" dxfId="8071" priority="669" operator="lessThan">
      <formula>0</formula>
    </cfRule>
  </conditionalFormatting>
  <conditionalFormatting sqref="B448:N448">
    <cfRule type="cellIs" dxfId="8070" priority="668" operator="lessThan">
      <formula>0</formula>
    </cfRule>
  </conditionalFormatting>
  <conditionalFormatting sqref="N451">
    <cfRule type="cellIs" dxfId="8069" priority="667" operator="lessThan">
      <formula>0</formula>
    </cfRule>
  </conditionalFormatting>
  <conditionalFormatting sqref="C458:M458">
    <cfRule type="cellIs" dxfId="8068" priority="666" operator="lessThan">
      <formula>0</formula>
    </cfRule>
  </conditionalFormatting>
  <conditionalFormatting sqref="C458:M458">
    <cfRule type="cellIs" dxfId="8067" priority="665" operator="lessThan">
      <formula>0</formula>
    </cfRule>
  </conditionalFormatting>
  <conditionalFormatting sqref="H458">
    <cfRule type="cellIs" dxfId="8066" priority="664" operator="lessThan">
      <formula>0</formula>
    </cfRule>
  </conditionalFormatting>
  <conditionalFormatting sqref="B458">
    <cfRule type="cellIs" dxfId="8065" priority="663" operator="lessThan">
      <formula>0</formula>
    </cfRule>
  </conditionalFormatting>
  <conditionalFormatting sqref="B458">
    <cfRule type="cellIs" dxfId="8064" priority="662" operator="lessThan">
      <formula>0</formula>
    </cfRule>
  </conditionalFormatting>
  <conditionalFormatting sqref="B454:N454">
    <cfRule type="cellIs" dxfId="8063" priority="661" operator="lessThan">
      <formula>0</formula>
    </cfRule>
  </conditionalFormatting>
  <conditionalFormatting sqref="B454:N454">
    <cfRule type="cellIs" dxfId="8062" priority="660" operator="lessThan">
      <formula>0</formula>
    </cfRule>
  </conditionalFormatting>
  <conditionalFormatting sqref="C660:N664">
    <cfRule type="cellIs" dxfId="8061" priority="379" operator="lessThan">
      <formula>0</formula>
    </cfRule>
  </conditionalFormatting>
  <conditionalFormatting sqref="C616:N616">
    <cfRule type="cellIs" dxfId="8060" priority="378" operator="lessThan">
      <formula>0</formula>
    </cfRule>
  </conditionalFormatting>
  <conditionalFormatting sqref="C622:N622">
    <cfRule type="cellIs" dxfId="8059" priority="375" operator="lessThan">
      <formula>0</formula>
    </cfRule>
  </conditionalFormatting>
  <conditionalFormatting sqref="C622:N622">
    <cfRule type="cellIs" dxfId="8058" priority="374" operator="lessThan">
      <formula>0</formula>
    </cfRule>
  </conditionalFormatting>
  <conditionalFormatting sqref="C622:N622">
    <cfRule type="cellIs" dxfId="8057" priority="373" operator="lessThan">
      <formula>0</formula>
    </cfRule>
  </conditionalFormatting>
  <conditionalFormatting sqref="H464">
    <cfRule type="cellIs" dxfId="8056" priority="648" operator="lessThan">
      <formula>0</formula>
    </cfRule>
  </conditionalFormatting>
  <conditionalFormatting sqref="B464">
    <cfRule type="cellIs" dxfId="8055" priority="647" operator="lessThan">
      <formula>0</formula>
    </cfRule>
  </conditionalFormatting>
  <conditionalFormatting sqref="B464">
    <cfRule type="cellIs" dxfId="8054" priority="646" operator="lessThan">
      <formula>0</formula>
    </cfRule>
  </conditionalFormatting>
  <conditionalFormatting sqref="B460:N460">
    <cfRule type="cellIs" dxfId="8053" priority="645" operator="lessThan">
      <formula>0</formula>
    </cfRule>
  </conditionalFormatting>
  <conditionalFormatting sqref="B460:N460">
    <cfRule type="cellIs" dxfId="8052" priority="644" operator="lessThan">
      <formula>0</formula>
    </cfRule>
  </conditionalFormatting>
  <conditionalFormatting sqref="B460:N460">
    <cfRule type="cellIs" dxfId="8051" priority="643" operator="lessThan">
      <formula>0</formula>
    </cfRule>
  </conditionalFormatting>
  <conditionalFormatting sqref="B460:N460">
    <cfRule type="cellIs" dxfId="8050" priority="642" operator="lessThan">
      <formula>0</formula>
    </cfRule>
  </conditionalFormatting>
  <conditionalFormatting sqref="B460:N460">
    <cfRule type="cellIs" dxfId="8049" priority="641" operator="lessThan">
      <formula>0</formula>
    </cfRule>
  </conditionalFormatting>
  <conditionalFormatting sqref="B460:N460">
    <cfRule type="cellIs" dxfId="8048" priority="640" operator="lessThan">
      <formula>0</formula>
    </cfRule>
  </conditionalFormatting>
  <conditionalFormatting sqref="B460:N460">
    <cfRule type="cellIs" dxfId="8047" priority="639" operator="lessThan">
      <formula>0</formula>
    </cfRule>
  </conditionalFormatting>
  <conditionalFormatting sqref="B460:N460">
    <cfRule type="cellIs" dxfId="8046" priority="638" operator="lessThan">
      <formula>0</formula>
    </cfRule>
  </conditionalFormatting>
  <conditionalFormatting sqref="N463">
    <cfRule type="cellIs" dxfId="8045" priority="637" operator="lessThan">
      <formula>0</formula>
    </cfRule>
  </conditionalFormatting>
  <conditionalFormatting sqref="N464">
    <cfRule type="cellIs" dxfId="8044" priority="636" operator="lessThan">
      <formula>0</formula>
    </cfRule>
  </conditionalFormatting>
  <conditionalFormatting sqref="N464">
    <cfRule type="cellIs" dxfId="8043" priority="635" operator="lessThan">
      <formula>0</formula>
    </cfRule>
  </conditionalFormatting>
  <conditionalFormatting sqref="C471:M471">
    <cfRule type="cellIs" dxfId="8042" priority="634" operator="lessThan">
      <formula>0</formula>
    </cfRule>
  </conditionalFormatting>
  <conditionalFormatting sqref="C471:M471">
    <cfRule type="cellIs" dxfId="8041" priority="633" operator="lessThan">
      <formula>0</formula>
    </cfRule>
  </conditionalFormatting>
  <conditionalFormatting sqref="H471">
    <cfRule type="cellIs" dxfId="8040" priority="632" operator="lessThan">
      <formula>0</formula>
    </cfRule>
  </conditionalFormatting>
  <conditionalFormatting sqref="B471">
    <cfRule type="cellIs" dxfId="8039" priority="631" operator="lessThan">
      <formula>0</formula>
    </cfRule>
  </conditionalFormatting>
  <conditionalFormatting sqref="B471">
    <cfRule type="cellIs" dxfId="8038" priority="630" operator="lessThan">
      <formula>0</formula>
    </cfRule>
  </conditionalFormatting>
  <conditionalFormatting sqref="B467:N467">
    <cfRule type="cellIs" dxfId="8037" priority="629" operator="lessThan">
      <formula>0</formula>
    </cfRule>
  </conditionalFormatting>
  <conditionalFormatting sqref="B467:N467">
    <cfRule type="cellIs" dxfId="8036" priority="628" operator="lessThan">
      <formula>0</formula>
    </cfRule>
  </conditionalFormatting>
  <conditionalFormatting sqref="B467:N467">
    <cfRule type="cellIs" dxfId="8035" priority="627" operator="lessThan">
      <formula>0</formula>
    </cfRule>
  </conditionalFormatting>
  <conditionalFormatting sqref="B467:N467">
    <cfRule type="cellIs" dxfId="8034" priority="626" operator="lessThan">
      <formula>0</formula>
    </cfRule>
  </conditionalFormatting>
  <conditionalFormatting sqref="B467:N467">
    <cfRule type="cellIs" dxfId="8033" priority="625" operator="lessThan">
      <formula>0</formula>
    </cfRule>
  </conditionalFormatting>
  <conditionalFormatting sqref="B467:N467">
    <cfRule type="cellIs" dxfId="8032" priority="624" operator="lessThan">
      <formula>0</formula>
    </cfRule>
  </conditionalFormatting>
  <conditionalFormatting sqref="B467:N467">
    <cfRule type="cellIs" dxfId="8031" priority="623" operator="lessThan">
      <formula>0</formula>
    </cfRule>
  </conditionalFormatting>
  <conditionalFormatting sqref="B467:N467">
    <cfRule type="cellIs" dxfId="8030" priority="622" operator="lessThan">
      <formula>0</formula>
    </cfRule>
  </conditionalFormatting>
  <conditionalFormatting sqref="N470">
    <cfRule type="cellIs" dxfId="8029" priority="621" operator="lessThan">
      <formula>0</formula>
    </cfRule>
  </conditionalFormatting>
  <conditionalFormatting sqref="N471">
    <cfRule type="cellIs" dxfId="8028" priority="620" operator="lessThan">
      <formula>0</formula>
    </cfRule>
  </conditionalFormatting>
  <conditionalFormatting sqref="N471">
    <cfRule type="cellIs" dxfId="8027" priority="619" operator="lessThan">
      <formula>0</formula>
    </cfRule>
  </conditionalFormatting>
  <conditionalFormatting sqref="C477:M477">
    <cfRule type="cellIs" dxfId="8026" priority="618" operator="lessThan">
      <formula>0</formula>
    </cfRule>
  </conditionalFormatting>
  <conditionalFormatting sqref="C477:M477">
    <cfRule type="cellIs" dxfId="8025" priority="617" operator="lessThan">
      <formula>0</formula>
    </cfRule>
  </conditionalFormatting>
  <conditionalFormatting sqref="H477">
    <cfRule type="cellIs" dxfId="8024" priority="616" operator="lessThan">
      <formula>0</formula>
    </cfRule>
  </conditionalFormatting>
  <conditionalFormatting sqref="B477">
    <cfRule type="cellIs" dxfId="8023" priority="615" operator="lessThan">
      <formula>0</formula>
    </cfRule>
  </conditionalFormatting>
  <conditionalFormatting sqref="B477">
    <cfRule type="cellIs" dxfId="8022" priority="614" operator="lessThan">
      <formula>0</formula>
    </cfRule>
  </conditionalFormatting>
  <conditionalFormatting sqref="Q524">
    <cfRule type="cellIs" dxfId="8021" priority="336" operator="lessThan">
      <formula>0</formula>
    </cfRule>
  </conditionalFormatting>
  <conditionalFormatting sqref="P524">
    <cfRule type="cellIs" dxfId="8020" priority="335" operator="lessThan">
      <formula>0</formula>
    </cfRule>
  </conditionalFormatting>
  <conditionalFormatting sqref="Q532">
    <cfRule type="cellIs" dxfId="8019" priority="333" operator="lessThan">
      <formula>0</formula>
    </cfRule>
  </conditionalFormatting>
  <conditionalFormatting sqref="P532">
    <cfRule type="cellIs" dxfId="8018" priority="332" operator="lessThan">
      <formula>0</formula>
    </cfRule>
  </conditionalFormatting>
  <conditionalFormatting sqref="Q541">
    <cfRule type="cellIs" dxfId="8017" priority="330" operator="lessThan">
      <formula>0</formula>
    </cfRule>
  </conditionalFormatting>
  <conditionalFormatting sqref="P541">
    <cfRule type="cellIs" dxfId="8016" priority="329" operator="lessThan">
      <formula>0</formula>
    </cfRule>
  </conditionalFormatting>
  <conditionalFormatting sqref="Q549">
    <cfRule type="cellIs" dxfId="8015" priority="327" operator="lessThan">
      <formula>0</formula>
    </cfRule>
  </conditionalFormatting>
  <conditionalFormatting sqref="C480:C483">
    <cfRule type="expression" dxfId="8014" priority="601">
      <formula>C480/B480&gt;1</formula>
    </cfRule>
    <cfRule type="expression" dxfId="8013" priority="602">
      <formula>C480/B480&lt;1</formula>
    </cfRule>
  </conditionalFormatting>
  <conditionalFormatting sqref="Q557">
    <cfRule type="cellIs" dxfId="8012" priority="324" operator="lessThan">
      <formula>0</formula>
    </cfRule>
  </conditionalFormatting>
  <conditionalFormatting sqref="D480:N483">
    <cfRule type="expression" dxfId="8011" priority="598">
      <formula>D480/C480&gt;1</formula>
    </cfRule>
    <cfRule type="expression" dxfId="8010" priority="599">
      <formula>D480/C480&lt;1</formula>
    </cfRule>
  </conditionalFormatting>
  <conditionalFormatting sqref="Q572">
    <cfRule type="cellIs" dxfId="8009" priority="321" operator="lessThan">
      <formula>0</formula>
    </cfRule>
  </conditionalFormatting>
  <conditionalFormatting sqref="B480:B483 B571:N571 B579:N579 B594:N594 B608:N608">
    <cfRule type="expression" dxfId="8008" priority="595">
      <formula>B480/#REF!&gt;1</formula>
    </cfRule>
    <cfRule type="expression" dxfId="8007" priority="596">
      <formula>B480/#REF!&lt;1</formula>
    </cfRule>
  </conditionalFormatting>
  <conditionalFormatting sqref="Q580">
    <cfRule type="cellIs" dxfId="8006" priority="318" operator="lessThan">
      <formula>0</formula>
    </cfRule>
  </conditionalFormatting>
  <conditionalFormatting sqref="B531">
    <cfRule type="expression" dxfId="8005" priority="592">
      <formula>B531/#REF!&gt;1</formula>
    </cfRule>
    <cfRule type="expression" dxfId="8004" priority="593">
      <formula>B531/#REF!&lt;1</formula>
    </cfRule>
  </conditionalFormatting>
  <conditionalFormatting sqref="Q609">
    <cfRule type="cellIs" dxfId="8003" priority="315" operator="lessThan">
      <formula>0</formula>
    </cfRule>
  </conditionalFormatting>
  <conditionalFormatting sqref="C531">
    <cfRule type="expression" dxfId="8002" priority="589">
      <formula>C531/B531&gt;1</formula>
    </cfRule>
    <cfRule type="expression" dxfId="8001" priority="590">
      <formula>C531/B531&lt;1</formula>
    </cfRule>
  </conditionalFormatting>
  <conditionalFormatting sqref="D531">
    <cfRule type="cellIs" dxfId="8000" priority="588" operator="lessThan">
      <formula>0</formula>
    </cfRule>
  </conditionalFormatting>
  <conditionalFormatting sqref="D531">
    <cfRule type="expression" dxfId="7999" priority="586">
      <formula>D531/C531&gt;1</formula>
    </cfRule>
    <cfRule type="expression" dxfId="7998" priority="587">
      <formula>D531/C531&lt;1</formula>
    </cfRule>
  </conditionalFormatting>
  <conditionalFormatting sqref="E531">
    <cfRule type="cellIs" dxfId="7997" priority="585" operator="lessThan">
      <formula>0</formula>
    </cfRule>
  </conditionalFormatting>
  <conditionalFormatting sqref="E531">
    <cfRule type="expression" dxfId="7996" priority="583">
      <formula>E531/D531&gt;1</formula>
    </cfRule>
    <cfRule type="expression" dxfId="7995" priority="584">
      <formula>E531/D531&lt;1</formula>
    </cfRule>
  </conditionalFormatting>
  <conditionalFormatting sqref="F531">
    <cfRule type="cellIs" dxfId="7994" priority="582" operator="lessThan">
      <formula>0</formula>
    </cfRule>
  </conditionalFormatting>
  <conditionalFormatting sqref="F531">
    <cfRule type="expression" dxfId="7993" priority="580">
      <formula>F531/E531&gt;1</formula>
    </cfRule>
    <cfRule type="expression" dxfId="7992" priority="581">
      <formula>F531/E531&lt;1</formula>
    </cfRule>
  </conditionalFormatting>
  <conditionalFormatting sqref="G531">
    <cfRule type="cellIs" dxfId="7991" priority="579" operator="lessThan">
      <formula>0</formula>
    </cfRule>
  </conditionalFormatting>
  <conditionalFormatting sqref="G531">
    <cfRule type="expression" dxfId="7990" priority="577">
      <formula>G531/F531&gt;1</formula>
    </cfRule>
    <cfRule type="expression" dxfId="7989" priority="578">
      <formula>G531/F531&lt;1</formula>
    </cfRule>
  </conditionalFormatting>
  <conditionalFormatting sqref="H531">
    <cfRule type="cellIs" dxfId="7988" priority="576" operator="lessThan">
      <formula>0</formula>
    </cfRule>
  </conditionalFormatting>
  <conditionalFormatting sqref="H531">
    <cfRule type="expression" dxfId="7987" priority="574">
      <formula>H531/G531&gt;1</formula>
    </cfRule>
    <cfRule type="expression" dxfId="7986" priority="575">
      <formula>H531/G531&lt;1</formula>
    </cfRule>
  </conditionalFormatting>
  <conditionalFormatting sqref="I531:N531">
    <cfRule type="cellIs" dxfId="7985" priority="573" operator="lessThan">
      <formula>0</formula>
    </cfRule>
  </conditionalFormatting>
  <conditionalFormatting sqref="I531:N531">
    <cfRule type="expression" dxfId="7984" priority="571">
      <formula>I531/H531&gt;1</formula>
    </cfRule>
    <cfRule type="expression" dxfId="7983" priority="572">
      <formula>I531/H531&lt;1</formula>
    </cfRule>
  </conditionalFormatting>
  <conditionalFormatting sqref="B571">
    <cfRule type="cellIs" dxfId="7982" priority="570" operator="lessThan">
      <formula>0</formula>
    </cfRule>
  </conditionalFormatting>
  <conditionalFormatting sqref="B571">
    <cfRule type="expression" dxfId="7981" priority="568">
      <formula>B571/#REF!&gt;1</formula>
    </cfRule>
    <cfRule type="expression" dxfId="7980" priority="569">
      <formula>B571/#REF!&lt;1</formula>
    </cfRule>
  </conditionalFormatting>
  <conditionalFormatting sqref="C571">
    <cfRule type="cellIs" dxfId="7979" priority="567" operator="lessThan">
      <formula>0</formula>
    </cfRule>
  </conditionalFormatting>
  <conditionalFormatting sqref="C571">
    <cfRule type="expression" dxfId="7978" priority="565">
      <formula>C571/B571&gt;1</formula>
    </cfRule>
    <cfRule type="expression" dxfId="7977" priority="566">
      <formula>C571/B571&lt;1</formula>
    </cfRule>
  </conditionalFormatting>
  <conditionalFormatting sqref="D571">
    <cfRule type="cellIs" dxfId="7976" priority="564" operator="lessThan">
      <formula>0</formula>
    </cfRule>
  </conditionalFormatting>
  <conditionalFormatting sqref="D571">
    <cfRule type="expression" dxfId="7975" priority="562">
      <formula>D571/C571&gt;1</formula>
    </cfRule>
    <cfRule type="expression" dxfId="7974" priority="563">
      <formula>D571/C571&lt;1</formula>
    </cfRule>
  </conditionalFormatting>
  <conditionalFormatting sqref="E571">
    <cfRule type="cellIs" dxfId="7973" priority="561" operator="lessThan">
      <formula>0</formula>
    </cfRule>
  </conditionalFormatting>
  <conditionalFormatting sqref="E571">
    <cfRule type="expression" dxfId="7972" priority="559">
      <formula>E571/D571&gt;1</formula>
    </cfRule>
    <cfRule type="expression" dxfId="7971" priority="560">
      <formula>E571/D571&lt;1</formula>
    </cfRule>
  </conditionalFormatting>
  <conditionalFormatting sqref="F571">
    <cfRule type="cellIs" dxfId="7970" priority="558" operator="lessThan">
      <formula>0</formula>
    </cfRule>
  </conditionalFormatting>
  <conditionalFormatting sqref="F571">
    <cfRule type="expression" dxfId="7969" priority="556">
      <formula>F571/E571&gt;1</formula>
    </cfRule>
    <cfRule type="expression" dxfId="7968" priority="557">
      <formula>F571/E571&lt;1</formula>
    </cfRule>
  </conditionalFormatting>
  <conditionalFormatting sqref="G571">
    <cfRule type="cellIs" dxfId="7967" priority="555" operator="lessThan">
      <formula>0</formula>
    </cfRule>
  </conditionalFormatting>
  <conditionalFormatting sqref="G571">
    <cfRule type="expression" dxfId="7966" priority="553">
      <formula>G571/F571&gt;1</formula>
    </cfRule>
    <cfRule type="expression" dxfId="7965" priority="554">
      <formula>G571/F571&lt;1</formula>
    </cfRule>
  </conditionalFormatting>
  <conditionalFormatting sqref="H571">
    <cfRule type="cellIs" dxfId="7964" priority="552" operator="lessThan">
      <formula>0</formula>
    </cfRule>
  </conditionalFormatting>
  <conditionalFormatting sqref="H571">
    <cfRule type="expression" dxfId="7963" priority="550">
      <formula>H571/G571&gt;1</formula>
    </cfRule>
    <cfRule type="expression" dxfId="7962" priority="551">
      <formula>H571/G571&lt;1</formula>
    </cfRule>
  </conditionalFormatting>
  <conditionalFormatting sqref="B579">
    <cfRule type="cellIs" dxfId="7961" priority="549" operator="lessThan">
      <formula>0</formula>
    </cfRule>
  </conditionalFormatting>
  <conditionalFormatting sqref="B579">
    <cfRule type="expression" dxfId="7960" priority="547">
      <formula>B579/#REF!&gt;1</formula>
    </cfRule>
    <cfRule type="expression" dxfId="7959" priority="548">
      <formula>B579/#REF!&lt;1</formula>
    </cfRule>
  </conditionalFormatting>
  <conditionalFormatting sqref="C579">
    <cfRule type="cellIs" dxfId="7958" priority="546" operator="lessThan">
      <formula>0</formula>
    </cfRule>
  </conditionalFormatting>
  <conditionalFormatting sqref="C579">
    <cfRule type="expression" dxfId="7957" priority="544">
      <formula>C579/B579&gt;1</formula>
    </cfRule>
    <cfRule type="expression" dxfId="7956" priority="545">
      <formula>C579/B579&lt;1</formula>
    </cfRule>
  </conditionalFormatting>
  <conditionalFormatting sqref="D579">
    <cfRule type="cellIs" dxfId="7955" priority="543" operator="lessThan">
      <formula>0</formula>
    </cfRule>
  </conditionalFormatting>
  <conditionalFormatting sqref="D579">
    <cfRule type="expression" dxfId="7954" priority="541">
      <formula>D579/C579&gt;1</formula>
    </cfRule>
    <cfRule type="expression" dxfId="7953" priority="542">
      <formula>D579/C579&lt;1</formula>
    </cfRule>
  </conditionalFormatting>
  <conditionalFormatting sqref="E579">
    <cfRule type="cellIs" dxfId="7952" priority="540" operator="lessThan">
      <formula>0</formula>
    </cfRule>
  </conditionalFormatting>
  <conditionalFormatting sqref="E579">
    <cfRule type="expression" dxfId="7951" priority="538">
      <formula>E579/D579&gt;1</formula>
    </cfRule>
    <cfRule type="expression" dxfId="7950" priority="539">
      <formula>E579/D579&lt;1</formula>
    </cfRule>
  </conditionalFormatting>
  <conditionalFormatting sqref="F579">
    <cfRule type="cellIs" dxfId="7949" priority="537" operator="lessThan">
      <formula>0</formula>
    </cfRule>
  </conditionalFormatting>
  <conditionalFormatting sqref="F579">
    <cfRule type="expression" dxfId="7948" priority="535">
      <formula>F579/E579&gt;1</formula>
    </cfRule>
    <cfRule type="expression" dxfId="7947" priority="536">
      <formula>F579/E579&lt;1</formula>
    </cfRule>
  </conditionalFormatting>
  <conditionalFormatting sqref="G579">
    <cfRule type="cellIs" dxfId="7946" priority="534" operator="lessThan">
      <formula>0</formula>
    </cfRule>
  </conditionalFormatting>
  <conditionalFormatting sqref="G579">
    <cfRule type="expression" dxfId="7945" priority="532">
      <formula>G579/F579&gt;1</formula>
    </cfRule>
    <cfRule type="expression" dxfId="7944" priority="533">
      <formula>G579/F579&lt;1</formula>
    </cfRule>
  </conditionalFormatting>
  <conditionalFormatting sqref="H579">
    <cfRule type="cellIs" dxfId="7943" priority="531" operator="lessThan">
      <formula>0</formula>
    </cfRule>
  </conditionalFormatting>
  <conditionalFormatting sqref="H579">
    <cfRule type="expression" dxfId="7942" priority="529">
      <formula>H579/G579&gt;1</formula>
    </cfRule>
    <cfRule type="expression" dxfId="7941" priority="530">
      <formula>H579/G579&lt;1</formula>
    </cfRule>
  </conditionalFormatting>
  <conditionalFormatting sqref="O635:O638">
    <cfRule type="cellIs" dxfId="7940" priority="280" operator="lessThan">
      <formula>0</formula>
    </cfRule>
  </conditionalFormatting>
  <conditionalFormatting sqref="B608">
    <cfRule type="expression" dxfId="7939" priority="526">
      <formula>B608/#REF!&gt;1</formula>
    </cfRule>
    <cfRule type="expression" dxfId="7938" priority="527">
      <formula>B608/#REF!&lt;1</formula>
    </cfRule>
  </conditionalFormatting>
  <conditionalFormatting sqref="C608">
    <cfRule type="cellIs" dxfId="7937" priority="525" operator="lessThan">
      <formula>0</formula>
    </cfRule>
  </conditionalFormatting>
  <conditionalFormatting sqref="C608">
    <cfRule type="expression" dxfId="7936" priority="523">
      <formula>C608/B608&gt;1</formula>
    </cfRule>
    <cfRule type="expression" dxfId="7935" priority="524">
      <formula>C608/B608&lt;1</formula>
    </cfRule>
  </conditionalFormatting>
  <conditionalFormatting sqref="O624:O626">
    <cfRule type="cellIs" dxfId="7934" priority="274" operator="lessThan">
      <formula>0</formula>
    </cfRule>
  </conditionalFormatting>
  <conditionalFormatting sqref="D608">
    <cfRule type="expression" dxfId="7933" priority="520">
      <formula>D608/C608&gt;1</formula>
    </cfRule>
    <cfRule type="expression" dxfId="7932" priority="521">
      <formula>D608/C608&lt;1</formula>
    </cfRule>
  </conditionalFormatting>
  <conditionalFormatting sqref="E608">
    <cfRule type="cellIs" dxfId="7931" priority="519" operator="lessThan">
      <formula>0</formula>
    </cfRule>
  </conditionalFormatting>
  <conditionalFormatting sqref="E608">
    <cfRule type="expression" dxfId="7930" priority="517">
      <formula>E608/D608&gt;1</formula>
    </cfRule>
    <cfRule type="expression" dxfId="7929" priority="518">
      <formula>E608/D608&lt;1</formula>
    </cfRule>
  </conditionalFormatting>
  <conditionalFormatting sqref="F608">
    <cfRule type="cellIs" dxfId="7928" priority="516" operator="lessThan">
      <formula>0</formula>
    </cfRule>
  </conditionalFormatting>
  <conditionalFormatting sqref="F608">
    <cfRule type="expression" dxfId="7927" priority="514">
      <formula>F608/E608&gt;1</formula>
    </cfRule>
    <cfRule type="expression" dxfId="7926" priority="515">
      <formula>F608/E608&lt;1</formula>
    </cfRule>
  </conditionalFormatting>
  <conditionalFormatting sqref="O396">
    <cfRule type="cellIs" dxfId="7925" priority="265" operator="lessThan">
      <formula>0</formula>
    </cfRule>
  </conditionalFormatting>
  <conditionalFormatting sqref="G608">
    <cfRule type="expression" dxfId="7924" priority="511">
      <formula>G608/F608&gt;1</formula>
    </cfRule>
    <cfRule type="expression" dxfId="7923" priority="512">
      <formula>G608/F608&lt;1</formula>
    </cfRule>
  </conditionalFormatting>
  <conditionalFormatting sqref="O385">
    <cfRule type="cellIs" dxfId="7922" priority="262" operator="lessThan">
      <formula>0</formula>
    </cfRule>
  </conditionalFormatting>
  <conditionalFormatting sqref="H608">
    <cfRule type="expression" dxfId="7921" priority="508">
      <formula>H608/G608&gt;1</formula>
    </cfRule>
    <cfRule type="expression" dxfId="7920" priority="509">
      <formula>H608/G608&lt;1</formula>
    </cfRule>
  </conditionalFormatting>
  <conditionalFormatting sqref="N615">
    <cfRule type="cellIs" dxfId="7919" priority="507" operator="lessThan">
      <formula>0</formula>
    </cfRule>
  </conditionalFormatting>
  <conditionalFormatting sqref="O406">
    <cfRule type="cellIs" dxfId="7918" priority="257" operator="lessThan">
      <formula>0</formula>
    </cfRule>
  </conditionalFormatting>
  <conditionalFormatting sqref="O406">
    <cfRule type="cellIs" dxfId="7917" priority="258" operator="lessThan">
      <formula>0</formula>
    </cfRule>
  </conditionalFormatting>
  <conditionalFormatting sqref="O406">
    <cfRule type="cellIs" dxfId="7916" priority="255" operator="lessThan">
      <formula>0</formula>
    </cfRule>
  </conditionalFormatting>
  <conditionalFormatting sqref="O406">
    <cfRule type="cellIs" dxfId="7915" priority="256" operator="lessThan">
      <formula>0</formula>
    </cfRule>
  </conditionalFormatting>
  <conditionalFormatting sqref="N619">
    <cfRule type="cellIs" dxfId="7914" priority="506" operator="lessThan">
      <formula>0</formula>
    </cfRule>
  </conditionalFormatting>
  <conditionalFormatting sqref="N619">
    <cfRule type="cellIs" dxfId="7913" priority="505" operator="lessThan">
      <formula>0</formula>
    </cfRule>
  </conditionalFormatting>
  <conditionalFormatting sqref="P382">
    <cfRule type="cellIs" dxfId="7912" priority="504" operator="lessThan">
      <formula>0</formula>
    </cfRule>
  </conditionalFormatting>
  <conditionalFormatting sqref="P383:P384">
    <cfRule type="cellIs" dxfId="7911" priority="503" operator="lessThan">
      <formula>0</formula>
    </cfRule>
  </conditionalFormatting>
  <conditionalFormatting sqref="P480:P483">
    <cfRule type="cellIs" dxfId="7910" priority="502" operator="lessThan">
      <formula>0</formula>
    </cfRule>
  </conditionalFormatting>
  <conditionalFormatting sqref="P380">
    <cfRule type="cellIs" dxfId="7909" priority="501" operator="lessThan">
      <formula>0</formula>
    </cfRule>
  </conditionalFormatting>
  <conditionalFormatting sqref="P385:P386">
    <cfRule type="cellIs" dxfId="7908" priority="500" operator="lessThan">
      <formula>0</formula>
    </cfRule>
  </conditionalFormatting>
  <conditionalFormatting sqref="P388:P392">
    <cfRule type="cellIs" dxfId="7907" priority="499" operator="lessThan">
      <formula>0</formula>
    </cfRule>
  </conditionalFormatting>
  <conditionalFormatting sqref="P397:P398">
    <cfRule type="cellIs" dxfId="7906" priority="498" operator="lessThan">
      <formula>0</formula>
    </cfRule>
  </conditionalFormatting>
  <conditionalFormatting sqref="P403:P404">
    <cfRule type="cellIs" dxfId="7905" priority="497" operator="lessThan">
      <formula>0</formula>
    </cfRule>
  </conditionalFormatting>
  <conditionalFormatting sqref="P409:P410">
    <cfRule type="cellIs" dxfId="7904" priority="496" operator="lessThan">
      <formula>0</formula>
    </cfRule>
  </conditionalFormatting>
  <conditionalFormatting sqref="P415:P416">
    <cfRule type="cellIs" dxfId="7903" priority="495" operator="lessThan">
      <formula>0</formula>
    </cfRule>
  </conditionalFormatting>
  <conditionalFormatting sqref="P421">
    <cfRule type="cellIs" dxfId="7902" priority="494" operator="lessThan">
      <formula>0</formula>
    </cfRule>
  </conditionalFormatting>
  <conditionalFormatting sqref="P427:P428">
    <cfRule type="cellIs" dxfId="7901" priority="493" operator="lessThan">
      <formula>0</formula>
    </cfRule>
  </conditionalFormatting>
  <conditionalFormatting sqref="P433:P434">
    <cfRule type="cellIs" dxfId="7900" priority="492" operator="lessThan">
      <formula>0</formula>
    </cfRule>
  </conditionalFormatting>
  <conditionalFormatting sqref="P439:P440">
    <cfRule type="cellIs" dxfId="7899" priority="491" operator="lessThan">
      <formula>0</formula>
    </cfRule>
  </conditionalFormatting>
  <conditionalFormatting sqref="P445:P446">
    <cfRule type="cellIs" dxfId="7898" priority="490" operator="lessThan">
      <formula>0</formula>
    </cfRule>
  </conditionalFormatting>
  <conditionalFormatting sqref="P451:P452">
    <cfRule type="cellIs" dxfId="7897" priority="489" operator="lessThan">
      <formula>0</formula>
    </cfRule>
  </conditionalFormatting>
  <conditionalFormatting sqref="P457:P458">
    <cfRule type="cellIs" dxfId="7896" priority="488" operator="lessThan">
      <formula>0</formula>
    </cfRule>
  </conditionalFormatting>
  <conditionalFormatting sqref="P463:P464">
    <cfRule type="cellIs" dxfId="7895" priority="487" operator="lessThan">
      <formula>0</formula>
    </cfRule>
  </conditionalFormatting>
  <conditionalFormatting sqref="P470:P471">
    <cfRule type="cellIs" dxfId="7894" priority="486" operator="lessThan">
      <formula>0</formula>
    </cfRule>
  </conditionalFormatting>
  <conditionalFormatting sqref="P476:P477">
    <cfRule type="cellIs" dxfId="7893" priority="485" operator="lessThan">
      <formula>0</formula>
    </cfRule>
  </conditionalFormatting>
  <conditionalFormatting sqref="P484">
    <cfRule type="cellIs" dxfId="7892" priority="484" operator="lessThan">
      <formula>0</formula>
    </cfRule>
  </conditionalFormatting>
  <conditionalFormatting sqref="P491">
    <cfRule type="cellIs" dxfId="7891" priority="483" operator="lessThan">
      <formula>0</formula>
    </cfRule>
  </conditionalFormatting>
  <conditionalFormatting sqref="P522:P523">
    <cfRule type="cellIs" dxfId="7890" priority="482" operator="lessThan">
      <formula>0</formula>
    </cfRule>
  </conditionalFormatting>
  <conditionalFormatting sqref="P530:P531">
    <cfRule type="cellIs" dxfId="7889" priority="481" operator="lessThan">
      <formula>0</formula>
    </cfRule>
  </conditionalFormatting>
  <conditionalFormatting sqref="P539:P540">
    <cfRule type="cellIs" dxfId="7888" priority="480" operator="lessThan">
      <formula>0</formula>
    </cfRule>
  </conditionalFormatting>
  <conditionalFormatting sqref="P547:P548">
    <cfRule type="cellIs" dxfId="7887" priority="479" operator="lessThan">
      <formula>0</formula>
    </cfRule>
  </conditionalFormatting>
  <conditionalFormatting sqref="P563:P564">
    <cfRule type="cellIs" dxfId="7886" priority="478" operator="lessThan">
      <formula>0</formula>
    </cfRule>
  </conditionalFormatting>
  <conditionalFormatting sqref="P555:P556">
    <cfRule type="cellIs" dxfId="7885" priority="477" operator="lessThan">
      <formula>0</formula>
    </cfRule>
  </conditionalFormatting>
  <conditionalFormatting sqref="P570:P571">
    <cfRule type="cellIs" dxfId="7884" priority="476" operator="lessThan">
      <formula>0</formula>
    </cfRule>
  </conditionalFormatting>
  <conditionalFormatting sqref="P578:P579">
    <cfRule type="cellIs" dxfId="7883" priority="475" operator="lessThan">
      <formula>0</formula>
    </cfRule>
  </conditionalFormatting>
  <conditionalFormatting sqref="P586:P587">
    <cfRule type="cellIs" dxfId="7882" priority="474" operator="lessThan">
      <formula>0</formula>
    </cfRule>
  </conditionalFormatting>
  <conditionalFormatting sqref="P593:P594">
    <cfRule type="cellIs" dxfId="7881" priority="473" operator="lessThan">
      <formula>0</formula>
    </cfRule>
  </conditionalFormatting>
  <conditionalFormatting sqref="P600:P601">
    <cfRule type="cellIs" dxfId="7880" priority="472" operator="lessThan">
      <formula>0</formula>
    </cfRule>
  </conditionalFormatting>
  <conditionalFormatting sqref="P607:P608">
    <cfRule type="cellIs" dxfId="7879" priority="471" operator="lessThan">
      <formula>0</formula>
    </cfRule>
  </conditionalFormatting>
  <conditionalFormatting sqref="P615:P616">
    <cfRule type="cellIs" dxfId="7878" priority="470" operator="lessThan">
      <formula>0</formula>
    </cfRule>
  </conditionalFormatting>
  <conditionalFormatting sqref="P622">
    <cfRule type="cellIs" dxfId="7877" priority="469" operator="lessThan">
      <formula>0</formula>
    </cfRule>
  </conditionalFormatting>
  <conditionalFormatting sqref="P627">
    <cfRule type="cellIs" dxfId="7876" priority="468" operator="lessThan">
      <formula>0</formula>
    </cfRule>
  </conditionalFormatting>
  <conditionalFormatting sqref="O424">
    <cfRule type="cellIs" dxfId="7875" priority="215" operator="lessThan">
      <formula>0</formula>
    </cfRule>
  </conditionalFormatting>
  <conditionalFormatting sqref="P651:P653">
    <cfRule type="cellIs" dxfId="7874" priority="467" operator="lessThan">
      <formula>0</formula>
    </cfRule>
  </conditionalFormatting>
  <conditionalFormatting sqref="I729:N729 P727:Q730">
    <cfRule type="cellIs" dxfId="7873" priority="461" operator="lessThan">
      <formula>0</formula>
    </cfRule>
  </conditionalFormatting>
  <conditionalFormatting sqref="P655:P656 P660:P664">
    <cfRule type="cellIs" dxfId="7872" priority="466" operator="lessThan">
      <formula>0</formula>
    </cfRule>
  </conditionalFormatting>
  <conditionalFormatting sqref="P667">
    <cfRule type="cellIs" dxfId="7871" priority="465" operator="lessThan">
      <formula>0</formula>
    </cfRule>
  </conditionalFormatting>
  <conditionalFormatting sqref="P668">
    <cfRule type="cellIs" dxfId="7870" priority="464" operator="lessThan">
      <formula>0</formula>
    </cfRule>
  </conditionalFormatting>
  <conditionalFormatting sqref="P670">
    <cfRule type="cellIs" dxfId="7869" priority="463" operator="lessThan">
      <formula>0</formula>
    </cfRule>
  </conditionalFormatting>
  <conditionalFormatting sqref="P671">
    <cfRule type="cellIs" dxfId="7868" priority="462" operator="lessThan">
      <formula>0</formula>
    </cfRule>
  </conditionalFormatting>
  <conditionalFormatting sqref="D673:N673 D670:N670 D667:N668 D651:N653">
    <cfRule type="expression" dxfId="7867" priority="434">
      <formula>D651/C651&gt;1</formula>
    </cfRule>
    <cfRule type="expression" dxfId="7866" priority="435">
      <formula>D651/C651&lt;1</formula>
    </cfRule>
  </conditionalFormatting>
  <conditionalFormatting sqref="C526:C529">
    <cfRule type="cellIs" dxfId="7865" priority="460" operator="lessThan">
      <formula>0</formula>
    </cfRule>
  </conditionalFormatting>
  <conditionalFormatting sqref="C526:C529">
    <cfRule type="expression" dxfId="7864" priority="458">
      <formula>C526/B526&gt;1</formula>
    </cfRule>
    <cfRule type="expression" dxfId="7863" priority="459">
      <formula>C526/B526&lt;1</formula>
    </cfRule>
  </conditionalFormatting>
  <conditionalFormatting sqref="D526:N529">
    <cfRule type="cellIs" dxfId="7862" priority="457" operator="lessThan">
      <formula>0</formula>
    </cfRule>
  </conditionalFormatting>
  <conditionalFormatting sqref="D526:N529">
    <cfRule type="expression" dxfId="7861" priority="455">
      <formula>D526/C526&gt;1</formula>
    </cfRule>
    <cfRule type="expression" dxfId="7860" priority="456">
      <formula>D526/C526&lt;1</formula>
    </cfRule>
  </conditionalFormatting>
  <conditionalFormatting sqref="B526:B529">
    <cfRule type="cellIs" dxfId="7859" priority="454" operator="lessThan">
      <formula>0</formula>
    </cfRule>
  </conditionalFormatting>
  <conditionalFormatting sqref="B526:B529">
    <cfRule type="expression" dxfId="7858" priority="452">
      <formula>B526/#REF!&gt;1</formula>
    </cfRule>
    <cfRule type="expression" dxfId="7857" priority="453">
      <formula>B526/#REF!&lt;1</formula>
    </cfRule>
  </conditionalFormatting>
  <conditionalFormatting sqref="J607:N607 J593:N593 J578:N578 J570:N570">
    <cfRule type="cellIs" dxfId="7856" priority="451" operator="lessThan">
      <formula>0</formula>
    </cfRule>
  </conditionalFormatting>
  <conditionalFormatting sqref="C607:I607 C603:C606 C593:I593 C589:C592 C578:I578 C574:C577 C570:I570 C566:C569">
    <cfRule type="cellIs" dxfId="7855" priority="450" operator="lessThan">
      <formula>0</formula>
    </cfRule>
  </conditionalFormatting>
  <conditionalFormatting sqref="C607:M607 C593:M593 C578:M578 C570:M570">
    <cfRule type="cellIs" dxfId="7854" priority="449" operator="lessThan">
      <formula>0</formula>
    </cfRule>
  </conditionalFormatting>
  <conditionalFormatting sqref="C603:C606 C589:C592 C574:C577 C566:C569">
    <cfRule type="expression" dxfId="7853" priority="447">
      <formula>C566/B566&gt;1</formula>
    </cfRule>
    <cfRule type="expression" dxfId="7852" priority="448">
      <formula>C566/B566&lt;1</formula>
    </cfRule>
  </conditionalFormatting>
  <conditionalFormatting sqref="D603:N606 D589:N592 D574:N577 D566:N569">
    <cfRule type="cellIs" dxfId="7851" priority="446" operator="lessThan">
      <formula>0</formula>
    </cfRule>
  </conditionalFormatting>
  <conditionalFormatting sqref="D603:N606 D589:N592 D574:N577 D566:N569">
    <cfRule type="expression" dxfId="7850" priority="444">
      <formula>D566/C566&gt;1</formula>
    </cfRule>
    <cfRule type="expression" dxfId="7849" priority="445">
      <formula>D566/C566&lt;1</formula>
    </cfRule>
  </conditionalFormatting>
  <conditionalFormatting sqref="C607:N607 C593:N593 C578:N578 C570:N570">
    <cfRule type="cellIs" dxfId="7848" priority="443" operator="lessThan">
      <formula>0</formula>
    </cfRule>
  </conditionalFormatting>
  <conditionalFormatting sqref="C607:N607 C593:N593 C578:N578 C570:N570">
    <cfRule type="expression" dxfId="7847" priority="441">
      <formula>C570/B570&gt;1</formula>
    </cfRule>
    <cfRule type="expression" dxfId="7846" priority="442">
      <formula>C570/B570&lt;1</formula>
    </cfRule>
  </conditionalFormatting>
  <conditionalFormatting sqref="B673 B670 B667:B668 B651:B653 B660:B664">
    <cfRule type="cellIs" dxfId="7845" priority="440" operator="lessThan">
      <formula>0</formula>
    </cfRule>
  </conditionalFormatting>
  <conditionalFormatting sqref="C673 C670 C667:C668 C651:C653">
    <cfRule type="cellIs" dxfId="7844" priority="439" operator="lessThan">
      <formula>0</formula>
    </cfRule>
  </conditionalFormatting>
  <conditionalFormatting sqref="C673 C670 C667:C668 C651:C653">
    <cfRule type="expression" dxfId="7843" priority="437">
      <formula>C651/B651&gt;1</formula>
    </cfRule>
    <cfRule type="expression" dxfId="7842" priority="438">
      <formula>C651/B651&lt;1</formula>
    </cfRule>
  </conditionalFormatting>
  <conditionalFormatting sqref="D673:N673 D670:N670 D667:N668 D651:N653">
    <cfRule type="cellIs" dxfId="7841" priority="436" operator="lessThan">
      <formula>0</formula>
    </cfRule>
  </conditionalFormatting>
  <conditionalFormatting sqref="B523:N523 B556 B587 B616">
    <cfRule type="expression" dxfId="7840" priority="1206">
      <formula>B523/#REF!&gt;1</formula>
    </cfRule>
    <cfRule type="expression" dxfId="7839" priority="1207">
      <formula>B523/#REF!&lt;1</formula>
    </cfRule>
  </conditionalFormatting>
  <conditionalFormatting sqref="C484">
    <cfRule type="cellIs" dxfId="7838" priority="433" operator="lessThan">
      <formula>0</formula>
    </cfRule>
  </conditionalFormatting>
  <conditionalFormatting sqref="C484">
    <cfRule type="expression" dxfId="7837" priority="431">
      <formula>C484/B484&gt;1</formula>
    </cfRule>
    <cfRule type="expression" dxfId="7836" priority="432">
      <formula>C484/B484&lt;1</formula>
    </cfRule>
  </conditionalFormatting>
  <conditionalFormatting sqref="D484:N484">
    <cfRule type="cellIs" dxfId="7835" priority="430" operator="lessThan">
      <formula>0</formula>
    </cfRule>
  </conditionalFormatting>
  <conditionalFormatting sqref="D484:N484">
    <cfRule type="expression" dxfId="7834" priority="428">
      <formula>D484/C484&gt;1</formula>
    </cfRule>
    <cfRule type="expression" dxfId="7833" priority="429">
      <formula>D484/C484&lt;1</formula>
    </cfRule>
  </conditionalFormatting>
  <conditionalFormatting sqref="B484">
    <cfRule type="cellIs" dxfId="7832" priority="427" operator="lessThan">
      <formula>0</formula>
    </cfRule>
  </conditionalFormatting>
  <conditionalFormatting sqref="B484">
    <cfRule type="expression" dxfId="7831" priority="425">
      <formula>B484/#REF!&gt;1</formula>
    </cfRule>
    <cfRule type="expression" dxfId="7830" priority="426">
      <formula>B484/#REF!&lt;1</formula>
    </cfRule>
  </conditionalFormatting>
  <conditionalFormatting sqref="C530">
    <cfRule type="cellIs" dxfId="7829" priority="424" operator="lessThan">
      <formula>0</formula>
    </cfRule>
  </conditionalFormatting>
  <conditionalFormatting sqref="D530:N530">
    <cfRule type="cellIs" dxfId="7828" priority="421" operator="lessThan">
      <formula>0</formula>
    </cfRule>
  </conditionalFormatting>
  <conditionalFormatting sqref="C530">
    <cfRule type="expression" dxfId="7827" priority="422">
      <formula>C530/B530&gt;1</formula>
    </cfRule>
    <cfRule type="expression" dxfId="7826" priority="423">
      <formula>C530/B530&lt;1</formula>
    </cfRule>
  </conditionalFormatting>
  <conditionalFormatting sqref="D530:N530">
    <cfRule type="expression" dxfId="7825" priority="419">
      <formula>D530/C530&gt;1</formula>
    </cfRule>
    <cfRule type="expression" dxfId="7824" priority="420">
      <formula>D530/C530&lt;1</formula>
    </cfRule>
  </conditionalFormatting>
  <conditionalFormatting sqref="B530">
    <cfRule type="cellIs" dxfId="7823" priority="418" operator="lessThan">
      <formula>0</formula>
    </cfRule>
  </conditionalFormatting>
  <conditionalFormatting sqref="B530">
    <cfRule type="expression" dxfId="7822" priority="416">
      <formula>B530/#REF!&gt;1</formula>
    </cfRule>
    <cfRule type="expression" dxfId="7821" priority="417">
      <formula>B530/#REF!&lt;1</formula>
    </cfRule>
  </conditionalFormatting>
  <conditionalFormatting sqref="B548 B540">
    <cfRule type="cellIs" dxfId="7820" priority="415" operator="lessThan">
      <formula>0</formula>
    </cfRule>
  </conditionalFormatting>
  <conditionalFormatting sqref="B548 B540">
    <cfRule type="expression" dxfId="7819" priority="413">
      <formula>B540/#REF!&gt;1</formula>
    </cfRule>
    <cfRule type="expression" dxfId="7818" priority="414">
      <formula>B540/#REF!&lt;1</formula>
    </cfRule>
  </conditionalFormatting>
  <conditionalFormatting sqref="C540">
    <cfRule type="cellIs" dxfId="7817" priority="412" operator="lessThan">
      <formula>0</formula>
    </cfRule>
  </conditionalFormatting>
  <conditionalFormatting sqref="C540 B655:O656">
    <cfRule type="expression" dxfId="7816" priority="410">
      <formula>B540/A540&gt;1</formula>
    </cfRule>
    <cfRule type="expression" dxfId="7815" priority="411">
      <formula>B540/A540&lt;1</formula>
    </cfRule>
  </conditionalFormatting>
  <conditionalFormatting sqref="C622:N622">
    <cfRule type="expression" dxfId="7814" priority="371">
      <formula>C622/B622&gt;1</formula>
    </cfRule>
    <cfRule type="expression" dxfId="7813" priority="372">
      <formula>C622/B622&lt;1</formula>
    </cfRule>
  </conditionalFormatting>
  <conditionalFormatting sqref="I571:N571">
    <cfRule type="expression" dxfId="7812" priority="395">
      <formula>I571/H571&gt;1</formula>
    </cfRule>
    <cfRule type="expression" dxfId="7811" priority="396">
      <formula>I571/H571&lt;1</formula>
    </cfRule>
  </conditionalFormatting>
  <conditionalFormatting sqref="I579:N579">
    <cfRule type="expression" dxfId="7810" priority="392">
      <formula>I579/H579&gt;1</formula>
    </cfRule>
    <cfRule type="expression" dxfId="7809" priority="393">
      <formula>I579/H579&lt;1</formula>
    </cfRule>
  </conditionalFormatting>
  <conditionalFormatting sqref="B594:N594">
    <cfRule type="cellIs" dxfId="7808" priority="391" operator="lessThan">
      <formula>0</formula>
    </cfRule>
  </conditionalFormatting>
  <conditionalFormatting sqref="B594:N594">
    <cfRule type="expression" dxfId="7807" priority="389">
      <formula>B594/A594&gt;1</formula>
    </cfRule>
    <cfRule type="expression" dxfId="7806" priority="390">
      <formula>B594/A594&lt;1</formula>
    </cfRule>
  </conditionalFormatting>
  <conditionalFormatting sqref="B608:N608">
    <cfRule type="cellIs" dxfId="7805" priority="388" operator="lessThan">
      <formula>0</formula>
    </cfRule>
  </conditionalFormatting>
  <conditionalFormatting sqref="B608:N608">
    <cfRule type="expression" dxfId="7804" priority="386">
      <formula>B608/A608&gt;1</formula>
    </cfRule>
    <cfRule type="expression" dxfId="7803" priority="387">
      <formula>B608/A608&lt;1</formula>
    </cfRule>
  </conditionalFormatting>
  <conditionalFormatting sqref="N627">
    <cfRule type="cellIs" dxfId="7802" priority="364" operator="lessThan">
      <formula>0</formula>
    </cfRule>
  </conditionalFormatting>
  <conditionalFormatting sqref="D540:N540">
    <cfRule type="cellIs" dxfId="7801" priority="409" operator="lessThan">
      <formula>0</formula>
    </cfRule>
  </conditionalFormatting>
  <conditionalFormatting sqref="D540:N540">
    <cfRule type="expression" dxfId="7800" priority="407">
      <formula>D540/C540&gt;1</formula>
    </cfRule>
    <cfRule type="expression" dxfId="7799" priority="408">
      <formula>D540/C540&lt;1</formula>
    </cfRule>
  </conditionalFormatting>
  <conditionalFormatting sqref="C548:N548">
    <cfRule type="cellIs" dxfId="7798" priority="406" operator="lessThan">
      <formula>0</formula>
    </cfRule>
  </conditionalFormatting>
  <conditionalFormatting sqref="C548:N548">
    <cfRule type="expression" dxfId="7797" priority="404">
      <formula>C548/B548&gt;1</formula>
    </cfRule>
    <cfRule type="expression" dxfId="7796" priority="405">
      <formula>C548/B548&lt;1</formula>
    </cfRule>
  </conditionalFormatting>
  <conditionalFormatting sqref="C601:N601">
    <cfRule type="expression" dxfId="7795" priority="380">
      <formula>C601/B601&gt;1</formula>
    </cfRule>
    <cfRule type="expression" dxfId="7794" priority="381">
      <formula>C601/B601&lt;1</formula>
    </cfRule>
  </conditionalFormatting>
  <conditionalFormatting sqref="C556:N556">
    <cfRule type="expression" dxfId="7793" priority="401">
      <formula>C556/B556&gt;1</formula>
    </cfRule>
    <cfRule type="expression" dxfId="7792" priority="402">
      <formula>C556/B556&lt;1</formula>
    </cfRule>
  </conditionalFormatting>
  <conditionalFormatting sqref="C587:N587">
    <cfRule type="expression" dxfId="7791" priority="398">
      <formula>C587/B587&gt;1</formula>
    </cfRule>
    <cfRule type="expression" dxfId="7790" priority="399">
      <formula>C587/B587&lt;1</formula>
    </cfRule>
  </conditionalFormatting>
  <conditionalFormatting sqref="C627:M627">
    <cfRule type="expression" dxfId="7789" priority="366">
      <formula>C627/B627&gt;1</formula>
    </cfRule>
    <cfRule type="expression" dxfId="7788" priority="367">
      <formula>C627/B627&lt;1</formula>
    </cfRule>
  </conditionalFormatting>
  <conditionalFormatting sqref="N627">
    <cfRule type="expression" dxfId="7787" priority="361">
      <formula>N627/M627&gt;1</formula>
    </cfRule>
    <cfRule type="expression" dxfId="7786" priority="362">
      <formula>N627/M627&lt;1</formula>
    </cfRule>
  </conditionalFormatting>
  <conditionalFormatting sqref="C627:M627">
    <cfRule type="cellIs" dxfId="7785" priority="370" operator="lessThan">
      <formula>0</formula>
    </cfRule>
  </conditionalFormatting>
  <conditionalFormatting sqref="C627:M627">
    <cfRule type="cellIs" dxfId="7784" priority="369" operator="lessThan">
      <formula>0</formula>
    </cfRule>
  </conditionalFormatting>
  <conditionalFormatting sqref="B601">
    <cfRule type="cellIs" dxfId="7783" priority="383" operator="lessThan">
      <formula>0</formula>
    </cfRule>
  </conditionalFormatting>
  <conditionalFormatting sqref="B601">
    <cfRule type="expression" dxfId="7782" priority="384">
      <formula>B601/#REF!&gt;1</formula>
    </cfRule>
    <cfRule type="expression" dxfId="7781" priority="385">
      <formula>B601/#REF!&lt;1</formula>
    </cfRule>
  </conditionalFormatting>
  <conditionalFormatting sqref="C601:N601">
    <cfRule type="cellIs" dxfId="7780" priority="382" operator="lessThan">
      <formula>0</formula>
    </cfRule>
  </conditionalFormatting>
  <conditionalFormatting sqref="C616:N616">
    <cfRule type="expression" dxfId="7779" priority="376">
      <formula>C616/B616&gt;1</formula>
    </cfRule>
    <cfRule type="expression" dxfId="7778" priority="377">
      <formula>C616/B616&lt;1</formula>
    </cfRule>
  </conditionalFormatting>
  <conditionalFormatting sqref="N627">
    <cfRule type="cellIs" dxfId="7777" priority="365" operator="lessThan">
      <formula>0</formula>
    </cfRule>
  </conditionalFormatting>
  <conditionalFormatting sqref="C627:M627">
    <cfRule type="cellIs" dxfId="7776" priority="368" operator="lessThan">
      <formula>0</formula>
    </cfRule>
  </conditionalFormatting>
  <conditionalFormatting sqref="N627">
    <cfRule type="cellIs" dxfId="7775" priority="363" operator="lessThan">
      <formula>0</formula>
    </cfRule>
  </conditionalFormatting>
  <conditionalFormatting sqref="B695:N698">
    <cfRule type="cellIs" dxfId="7774" priority="360" operator="lessThan">
      <formula>0</formula>
    </cfRule>
  </conditionalFormatting>
  <conditionalFormatting sqref="I697:N697 P695:Q698">
    <cfRule type="cellIs" dxfId="7773" priority="359" operator="lessThan">
      <formula>0</formula>
    </cfRule>
  </conditionalFormatting>
  <conditionalFormatting sqref="B699:N702">
    <cfRule type="cellIs" dxfId="7772" priority="358" operator="lessThan">
      <formula>0</formula>
    </cfRule>
  </conditionalFormatting>
  <conditionalFormatting sqref="I701:N701 P699:Q702">
    <cfRule type="cellIs" dxfId="7771" priority="357" operator="lessThan">
      <formula>0</formula>
    </cfRule>
  </conditionalFormatting>
  <conditionalFormatting sqref="B703:N706">
    <cfRule type="cellIs" dxfId="7770" priority="356" operator="lessThan">
      <formula>0</formula>
    </cfRule>
  </conditionalFormatting>
  <conditionalFormatting sqref="I705:N705 P703:Q706">
    <cfRule type="cellIs" dxfId="7769" priority="355" operator="lessThan">
      <formula>0</formula>
    </cfRule>
  </conditionalFormatting>
  <conditionalFormatting sqref="B707:N710">
    <cfRule type="cellIs" dxfId="7768" priority="354" operator="lessThan">
      <formula>0</formula>
    </cfRule>
  </conditionalFormatting>
  <conditionalFormatting sqref="I709:N709 P707:Q710">
    <cfRule type="cellIs" dxfId="7767" priority="353" operator="lessThan">
      <formula>0</formula>
    </cfRule>
  </conditionalFormatting>
  <conditionalFormatting sqref="B711:N714 O713">
    <cfRule type="cellIs" dxfId="7766" priority="352" operator="lessThan">
      <formula>0</formula>
    </cfRule>
  </conditionalFormatting>
  <conditionalFormatting sqref="P711:Q714 I713:O713">
    <cfRule type="cellIs" dxfId="7765" priority="351" operator="lessThan">
      <formula>0</formula>
    </cfRule>
  </conditionalFormatting>
  <conditionalFormatting sqref="B715:N718">
    <cfRule type="cellIs" dxfId="7764" priority="350" operator="lessThan">
      <formula>0</formula>
    </cfRule>
  </conditionalFormatting>
  <conditionalFormatting sqref="I717:N717 P715:Q718">
    <cfRule type="cellIs" dxfId="7763" priority="349" operator="lessThan">
      <formula>0</formula>
    </cfRule>
  </conditionalFormatting>
  <conditionalFormatting sqref="B719:N722">
    <cfRule type="cellIs" dxfId="7762" priority="348" operator="lessThan">
      <formula>0</formula>
    </cfRule>
  </conditionalFormatting>
  <conditionalFormatting sqref="I721:N721 P719:Q722">
    <cfRule type="cellIs" dxfId="7761" priority="347" operator="lessThan">
      <formula>0</formula>
    </cfRule>
  </conditionalFormatting>
  <conditionalFormatting sqref="B723:N726">
    <cfRule type="cellIs" dxfId="7760" priority="346" operator="lessThan">
      <formula>0</formula>
    </cfRule>
  </conditionalFormatting>
  <conditionalFormatting sqref="I725:N725 P723:Q726">
    <cfRule type="cellIs" dxfId="7759" priority="345" operator="lessThan">
      <formula>0</formula>
    </cfRule>
  </conditionalFormatting>
  <conditionalFormatting sqref="B731:N734">
    <cfRule type="cellIs" dxfId="7758" priority="344" operator="lessThan">
      <formula>0</formula>
    </cfRule>
  </conditionalFormatting>
  <conditionalFormatting sqref="I733:N733 P731:Q734">
    <cfRule type="cellIs" dxfId="7757" priority="343" operator="lessThan">
      <formula>0</formula>
    </cfRule>
  </conditionalFormatting>
  <conditionalFormatting sqref="B735:N738">
    <cfRule type="cellIs" dxfId="7756" priority="342" operator="lessThan">
      <formula>0</formula>
    </cfRule>
  </conditionalFormatting>
  <conditionalFormatting sqref="I737:N737 P735:Q738">
    <cfRule type="cellIs" dxfId="7755" priority="341" operator="lessThan">
      <formula>0</formula>
    </cfRule>
  </conditionalFormatting>
  <conditionalFormatting sqref="P673">
    <cfRule type="cellIs" dxfId="7754" priority="340" operator="lessThan">
      <formula>0</formula>
    </cfRule>
  </conditionalFormatting>
  <conditionalFormatting sqref="Q485">
    <cfRule type="cellIs" dxfId="7753" priority="339" operator="lessThan">
      <formula>0</formula>
    </cfRule>
  </conditionalFormatting>
  <conditionalFormatting sqref="P485">
    <cfRule type="cellIs" dxfId="7752" priority="338" operator="lessThan">
      <formula>0</formula>
    </cfRule>
  </conditionalFormatting>
  <conditionalFormatting sqref="B485:N485">
    <cfRule type="cellIs" dxfId="7751" priority="337" operator="lessThan">
      <formula>0</formula>
    </cfRule>
  </conditionalFormatting>
  <conditionalFormatting sqref="B524:N524">
    <cfRule type="cellIs" dxfId="7750" priority="334" operator="lessThan">
      <formula>0</formula>
    </cfRule>
  </conditionalFormatting>
  <conditionalFormatting sqref="B532:N532">
    <cfRule type="cellIs" dxfId="7749" priority="331" operator="lessThan">
      <formula>0</formula>
    </cfRule>
  </conditionalFormatting>
  <conditionalFormatting sqref="B541:N541">
    <cfRule type="cellIs" dxfId="7748" priority="328" operator="lessThan">
      <formula>0</formula>
    </cfRule>
  </conditionalFormatting>
  <conditionalFormatting sqref="B549:N549">
    <cfRule type="cellIs" dxfId="7747" priority="325" operator="lessThan">
      <formula>0</formula>
    </cfRule>
  </conditionalFormatting>
  <conditionalFormatting sqref="B557:N557">
    <cfRule type="cellIs" dxfId="7746" priority="322" operator="lessThan">
      <formula>0</formula>
    </cfRule>
  </conditionalFormatting>
  <conditionalFormatting sqref="B572:N572">
    <cfRule type="cellIs" dxfId="7745" priority="319" operator="lessThan">
      <formula>0</formula>
    </cfRule>
  </conditionalFormatting>
  <conditionalFormatting sqref="B580:N580">
    <cfRule type="cellIs" dxfId="7744" priority="316" operator="lessThan">
      <formula>0</formula>
    </cfRule>
  </conditionalFormatting>
  <conditionalFormatting sqref="B609:N609">
    <cfRule type="cellIs" dxfId="7743" priority="313" operator="lessThan">
      <formula>0</formula>
    </cfRule>
  </conditionalFormatting>
  <conditionalFormatting sqref="O627">
    <cfRule type="cellIs" dxfId="7742" priority="51" operator="lessThan">
      <formula>0</formula>
    </cfRule>
  </conditionalFormatting>
  <conditionalFormatting sqref="O627">
    <cfRule type="cellIs" dxfId="7741" priority="52" operator="lessThan">
      <formula>0</formula>
    </cfRule>
  </conditionalFormatting>
  <conditionalFormatting sqref="O622">
    <cfRule type="cellIs" dxfId="7740" priority="55" operator="lessThan">
      <formula>0</formula>
    </cfRule>
  </conditionalFormatting>
  <conditionalFormatting sqref="O622">
    <cfRule type="cellIs" dxfId="7739" priority="56" operator="lessThan">
      <formula>0</formula>
    </cfRule>
  </conditionalFormatting>
  <conditionalFormatting sqref="O622">
    <cfRule type="cellIs" dxfId="7738" priority="57" operator="lessThan">
      <formula>0</formula>
    </cfRule>
  </conditionalFormatting>
  <conditionalFormatting sqref="O627">
    <cfRule type="cellIs" dxfId="7737" priority="50" operator="lessThan">
      <formula>0</formula>
    </cfRule>
  </conditionalFormatting>
  <conditionalFormatting sqref="P510:Q510">
    <cfRule type="cellIs" dxfId="7736" priority="312" operator="lessThan">
      <formula>0</formula>
    </cfRule>
  </conditionalFormatting>
  <conditionalFormatting sqref="Q511:Q515">
    <cfRule type="cellIs" dxfId="7735" priority="311" operator="lessThan">
      <formula>0</formula>
    </cfRule>
  </conditionalFormatting>
  <conditionalFormatting sqref="P511:P514">
    <cfRule type="cellIs" dxfId="7734" priority="310" operator="lessThan">
      <formula>0</formula>
    </cfRule>
  </conditionalFormatting>
  <conditionalFormatting sqref="P515">
    <cfRule type="cellIs" dxfId="7733" priority="309" operator="lessThan">
      <formula>0</formula>
    </cfRule>
  </conditionalFormatting>
  <conditionalFormatting sqref="P492:Q492 B492">
    <cfRule type="cellIs" dxfId="7732" priority="308" operator="lessThan">
      <formula>0</formula>
    </cfRule>
  </conditionalFormatting>
  <conditionalFormatting sqref="Q493:Q497">
    <cfRule type="cellIs" dxfId="7731" priority="307" operator="lessThan">
      <formula>0</formula>
    </cfRule>
  </conditionalFormatting>
  <conditionalFormatting sqref="P493:P496">
    <cfRule type="cellIs" dxfId="7730" priority="306" operator="lessThan">
      <formula>0</formula>
    </cfRule>
  </conditionalFormatting>
  <conditionalFormatting sqref="P497">
    <cfRule type="cellIs" dxfId="7729" priority="305" operator="lessThan">
      <formula>0</formula>
    </cfRule>
  </conditionalFormatting>
  <conditionalFormatting sqref="P498:Q498 B498">
    <cfRule type="cellIs" dxfId="7728" priority="304" operator="lessThan">
      <formula>0</formula>
    </cfRule>
  </conditionalFormatting>
  <conditionalFormatting sqref="Q499:Q503">
    <cfRule type="cellIs" dxfId="7727" priority="303" operator="lessThan">
      <formula>0</formula>
    </cfRule>
  </conditionalFormatting>
  <conditionalFormatting sqref="P499:P502">
    <cfRule type="cellIs" dxfId="7726" priority="302" operator="lessThan">
      <formula>0</formula>
    </cfRule>
  </conditionalFormatting>
  <conditionalFormatting sqref="P503">
    <cfRule type="cellIs" dxfId="7725" priority="301" operator="lessThan">
      <formula>0</formula>
    </cfRule>
  </conditionalFormatting>
  <conditionalFormatting sqref="P504:Q504 B504">
    <cfRule type="cellIs" dxfId="7724" priority="300" operator="lessThan">
      <formula>0</formula>
    </cfRule>
  </conditionalFormatting>
  <conditionalFormatting sqref="Q505:Q509">
    <cfRule type="cellIs" dxfId="7723" priority="299" operator="lessThan">
      <formula>0</formula>
    </cfRule>
  </conditionalFormatting>
  <conditionalFormatting sqref="P505:P508">
    <cfRule type="cellIs" dxfId="7722" priority="298" operator="lessThan">
      <formula>0</formula>
    </cfRule>
  </conditionalFormatting>
  <conditionalFormatting sqref="P509">
    <cfRule type="cellIs" dxfId="7721" priority="297" operator="lessThan">
      <formula>0</formula>
    </cfRule>
  </conditionalFormatting>
  <conditionalFormatting sqref="O382:O384 O388:O390 O394:O396 O400:O402 O406:O408 O412:O414 O418:O420 O424:O426 O430:O432 O436:O438 O442:O444 O448:O450 O452 O454:O456 O460:O462 O467:O469 O473:O475 O523 O640:O643 O571 O579 O594 O608">
    <cfRule type="cellIs" dxfId="7720" priority="294" operator="lessThan">
      <formula>0</formula>
    </cfRule>
  </conditionalFormatting>
  <conditionalFormatting sqref="O367">
    <cfRule type="cellIs" dxfId="7719" priority="293" operator="lessThan">
      <formula>0</formula>
    </cfRule>
  </conditionalFormatting>
  <conditionalFormatting sqref="O367">
    <cfRule type="cellIs" dxfId="7718" priority="292" operator="lessThan">
      <formula>0</formula>
    </cfRule>
  </conditionalFormatting>
  <conditionalFormatting sqref="O370:O373">
    <cfRule type="cellIs" dxfId="7717" priority="291" operator="lessThan">
      <formula>0</formula>
    </cfRule>
  </conditionalFormatting>
  <conditionalFormatting sqref="O382:O383">
    <cfRule type="cellIs" dxfId="7715" priority="289" operator="lessThan">
      <formula>0</formula>
    </cfRule>
  </conditionalFormatting>
  <conditionalFormatting sqref="O388:O389">
    <cfRule type="cellIs" dxfId="7714" priority="288" operator="lessThan">
      <formula>0</formula>
    </cfRule>
  </conditionalFormatting>
  <conditionalFormatting sqref="O394:O395">
    <cfRule type="cellIs" dxfId="7713" priority="287" operator="lessThan">
      <formula>0</formula>
    </cfRule>
  </conditionalFormatting>
  <conditionalFormatting sqref="O400:O402">
    <cfRule type="cellIs" dxfId="7712" priority="286" operator="lessThan">
      <formula>0</formula>
    </cfRule>
  </conditionalFormatting>
  <conditionalFormatting sqref="O374">
    <cfRule type="cellIs" dxfId="7711" priority="285" operator="lessThan">
      <formula>0</formula>
    </cfRule>
  </conditionalFormatting>
  <conditionalFormatting sqref="O612:O614">
    <cfRule type="cellIs" dxfId="7710" priority="283" operator="lessThan">
      <formula>0</formula>
    </cfRule>
  </conditionalFormatting>
  <conditionalFormatting sqref="O612:O614">
    <cfRule type="cellIs" dxfId="7709" priority="284" operator="lessThan">
      <formula>0</formula>
    </cfRule>
  </conditionalFormatting>
  <conditionalFormatting sqref="O620:O621 O618">
    <cfRule type="cellIs" dxfId="7708" priority="282" operator="lessThan">
      <formula>0</formula>
    </cfRule>
  </conditionalFormatting>
  <conditionalFormatting sqref="O640:O643">
    <cfRule type="cellIs" dxfId="7707" priority="277" operator="lessThan">
      <formula>0</formula>
    </cfRule>
  </conditionalFormatting>
  <conditionalFormatting sqref="O640:O643">
    <cfRule type="cellIs" dxfId="7706" priority="278" operator="lessThan">
      <formula>0</formula>
    </cfRule>
  </conditionalFormatting>
  <conditionalFormatting sqref="O645:O648">
    <cfRule type="cellIs" dxfId="7705" priority="276" operator="lessThan">
      <formula>0</formula>
    </cfRule>
  </conditionalFormatting>
  <conditionalFormatting sqref="O630:O633">
    <cfRule type="cellIs" dxfId="7704" priority="271" operator="lessThan">
      <formula>0</formula>
    </cfRule>
  </conditionalFormatting>
  <conditionalFormatting sqref="O630:O633">
    <cfRule type="cellIs" dxfId="7703" priority="272" operator="lessThan">
      <formula>0</formula>
    </cfRule>
  </conditionalFormatting>
  <conditionalFormatting sqref="O669 O682 O674:O680 O661:O664 O671:O672 O691:O694 O727:O730 O684:O689">
    <cfRule type="cellIs" dxfId="7702" priority="270" operator="lessThan">
      <formula>0</formula>
    </cfRule>
  </conditionalFormatting>
  <conditionalFormatting sqref="O693">
    <cfRule type="cellIs" dxfId="7701" priority="269" operator="lessThan">
      <formula>0</formula>
    </cfRule>
  </conditionalFormatting>
  <conditionalFormatting sqref="O666">
    <cfRule type="cellIs" dxfId="7700" priority="268" operator="lessThan">
      <formula>0</formula>
    </cfRule>
  </conditionalFormatting>
  <conditionalFormatting sqref="O412">
    <cfRule type="cellIs" dxfId="7699" priority="245" operator="lessThan">
      <formula>0</formula>
    </cfRule>
  </conditionalFormatting>
  <conditionalFormatting sqref="O409">
    <cfRule type="cellIs" dxfId="7698" priority="250" operator="lessThan">
      <formula>0</formula>
    </cfRule>
  </conditionalFormatting>
  <conditionalFormatting sqref="O412">
    <cfRule type="cellIs" dxfId="7697" priority="248" operator="lessThan">
      <formula>0</formula>
    </cfRule>
  </conditionalFormatting>
  <conditionalFormatting sqref="O397">
    <cfRule type="cellIs" dxfId="7696" priority="260" operator="lessThan">
      <formula>0</formula>
    </cfRule>
  </conditionalFormatting>
  <conditionalFormatting sqref="O391">
    <cfRule type="cellIs" dxfId="7695" priority="261" operator="lessThan">
      <formula>0</formula>
    </cfRule>
  </conditionalFormatting>
  <conditionalFormatting sqref="O403">
    <cfRule type="cellIs" dxfId="7694" priority="259" operator="lessThan">
      <formula>0</formula>
    </cfRule>
  </conditionalFormatting>
  <conditionalFormatting sqref="O406">
    <cfRule type="cellIs" dxfId="7693" priority="254" operator="lessThan">
      <formula>0</formula>
    </cfRule>
  </conditionalFormatting>
  <conditionalFormatting sqref="O406">
    <cfRule type="cellIs" dxfId="7692" priority="253" operator="lessThan">
      <formula>0</formula>
    </cfRule>
  </conditionalFormatting>
  <conditionalFormatting sqref="O406">
    <cfRule type="cellIs" dxfId="7691" priority="252" operator="lessThan">
      <formula>0</formula>
    </cfRule>
  </conditionalFormatting>
  <conditionalFormatting sqref="O406">
    <cfRule type="cellIs" dxfId="7690" priority="251" operator="lessThan">
      <formula>0</formula>
    </cfRule>
  </conditionalFormatting>
  <conditionalFormatting sqref="O412">
    <cfRule type="cellIs" dxfId="7689" priority="246" operator="lessThan">
      <formula>0</formula>
    </cfRule>
  </conditionalFormatting>
  <conditionalFormatting sqref="O412">
    <cfRule type="cellIs" dxfId="7688" priority="249" operator="lessThan">
      <formula>0</formula>
    </cfRule>
  </conditionalFormatting>
  <conditionalFormatting sqref="O412">
    <cfRule type="cellIs" dxfId="7687" priority="244" operator="lessThan">
      <formula>0</formula>
    </cfRule>
  </conditionalFormatting>
  <conditionalFormatting sqref="O412">
    <cfRule type="cellIs" dxfId="7686" priority="247" operator="lessThan">
      <formula>0</formula>
    </cfRule>
  </conditionalFormatting>
  <conditionalFormatting sqref="O412">
    <cfRule type="cellIs" dxfId="7685" priority="242" operator="lessThan">
      <formula>0</formula>
    </cfRule>
  </conditionalFormatting>
  <conditionalFormatting sqref="O412">
    <cfRule type="cellIs" dxfId="7684" priority="243" operator="lessThan">
      <formula>0</formula>
    </cfRule>
  </conditionalFormatting>
  <conditionalFormatting sqref="O418">
    <cfRule type="cellIs" dxfId="7683" priority="240" operator="lessThan">
      <formula>0</formula>
    </cfRule>
  </conditionalFormatting>
  <conditionalFormatting sqref="O415">
    <cfRule type="cellIs" dxfId="7682" priority="241" operator="lessThan">
      <formula>0</formula>
    </cfRule>
  </conditionalFormatting>
  <conditionalFormatting sqref="O418">
    <cfRule type="cellIs" dxfId="7681" priority="239" operator="lessThan">
      <formula>0</formula>
    </cfRule>
  </conditionalFormatting>
  <conditionalFormatting sqref="O418">
    <cfRule type="cellIs" dxfId="7680" priority="238" operator="lessThan">
      <formula>0</formula>
    </cfRule>
  </conditionalFormatting>
  <conditionalFormatting sqref="O418">
    <cfRule type="cellIs" dxfId="7679" priority="237" operator="lessThan">
      <formula>0</formula>
    </cfRule>
  </conditionalFormatting>
  <conditionalFormatting sqref="O418">
    <cfRule type="cellIs" dxfId="7678" priority="236" operator="lessThan">
      <formula>0</formula>
    </cfRule>
  </conditionalFormatting>
  <conditionalFormatting sqref="O418">
    <cfRule type="cellIs" dxfId="7677" priority="235" operator="lessThan">
      <formula>0</formula>
    </cfRule>
  </conditionalFormatting>
  <conditionalFormatting sqref="O418">
    <cfRule type="cellIs" dxfId="7676" priority="234" operator="lessThan">
      <formula>0</formula>
    </cfRule>
  </conditionalFormatting>
  <conditionalFormatting sqref="O418">
    <cfRule type="cellIs" dxfId="7675" priority="233" operator="lessThan">
      <formula>0</formula>
    </cfRule>
  </conditionalFormatting>
  <conditionalFormatting sqref="O421">
    <cfRule type="cellIs" dxfId="7674" priority="232" operator="lessThan">
      <formula>0</formula>
    </cfRule>
  </conditionalFormatting>
  <conditionalFormatting sqref="O374">
    <cfRule type="cellIs" dxfId="7673" priority="231" operator="lessThan">
      <formula>0</formula>
    </cfRule>
  </conditionalFormatting>
  <conditionalFormatting sqref="O380">
    <cfRule type="cellIs" dxfId="7672" priority="230" operator="lessThan">
      <formula>0</formula>
    </cfRule>
  </conditionalFormatting>
  <conditionalFormatting sqref="O380">
    <cfRule type="cellIs" dxfId="7671" priority="229" operator="lessThan">
      <formula>0</formula>
    </cfRule>
  </conditionalFormatting>
  <conditionalFormatting sqref="O386">
    <cfRule type="cellIs" dxfId="7670" priority="228" operator="lessThan">
      <formula>0</formula>
    </cfRule>
  </conditionalFormatting>
  <conditionalFormatting sqref="O386">
    <cfRule type="cellIs" dxfId="7669" priority="227" operator="lessThan">
      <formula>0</formula>
    </cfRule>
  </conditionalFormatting>
  <conditionalFormatting sqref="O392">
    <cfRule type="cellIs" dxfId="7668" priority="226" operator="lessThan">
      <formula>0</formula>
    </cfRule>
  </conditionalFormatting>
  <conditionalFormatting sqref="O392">
    <cfRule type="cellIs" dxfId="7667" priority="225" operator="lessThan">
      <formula>0</formula>
    </cfRule>
  </conditionalFormatting>
  <conditionalFormatting sqref="O398">
    <cfRule type="cellIs" dxfId="7666" priority="224" operator="lessThan">
      <formula>0</formula>
    </cfRule>
  </conditionalFormatting>
  <conditionalFormatting sqref="O398">
    <cfRule type="cellIs" dxfId="7665" priority="223" operator="lessThan">
      <formula>0</formula>
    </cfRule>
  </conditionalFormatting>
  <conditionalFormatting sqref="O404">
    <cfRule type="cellIs" dxfId="7664" priority="222" operator="lessThan">
      <formula>0</formula>
    </cfRule>
  </conditionalFormatting>
  <conditionalFormatting sqref="O404">
    <cfRule type="cellIs" dxfId="7663" priority="221" operator="lessThan">
      <formula>0</formula>
    </cfRule>
  </conditionalFormatting>
  <conditionalFormatting sqref="O410">
    <cfRule type="cellIs" dxfId="7662" priority="220" operator="lessThan">
      <formula>0</formula>
    </cfRule>
  </conditionalFormatting>
  <conditionalFormatting sqref="O410">
    <cfRule type="cellIs" dxfId="7661" priority="219" operator="lessThan">
      <formula>0</formula>
    </cfRule>
  </conditionalFormatting>
  <conditionalFormatting sqref="O416">
    <cfRule type="cellIs" dxfId="7660" priority="218" operator="lessThan">
      <formula>0</formula>
    </cfRule>
  </conditionalFormatting>
  <conditionalFormatting sqref="O416">
    <cfRule type="cellIs" dxfId="7659" priority="217" operator="lessThan">
      <formula>0</formula>
    </cfRule>
  </conditionalFormatting>
  <conditionalFormatting sqref="O424">
    <cfRule type="cellIs" dxfId="7658" priority="216" operator="lessThan">
      <formula>0</formula>
    </cfRule>
  </conditionalFormatting>
  <conditionalFormatting sqref="O424">
    <cfRule type="cellIs" dxfId="7657" priority="214" operator="lessThan">
      <formula>0</formula>
    </cfRule>
  </conditionalFormatting>
  <conditionalFormatting sqref="O424">
    <cfRule type="cellIs" dxfId="7656" priority="213" operator="lessThan">
      <formula>0</formula>
    </cfRule>
  </conditionalFormatting>
  <conditionalFormatting sqref="O424">
    <cfRule type="cellIs" dxfId="7655" priority="212" operator="lessThan">
      <formula>0</formula>
    </cfRule>
  </conditionalFormatting>
  <conditionalFormatting sqref="O424">
    <cfRule type="cellIs" dxfId="7654" priority="211" operator="lessThan">
      <formula>0</formula>
    </cfRule>
  </conditionalFormatting>
  <conditionalFormatting sqref="O424">
    <cfRule type="cellIs" dxfId="7653" priority="210" operator="lessThan">
      <formula>0</formula>
    </cfRule>
  </conditionalFormatting>
  <conditionalFormatting sqref="O424">
    <cfRule type="cellIs" dxfId="7652" priority="209" operator="lessThan">
      <formula>0</formula>
    </cfRule>
  </conditionalFormatting>
  <conditionalFormatting sqref="O427">
    <cfRule type="cellIs" dxfId="7651" priority="208" operator="lessThan">
      <formula>0</formula>
    </cfRule>
  </conditionalFormatting>
  <conditionalFormatting sqref="O428">
    <cfRule type="cellIs" dxfId="7650" priority="207" operator="lessThan">
      <formula>0</formula>
    </cfRule>
  </conditionalFormatting>
  <conditionalFormatting sqref="O428">
    <cfRule type="cellIs" dxfId="7649" priority="206" operator="lessThan">
      <formula>0</formula>
    </cfRule>
  </conditionalFormatting>
  <conditionalFormatting sqref="O430">
    <cfRule type="cellIs" dxfId="7648" priority="205" operator="lessThan">
      <formula>0</formula>
    </cfRule>
  </conditionalFormatting>
  <conditionalFormatting sqref="O430">
    <cfRule type="cellIs" dxfId="7647" priority="204" operator="lessThan">
      <formula>0</formula>
    </cfRule>
  </conditionalFormatting>
  <conditionalFormatting sqref="O430">
    <cfRule type="cellIs" dxfId="7646" priority="203" operator="lessThan">
      <formula>0</formula>
    </cfRule>
  </conditionalFormatting>
  <conditionalFormatting sqref="O430">
    <cfRule type="cellIs" dxfId="7645" priority="202" operator="lessThan">
      <formula>0</formula>
    </cfRule>
  </conditionalFormatting>
  <conditionalFormatting sqref="O430">
    <cfRule type="cellIs" dxfId="7644" priority="201" operator="lessThan">
      <formula>0</formula>
    </cfRule>
  </conditionalFormatting>
  <conditionalFormatting sqref="O430">
    <cfRule type="cellIs" dxfId="7643" priority="200" operator="lessThan">
      <formula>0</formula>
    </cfRule>
  </conditionalFormatting>
  <conditionalFormatting sqref="O430">
    <cfRule type="cellIs" dxfId="7642" priority="199" operator="lessThan">
      <formula>0</formula>
    </cfRule>
  </conditionalFormatting>
  <conditionalFormatting sqref="O430">
    <cfRule type="cellIs" dxfId="7641" priority="198" operator="lessThan">
      <formula>0</formula>
    </cfRule>
  </conditionalFormatting>
  <conditionalFormatting sqref="O433">
    <cfRule type="cellIs" dxfId="7640" priority="197" operator="lessThan">
      <formula>0</formula>
    </cfRule>
  </conditionalFormatting>
  <conditionalFormatting sqref="O434">
    <cfRule type="cellIs" dxfId="7639" priority="196" operator="lessThan">
      <formula>0</formula>
    </cfRule>
  </conditionalFormatting>
  <conditionalFormatting sqref="O434">
    <cfRule type="cellIs" dxfId="7638" priority="195" operator="lessThan">
      <formula>0</formula>
    </cfRule>
  </conditionalFormatting>
  <conditionalFormatting sqref="O436">
    <cfRule type="cellIs" dxfId="7637" priority="194" operator="lessThan">
      <formula>0</formula>
    </cfRule>
  </conditionalFormatting>
  <conditionalFormatting sqref="O436">
    <cfRule type="cellIs" dxfId="7636" priority="193" operator="lessThan">
      <formula>0</formula>
    </cfRule>
  </conditionalFormatting>
  <conditionalFormatting sqref="O436">
    <cfRule type="cellIs" dxfId="7635" priority="192" operator="lessThan">
      <formula>0</formula>
    </cfRule>
  </conditionalFormatting>
  <conditionalFormatting sqref="O436">
    <cfRule type="cellIs" dxfId="7634" priority="191" operator="lessThan">
      <formula>0</formula>
    </cfRule>
  </conditionalFormatting>
  <conditionalFormatting sqref="O436">
    <cfRule type="cellIs" dxfId="7633" priority="190" operator="lessThan">
      <formula>0</formula>
    </cfRule>
  </conditionalFormatting>
  <conditionalFormatting sqref="O436">
    <cfRule type="cellIs" dxfId="7632" priority="189" operator="lessThan">
      <formula>0</formula>
    </cfRule>
  </conditionalFormatting>
  <conditionalFormatting sqref="O436">
    <cfRule type="cellIs" dxfId="7631" priority="188" operator="lessThan">
      <formula>0</formula>
    </cfRule>
  </conditionalFormatting>
  <conditionalFormatting sqref="O436">
    <cfRule type="cellIs" dxfId="7630" priority="187" operator="lessThan">
      <formula>0</formula>
    </cfRule>
  </conditionalFormatting>
  <conditionalFormatting sqref="O439">
    <cfRule type="cellIs" dxfId="7629" priority="186" operator="lessThan">
      <formula>0</formula>
    </cfRule>
  </conditionalFormatting>
  <conditionalFormatting sqref="O440">
    <cfRule type="cellIs" dxfId="7628" priority="185" operator="lessThan">
      <formula>0</formula>
    </cfRule>
  </conditionalFormatting>
  <conditionalFormatting sqref="O440">
    <cfRule type="cellIs" dxfId="7627" priority="184" operator="lessThan">
      <formula>0</formula>
    </cfRule>
  </conditionalFormatting>
  <conditionalFormatting sqref="O442">
    <cfRule type="cellIs" dxfId="7626" priority="183" operator="lessThan">
      <formula>0</formula>
    </cfRule>
  </conditionalFormatting>
  <conditionalFormatting sqref="O442">
    <cfRule type="cellIs" dxfId="7625" priority="182" operator="lessThan">
      <formula>0</formula>
    </cfRule>
  </conditionalFormatting>
  <conditionalFormatting sqref="O442">
    <cfRule type="cellIs" dxfId="7624" priority="181" operator="lessThan">
      <formula>0</formula>
    </cfRule>
  </conditionalFormatting>
  <conditionalFormatting sqref="O442">
    <cfRule type="cellIs" dxfId="7623" priority="180" operator="lessThan">
      <formula>0</formula>
    </cfRule>
  </conditionalFormatting>
  <conditionalFormatting sqref="O442">
    <cfRule type="cellIs" dxfId="7622" priority="179" operator="lessThan">
      <formula>0</formula>
    </cfRule>
  </conditionalFormatting>
  <conditionalFormatting sqref="O442">
    <cfRule type="cellIs" dxfId="7621" priority="178" operator="lessThan">
      <formula>0</formula>
    </cfRule>
  </conditionalFormatting>
  <conditionalFormatting sqref="O442">
    <cfRule type="cellIs" dxfId="7620" priority="177" operator="lessThan">
      <formula>0</formula>
    </cfRule>
  </conditionalFormatting>
  <conditionalFormatting sqref="O442">
    <cfRule type="cellIs" dxfId="7619" priority="176" operator="lessThan">
      <formula>0</formula>
    </cfRule>
  </conditionalFormatting>
  <conditionalFormatting sqref="O445">
    <cfRule type="cellIs" dxfId="7618" priority="175" operator="lessThan">
      <formula>0</formula>
    </cfRule>
  </conditionalFormatting>
  <conditionalFormatting sqref="O446">
    <cfRule type="cellIs" dxfId="7617" priority="174" operator="lessThan">
      <formula>0</formula>
    </cfRule>
  </conditionalFormatting>
  <conditionalFormatting sqref="O446">
    <cfRule type="cellIs" dxfId="7616" priority="173" operator="lessThan">
      <formula>0</formula>
    </cfRule>
  </conditionalFormatting>
  <conditionalFormatting sqref="O448">
    <cfRule type="cellIs" dxfId="7615" priority="172" operator="lessThan">
      <formula>0</formula>
    </cfRule>
  </conditionalFormatting>
  <conditionalFormatting sqref="O448">
    <cfRule type="cellIs" dxfId="7614" priority="171" operator="lessThan">
      <formula>0</formula>
    </cfRule>
  </conditionalFormatting>
  <conditionalFormatting sqref="O448">
    <cfRule type="cellIs" dxfId="7613" priority="170" operator="lessThan">
      <formula>0</formula>
    </cfRule>
  </conditionalFormatting>
  <conditionalFormatting sqref="O448">
    <cfRule type="cellIs" dxfId="7612" priority="169" operator="lessThan">
      <formula>0</formula>
    </cfRule>
  </conditionalFormatting>
  <conditionalFormatting sqref="O448">
    <cfRule type="cellIs" dxfId="7611" priority="168" operator="lessThan">
      <formula>0</formula>
    </cfRule>
  </conditionalFormatting>
  <conditionalFormatting sqref="O448">
    <cfRule type="cellIs" dxfId="7610" priority="167" operator="lessThan">
      <formula>0</formula>
    </cfRule>
  </conditionalFormatting>
  <conditionalFormatting sqref="O448">
    <cfRule type="cellIs" dxfId="7609" priority="166" operator="lessThan">
      <formula>0</formula>
    </cfRule>
  </conditionalFormatting>
  <conditionalFormatting sqref="O448">
    <cfRule type="cellIs" dxfId="7608" priority="165" operator="lessThan">
      <formula>0</formula>
    </cfRule>
  </conditionalFormatting>
  <conditionalFormatting sqref="O451">
    <cfRule type="cellIs" dxfId="7607" priority="164" operator="lessThan">
      <formula>0</formula>
    </cfRule>
  </conditionalFormatting>
  <conditionalFormatting sqref="O454">
    <cfRule type="cellIs" dxfId="7606" priority="163" operator="lessThan">
      <formula>0</formula>
    </cfRule>
  </conditionalFormatting>
  <conditionalFormatting sqref="O454">
    <cfRule type="cellIs" dxfId="7605" priority="162" operator="lessThan">
      <formula>0</formula>
    </cfRule>
  </conditionalFormatting>
  <conditionalFormatting sqref="O454">
    <cfRule type="cellIs" dxfId="7604" priority="161" operator="lessThan">
      <formula>0</formula>
    </cfRule>
  </conditionalFormatting>
  <conditionalFormatting sqref="O454">
    <cfRule type="cellIs" dxfId="7603" priority="160" operator="lessThan">
      <formula>0</formula>
    </cfRule>
  </conditionalFormatting>
  <conditionalFormatting sqref="O454">
    <cfRule type="cellIs" dxfId="7602" priority="159" operator="lessThan">
      <formula>0</formula>
    </cfRule>
  </conditionalFormatting>
  <conditionalFormatting sqref="O454">
    <cfRule type="cellIs" dxfId="7601" priority="158" operator="lessThan">
      <formula>0</formula>
    </cfRule>
  </conditionalFormatting>
  <conditionalFormatting sqref="O454">
    <cfRule type="cellIs" dxfId="7600" priority="157" operator="lessThan">
      <formula>0</formula>
    </cfRule>
  </conditionalFormatting>
  <conditionalFormatting sqref="O454">
    <cfRule type="cellIs" dxfId="7599" priority="156" operator="lessThan">
      <formula>0</formula>
    </cfRule>
  </conditionalFormatting>
  <conditionalFormatting sqref="O457">
    <cfRule type="cellIs" dxfId="7598" priority="155" operator="lessThan">
      <formula>0</formula>
    </cfRule>
  </conditionalFormatting>
  <conditionalFormatting sqref="O458">
    <cfRule type="cellIs" dxfId="7597" priority="154" operator="lessThan">
      <formula>0</formula>
    </cfRule>
  </conditionalFormatting>
  <conditionalFormatting sqref="O458">
    <cfRule type="cellIs" dxfId="7596" priority="153" operator="lessThan">
      <formula>0</formula>
    </cfRule>
  </conditionalFormatting>
  <conditionalFormatting sqref="O460">
    <cfRule type="cellIs" dxfId="7595" priority="152" operator="lessThan">
      <formula>0</formula>
    </cfRule>
  </conditionalFormatting>
  <conditionalFormatting sqref="O460">
    <cfRule type="cellIs" dxfId="7594" priority="151" operator="lessThan">
      <formula>0</formula>
    </cfRule>
  </conditionalFormatting>
  <conditionalFormatting sqref="O460">
    <cfRule type="cellIs" dxfId="7593" priority="150" operator="lessThan">
      <formula>0</formula>
    </cfRule>
  </conditionalFormatting>
  <conditionalFormatting sqref="O460">
    <cfRule type="cellIs" dxfId="7592" priority="149" operator="lessThan">
      <formula>0</formula>
    </cfRule>
  </conditionalFormatting>
  <conditionalFormatting sqref="O460">
    <cfRule type="cellIs" dxfId="7591" priority="148" operator="lessThan">
      <formula>0</formula>
    </cfRule>
  </conditionalFormatting>
  <conditionalFormatting sqref="O460">
    <cfRule type="cellIs" dxfId="7590" priority="147" operator="lessThan">
      <formula>0</formula>
    </cfRule>
  </conditionalFormatting>
  <conditionalFormatting sqref="O460">
    <cfRule type="cellIs" dxfId="7589" priority="146" operator="lessThan">
      <formula>0</formula>
    </cfRule>
  </conditionalFormatting>
  <conditionalFormatting sqref="O460">
    <cfRule type="cellIs" dxfId="7588" priority="145" operator="lessThan">
      <formula>0</formula>
    </cfRule>
  </conditionalFormatting>
  <conditionalFormatting sqref="O463">
    <cfRule type="cellIs" dxfId="7587" priority="144" operator="lessThan">
      <formula>0</formula>
    </cfRule>
  </conditionalFormatting>
  <conditionalFormatting sqref="O464">
    <cfRule type="cellIs" dxfId="7586" priority="143" operator="lessThan">
      <formula>0</formula>
    </cfRule>
  </conditionalFormatting>
  <conditionalFormatting sqref="O464">
    <cfRule type="cellIs" dxfId="7585" priority="142" operator="lessThan">
      <formula>0</formula>
    </cfRule>
  </conditionalFormatting>
  <conditionalFormatting sqref="O467">
    <cfRule type="cellIs" dxfId="7584" priority="141" operator="lessThan">
      <formula>0</formula>
    </cfRule>
  </conditionalFormatting>
  <conditionalFormatting sqref="O467">
    <cfRule type="cellIs" dxfId="7583" priority="140" operator="lessThan">
      <formula>0</formula>
    </cfRule>
  </conditionalFormatting>
  <conditionalFormatting sqref="O467">
    <cfRule type="cellIs" dxfId="7582" priority="139" operator="lessThan">
      <formula>0</formula>
    </cfRule>
  </conditionalFormatting>
  <conditionalFormatting sqref="O467">
    <cfRule type="cellIs" dxfId="7581" priority="138" operator="lessThan">
      <formula>0</formula>
    </cfRule>
  </conditionalFormatting>
  <conditionalFormatting sqref="O467">
    <cfRule type="cellIs" dxfId="7580" priority="137" operator="lessThan">
      <formula>0</formula>
    </cfRule>
  </conditionalFormatting>
  <conditionalFormatting sqref="O467">
    <cfRule type="cellIs" dxfId="7579" priority="136" operator="lessThan">
      <formula>0</formula>
    </cfRule>
  </conditionalFormatting>
  <conditionalFormatting sqref="O467">
    <cfRule type="cellIs" dxfId="7578" priority="135" operator="lessThan">
      <formula>0</formula>
    </cfRule>
  </conditionalFormatting>
  <conditionalFormatting sqref="O467">
    <cfRule type="cellIs" dxfId="7577" priority="134" operator="lessThan">
      <formula>0</formula>
    </cfRule>
  </conditionalFormatting>
  <conditionalFormatting sqref="O470">
    <cfRule type="cellIs" dxfId="7576" priority="133" operator="lessThan">
      <formula>0</formula>
    </cfRule>
  </conditionalFormatting>
  <conditionalFormatting sqref="O471">
    <cfRule type="cellIs" dxfId="7575" priority="132" operator="lessThan">
      <formula>0</formula>
    </cfRule>
  </conditionalFormatting>
  <conditionalFormatting sqref="O471">
    <cfRule type="cellIs" dxfId="7574" priority="131" operator="lessThan">
      <formula>0</formula>
    </cfRule>
  </conditionalFormatting>
  <conditionalFormatting sqref="O473">
    <cfRule type="cellIs" dxfId="7573" priority="130" operator="lessThan">
      <formula>0</formula>
    </cfRule>
  </conditionalFormatting>
  <conditionalFormatting sqref="O473">
    <cfRule type="cellIs" dxfId="7572" priority="129" operator="lessThan">
      <formula>0</formula>
    </cfRule>
  </conditionalFormatting>
  <conditionalFormatting sqref="O473">
    <cfRule type="cellIs" dxfId="7571" priority="128" operator="lessThan">
      <formula>0</formula>
    </cfRule>
  </conditionalFormatting>
  <conditionalFormatting sqref="O473">
    <cfRule type="cellIs" dxfId="7570" priority="127" operator="lessThan">
      <formula>0</formula>
    </cfRule>
  </conditionalFormatting>
  <conditionalFormatting sqref="O473">
    <cfRule type="cellIs" dxfId="7569" priority="126" operator="lessThan">
      <formula>0</formula>
    </cfRule>
  </conditionalFormatting>
  <conditionalFormatting sqref="O473">
    <cfRule type="cellIs" dxfId="7568" priority="125" operator="lessThan">
      <formula>0</formula>
    </cfRule>
  </conditionalFormatting>
  <conditionalFormatting sqref="O473">
    <cfRule type="cellIs" dxfId="7567" priority="124" operator="lessThan">
      <formula>0</formula>
    </cfRule>
  </conditionalFormatting>
  <conditionalFormatting sqref="O473">
    <cfRule type="cellIs" dxfId="7566" priority="123" operator="lessThan">
      <formula>0</formula>
    </cfRule>
  </conditionalFormatting>
  <conditionalFormatting sqref="O476">
    <cfRule type="cellIs" dxfId="7565" priority="122" operator="lessThan">
      <formula>0</formula>
    </cfRule>
  </conditionalFormatting>
  <conditionalFormatting sqref="O477">
    <cfRule type="cellIs" dxfId="7564" priority="121" operator="lessThan">
      <formula>0</formula>
    </cfRule>
  </conditionalFormatting>
  <conditionalFormatting sqref="O477">
    <cfRule type="cellIs" dxfId="7563" priority="120" operator="lessThan">
      <formula>0</formula>
    </cfRule>
  </conditionalFormatting>
  <conditionalFormatting sqref="O480:O483">
    <cfRule type="cellIs" dxfId="7562" priority="119" operator="lessThan">
      <formula>0</formula>
    </cfRule>
  </conditionalFormatting>
  <conditionalFormatting sqref="O480:O483">
    <cfRule type="expression" dxfId="7561" priority="117">
      <formula>O480/N480&gt;1</formula>
    </cfRule>
    <cfRule type="expression" dxfId="7560" priority="118">
      <formula>O480/N480&lt;1</formula>
    </cfRule>
  </conditionalFormatting>
  <conditionalFormatting sqref="O571 O579 O594 O608">
    <cfRule type="expression" dxfId="7559" priority="115">
      <formula>O571/#REF!&gt;1</formula>
    </cfRule>
    <cfRule type="expression" dxfId="7558" priority="116">
      <formula>O571/#REF!&lt;1</formula>
    </cfRule>
  </conditionalFormatting>
  <conditionalFormatting sqref="O531">
    <cfRule type="cellIs" dxfId="7557" priority="114" operator="lessThan">
      <formula>0</formula>
    </cfRule>
  </conditionalFormatting>
  <conditionalFormatting sqref="O531">
    <cfRule type="expression" dxfId="7556" priority="112">
      <formula>O531/N531&gt;1</formula>
    </cfRule>
    <cfRule type="expression" dxfId="7555" priority="113">
      <formula>O531/N531&lt;1</formula>
    </cfRule>
  </conditionalFormatting>
  <conditionalFormatting sqref="O615">
    <cfRule type="cellIs" dxfId="7554" priority="111" operator="lessThan">
      <formula>0</formula>
    </cfRule>
  </conditionalFormatting>
  <conditionalFormatting sqref="O619">
    <cfRule type="cellIs" dxfId="7553" priority="110" operator="lessThan">
      <formula>0</formula>
    </cfRule>
  </conditionalFormatting>
  <conditionalFormatting sqref="O619">
    <cfRule type="cellIs" dxfId="7552" priority="109" operator="lessThan">
      <formula>0</formula>
    </cfRule>
  </conditionalFormatting>
  <conditionalFormatting sqref="O729">
    <cfRule type="cellIs" dxfId="7551" priority="108" operator="lessThan">
      <formula>0</formula>
    </cfRule>
  </conditionalFormatting>
  <conditionalFormatting sqref="O673 O670 O667:O668 O651:O653">
    <cfRule type="expression" dxfId="7550" priority="95">
      <formula>O651/N651&gt;1</formula>
    </cfRule>
    <cfRule type="expression" dxfId="7549" priority="96">
      <formula>O651/N651&lt;1</formula>
    </cfRule>
  </conditionalFormatting>
  <conditionalFormatting sqref="O526:O529">
    <cfRule type="cellIs" dxfId="7548" priority="107" operator="lessThan">
      <formula>0</formula>
    </cfRule>
  </conditionalFormatting>
  <conditionalFormatting sqref="O526:O529">
    <cfRule type="expression" dxfId="7547" priority="105">
      <formula>O526/N526&gt;1</formula>
    </cfRule>
    <cfRule type="expression" dxfId="7546" priority="106">
      <formula>O526/N526&lt;1</formula>
    </cfRule>
  </conditionalFormatting>
  <conditionalFormatting sqref="O607 O593 O578 O570">
    <cfRule type="cellIs" dxfId="7545" priority="104" operator="lessThan">
      <formula>0</formula>
    </cfRule>
  </conditionalFormatting>
  <conditionalFormatting sqref="O603:O606 O589:O592 O574:O577 O566:O569">
    <cfRule type="cellIs" dxfId="7544" priority="103" operator="lessThan">
      <formula>0</formula>
    </cfRule>
  </conditionalFormatting>
  <conditionalFormatting sqref="O603:O606 O589:O592 O574:O577 O566:O569">
    <cfRule type="expression" dxfId="7543" priority="101">
      <formula>O566/N566&gt;1</formula>
    </cfRule>
    <cfRule type="expression" dxfId="7542" priority="102">
      <formula>O566/N566&lt;1</formula>
    </cfRule>
  </conditionalFormatting>
  <conditionalFormatting sqref="O607 O593 O578 O570">
    <cfRule type="cellIs" dxfId="7541" priority="100" operator="lessThan">
      <formula>0</formula>
    </cfRule>
  </conditionalFormatting>
  <conditionalFormatting sqref="O607 O593 O578 O570">
    <cfRule type="expression" dxfId="7540" priority="98">
      <formula>O570/N570&gt;1</formula>
    </cfRule>
    <cfRule type="expression" dxfId="7539" priority="99">
      <formula>O570/N570&lt;1</formula>
    </cfRule>
  </conditionalFormatting>
  <conditionalFormatting sqref="O673 O670 O667:O668 O651:O653">
    <cfRule type="cellIs" dxfId="7538" priority="97" operator="lessThan">
      <formula>0</formula>
    </cfRule>
  </conditionalFormatting>
  <conditionalFormatting sqref="O523">
    <cfRule type="expression" dxfId="7537" priority="295">
      <formula>O523/#REF!&gt;1</formula>
    </cfRule>
    <cfRule type="expression" dxfId="7536" priority="296">
      <formula>O523/#REF!&lt;1</formula>
    </cfRule>
  </conditionalFormatting>
  <conditionalFormatting sqref="O484">
    <cfRule type="cellIs" dxfId="7535" priority="94" operator="lessThan">
      <formula>0</formula>
    </cfRule>
  </conditionalFormatting>
  <conditionalFormatting sqref="O484">
    <cfRule type="expression" dxfId="7534" priority="92">
      <formula>O484/N484&gt;1</formula>
    </cfRule>
    <cfRule type="expression" dxfId="7533" priority="93">
      <formula>O484/N484&lt;1</formula>
    </cfRule>
  </conditionalFormatting>
  <conditionalFormatting sqref="O530">
    <cfRule type="cellIs" dxfId="7532" priority="91" operator="lessThan">
      <formula>0</formula>
    </cfRule>
  </conditionalFormatting>
  <conditionalFormatting sqref="O530">
    <cfRule type="expression" dxfId="7531" priority="89">
      <formula>O530/N530&gt;1</formula>
    </cfRule>
    <cfRule type="expression" dxfId="7530" priority="90">
      <formula>O530/N530&lt;1</formula>
    </cfRule>
  </conditionalFormatting>
  <conditionalFormatting sqref="O587">
    <cfRule type="cellIs" dxfId="7529" priority="79" operator="lessThan">
      <formula>0</formula>
    </cfRule>
  </conditionalFormatting>
  <conditionalFormatting sqref="O622">
    <cfRule type="expression" dxfId="7528" priority="53">
      <formula>O622/N622&gt;1</formula>
    </cfRule>
    <cfRule type="expression" dxfId="7527" priority="54">
      <formula>O622/N622&lt;1</formula>
    </cfRule>
  </conditionalFormatting>
  <conditionalFormatting sqref="O571">
    <cfRule type="cellIs" dxfId="7526" priority="76" operator="lessThan">
      <formula>0</formula>
    </cfRule>
  </conditionalFormatting>
  <conditionalFormatting sqref="O571">
    <cfRule type="expression" dxfId="7525" priority="74">
      <formula>O571/N571&gt;1</formula>
    </cfRule>
    <cfRule type="expression" dxfId="7524" priority="75">
      <formula>O571/N571&lt;1</formula>
    </cfRule>
  </conditionalFormatting>
  <conditionalFormatting sqref="O579">
    <cfRule type="cellIs" dxfId="7523" priority="73" operator="lessThan">
      <formula>0</formula>
    </cfRule>
  </conditionalFormatting>
  <conditionalFormatting sqref="O579">
    <cfRule type="expression" dxfId="7522" priority="71">
      <formula>O579/N579&gt;1</formula>
    </cfRule>
    <cfRule type="expression" dxfId="7521" priority="72">
      <formula>O579/N579&lt;1</formula>
    </cfRule>
  </conditionalFormatting>
  <conditionalFormatting sqref="O594">
    <cfRule type="cellIs" dxfId="7520" priority="70" operator="lessThan">
      <formula>0</formula>
    </cfRule>
  </conditionalFormatting>
  <conditionalFormatting sqref="O594">
    <cfRule type="expression" dxfId="7519" priority="68">
      <formula>O594/N594&gt;1</formula>
    </cfRule>
    <cfRule type="expression" dxfId="7518" priority="69">
      <formula>O594/N594&lt;1</formula>
    </cfRule>
  </conditionalFormatting>
  <conditionalFormatting sqref="O608">
    <cfRule type="cellIs" dxfId="7517" priority="67" operator="lessThan">
      <formula>0</formula>
    </cfRule>
  </conditionalFormatting>
  <conditionalFormatting sqref="O608">
    <cfRule type="expression" dxfId="7516" priority="65">
      <formula>O608/N608&gt;1</formula>
    </cfRule>
    <cfRule type="expression" dxfId="7515" priority="66">
      <formula>O608/N608&lt;1</formula>
    </cfRule>
  </conditionalFormatting>
  <conditionalFormatting sqref="O540">
    <cfRule type="cellIs" dxfId="7514" priority="88" operator="lessThan">
      <formula>0</formula>
    </cfRule>
  </conditionalFormatting>
  <conditionalFormatting sqref="O540">
    <cfRule type="expression" dxfId="7513" priority="86">
      <formula>O540/N540&gt;1</formula>
    </cfRule>
    <cfRule type="expression" dxfId="7512" priority="87">
      <formula>O540/N540&lt;1</formula>
    </cfRule>
  </conditionalFormatting>
  <conditionalFormatting sqref="O548">
    <cfRule type="cellIs" dxfId="7511" priority="85" operator="lessThan">
      <formula>0</formula>
    </cfRule>
  </conditionalFormatting>
  <conditionalFormatting sqref="O548">
    <cfRule type="expression" dxfId="7510" priority="83">
      <formula>O548/N548&gt;1</formula>
    </cfRule>
    <cfRule type="expression" dxfId="7509" priority="84">
      <formula>O548/N548&lt;1</formula>
    </cfRule>
  </conditionalFormatting>
  <conditionalFormatting sqref="O601">
    <cfRule type="expression" dxfId="7508" priority="62">
      <formula>O601/N601&gt;1</formula>
    </cfRule>
    <cfRule type="expression" dxfId="7507" priority="63">
      <formula>O601/N601&lt;1</formula>
    </cfRule>
  </conditionalFormatting>
  <conditionalFormatting sqref="O556">
    <cfRule type="cellIs" dxfId="7506" priority="82" operator="lessThan">
      <formula>0</formula>
    </cfRule>
  </conditionalFormatting>
  <conditionalFormatting sqref="O556">
    <cfRule type="expression" dxfId="7505" priority="80">
      <formula>O556/N556&gt;1</formula>
    </cfRule>
    <cfRule type="expression" dxfId="7504" priority="81">
      <formula>O556/N556&lt;1</formula>
    </cfRule>
  </conditionalFormatting>
  <conditionalFormatting sqref="O660:O664 B655:O656">
    <cfRule type="cellIs" dxfId="7503" priority="61" operator="lessThan">
      <formula>0</formula>
    </cfRule>
  </conditionalFormatting>
  <conditionalFormatting sqref="O587">
    <cfRule type="expression" dxfId="7502" priority="77">
      <formula>O587/N587&gt;1</formula>
    </cfRule>
    <cfRule type="expression" dxfId="7501" priority="78">
      <formula>O587/N587&lt;1</formula>
    </cfRule>
  </conditionalFormatting>
  <conditionalFormatting sqref="O616">
    <cfRule type="cellIs" dxfId="7500" priority="60" operator="lessThan">
      <formula>0</formula>
    </cfRule>
  </conditionalFormatting>
  <conditionalFormatting sqref="O627">
    <cfRule type="expression" dxfId="7499" priority="48">
      <formula>O627/N627&gt;1</formula>
    </cfRule>
    <cfRule type="expression" dxfId="7498" priority="49">
      <formula>O627/N627&lt;1</formula>
    </cfRule>
  </conditionalFormatting>
  <conditionalFormatting sqref="O601">
    <cfRule type="cellIs" dxfId="7497" priority="64" operator="lessThan">
      <formula>0</formula>
    </cfRule>
  </conditionalFormatting>
  <conditionalFormatting sqref="O616">
    <cfRule type="expression" dxfId="7496" priority="58">
      <formula>O616/N616&gt;1</formula>
    </cfRule>
    <cfRule type="expression" dxfId="7495" priority="59">
      <formula>O616/N616&lt;1</formula>
    </cfRule>
  </conditionalFormatting>
  <conditionalFormatting sqref="O695:O698">
    <cfRule type="cellIs" dxfId="7494" priority="47" operator="lessThan">
      <formula>0</formula>
    </cfRule>
  </conditionalFormatting>
  <conditionalFormatting sqref="O697">
    <cfRule type="cellIs" dxfId="7493" priority="46" operator="lessThan">
      <formula>0</formula>
    </cfRule>
  </conditionalFormatting>
  <conditionalFormatting sqref="O699:O702">
    <cfRule type="cellIs" dxfId="7492" priority="45" operator="lessThan">
      <formula>0</formula>
    </cfRule>
  </conditionalFormatting>
  <conditionalFormatting sqref="O701">
    <cfRule type="cellIs" dxfId="7491" priority="44" operator="lessThan">
      <formula>0</formula>
    </cfRule>
  </conditionalFormatting>
  <conditionalFormatting sqref="O703:O706">
    <cfRule type="cellIs" dxfId="7490" priority="43" operator="lessThan">
      <formula>0</formula>
    </cfRule>
  </conditionalFormatting>
  <conditionalFormatting sqref="O705">
    <cfRule type="cellIs" dxfId="7489" priority="42" operator="lessThan">
      <formula>0</formula>
    </cfRule>
  </conditionalFormatting>
  <conditionalFormatting sqref="O707:O710">
    <cfRule type="cellIs" dxfId="7488" priority="41" operator="lessThan">
      <formula>0</formula>
    </cfRule>
  </conditionalFormatting>
  <conditionalFormatting sqref="O709">
    <cfRule type="cellIs" dxfId="7487" priority="40" operator="lessThan">
      <formula>0</formula>
    </cfRule>
  </conditionalFormatting>
  <conditionalFormatting sqref="O711:O712 O714">
    <cfRule type="cellIs" dxfId="7486" priority="39" operator="lessThan">
      <formula>0</formula>
    </cfRule>
  </conditionalFormatting>
  <conditionalFormatting sqref="O715:O718">
    <cfRule type="cellIs" dxfId="7485" priority="38" operator="lessThan">
      <formula>0</formula>
    </cfRule>
  </conditionalFormatting>
  <conditionalFormatting sqref="O717">
    <cfRule type="cellIs" dxfId="7484" priority="37" operator="lessThan">
      <formula>0</formula>
    </cfRule>
  </conditionalFormatting>
  <conditionalFormatting sqref="O719:O722">
    <cfRule type="cellIs" dxfId="7483" priority="36" operator="lessThan">
      <formula>0</formula>
    </cfRule>
  </conditionalFormatting>
  <conditionalFormatting sqref="O721">
    <cfRule type="cellIs" dxfId="7482" priority="35" operator="lessThan">
      <formula>0</formula>
    </cfRule>
  </conditionalFormatting>
  <conditionalFormatting sqref="O723:O726">
    <cfRule type="cellIs" dxfId="7481" priority="34" operator="lessThan">
      <formula>0</formula>
    </cfRule>
  </conditionalFormatting>
  <conditionalFormatting sqref="O725">
    <cfRule type="cellIs" dxfId="7480" priority="33" operator="lessThan">
      <formula>0</formula>
    </cfRule>
  </conditionalFormatting>
  <conditionalFormatting sqref="O731:O734">
    <cfRule type="cellIs" dxfId="7479" priority="32" operator="lessThan">
      <formula>0</formula>
    </cfRule>
  </conditionalFormatting>
  <conditionalFormatting sqref="O733">
    <cfRule type="cellIs" dxfId="7478" priority="31" operator="lessThan">
      <formula>0</formula>
    </cfRule>
  </conditionalFormatting>
  <conditionalFormatting sqref="O735:O738">
    <cfRule type="cellIs" dxfId="7477" priority="30" operator="lessThan">
      <formula>0</formula>
    </cfRule>
  </conditionalFormatting>
  <conditionalFormatting sqref="O737">
    <cfRule type="cellIs" dxfId="7476" priority="29" operator="lessThan">
      <formula>0</formula>
    </cfRule>
  </conditionalFormatting>
  <conditionalFormatting sqref="O485">
    <cfRule type="cellIs" dxfId="7475" priority="28" operator="lessThan">
      <formula>0</formula>
    </cfRule>
  </conditionalFormatting>
  <conditionalFormatting sqref="O524">
    <cfRule type="cellIs" dxfId="7474" priority="27" operator="lessThan">
      <formula>0</formula>
    </cfRule>
  </conditionalFormatting>
  <conditionalFormatting sqref="O532">
    <cfRule type="cellIs" dxfId="7473" priority="26" operator="lessThan">
      <formula>0</formula>
    </cfRule>
  </conditionalFormatting>
  <conditionalFormatting sqref="O541">
    <cfRule type="cellIs" dxfId="7472" priority="25" operator="lessThan">
      <formula>0</formula>
    </cfRule>
  </conditionalFormatting>
  <conditionalFormatting sqref="O549">
    <cfRule type="cellIs" dxfId="7471" priority="24" operator="lessThan">
      <formula>0</formula>
    </cfRule>
  </conditionalFormatting>
  <conditionalFormatting sqref="O557">
    <cfRule type="cellIs" dxfId="7470" priority="23" operator="lessThan">
      <formula>0</formula>
    </cfRule>
  </conditionalFormatting>
  <conditionalFormatting sqref="O572">
    <cfRule type="cellIs" dxfId="7469" priority="22" operator="lessThan">
      <formula>0</formula>
    </cfRule>
  </conditionalFormatting>
  <conditionalFormatting sqref="O580">
    <cfRule type="cellIs" dxfId="7468" priority="21" operator="lessThan">
      <formula>0</formula>
    </cfRule>
  </conditionalFormatting>
  <conditionalFormatting sqref="O609">
    <cfRule type="cellIs" dxfId="7467" priority="20" operator="lessThan">
      <formula>0</formula>
    </cfRule>
  </conditionalFormatting>
  <conditionalFormatting sqref="B739:N742">
    <cfRule type="cellIs" dxfId="7466" priority="19" operator="lessThan">
      <formula>0</formula>
    </cfRule>
  </conditionalFormatting>
  <conditionalFormatting sqref="I741:N741 P739:Q742">
    <cfRule type="cellIs" dxfId="7465" priority="18" operator="lessThan">
      <formula>0</formula>
    </cfRule>
  </conditionalFormatting>
  <conditionalFormatting sqref="O739:O742">
    <cfRule type="cellIs" dxfId="7464" priority="17" operator="lessThan">
      <formula>0</formula>
    </cfRule>
  </conditionalFormatting>
  <conditionalFormatting sqref="O741">
    <cfRule type="cellIs" dxfId="7463" priority="16" operator="lessThan">
      <formula>0</formula>
    </cfRule>
  </conditionalFormatting>
  <conditionalFormatting sqref="P674:P677">
    <cfRule type="cellIs" dxfId="7462" priority="15" operator="lessThan">
      <formula>0</formula>
    </cfRule>
  </conditionalFormatting>
  <conditionalFormatting sqref="P657:Q657 Q658:Q659">
    <cfRule type="cellIs" dxfId="7461" priority="14" operator="lessThan">
      <formula>0</formula>
    </cfRule>
  </conditionalFormatting>
  <conditionalFormatting sqref="B657">
    <cfRule type="cellIs" dxfId="7460" priority="13" operator="lessThan">
      <formula>0</formula>
    </cfRule>
  </conditionalFormatting>
  <conditionalFormatting sqref="P658:P659">
    <cfRule type="cellIs" dxfId="7459" priority="12" operator="lessThan">
      <formula>0</formula>
    </cfRule>
  </conditionalFormatting>
  <conditionalFormatting sqref="B658:O659">
    <cfRule type="expression" dxfId="7458" priority="10">
      <formula>B658/A658&gt;1</formula>
    </cfRule>
    <cfRule type="expression" dxfId="7457" priority="11">
      <formula>B658/A658&lt;1</formula>
    </cfRule>
  </conditionalFormatting>
  <conditionalFormatting sqref="B658:O659">
    <cfRule type="cellIs" dxfId="7456" priority="9" operator="lessThan">
      <formula>0</formula>
    </cfRule>
  </conditionalFormatting>
  <conditionalFormatting sqref="B510">
    <cfRule type="cellIs" dxfId="7455" priority="8" operator="lessThan">
      <formula>0</formula>
    </cfRule>
  </conditionalFormatting>
  <conditionalFormatting sqref="B511:N515">
    <cfRule type="cellIs" dxfId="7454" priority="7" operator="lessThan">
      <formula>0</formula>
    </cfRule>
  </conditionalFormatting>
  <conditionalFormatting sqref="B511:N515">
    <cfRule type="expression" dxfId="7453" priority="5">
      <formula>B511/A511&gt;1</formula>
    </cfRule>
    <cfRule type="expression" dxfId="7452" priority="6">
      <formula>B511/A511&lt;1</formula>
    </cfRule>
  </conditionalFormatting>
  <conditionalFormatting sqref="O511:O515">
    <cfRule type="cellIs" dxfId="7451" priority="4" operator="lessThan">
      <formula>0</formula>
    </cfRule>
  </conditionalFormatting>
  <conditionalFormatting sqref="O511:O515">
    <cfRule type="expression" dxfId="7450" priority="2">
      <formula>O511/N511&gt;1</formula>
    </cfRule>
    <cfRule type="expression" dxfId="7449" priority="3">
      <formula>O511/N511&lt;1</formula>
    </cfRule>
  </conditionalFormatting>
  <conditionalFormatting sqref="O376:O379">
    <cfRule type="cellIs" dxfId="275"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D Q s I U 9 k x v s m k A A A A 9 Q A A A B I A H A B D b 2 5 m a W c v U G F j a 2 F n Z S 5 4 b W w g o h g A K K A U A A A A A A A A A A A A A A A A A A A A A A A A A A A A h Y 9 N D o I w F I S v Q r q n R f y J k k d Z u J X E h G j c N q V C I z w M L Z a 7 u f B I X k G M o u 5 c z n w z y c z 9 e o O k r y v v o l q j G 4 z J h A b E U y i b X G M R k 8 4 e / S V J O G y F P I l C e U M Y T d Q b H Z P S 2 n P E m H O O u i l t 2 o K F Q T B h h 3 S T y V L V w t d o r E C p y K e V / 2 8 R D v v X G B 7 S 1 Z w u Z s M k Y K M H q c Y v D w f 2 p D 8 m r L v K d q 3 i C v 1 d B m y U w N 4 X + A N Q S w M E F A A C A A g A D Q s I 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0 L C F 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D Q s I U 9 k x v s m k A A A A 9 Q A A A B I A A A A A A A A A A A A A A A A A A A A A A E N v b m Z p Z y 9 Q Y W N r Y W d l L n h t b F B L A Q I t A B Q A A g A I A A 0 L C F M P y u m r p A A A A O k A A A A T A A A A A A A A A A A A A A A A A P A A A A B b Q 2 9 u d G V u d F 9 U e X B l c 1 0 u e G 1 s U E s B A i 0 A F A A C A A g A D Q s I U w n a V B m i A Q A A r g Q A A B M A A A A A A A A A A A A A A A A A 4 Q E A A E Z v c m 1 1 b G F z L 1 N l Y 3 R p b 2 4 x L m 1 Q S w U G A A A A A A M A A w D C A A A A 0 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U Q A A A A A A A B H 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V y c m 9 y Q 2 9 1 b n Q i I F Z h b H V l P S J s M C I g L z 4 8 R W 5 0 c n k g V H l w Z T 0 i R m l s b E V y c m 9 y Q 2 9 k Z S I g V m F s d W U 9 I n N V b m t u b 3 d u I i A v P j x F b n R y e S B U e X B l P S J G a W x s T G F z d F V w Z G F 0 Z W Q i I F Z h b H V l P S J k M j A y M S 0 w O C 0 w N 1 Q x O D o y N D o y N i 4 x O T c x N D Q z W i I g L z 4 8 R W 5 0 c n k g V H l w Z T 0 i R m l s b E N v b H V t b l R 5 c G V z I i B W Y W x 1 Z T 0 i c 0 J n T U d C Z 1 V G Q l F V R k J R W U Z C Z 1 V G Q l F V R 0 J R W U Z C U V V H I i A v P j x F b n R y e S B U e X B l P S J G a W x s Q 2 9 1 b n Q i I F Z h b H V l P S J s N z Y 1 I i A v P j x F b n R y e S B U e X B l P S J B Z G R l Z F R v R G F 0 Y U 1 v Z G V s I i B W Y W x 1 Z T 0 i b D A 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F c n J v c k N v d W 5 0 I i B W Y W x 1 Z T 0 i b D A i I C 8 + P E V u d H J 5 I F R 5 c G U 9 I k Z p b G x F c n J v c k N v Z G U i I F Z h b H V l P S J z V W 5 r b m 9 3 b i I g L z 4 8 R W 5 0 c n k g V H l w Z T 0 i R m l s b E x h c 3 R V c G R h d G V k I i B W Y W x 1 Z T 0 i Z D I w M j E t M D g t M D d U M T g 6 M j M 6 N D Y u M j Y 0 O T Y y N 1 o i I C 8 + P E V u d H J 5 I F R 5 c G U 9 I k Z p b G x D b 2 x 1 b W 5 U e X B l c y I g V m F s d W U 9 I n N C Z 1 l H Q m d Z R 0 J n W U d C Z 1 l H Q m d Z P S I g L z 4 8 R W 5 0 c n k g V H l w Z T 0 i R m l s b E N v d W 5 0 I i B W Y W x 1 Z T 0 i b D I 2 M C I g L z 4 8 R W 5 0 c n k g V H l w Z T 0 i Q W R k Z W R U b 0 R h d G F N b 2 R l b C I g V m F s d W U 9 I m w w 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A t J n F 1 b 3 Q 7 L C Z x d W 9 0 O z I w M j E g T m V 0 I F B y b 2 Z p d C B G b 3 J l Y 2 F z d C A g K O C 4 p e C 5 i e C 4 s u C 4 m e C 4 m u C 4 s u C 4 l y k g 4 L i T I O C 4 q i 7 g u I Q u I D I x I C 0 g L S o q 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I C 0 m c X V v d D s s J n F 1 b 3 Q 7 M j A y M i B O Z X Q g U H J v Z m l 0 I E Z v c m V j Y X N 0 I C A o 4 L i l 4 L m J 4 L i y 4 L i Z 4 L i a 4 L i y 4 L i X K S D g u J M g 4 L i q L u C 4 h C 4 g M j I g L S A t K i o g L S Z x d W 9 0 O y w m c X V v d D t W Y W x 1 Y X R p b 2 4 g R m 9 y Z W N h c 3 Q g M j F Q L 0 U q K i o m c X V v d D s s J n F 1 b 3 Q 7 V m F s d W F 0 a W 9 u I E Z v c m V j Y X N 0 I D I x U C 9 C V i o q K i Z x d W 9 0 O y w m c X V v d D t W Y W x 1 Y X R p b 2 4 g R m 9 y Z W N h c 3 Q g M j F E S V Y m c X V v d D s s J n F 1 b 3 Q 7 V m F s d W F 0 a W 9 u I E Z v c m V j Y X N 0 I F R h c m d l d C B Q c m l j Z S 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N U f d D f 0 U i l P t r M x m / 8 8 o c U A A A A A A g A A A A A A E G Y A A A A B A A A g A A A A 2 9 L e v 2 w f M V a q Y k 1 i + q 7 5 l q P N q S Y D h o Z m h + 2 i + 0 Y 7 2 L A A A A A A D o A A A A A C A A A g A A A A 5 y 8 w U o d D B M 9 G j y X G 5 H B d R Z L u n j y L Z 6 B R U Z p o N p T H C s N Q A A A A t a J 3 C P R M T J O e c k 4 K 1 f U e a I 2 J 5 5 0 a Q W I x 1 l w a A 8 A z o U 2 2 j K b h w a 1 W n D 0 h i i 8 v V e 9 C 6 b f e z F s b B h C 3 6 g I E o a j p u i k h g U w / e Q l q v O E j h g U E l z N A A A A A f S / q O 7 J U 3 O C B Q n m U i P D f l 3 w x a 0 Q 7 K w 7 m o a v a / a z J J C T w Z S 1 j + A j I W p G d K l x Z L u M I Z r I n 2 U Z 2 n s h p / g O + m E E o v Q = = < / 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Problem</vt:lpstr>
      <vt:lpstr>Price</vt:lpstr>
      <vt:lpstr>Concensus</vt:lpstr>
      <vt:lpstr>Form - Normal</vt:lpstr>
      <vt:lpstr>Form - Financial</vt:lpstr>
      <vt:lpstr>CPALL</vt:lpstr>
      <vt:lpstr>MAKRO</vt:lpstr>
      <vt:lpstr>MTC</vt:lpstr>
      <vt:lpstr>VGI</vt:lpstr>
      <vt:lpstr>CPN</vt:lpstr>
      <vt:lpstr>AEONTS</vt:lpstr>
      <vt:lpstr>SABINA</vt:lpstr>
      <vt:lpstr>TKN</vt:lpstr>
      <vt:lpstr>VERANDA</vt:lpstr>
      <vt:lpstr>SNC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Porramate Deepradubduang</cp:lastModifiedBy>
  <dcterms:created xsi:type="dcterms:W3CDTF">2020-09-21T15:20:24Z</dcterms:created>
  <dcterms:modified xsi:type="dcterms:W3CDTF">2021-08-07T18:26:39Z</dcterms:modified>
</cp:coreProperties>
</file>